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d955ce506dd44e20" /><Relationship Type="http://schemas.openxmlformats.org/package/2006/relationships/metadata/core-properties" Target="/package/services/metadata/core-properties/22fdb9702f5743289aed02cab6372f1c.psmdcp" Id="R5310e4940e5b4e7b"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<x:sst xmlns:x="http://schemas.openxmlformats.org/spreadsheetml/2006/main" count="58" uniqueCount="47">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</x:sst>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NMU11117</x:v>
      </x:c>
      <x:c r="C6" s="191" t="str">
        <x:v>Canon IR6255</x:v>
      </x:c>
      <x:c r="D6" s="191" t="str">
        <x:v>B/W Copies</x:v>
      </x:c>
      <x:c r="E6" s="191" t="str">
        <x:v>NMU11117</x:v>
      </x:c>
      <x:c r="F6" s="191" t="str">
        <x:v>Active</x:v>
      </x:c>
      <x:c r="G6" s="191" t="str">
        <x:v>M650 - Annex</x:v>
      </x:c>
      <x:c r="H6" s="191" t="str">
        <x:v/>
      </x:c>
      <x:c r="I6" s="191" t="str">
        <x:v/>
      </x:c>
      <x:c r="J6" s="191" t="str">
        <x:v/>
      </x:c>
      <x:c r="K6" s="191" t="str">
        <x:v/>
      </x:c>
      <x:c r="L6" s="191" t="str">
        <x:v>F251</x:v>
      </x:c>
      <x:c r="M6" s="191" t="str">
        <x:v>6/1/2014</x:v>
      </x:c>
      <x:c r="N6" s="189" t="n">
        <x:v>739.00</x:v>
      </x:c>
      <x:c r="O6" s="191" t="str">
        <x:v>12/9/2014</x:v>
      </x:c>
      <x:c r="P6" s="189" t="n">
        <x:v>130103.00</x:v>
      </x:c>
      <x:c r="Q6" s="206" t="n">
        <x:v>0.0372</x:v>
      </x:c>
      <x:c r="R6" s="206" t="n">
        <x:v>0.0866</x:v>
      </x:c>
      <x:c r="S6" s="189" t="n">
        <x:v/>
      </x:c>
      <x:c r="T6" s="187" t="n">
        <x:f ca="1">=IF(AND(U6=0,S6&gt;0),-100%,IF(OR(S6=0,S6="-"),"-",IF(AND(S6=0,U6=0),0%,IF(S6&lt;U6,SUM(U6-S6)/S6,IF(S6&gt;U6,SUM(-1*(S6-U6)/S6),"")))))</x:f>
        <x:v/>
      </x:c>
      <x:c r="U6" s="189" t="n">
        <x:v>129364.00</x:v>
      </x:c>
      <x:c r="V6" s="189" t="n">
        <x:f ca="1">=SUM(U6/ round((O6- M6)/30.42,0))</x:f>
        <x:v/>
      </x:c>
      <x:c r="W6" s="195">
        <x:f ca="1">=IF(T6="","",IF(T6="-","",IF(U6=0,"",IF(OR(T6&gt; AA4 ,T6&lt;-AA4),"*",""))))</x:f>
        <x:v/>
      </x:c>
      <x:c r="X6" s="91" t="str">
        <x:v/>
      </x:c>
    </x:row>
    <x:row r="7" spans="1:25" s="12" x14ac:dyDescent="0.25">
      <x:c r="A7" s="96" t="str">
        <x:v>2</x:v>
      </x:c>
      <x:c r="B7" s="192" t="str">
        <x:v>NML04866</x:v>
      </x:c>
      <x:c r="C7" s="192" t="str">
        <x:v>Canon IR 6265</x:v>
      </x:c>
      <x:c r="D7" s="192" t="str">
        <x:v>B/W Copies</x:v>
      </x:c>
      <x:c r="E7" s="192" t="str">
        <x:v>NML04866</x:v>
      </x:c>
      <x:c r="F7" s="192" t="str">
        <x:v>Active</x:v>
      </x:c>
      <x:c r="G7" s="192" t="str">
        <x:v>M650 - Annex</x:v>
      </x:c>
      <x:c r="H7" s="192" t="str">
        <x:v/>
      </x:c>
      <x:c r="I7" s="192" t="str">
        <x:v>Copy Room</x:v>
      </x:c>
      <x:c r="J7" s="192" t="str">
        <x:v/>
      </x:c>
      <x:c r="K7" s="192" t="str">
        <x:v/>
      </x:c>
      <x:c r="L7" s="192" t="str">
        <x:v>F101</x:v>
      </x:c>
      <x:c r="M7" s="192" t="str">
        <x:v>6/1/2014</x:v>
      </x:c>
      <x:c r="N7" s="183" t="n">
        <x:v>189.00</x:v>
      </x:c>
      <x:c r="O7" s="192" t="str">
        <x:v>12/9/2014</x:v>
      </x:c>
      <x:c r="P7" s="183" t="n">
        <x:v>98583.00</x:v>
      </x:c>
      <x:c r="Q7" s="207" t="n">
        <x:v>0.0283</x:v>
      </x:c>
      <x:c r="R7" s="207" t="n">
        <x:v>0.0658</x:v>
      </x:c>
      <x:c r="S7" s="183" t="n">
        <x:v/>
      </x:c>
      <x:c r="T7" s="182" t="n">
        <x:f ca="1">=IF(AND(U7=0,S7&gt;0),-100%,IF(OR(S7=0,S7="-"),"-",IF(AND(S7=0,U7=0),0%,IF(S7&lt;U7,SUM(U7-S7)/S7,IF(S7&gt;U7,SUM(-1*(S7-U7)/S7),"")))))</x:f>
        <x:v/>
      </x:c>
      <x:c r="U7" s="183" t="n">
        <x:v>98394.00</x:v>
      </x:c>
      <x:c r="V7" s="183" t="n">
        <x:f ca="1">=SUM(U7/ round((O7- M7)/30.42,0))</x:f>
        <x:v/>
      </x:c>
      <x:c r="W7" s="196">
        <x:f ca="1">=IF(T7="","",IF(T7="-","",IF(U7=0,"",IF(OR(T7&gt;AA4,T7&lt;-AA4),"*",""))))</x:f>
        <x:v/>
      </x:c>
      <x:c r="X7" s="98" t="str">
        <x:v/>
      </x:c>
    </x:row>
    <x:row r="8" spans="1:25" s="12" x14ac:dyDescent="0.25">
      <x:c r="A8" s="90" t="str">
        <x:v>3</x:v>
      </x:c>
      <x:c r="B8" s="191" t="str">
        <x:v>NMU14527</x:v>
      </x:c>
      <x:c r="C8" s="191" t="str">
        <x:v>Canon IR6255</x:v>
      </x:c>
      <x:c r="D8" s="191" t="str">
        <x:v>B/W Copies</x:v>
      </x:c>
      <x:c r="E8" s="191" t="str">
        <x:v>NMU14527</x:v>
      </x:c>
      <x:c r="F8" s="191" t="str">
        <x:v>Active</x:v>
      </x:c>
      <x:c r="G8" s="191" t="str">
        <x:v>1034 - San Antonio</x:v>
      </x:c>
      <x:c r="H8" s="191" t="str">
        <x:v/>
      </x:c>
      <x:c r="I8" s="191" t="str">
        <x:v/>
      </x:c>
      <x:c r="J8" s="191" t="str">
        <x:v/>
      </x:c>
      <x:c r="K8" s="191" t="str">
        <x:v/>
      </x:c>
      <x:c r="L8" s="191" t="str">
        <x:v>1034</x:v>
      </x:c>
      <x:c r="M8" s="191" t="str">
        <x:v>6/1/2014</x:v>
      </x:c>
      <x:c r="N8" s="189" t="n">
        <x:v>350.00</x:v>
      </x:c>
      <x:c r="O8" s="191" t="str">
        <x:v>12/9/2014</x:v>
      </x:c>
      <x:c r="P8" s="189" t="n">
        <x:v>68280.00</x:v>
      </x:c>
      <x:c r="Q8" s="206" t="n">
        <x:v>0.0195</x:v>
      </x:c>
      <x:c r="R8" s="206" t="n">
        <x:v>0.0454</x:v>
      </x:c>
      <x:c r="S8" s="189" t="n">
        <x:v/>
      </x:c>
      <x:c r="T8" s="187" t="n">
        <x:f ca="1">=IF(AND(U8=0,S8&gt;0),-100%,IF(OR(S8=0,S8="-"),"-",IF(AND(S8=0,U8=0),0%,IF(S8&lt;U8,SUM(U8-S8)/S8,IF(S8&gt;U8,SUM(-1*(S8-U8)/S8),"")))))</x:f>
        <x:v/>
      </x:c>
      <x:c r="U8" s="189" t="n">
        <x:v>67930.00</x:v>
      </x:c>
      <x:c r="V8" s="189" t="n">
        <x:f ca="1">=SUM(U8/ round((O8- M8)/30.42,0))</x:f>
        <x:v/>
      </x:c>
      <x:c r="W8" s="195">
        <x:f ca="1">=IF(T8="","",IF(T8="-","",IF(U8=0,"",IF(OR(T8&gt;AA4,T8&lt;-AA4),"*",""))))</x:f>
        <x:v/>
      </x:c>
      <x:c r="X8" s="91" t="str">
        <x:v/>
      </x:c>
    </x:row>
    <x:row r="9" spans="1:25" s="12" x14ac:dyDescent="0.25">
      <x:c r="A9" s="96" t="str">
        <x:v>4</x:v>
      </x:c>
      <x:c r="B9" s="192" t="str">
        <x:v>QHM05428</x:v>
      </x:c>
      <x:c r="C9" s="192" t="str">
        <x:v>Canon IR 4235</x:v>
      </x:c>
      <x:c r="D9" s="192" t="str">
        <x:v>B/W Copies</x:v>
      </x:c>
      <x:c r="E9" s="192" t="str">
        <x:v>QHM05428</x:v>
      </x:c>
      <x:c r="F9" s="192" t="str">
        <x:v>Active</x:v>
      </x:c>
      <x:c r="G9" s="192" t="str">
        <x:v>1029 - San Angelo</x:v>
      </x:c>
      <x:c r="H9" s="192" t="str">
        <x:v/>
      </x:c>
      <x:c r="I9" s="192" t="str">
        <x:v/>
      </x:c>
      <x:c r="J9" s="192" t="str">
        <x:v/>
      </x:c>
      <x:c r="K9" s="192" t="str">
        <x:v/>
      </x:c>
      <x:c r="L9" s="192" t="str">
        <x:v>1029</x:v>
      </x:c>
      <x:c r="M9" s="192" t="str">
        <x:v>6/1/2014</x:v>
      </x:c>
      <x:c r="N9" s="183" t="n">
        <x:v>157.00</x:v>
      </x:c>
      <x:c r="O9" s="192" t="str">
        <x:v>12/9/2014</x:v>
      </x:c>
      <x:c r="P9" s="183" t="n">
        <x:v>47896.00</x:v>
      </x:c>
      <x:c r="Q9" s="207" t="n">
        <x:v>0.0137</x:v>
      </x:c>
      <x:c r="R9" s="207" t="n">
        <x:v>0.0319</x:v>
      </x:c>
      <x:c r="S9" s="183" t="n">
        <x:v/>
      </x:c>
      <x:c r="T9" s="182" t="n">
        <x:f ca="1">=IF(AND(U9=0,S9&gt;0),-100%,IF(OR(S9=0,S9="-"),"-",IF(AND(S9=0,U9=0),0%,IF(S9&lt;U9,SUM(U9-S9)/S9,IF(S9&gt;U9,SUM(-1*(S9-U9)/S9),"")))))</x:f>
        <x:v/>
      </x:c>
      <x:c r="U9" s="183" t="n">
        <x:v>47739.00</x:v>
      </x:c>
      <x:c r="V9" s="183" t="n">
        <x:f ca="1">=SUM(U9/ round((O9- M9)/30.42,0))</x:f>
        <x:v/>
      </x:c>
      <x:c r="W9" s="196">
        <x:f ca="1">=IF(T9="","",IF(T9="-","",IF(U9=0,"",IF(OR(T9&gt;AA4,T9&lt;-AA4),"*",""))))</x:f>
        <x:v/>
      </x:c>
      <x:c r="X9" s="98" t="str">
        <x:v/>
      </x:c>
    </x:row>
    <x:row r="10" spans="1:25" s="12" x14ac:dyDescent="0.25">
      <x:c r="A10" s="90" t="str">
        <x:v>5</x:v>
      </x:c>
      <x:c r="B10" s="191" t="str">
        <x:v>FPR51582</x:v>
      </x:c>
      <x:c r="C10" s="191" t="str">
        <x:v>Canon IR6255</x:v>
      </x:c>
      <x:c r="D10" s="191" t="str">
        <x:v>B/W Copies</x:v>
      </x:c>
      <x:c r="E10" s="191" t="str">
        <x:v>NMU13912</x:v>
      </x:c>
      <x:c r="F10" s="191" t="str">
        <x:v>Active</x:v>
      </x:c>
      <x:c r="G10" s="191" t="str">
        <x:v>1008 - Lubbock</x:v>
      </x:c>
      <x:c r="H10" s="191" t="str">
        <x:v/>
      </x:c>
      <x:c r="I10" s="191" t="str">
        <x:v/>
      </x:c>
      <x:c r="J10" s="191" t="str">
        <x:v/>
      </x:c>
      <x:c r="K10" s="191" t="str">
        <x:v/>
      </x:c>
      <x:c r="L10" s="191" t="str">
        <x:v>1008</x:v>
      </x:c>
      <x:c r="M10" s="191" t="str">
        <x:v>6/1/2014</x:v>
      </x:c>
      <x:c r="N10" s="189" t="n">
        <x:v>340.00</x:v>
      </x:c>
      <x:c r="O10" s="191" t="str">
        <x:v>12/9/2014</x:v>
      </x:c>
      <x:c r="P10" s="189" t="n">
        <x:v>43112.00</x:v>
      </x:c>
      <x:c r="Q10" s="206" t="n">
        <x:v>0.0123</x:v>
      </x:c>
      <x:c r="R10" s="206" t="n">
        <x:v>0.0286</x:v>
      </x:c>
      <x:c r="S10" s="189" t="n">
        <x:v/>
      </x:c>
      <x:c r="T10" s="187" t="n">
        <x:f ca="1">=IF(AND(U10=0,S10&gt;0),-100%,IF(OR(S10=0,S10="-"),"-",IF(AND(S10=0,U10=0),0%,IF(S10&lt;U10,SUM(U10-S10)/S10,IF(S10&gt;U10,SUM(-1*(S10-U10)/S10),"")))))</x:f>
        <x:v/>
      </x:c>
      <x:c r="U10" s="189" t="n">
        <x:v>42772.00</x:v>
      </x:c>
      <x:c r="V10" s="189" t="n">
        <x:f ca="1">=SUM(U10/ round((O10- M10)/30.42,0))</x:f>
        <x:v/>
      </x:c>
      <x:c r="W10" s="195">
        <x:f ca="1">=IF(T10="","",IF(T10="-","",IF(U10=0,"",IF(OR(T10&gt;AA4,T10&lt;-AA4),"*",""))))</x:f>
        <x:v/>
      </x:c>
      <x:c r="X10" s="91" t="str">
        <x:v/>
      </x:c>
    </x:row>
    <x:row r="11" spans="1:25" s="12" x14ac:dyDescent="0.25">
      <x:c r="A11" s="96" t="str">
        <x:v>6</x:v>
      </x:c>
      <x:c r="B11" s="192" t="str">
        <x:v>NMU10560</x:v>
      </x:c>
      <x:c r="C11" s="192" t="str">
        <x:v>Canon IR6255</x:v>
      </x:c>
      <x:c r="D11" s="192" t="str">
        <x:v>B/W Copies</x:v>
      </x:c>
      <x:c r="E11" s="192" t="str">
        <x:v>NMU10560</x:v>
      </x:c>
      <x:c r="F11" s="192" t="str">
        <x:v>Active</x:v>
      </x:c>
      <x:c r="G11" s="192" t="str">
        <x:v>1007 - Houston Central</x:v>
      </x:c>
      <x:c r="H11" s="192" t="str">
        <x:v/>
      </x:c>
      <x:c r="I11" s="192" t="str">
        <x:v>Main</x:v>
      </x:c>
      <x:c r="J11" s="192" t="str">
        <x:v>1</x:v>
      </x:c>
      <x:c r="K11" s="192" t="str">
        <x:v/>
      </x:c>
      <x:c r="L11" s="192" t="str">
        <x:v>1007</x:v>
      </x:c>
      <x:c r="M11" s="192" t="str">
        <x:v>6/1/2014</x:v>
      </x:c>
      <x:c r="N11" s="183" t="n">
        <x:v>691.00</x:v>
      </x:c>
      <x:c r="O11" s="192" t="str">
        <x:v>12/9/2014</x:v>
      </x:c>
      <x:c r="P11" s="183" t="n">
        <x:v>41766.00</x:v>
      </x:c>
      <x:c r="Q11" s="207" t="n">
        <x:v>0.0118</x:v>
      </x:c>
      <x:c r="R11" s="207" t="n">
        <x:v>0.0275</x:v>
      </x:c>
      <x:c r="S11" s="183" t="n">
        <x:v/>
      </x:c>
      <x:c r="T11" s="182" t="n">
        <x:f ca="1">=IF(AND(U11=0,S11&gt;0),-100%,IF(OR(S11=0,S11="-"),"-",IF(AND(S11=0,U11=0),0%,IF(S11&lt;U11,SUM(U11-S11)/S11,IF(S11&gt;U11,SUM(-1*(S11-U11)/S11),"")))))</x:f>
        <x:v/>
      </x:c>
      <x:c r="U11" s="183" t="n">
        <x:v>41075.00</x:v>
      </x:c>
      <x:c r="V11" s="183" t="n">
        <x:f ca="1">=SUM(U11/ round((O11- M11)/30.42,0))</x:f>
        <x:v/>
      </x:c>
      <x:c r="W11" s="196">
        <x:f ca="1">=IF(T11="","",IF(T11="-","",IF(U11=0,"",IF(OR(T11&gt;AA4,T11&lt;-AA4),"*",""))))</x:f>
        <x:v/>
      </x:c>
      <x:c r="X11" s="98" t="str">
        <x:v/>
      </x:c>
    </x:row>
    <x:row r="12" spans="1:25" s="12" x14ac:dyDescent="0.25">
      <x:c r="A12" s="90" t="str">
        <x:v>7</x:v>
      </x:c>
      <x:c r="B12" s="191" t="str">
        <x:v>FPR51589</x:v>
      </x:c>
      <x:c r="C12" s="191" t="str">
        <x:v>Canon IR 400</x:v>
      </x:c>
      <x:c r="D12" s="191" t="str">
        <x:v>B/W Copies</x:v>
      </x:c>
      <x:c r="E12" s="191" t="str">
        <x:v>QLA06025</x:v>
      </x:c>
      <x:c r="F12" s="191" t="str">
        <x:v>Active</x:v>
      </x:c>
      <x:c r="G12" s="191" t="str">
        <x:v>1079 - Lubbock Showroom</x:v>
      </x:c>
      <x:c r="H12" s="191" t="str">
        <x:v/>
      </x:c>
      <x:c r="I12" s="191" t="str">
        <x:v>Front Showroom</x:v>
      </x:c>
      <x:c r="J12" s="191" t="str">
        <x:v/>
      </x:c>
      <x:c r="K12" s="191" t="str">
        <x:v/>
      </x:c>
      <x:c r="L12" s="191" t="str">
        <x:v>1079</x:v>
      </x:c>
      <x:c r="M12" s="191" t="str">
        <x:v>6/4/2014</x:v>
      </x:c>
      <x:c r="N12" s="189" t="n">
        <x:v>297.00</x:v>
      </x:c>
      <x:c r="O12" s="191" t="str">
        <x:v>12/9/2014</x:v>
      </x:c>
      <x:c r="P12" s="189" t="n">
        <x:v>38100.00</x:v>
      </x:c>
      <x:c r="Q12" s="206" t="n">
        <x:v>0.0109</x:v>
      </x:c>
      <x:c r="R12" s="206" t="n">
        <x:v>0.0253</x:v>
      </x:c>
      <x:c r="S12" s="189" t="n">
        <x:v/>
      </x:c>
      <x:c r="T12" s="187" t="n">
        <x:f ca="1">=IF(AND(U12=0,S12&gt;0),-100%,IF(OR(S12=0,S12="-"),"-",IF(AND(S12=0,U12=0),0%,IF(S12&lt;U12,SUM(U12-S12)/S12,IF(S12&gt;U12,SUM(-1*(S12-U12)/S12),"")))))</x:f>
        <x:v/>
      </x:c>
      <x:c r="U12" s="189" t="n">
        <x:v>37803.00</x:v>
      </x:c>
      <x:c r="V12" s="189" t="n">
        <x:f ca="1">=SUM(U12/ round((O12- M12)/30.42,0))</x:f>
        <x:v/>
      </x:c>
      <x:c r="W12" s="195">
        <x:f ca="1">=IF(T12="","",IF(T12="-","",IF(U12=0,"",IF(OR(T12&gt;AA4,T12&lt;-AA4),"*",""))))</x:f>
        <x:v/>
      </x:c>
      <x:c r="X12" s="91" t="str">
        <x:v/>
      </x:c>
    </x:row>
    <x:row r="13" spans="1:25" s="12" x14ac:dyDescent="0.25">
      <x:c r="A13" s="96" t="str">
        <x:v>8</x:v>
      </x:c>
      <x:c r="B13" s="192" t="str">
        <x:v>RKM00843</x:v>
      </x:c>
      <x:c r="C13" s="192" t="str">
        <x:v>Canon IR 4245</x:v>
      </x:c>
      <x:c r="D13" s="192" t="str">
        <x:v>B/W Copies</x:v>
      </x:c>
      <x:c r="E13" s="192" t="str">
        <x:v>RKM00843</x:v>
      </x:c>
      <x:c r="F13" s="192" t="str">
        <x:v>Active</x:v>
      </x:c>
      <x:c r="G13" s="192" t="str">
        <x:v>M650 - Fort Worth (Corp)</x:v>
      </x:c>
      <x:c r="H13" s="192" t="str">
        <x:v/>
      </x:c>
      <x:c r="I13" s="192" t="str">
        <x:v>Hallway</x:v>
      </x:c>
      <x:c r="J13" s="192" t="str">
        <x:v>1</x:v>
      </x:c>
      <x:c r="K13" s="192" t="str">
        <x:v/>
      </x:c>
      <x:c r="L13" s="192" t="str">
        <x:v>M650</x:v>
      </x:c>
      <x:c r="M13" s="192" t="str">
        <x:v>6/1/2014</x:v>
      </x:c>
      <x:c r="N13" s="183" t="n">
        <x:v>253.00</x:v>
      </x:c>
      <x:c r="O13" s="192" t="str">
        <x:v>12/9/2014</x:v>
      </x:c>
      <x:c r="P13" s="183" t="n">
        <x:v>37790.00</x:v>
      </x:c>
      <x:c r="Q13" s="207" t="n">
        <x:v>0.0108</x:v>
      </x:c>
      <x:c r="R13" s="207" t="n">
        <x:v>0.0251</x:v>
      </x:c>
      <x:c r="S13" s="183" t="n">
        <x:v/>
      </x:c>
      <x:c r="T13" s="182" t="n">
        <x:f ca="1">=IF(AND(U13=0,S13&gt;0),-100%,IF(OR(S13=0,S13="-"),"-",IF(AND(S13=0,U13=0),0%,IF(S13&lt;U13,SUM(U13-S13)/S13,IF(S13&gt;U13,SUM(-1*(S13-U13)/S13),"")))))</x:f>
        <x:v/>
      </x:c>
      <x:c r="U13" s="183" t="n">
        <x:v>37537.00</x:v>
      </x:c>
      <x:c r="V13" s="183" t="n">
        <x:f ca="1">=SUM(U13/ round((O13- M13)/30.42,0))</x:f>
        <x:v/>
      </x:c>
      <x:c r="W13" s="196">
        <x:f ca="1">=IF(T13="","",IF(T13="-","",IF(U13=0,"",IF(OR(T13&gt;AA4,T13&lt;-AA4),"*",""))))</x:f>
        <x:v/>
      </x:c>
      <x:c r="X13" s="98" t="str">
        <x:v/>
      </x:c>
    </x:row>
    <x:row r="14" spans="1:25" s="12" x14ac:dyDescent="0.25">
      <x:c r="A14" s="90" t="str">
        <x:v>9</x:v>
      </x:c>
      <x:c r="B14" s="191" t="str">
        <x:v>NML04872</x:v>
      </x:c>
      <x:c r="C14" s="191" t="str">
        <x:v>Canon IR 6265</x:v>
      </x:c>
      <x:c r="D14" s="191" t="str">
        <x:v>B/W Copies</x:v>
      </x:c>
      <x:c r="E14" s="191" t="str">
        <x:v>NML04872</x:v>
      </x:c>
      <x:c r="F14" s="191" t="str">
        <x:v>Active</x:v>
      </x:c>
      <x:c r="G14" s="191" t="str">
        <x:v>M650 - Annex</x:v>
      </x:c>
      <x:c r="H14" s="191" t="str">
        <x:v/>
      </x:c>
      <x:c r="I14" s="191" t="str">
        <x:v>Copy Room / Annex 2</x:v>
      </x:c>
      <x:c r="J14" s="191" t="str">
        <x:v/>
      </x:c>
      <x:c r="K14" s="191" t="str">
        <x:v/>
      </x:c>
      <x:c r="L14" s="191" t="str">
        <x:v>F101</x:v>
      </x:c>
      <x:c r="M14" s="191" t="str">
        <x:v>11/20/2015</x:v>
      </x:c>
      <x:c r="N14" s="189" t="n">
        <x:v>275447.00</x:v>
      </x:c>
      <x:c r="O14" s="191" t="str">
        <x:v>2/22/2016</x:v>
      </x:c>
      <x:c r="P14" s="189" t="n">
        <x:v>311696.00</x:v>
      </x:c>
      <x:c r="Q14" s="206" t="n">
        <x:v>0.0104</x:v>
      </x:c>
      <x:c r="R14" s="206" t="n">
        <x:v>0.0243</x:v>
      </x:c>
      <x:c r="S14" s="189" t="n">
        <x:v/>
      </x:c>
      <x:c r="T14" s="187" t="n">
        <x:f ca="1">=IF(AND(U14=0,S14&gt;0),-100%,IF(OR(S14=0,S14="-"),"-",IF(AND(S14=0,U14=0),0%,IF(S14&lt;U14,SUM(U14-S14)/S14,IF(S14&gt;U14,SUM(-1*(S14-U14)/S14),"")))))</x:f>
        <x:v/>
      </x:c>
      <x:c r="U14" s="189" t="n">
        <x:v>36249.00</x:v>
      </x:c>
      <x:c r="V14" s="189" t="n">
        <x:f ca="1">=SUM(U14/ round((O14- M14)/30.42,0))</x:f>
        <x:v/>
      </x:c>
      <x:c r="W14" s="195">
        <x:f ca="1">=IF(T14="","",IF(T14="-","",IF(U14=0,"",IF(OR(T14&gt;AA4,T14&lt;-AA4),"*",""))))</x:f>
        <x:v/>
      </x:c>
      <x:c r="X14" s="91" t="str">
        <x:v/>
      </x:c>
    </x:row>
    <x:row r="15" spans="1:25" s="12" x14ac:dyDescent="0.25">
      <x:c r="A15" s="96" t="str">
        <x:v>10</x:v>
      </x:c>
      <x:c r="B15" s="192" t="str">
        <x:v>FPR47388</x:v>
      </x:c>
      <x:c r="C15" s="192" t="str">
        <x:v>Canon IR 400</x:v>
      </x:c>
      <x:c r="D15" s="192" t="str">
        <x:v>B/W Copies</x:v>
      </x:c>
      <x:c r="E15" s="192" t="str">
        <x:v>QLA03856</x:v>
      </x:c>
      <x:c r="F15" s="192" t="str">
        <x:v>Active</x:v>
      </x:c>
      <x:c r="G15" s="192" t="str">
        <x:v>1016 - New Braunfels</x:v>
      </x:c>
      <x:c r="H15" s="192" t="str">
        <x:v/>
      </x:c>
      <x:c r="I15" s="192" t="str">
        <x:v/>
      </x:c>
      <x:c r="J15" s="192" t="str">
        <x:v/>
      </x:c>
      <x:c r="K15" s="192" t="str">
        <x:v>Eddie Meckel</x:v>
      </x:c>
      <x:c r="L15" s="192" t="str">
        <x:v>1016</x:v>
      </x:c>
      <x:c r="M15" s="192" t="str">
        <x:v>6/1/2014</x:v>
      </x:c>
      <x:c r="N15" s="183" t="n">
        <x:v>164.00</x:v>
      </x:c>
      <x:c r="O15" s="192" t="str">
        <x:v>12/9/2014</x:v>
      </x:c>
      <x:c r="P15" s="183" t="n">
        <x:v>32207.00</x:v>
      </x:c>
      <x:c r="Q15" s="207" t="n">
        <x:v>0.0092</x:v>
      </x:c>
      <x:c r="R15" s="207" t="n">
        <x:v>0.0214</x:v>
      </x:c>
      <x:c r="S15" s="183" t="n">
        <x:v/>
      </x:c>
      <x:c r="T15" s="182" t="n">
        <x:f ca="1">=IF(AND(U15=0,S15&gt;0),-100%,IF(OR(S15=0,S15="-"),"-",IF(AND(S15=0,U15=0),0%,IF(S15&lt;U15,SUM(U15-S15)/S15,IF(S15&gt;U15,SUM(-1*(S15-U15)/S15),"")))))</x:f>
        <x:v/>
      </x:c>
      <x:c r="U15" s="183" t="n">
        <x:v>32043.00</x:v>
      </x:c>
      <x:c r="V15" s="183" t="n">
        <x:f ca="1">=SUM(U15/ round((O15- M15)/30.42,0))</x:f>
        <x:v/>
      </x:c>
      <x:c r="W15" s="196">
        <x:f ca="1">=IF(T15="","",IF(T15="-","",IF(U15=0,"",IF(OR(T15&gt;AA4,T15&lt;-AA4),"*",""))))</x:f>
        <x:v/>
      </x:c>
      <x:c r="X15" s="98" t="str">
        <x:v/>
      </x:c>
    </x:row>
    <x:row r="16" spans="1:25" s="12" x14ac:dyDescent="0.25">
      <x:c r="A16" s="90" t="str">
        <x:v>11</x:v>
      </x:c>
      <x:c r="B16" s="191" t="str">
        <x:v>QLA06033</x:v>
      </x:c>
      <x:c r="C16" s="191" t="str">
        <x:v>Canon IR 400</x:v>
      </x:c>
      <x:c r="D16" s="191" t="str">
        <x:v>B/W Copies</x:v>
      </x:c>
      <x:c r="E16" s="191" t="str">
        <x:v>QLA06033</x:v>
      </x:c>
      <x:c r="F16" s="191" t="str">
        <x:v>Active</x:v>
      </x:c>
      <x:c r="G16" s="191" t="str">
        <x:v>1003 - Dallas</x:v>
      </x:c>
      <x:c r="H16" s="191" t="str">
        <x:v/>
      </x:c>
      <x:c r="I16" s="191" t="str">
        <x:v/>
      </x:c>
      <x:c r="J16" s="191" t="str">
        <x:v/>
      </x:c>
      <x:c r="K16" s="191" t="str">
        <x:v/>
      </x:c>
      <x:c r="L16" s="191" t="str">
        <x:v>1003</x:v>
      </x:c>
      <x:c r="M16" s="191" t="str">
        <x:v>5/22/2014</x:v>
      </x:c>
      <x:c r="N16" s="189" t="n">
        <x:v>268.00</x:v>
      </x:c>
      <x:c r="O16" s="191" t="str">
        <x:v>12/9/2014</x:v>
      </x:c>
      <x:c r="P16" s="189" t="n">
        <x:v>30058.00</x:v>
      </x:c>
      <x:c r="Q16" s="206" t="n">
        <x:v>0.0086</x:v>
      </x:c>
      <x:c r="R16" s="206" t="n">
        <x:v>0.0199</x:v>
      </x:c>
      <x:c r="S16" s="189" t="n">
        <x:v/>
      </x:c>
      <x:c r="T16" s="187" t="n">
        <x:f ca="1">=IF(AND(U16=0,S16&gt;0),-100%,IF(OR(S16=0,S16="-"),"-",IF(AND(S16=0,U16=0),0%,IF(S16&lt;U16,SUM(U16-S16)/S16,IF(S16&gt;U16,SUM(-1*(S16-U16)/S16),"")))))</x:f>
        <x:v/>
      </x:c>
      <x:c r="U16" s="189" t="n">
        <x:v>29790.00</x:v>
      </x:c>
      <x:c r="V16" s="189" t="n">
        <x:f ca="1">=SUM(U16/ round((O16- M16)/30.42,0))</x:f>
        <x:v/>
      </x:c>
      <x:c r="W16" s="195">
        <x:f ca="1">=IF(T16="","",IF(T16="-","",IF(U16=0,"",IF(OR(T16&gt;AA4,T16&lt;-AA4),"*",""))))</x:f>
        <x:v/>
      </x:c>
      <x:c r="X16" s="91" t="str">
        <x:v/>
      </x:c>
    </x:row>
    <x:row r="17" spans="1:25" s="12" x14ac:dyDescent="0.25">
      <x:c r="A17" s="96" t="str">
        <x:v>12</x:v>
      </x:c>
      <x:c r="B17" s="192" t="str">
        <x:v>QLA06012</x:v>
      </x:c>
      <x:c r="C17" s="192" t="str">
        <x:v>Canon IR 400</x:v>
      </x:c>
      <x:c r="D17" s="192" t="str">
        <x:v>B/W Copies</x:v>
      </x:c>
      <x:c r="E17" s="192" t="str">
        <x:v>QLA06012</x:v>
      </x:c>
      <x:c r="F17" s="192" t="str">
        <x:v>Active</x:v>
      </x:c>
      <x:c r="G17" s="192" t="str">
        <x:v>1033 - Plano</x:v>
      </x:c>
      <x:c r="H17" s="192" t="str">
        <x:v/>
      </x:c>
      <x:c r="I17" s="192" t="str">
        <x:v/>
      </x:c>
      <x:c r="J17" s="192" t="str">
        <x:v/>
      </x:c>
      <x:c r="K17" s="192" t="str">
        <x:v/>
      </x:c>
      <x:c r="L17" s="192" t="str">
        <x:v>1033</x:v>
      </x:c>
      <x:c r="M17" s="192" t="str">
        <x:v>6/3/2014</x:v>
      </x:c>
      <x:c r="N17" s="183" t="n">
        <x:v>108.00</x:v>
      </x:c>
      <x:c r="O17" s="192" t="str">
        <x:v>12/9/2014</x:v>
      </x:c>
      <x:c r="P17" s="183" t="n">
        <x:v>25820.00</x:v>
      </x:c>
      <x:c r="Q17" s="207" t="n">
        <x:v>0.0074</x:v>
      </x:c>
      <x:c r="R17" s="207" t="n">
        <x:v>0.0172</x:v>
      </x:c>
      <x:c r="S17" s="183" t="n">
        <x:v/>
      </x:c>
      <x:c r="T17" s="182" t="n">
        <x:f ca="1">=IF(AND(U17=0,S17&gt;0),-100%,IF(OR(S17=0,S17="-"),"-",IF(AND(S17=0,U17=0),0%,IF(S17&lt;U17,SUM(U17-S17)/S17,IF(S17&gt;U17,SUM(-1*(S17-U17)/S17),"")))))</x:f>
        <x:v/>
      </x:c>
      <x:c r="U17" s="183" t="n">
        <x:v>25712.00</x:v>
      </x:c>
      <x:c r="V17" s="183" t="n">
        <x:f ca="1">=SUM(U17/ round((O17- M17)/30.42,0))</x:f>
        <x:v/>
      </x:c>
      <x:c r="W17" s="196">
        <x:f ca="1">=IF(T17="","",IF(T17="-","",IF(U17=0,"",IF(OR(T17&gt;AA4,T17&lt;-AA4),"*",""))))</x:f>
        <x:v/>
      </x:c>
      <x:c r="X17" s="98" t="str">
        <x:v/>
      </x:c>
    </x:row>
    <x:row r="18" spans="1:25" s="12" x14ac:dyDescent="0.25">
      <x:c r="A18" s="90" t="str">
        <x:v>13</x:v>
      </x:c>
      <x:c r="B18" s="191" t="str">
        <x:v>75418</x:v>
      </x:c>
      <x:c r="C18" s="191" t="str">
        <x:v>Canon IR C5535</x:v>
      </x:c>
      <x:c r="D18" s="191" t="str">
        <x:v>B/W Copies</x:v>
      </x:c>
      <x:c r="E18" s="191" t="str">
        <x:v>WXF13357</x:v>
      </x:c>
      <x:c r="F18" s="191" t="str">
        <x:v>Active</x:v>
      </x:c>
      <x:c r="G18" s="191" t="str">
        <x:v>1115 - Expressions Home Gallery</x:v>
      </x:c>
      <x:c r="H18" s="191" t="str">
        <x:v/>
      </x:c>
      <x:c r="I18" s="191" t="str">
        <x:v/>
      </x:c>
      <x:c r="J18" s="191" t="str">
        <x:v/>
      </x:c>
      <x:c r="K18" s="191" t="str">
        <x:v/>
      </x:c>
      <x:c r="L18" s="191" t="str">
        <x:v>1115</x:v>
      </x:c>
      <x:c r="M18" s="191" t="str">
        <x:v>9/1/2017</x:v>
      </x:c>
      <x:c r="N18" s="189" t="n">
        <x:v>108.00</x:v>
      </x:c>
      <x:c r="O18" s="191" t="str">
        <x:v>2/28/2018</x:v>
      </x:c>
      <x:c r="P18" s="189" t="n">
        <x:v>24996.00</x:v>
      </x:c>
      <x:c r="Q18" s="206" t="n">
        <x:v>0.0072</x:v>
      </x:c>
      <x:c r="R18" s="206" t="n">
        <x:v>0.0167</x:v>
      </x:c>
      <x:c r="S18" s="189" t="n">
        <x:v/>
      </x:c>
      <x:c r="T18" s="187" t="n">
        <x:f ca="1">=IF(AND(U18=0,S18&gt;0),-100%,IF(OR(S18=0,S18="-"),"-",IF(AND(S18=0,U18=0),0%,IF(S18&lt;U18,SUM(U18-S18)/S18,IF(S18&gt;U18,SUM(-1*(S18-U18)/S18),"")))))</x:f>
        <x:v/>
      </x:c>
      <x:c r="U18" s="189" t="n">
        <x:v>24888.00</x:v>
      </x:c>
      <x:c r="V18" s="189" t="n">
        <x:f ca="1">=SUM(U18/ round((O18- M18)/30.42,0))</x:f>
        <x:v/>
      </x:c>
      <x:c r="W18" s="195">
        <x:f ca="1">=IF(T18="","",IF(T18="-","",IF(U18=0,"",IF(OR(T18&gt;AA4,T18&lt;-AA4),"*",""))))</x:f>
        <x:v/>
      </x:c>
      <x:c r="X18" s="91" t="str">
        <x:v/>
      </x:c>
    </x:row>
    <x:row r="19" spans="1:25" s="12" x14ac:dyDescent="0.25">
      <x:c r="A19" s="96" t="str">
        <x:v>14</x:v>
      </x:c>
      <x:c r="B19" s="192" t="str">
        <x:v>QLA05909</x:v>
      </x:c>
      <x:c r="C19" s="192" t="str">
        <x:v>Canon IR 400</x:v>
      </x:c>
      <x:c r="D19" s="192" t="str">
        <x:v>B/W Copies</x:v>
      </x:c>
      <x:c r="E19" s="192" t="str">
        <x:v>QLA05909</x:v>
      </x:c>
      <x:c r="F19" s="192" t="str">
        <x:v>Active</x:v>
      </x:c>
      <x:c r="G19" s="192" t="str">
        <x:v>1028 - Sherman</x:v>
      </x:c>
      <x:c r="H19" s="192" t="str">
        <x:v/>
      </x:c>
      <x:c r="I19" s="192" t="str">
        <x:v/>
      </x:c>
      <x:c r="J19" s="192" t="str">
        <x:v/>
      </x:c>
      <x:c r="K19" s="192" t="str">
        <x:v/>
      </x:c>
      <x:c r="L19" s="192" t="str">
        <x:v>1028</x:v>
      </x:c>
      <x:c r="M19" s="192" t="str">
        <x:v>6/1/2014</x:v>
      </x:c>
      <x:c r="N19" s="183" t="n">
        <x:v>177.00</x:v>
      </x:c>
      <x:c r="O19" s="192" t="str">
        <x:v>12/9/2014</x:v>
      </x:c>
      <x:c r="P19" s="183" t="n">
        <x:v>21549.00</x:v>
      </x:c>
      <x:c r="Q19" s="207" t="n">
        <x:v>0.0061</x:v>
      </x:c>
      <x:c r="R19" s="207" t="n">
        <x:v>0.0143</x:v>
      </x:c>
      <x:c r="S19" s="183" t="n">
        <x:v/>
      </x:c>
      <x:c r="T19" s="182" t="n">
        <x:f ca="1">=IF(AND(U19=0,S19&gt;0),-100%,IF(OR(S19=0,S19="-"),"-",IF(AND(S19=0,U19=0),0%,IF(S19&lt;U19,SUM(U19-S19)/S19,IF(S19&gt;U19,SUM(-1*(S19-U19)/S19),"")))))</x:f>
        <x:v/>
      </x:c>
      <x:c r="U19" s="183" t="n">
        <x:v>21372.00</x:v>
      </x:c>
      <x:c r="V19" s="183" t="n">
        <x:f ca="1">=SUM(U19/ round((O19- M19)/30.42,0))</x:f>
        <x:v/>
      </x:c>
      <x:c r="W19" s="196">
        <x:f ca="1">=IF(T19="","",IF(T19="-","",IF(U19=0,"",IF(OR(T19&gt;AA4,T19&lt;-AA4),"*",""))))</x:f>
        <x:v/>
      </x:c>
      <x:c r="X19" s="98" t="str">
        <x:v/>
      </x:c>
    </x:row>
    <x:row r="20" spans="1:25" s="12" x14ac:dyDescent="0.25">
      <x:c r="A20" s="90" t="str">
        <x:v>15</x:v>
      </x:c>
      <x:c r="B20" s="191" t="str">
        <x:v>QLA06011</x:v>
      </x:c>
      <x:c r="C20" s="191" t="str">
        <x:v>Canon IR 400</x:v>
      </x:c>
      <x:c r="D20" s="191" t="str">
        <x:v>B/W Copies</x:v>
      </x:c>
      <x:c r="E20" s="191" t="str">
        <x:v>QLA06011</x:v>
      </x:c>
      <x:c r="F20" s="191" t="str">
        <x:v>Active</x:v>
      </x:c>
      <x:c r="G20" s="191" t="str">
        <x:v>1096 - Dallas DC</x:v>
      </x:c>
      <x:c r="H20" s="191" t="str">
        <x:v/>
      </x:c>
      <x:c r="I20" s="191" t="str">
        <x:v/>
      </x:c>
      <x:c r="J20" s="191" t="str">
        <x:v/>
      </x:c>
      <x:c r="K20" s="191" t="str">
        <x:v/>
      </x:c>
      <x:c r="L20" s="191" t="str">
        <x:v>1096</x:v>
      </x:c>
      <x:c r="M20" s="191" t="str">
        <x:v>6/1/2014</x:v>
      </x:c>
      <x:c r="N20" s="189" t="n">
        <x:v>293.00</x:v>
      </x:c>
      <x:c r="O20" s="191" t="str">
        <x:v>12/9/2014</x:v>
      </x:c>
      <x:c r="P20" s="189" t="n">
        <x:v>21553.00</x:v>
      </x:c>
      <x:c r="Q20" s="206" t="n">
        <x:v>0.0061</x:v>
      </x:c>
      <x:c r="R20" s="206" t="n">
        <x:v>0.0142</x:v>
      </x:c>
      <x:c r="S20" s="189" t="n">
        <x:v/>
      </x:c>
      <x:c r="T20" s="187" t="n">
        <x:f ca="1">=IF(AND(U20=0,S20&gt;0),-100%,IF(OR(S20=0,S20="-"),"-",IF(AND(S20=0,U20=0),0%,IF(S20&lt;U20,SUM(U20-S20)/S20,IF(S20&gt;U20,SUM(-1*(S20-U20)/S20),"")))))</x:f>
        <x:v/>
      </x:c>
      <x:c r="U20" s="189" t="n">
        <x:v>21260.00</x:v>
      </x:c>
      <x:c r="V20" s="189" t="n">
        <x:f ca="1">=SUM(U20/ round((O20- M20)/30.42,0))</x:f>
        <x:v/>
      </x:c>
      <x:c r="W20" s="195">
        <x:f ca="1">=IF(T20="","",IF(T20="-","",IF(U20=0,"",IF(OR(T20&gt;AA4,T20&lt;-AA4),"*",""))))</x:f>
        <x:v/>
      </x:c>
      <x:c r="X20" s="91" t="str">
        <x:v/>
      </x:c>
    </x:row>
    <x:row r="21" spans="1:25" s="12" x14ac:dyDescent="0.25">
      <x:c r="A21" s="96" t="str">
        <x:v>16</x:v>
      </x:c>
      <x:c r="B21" s="192" t="str">
        <x:v>AQLA05754</x:v>
      </x:c>
      <x:c r="C21" s="192" t="str">
        <x:v>Canon IR 400</x:v>
      </x:c>
      <x:c r="D21" s="192" t="str">
        <x:v>B/W Copies</x:v>
      </x:c>
      <x:c r="E21" s="192" t="str">
        <x:v>QLA05754</x:v>
      </x:c>
      <x:c r="F21" s="192" t="str">
        <x:v>Inactive</x:v>
      </x:c>
      <x:c r="G21" s="192" t="str">
        <x:v>1078 - Amarillo Showroom</x:v>
      </x:c>
      <x:c r="H21" s="192" t="str">
        <x:v/>
      </x:c>
      <x:c r="I21" s="192" t="str">
        <x:v>Location Closed</x:v>
      </x:c>
      <x:c r="J21" s="192" t="str">
        <x:v/>
      </x:c>
      <x:c r="K21" s="192" t="str">
        <x:v/>
      </x:c>
      <x:c r="L21" s="192" t="str">
        <x:v>1078</x:v>
      </x:c>
      <x:c r="M21" s="192" t="str">
        <x:v>6/1/2014</x:v>
      </x:c>
      <x:c r="N21" s="183" t="n">
        <x:v>188.00</x:v>
      </x:c>
      <x:c r="O21" s="192" t="str">
        <x:v>12/9/2014</x:v>
      </x:c>
      <x:c r="P21" s="183" t="n">
        <x:v>21241.00</x:v>
      </x:c>
      <x:c r="Q21" s="207" t="n">
        <x:v>0.006</x:v>
      </x:c>
      <x:c r="R21" s="207" t="n">
        <x:v>0.0141</x:v>
      </x:c>
      <x:c r="S21" s="183" t="n">
        <x:v/>
      </x:c>
      <x:c r="T21" s="182" t="n">
        <x:f ca="1">=IF(AND(U21=0,S21&gt;0),-100%,IF(OR(S21=0,S21="-"),"-",IF(AND(S21=0,U21=0),0%,IF(S21&lt;U21,SUM(U21-S21)/S21,IF(S21&gt;U21,SUM(-1*(S21-U21)/S21),"")))))</x:f>
        <x:v/>
      </x:c>
      <x:c r="U21" s="183" t="n">
        <x:v>21053.00</x:v>
      </x:c>
      <x:c r="V21" s="183" t="n">
        <x:f ca="1">=SUM(U21/ round((O21- M21)/30.42,0))</x:f>
        <x:v/>
      </x:c>
      <x:c r="W21" s="196">
        <x:f ca="1">=IF(T21="","",IF(T21="-","",IF(U21=0,"",IF(OR(T21&gt;AA4,T21&lt;-AA4),"*",""))))</x:f>
        <x:v/>
      </x:c>
      <x:c r="X21" s="98" t="str">
        <x:v/>
      </x:c>
    </x:row>
    <x:row r="22" spans="1:25" s="12" x14ac:dyDescent="0.25">
      <x:c r="A22" s="90" t="str">
        <x:v>17</x:v>
      </x:c>
      <x:c r="B22" s="191" t="str">
        <x:v>QHM10680</x:v>
      </x:c>
      <x:c r="C22" s="191" t="str">
        <x:v>Canon IR 4235</x:v>
      </x:c>
      <x:c r="D22" s="191" t="str">
        <x:v>B/W Copies</x:v>
      </x:c>
      <x:c r="E22" s="191" t="str">
        <x:v>QHM10680</x:v>
      </x:c>
      <x:c r="F22" s="191" t="str">
        <x:v>Active</x:v>
      </x:c>
      <x:c r="G22" s="191" t="str">
        <x:v>1045 - McAllen</x:v>
      </x:c>
      <x:c r="H22" s="191" t="str">
        <x:v/>
      </x:c>
      <x:c r="I22" s="191" t="str">
        <x:v>Office Area</x:v>
      </x:c>
      <x:c r="J22" s="191" t="str">
        <x:v/>
      </x:c>
      <x:c r="K22" s="191" t="str">
        <x:v/>
      </x:c>
      <x:c r="L22" s="191" t="str">
        <x:v>1045</x:v>
      </x:c>
      <x:c r="M22" s="191" t="str">
        <x:v>6/1/2014</x:v>
      </x:c>
      <x:c r="N22" s="189" t="n">
        <x:v>49.00</x:v>
      </x:c>
      <x:c r="O22" s="191" t="str">
        <x:v>12/9/2014</x:v>
      </x:c>
      <x:c r="P22" s="189" t="n">
        <x:v>20827.00</x:v>
      </x:c>
      <x:c r="Q22" s="206" t="n">
        <x:v>0.006</x:v>
      </x:c>
      <x:c r="R22" s="206" t="n">
        <x:v>0.0139</x:v>
      </x:c>
      <x:c r="S22" s="189" t="n">
        <x:v/>
      </x:c>
      <x:c r="T22" s="187" t="n">
        <x:f ca="1">=IF(AND(U22=0,S22&gt;0),-100%,IF(OR(S22=0,S22="-"),"-",IF(AND(S22=0,U22=0),0%,IF(S22&lt;U22,SUM(U22-S22)/S22,IF(S22&gt;U22,SUM(-1*(S22-U22)/S22),"")))))</x:f>
        <x:v/>
      </x:c>
      <x:c r="U22" s="189" t="n">
        <x:v>20778.00</x:v>
      </x:c>
      <x:c r="V22" s="189" t="n">
        <x:f ca="1">=SUM(U22/ round((O22- M22)/30.42,0))</x:f>
        <x:v/>
      </x:c>
      <x:c r="W22" s="195">
        <x:f ca="1">=IF(T22="","",IF(T22="-","",IF(U22=0,"",IF(OR(T22&gt;AA4,T22&lt;-AA4),"*",""))))</x:f>
        <x:v/>
      </x:c>
      <x:c r="X22" s="91" t="str">
        <x:v/>
      </x:c>
    </x:row>
    <x:row r="23" spans="1:25" s="12" x14ac:dyDescent="0.25">
      <x:c r="A23" s="96" t="str">
        <x:v>18</x:v>
      </x:c>
      <x:c r="B23" s="192" t="str">
        <x:v>LWA04008</x:v>
      </x:c>
      <x:c r="C23" s="192" t="str">
        <x:v>Canon IR C7260</x:v>
      </x:c>
      <x:c r="D23" s="192" t="str">
        <x:v>B/W Copies</x:v>
      </x:c>
      <x:c r="E23" s="192" t="str">
        <x:v>LWA04008</x:v>
      </x:c>
      <x:c r="F23" s="192" t="str">
        <x:v>Active</x:v>
      </x:c>
      <x:c r="G23" s="192" t="str">
        <x:v>M100 - Water Gardens Bldg.</x:v>
      </x:c>
      <x:c r="H23" s="192" t="str">
        <x:v/>
      </x:c>
      <x:c r="I23" s="192" t="str">
        <x:v/>
      </x:c>
      <x:c r="J23" s="192" t="str">
        <x:v>1</x:v>
      </x:c>
      <x:c r="K23" s="192" t="str">
        <x:v/>
      </x:c>
      <x:c r="L23" s="192" t="str">
        <x:v>M100</x:v>
      </x:c>
      <x:c r="M23" s="192" t="str">
        <x:v>6/1/2014</x:v>
      </x:c>
      <x:c r="N23" s="183" t="n">
        <x:v>107.00</x:v>
      </x:c>
      <x:c r="O23" s="192" t="str">
        <x:v>12/9/2014</x:v>
      </x:c>
      <x:c r="P23" s="183" t="n">
        <x:v>19841.00</x:v>
      </x:c>
      <x:c r="Q23" s="207" t="n">
        <x:v>0.0057</x:v>
      </x:c>
      <x:c r="R23" s="207" t="n">
        <x:v>0.0132</x:v>
      </x:c>
      <x:c r="S23" s="183" t="n">
        <x:v/>
      </x:c>
      <x:c r="T23" s="182" t="n">
        <x:f ca="1">=IF(AND(U23=0,S23&gt;0),-100%,IF(OR(S23=0,S23="-"),"-",IF(AND(S23=0,U23=0),0%,IF(S23&lt;U23,SUM(U23-S23)/S23,IF(S23&gt;U23,SUM(-1*(S23-U23)/S23),"")))))</x:f>
        <x:v/>
      </x:c>
      <x:c r="U23" s="183" t="n">
        <x:v>19734.00</x:v>
      </x:c>
      <x:c r="V23" s="183" t="n">
        <x:f ca="1">=SUM(U23/ round((O23- M23)/30.42,0))</x:f>
        <x:v/>
      </x:c>
      <x:c r="W23" s="196">
        <x:f ca="1">=IF(T23="","",IF(T23="-","",IF(U23=0,"",IF(OR(T23&gt;AA4,T23&lt;-AA4),"*",""))))</x:f>
        <x:v/>
      </x:c>
      <x:c r="X23" s="98" t="str">
        <x:v/>
      </x:c>
    </x:row>
    <x:row r="24" spans="1:25" s="12" x14ac:dyDescent="0.25">
      <x:c r="A24" s="90" t="str">
        <x:v>19</x:v>
      </x:c>
      <x:c r="B24" s="191" t="str">
        <x:v>QLA09332</x:v>
      </x:c>
      <x:c r="C24" s="191" t="str">
        <x:v>Canon IR 400</x:v>
      </x:c>
      <x:c r="D24" s="191" t="str">
        <x:v>B/W Copies</x:v>
      </x:c>
      <x:c r="E24" s="191" t="str">
        <x:v>QLA09332</x:v>
      </x:c>
      <x:c r="F24" s="191" t="str">
        <x:v>Active</x:v>
      </x:c>
      <x:c r="G24" s="191" t="str">
        <x:v>1027 - Longview</x:v>
      </x:c>
      <x:c r="H24" s="191" t="str">
        <x:v/>
      </x:c>
      <x:c r="I24" s="191" t="str">
        <x:v>Copy Area</x:v>
      </x:c>
      <x:c r="J24" s="191" t="str">
        <x:v/>
      </x:c>
      <x:c r="K24" s="191" t="str">
        <x:v/>
      </x:c>
      <x:c r="L24" s="191" t="str">
        <x:v>1027</x:v>
      </x:c>
      <x:c r="M24" s="191" t="str">
        <x:v>11/20/2015</x:v>
      </x:c>
      <x:c r="N24" s="189" t="n">
        <x:v>89211.00</x:v>
      </x:c>
      <x:c r="O24" s="191" t="str">
        <x:v>2/22/2016</x:v>
      </x:c>
      <x:c r="P24" s="189" t="n">
        <x:v>108798.00</x:v>
      </x:c>
      <x:c r="Q24" s="206" t="n">
        <x:v>0.0056</x:v>
      </x:c>
      <x:c r="R24" s="206" t="n">
        <x:v>0.0131</x:v>
      </x:c>
      <x:c r="S24" s="189" t="n">
        <x:v/>
      </x:c>
      <x:c r="T24" s="187" t="n">
        <x:f ca="1">=IF(AND(U24=0,S24&gt;0),-100%,IF(OR(S24=0,S24="-"),"-",IF(AND(S24=0,U24=0),0%,IF(S24&lt;U24,SUM(U24-S24)/S24,IF(S24&gt;U24,SUM(-1*(S24-U24)/S24),"")))))</x:f>
        <x:v/>
      </x:c>
      <x:c r="U24" s="189" t="n">
        <x:v>19587.00</x:v>
      </x:c>
      <x:c r="V24" s="189" t="n">
        <x:f ca="1">=SUM(U24/ round((O24- M24)/30.42,0))</x:f>
        <x:v/>
      </x:c>
      <x:c r="W24" s="195">
        <x:f ca="1">=IF(T24="","",IF(T24="-","",IF(U24=0,"",IF(OR(T24&gt;AA4,T24&lt;-AA4),"*",""))))</x:f>
        <x:v/>
      </x:c>
      <x:c r="X24" s="91" t="str">
        <x:v/>
      </x:c>
    </x:row>
    <x:row r="25" spans="1:25" s="12" x14ac:dyDescent="0.25">
      <x:c r="A25" s="96" t="str">
        <x:v>20</x:v>
      </x:c>
      <x:c r="B25" s="192" t="str">
        <x:v>QLA06577</x:v>
      </x:c>
      <x:c r="C25" s="192" t="str">
        <x:v>Canon IR 400</x:v>
      </x:c>
      <x:c r="D25" s="192" t="str">
        <x:v>B/W Copies</x:v>
      </x:c>
      <x:c r="E25" s="192" t="str">
        <x:v>QLA06577</x:v>
      </x:c>
      <x:c r="F25" s="192" t="str">
        <x:v>Active</x:v>
      </x:c>
      <x:c r="G25" s="192" t="str">
        <x:v>M100 - Water Gardens Bldg.</x:v>
      </x:c>
      <x:c r="H25" s="192" t="str">
        <x:v/>
      </x:c>
      <x:c r="I25" s="192" t="str">
        <x:v>HR</x:v>
      </x:c>
      <x:c r="J25" s="192" t="str">
        <x:v>2</x:v>
      </x:c>
      <x:c r="K25" s="192" t="str">
        <x:v/>
      </x:c>
      <x:c r="L25" s="192" t="str">
        <x:v>M200</x:v>
      </x:c>
      <x:c r="M25" s="192" t="str">
        <x:v>6/1/2014</x:v>
      </x:c>
      <x:c r="N25" s="183" t="n">
        <x:v>90.00</x:v>
      </x:c>
      <x:c r="O25" s="192" t="str">
        <x:v>12/9/2014</x:v>
      </x:c>
      <x:c r="P25" s="183" t="n">
        <x:v>19557.00</x:v>
      </x:c>
      <x:c r="Q25" s="207" t="n">
        <x:v>0.0056</x:v>
      </x:c>
      <x:c r="R25" s="207" t="n">
        <x:v>0.013</x:v>
      </x:c>
      <x:c r="S25" s="183" t="n">
        <x:v/>
      </x:c>
      <x:c r="T25" s="182" t="n">
        <x:f ca="1">=IF(AND(U25=0,S25&gt;0),-100%,IF(OR(S25=0,S25="-"),"-",IF(AND(S25=0,U25=0),0%,IF(S25&lt;U25,SUM(U25-S25)/S25,IF(S25&gt;U25,SUM(-1*(S25-U25)/S25),"")))))</x:f>
        <x:v/>
      </x:c>
      <x:c r="U25" s="183" t="n">
        <x:v>19467.00</x:v>
      </x:c>
      <x:c r="V25" s="183" t="n">
        <x:f ca="1">=SUM(U25/ round((O25- M25)/30.42,0))</x:f>
        <x:v/>
      </x:c>
      <x:c r="W25" s="196">
        <x:f ca="1">=IF(T25="","",IF(T25="-","",IF(U25=0,"",IF(OR(T25&gt;AA4,T25&lt;-AA4),"*",""))))</x:f>
        <x:v/>
      </x:c>
      <x:c r="X25" s="98" t="str">
        <x:v/>
      </x:c>
    </x:row>
    <x:row r="26" spans="1:25" s="12" x14ac:dyDescent="0.25">
      <x:c r="A26" s="90" t="str">
        <x:v>21</x:v>
      </x:c>
      <x:c r="B26" s="191" t="str">
        <x:v>QHM06796</x:v>
      </x:c>
      <x:c r="C26" s="191" t="str">
        <x:v>Canon IR 4235</x:v>
      </x:c>
      <x:c r="D26" s="191" t="str">
        <x:v>B/W Copies</x:v>
      </x:c>
      <x:c r="E26" s="191" t="str">
        <x:v>QHM06796</x:v>
      </x:c>
      <x:c r="F26" s="191" t="str">
        <x:v>Active</x:v>
      </x:c>
      <x:c r="G26" s="191" t="str">
        <x:v>1036 - Weatherford</x:v>
      </x:c>
      <x:c r="H26" s="191" t="str">
        <x:v/>
      </x:c>
      <x:c r="I26" s="191" t="str">
        <x:v/>
      </x:c>
      <x:c r="J26" s="191" t="str">
        <x:v/>
      </x:c>
      <x:c r="K26" s="191" t="str">
        <x:v/>
      </x:c>
      <x:c r="L26" s="191" t="str">
        <x:v>1036</x:v>
      </x:c>
      <x:c r="M26" s="191" t="str">
        <x:v>6/9/2014</x:v>
      </x:c>
      <x:c r="N26" s="189" t="n">
        <x:v>154.00</x:v>
      </x:c>
      <x:c r="O26" s="191" t="str">
        <x:v>12/9/2014</x:v>
      </x:c>
      <x:c r="P26" s="189" t="n">
        <x:v>18604.00</x:v>
      </x:c>
      <x:c r="Q26" s="206" t="n">
        <x:v>0.0053</x:v>
      </x:c>
      <x:c r="R26" s="206" t="n">
        <x:v>0.0123</x:v>
      </x:c>
      <x:c r="S26" s="189" t="n">
        <x:v/>
      </x:c>
      <x:c r="T26" s="187" t="n">
        <x:f ca="1">=IF(AND(U26=0,S26&gt;0),-100%,IF(OR(S26=0,S26="-"),"-",IF(AND(S26=0,U26=0),0%,IF(S26&lt;U26,SUM(U26-S26)/S26,IF(S26&gt;U26,SUM(-1*(S26-U26)/S26),"")))))</x:f>
        <x:v/>
      </x:c>
      <x:c r="U26" s="189" t="n">
        <x:v>18450.00</x:v>
      </x:c>
      <x:c r="V26" s="189" t="n">
        <x:f ca="1">=SUM(U26/ round((O26- M26)/30.42,0))</x:f>
        <x:v/>
      </x:c>
      <x:c r="W26" s="195">
        <x:f ca="1">=IF(T26="","",IF(T26="-","",IF(U26=0,"",IF(OR(T26&gt;AA4,T26&lt;-AA4),"*",""))))</x:f>
        <x:v/>
      </x:c>
      <x:c r="X26" s="91" t="str">
        <x:v/>
      </x:c>
    </x:row>
    <x:row r="27" spans="1:25" s="12" x14ac:dyDescent="0.25">
      <x:c r="A27" s="96" t="str">
        <x:v>22</x:v>
      </x:c>
      <x:c r="B27" s="192" t="str">
        <x:v>NMU10975</x:v>
      </x:c>
      <x:c r="C27" s="192" t="str">
        <x:v>Canon IR6255</x:v>
      </x:c>
      <x:c r="D27" s="192" t="str">
        <x:v>B/W Copies</x:v>
      </x:c>
      <x:c r="E27" s="192" t="str">
        <x:v>NMU10975</x:v>
      </x:c>
      <x:c r="F27" s="192" t="str">
        <x:v>Active</x:v>
      </x:c>
      <x:c r="G27" s="192" t="str">
        <x:v>M650 - Annex</x:v>
      </x:c>
      <x:c r="H27" s="192" t="str">
        <x:v/>
      </x:c>
      <x:c r="I27" s="192" t="str">
        <x:v/>
      </x:c>
      <x:c r="J27" s="192" t="str">
        <x:v/>
      </x:c>
      <x:c r="K27" s="192" t="str">
        <x:v/>
      </x:c>
      <x:c r="L27" s="192" t="str">
        <x:v>M154</x:v>
      </x:c>
      <x:c r="M27" s="192" t="str">
        <x:v>11/28/2016</x:v>
      </x:c>
      <x:c r="N27" s="183" t="n">
        <x:v>297040.00</x:v>
      </x:c>
      <x:c r="O27" s="192" t="str">
        <x:v>2/21/2017</x:v>
      </x:c>
      <x:c r="P27" s="183" t="n">
        <x:v>314752.00</x:v>
      </x:c>
      <x:c r="Q27" s="207" t="n">
        <x:v>0.0051</x:v>
      </x:c>
      <x:c r="R27" s="207" t="n">
        <x:v>0.0119</x:v>
      </x:c>
      <x:c r="S27" s="183" t="n">
        <x:v/>
      </x:c>
      <x:c r="T27" s="182" t="n">
        <x:f ca="1">=IF(AND(U27=0,S27&gt;0),-100%,IF(OR(S27=0,S27="-"),"-",IF(AND(S27=0,U27=0),0%,IF(S27&lt;U27,SUM(U27-S27)/S27,IF(S27&gt;U27,SUM(-1*(S27-U27)/S27),"")))))</x:f>
        <x:v/>
      </x:c>
      <x:c r="U27" s="183" t="n">
        <x:v>17712.00</x:v>
      </x:c>
      <x:c r="V27" s="183" t="n">
        <x:f ca="1">=SUM(U27/ round((O27- M27)/30.42,0))</x:f>
        <x:v/>
      </x:c>
      <x:c r="W27" s="196">
        <x:f ca="1">=IF(T27="","",IF(T27="-","",IF(U27=0,"",IF(OR(T27&gt;AA4,T27&lt;-AA4),"*",""))))</x:f>
        <x:v/>
      </x:c>
      <x:c r="X27" s="98" t="str">
        <x:v/>
      </x:c>
    </x:row>
    <x:row r="28" spans="1:25" s="12" x14ac:dyDescent="0.25">
      <x:c r="A28" s="90" t="str">
        <x:v>23</x:v>
      </x:c>
      <x:c r="B28" s="191" t="str">
        <x:v>QLA09023</x:v>
      </x:c>
      <x:c r="C28" s="191" t="str">
        <x:v>Canon IR 400</x:v>
      </x:c>
      <x:c r="D28" s="191" t="str">
        <x:v>B/W Copies</x:v>
      </x:c>
      <x:c r="E28" s="191" t="str">
        <x:v>QLA09023</x:v>
      </x:c>
      <x:c r="F28" s="191" t="str">
        <x:v>Active</x:v>
      </x:c>
      <x:c r="G28" s="191" t="str">
        <x:v>1007 - Houston Central</x:v>
      </x:c>
      <x:c r="H28" s="191" t="str">
        <x:v/>
      </x:c>
      <x:c r="I28" s="191" t="str">
        <x:v>Quotations</x:v>
      </x:c>
      <x:c r="J28" s="191" t="str">
        <x:v/>
      </x:c>
      <x:c r="K28" s="191" t="str">
        <x:v/>
      </x:c>
      <x:c r="L28" s="191" t="str">
        <x:v>1007</x:v>
      </x:c>
      <x:c r="M28" s="191" t="str">
        <x:v>6/1/2014</x:v>
      </x:c>
      <x:c r="N28" s="189" t="n">
        <x:v>118.00</x:v>
      </x:c>
      <x:c r="O28" s="191" t="str">
        <x:v>12/9/2014</x:v>
      </x:c>
      <x:c r="P28" s="189" t="n">
        <x:v>17792.00</x:v>
      </x:c>
      <x:c r="Q28" s="206" t="n">
        <x:v>0.0051</x:v>
      </x:c>
      <x:c r="R28" s="206" t="n">
        <x:v>0.0118</x:v>
      </x:c>
      <x:c r="S28" s="189" t="n">
        <x:v/>
      </x:c>
      <x:c r="T28" s="187" t="n">
        <x:f ca="1">=IF(AND(U28=0,S28&gt;0),-100%,IF(OR(S28=0,S28="-"),"-",IF(AND(S28=0,U28=0),0%,IF(S28&lt;U28,SUM(U28-S28)/S28,IF(S28&gt;U28,SUM(-1*(S28-U28)/S28),"")))))</x:f>
        <x:v/>
      </x:c>
      <x:c r="U28" s="189" t="n">
        <x:v>17674.00</x:v>
      </x:c>
      <x:c r="V28" s="189" t="n">
        <x:f ca="1">=SUM(U28/ round((O28- M28)/30.42,0))</x:f>
        <x:v/>
      </x:c>
      <x:c r="W28" s="195">
        <x:f ca="1">=IF(T28="","",IF(T28="-","",IF(U28=0,"",IF(OR(T28&gt;AA4,T28&lt;-AA4),"*",""))))</x:f>
        <x:v/>
      </x:c>
      <x:c r="X28" s="91" t="str">
        <x:v/>
      </x:c>
    </x:row>
    <x:row r="29" spans="1:25" s="12" x14ac:dyDescent="0.25">
      <x:c r="A29" s="96" t="str">
        <x:v>24</x:v>
      </x:c>
      <x:c r="B29" s="192" t="str">
        <x:v>QLA06579</x:v>
      </x:c>
      <x:c r="C29" s="192" t="str">
        <x:v>Canon IR 400</x:v>
      </x:c>
      <x:c r="D29" s="192" t="str">
        <x:v>B/W Copies</x:v>
      </x:c>
      <x:c r="E29" s="192" t="str">
        <x:v>QLA06579</x:v>
      </x:c>
      <x:c r="F29" s="192" t="str">
        <x:v>Active</x:v>
      </x:c>
      <x:c r="G29" s="192" t="str">
        <x:v>1077 - Fort Worth Expressions Home Gallery</x:v>
      </x:c>
      <x:c r="H29" s="192" t="str">
        <x:v/>
      </x:c>
      <x:c r="I29" s="192" t="str">
        <x:v>Copy Room</x:v>
      </x:c>
      <x:c r="J29" s="192" t="str">
        <x:v/>
      </x:c>
      <x:c r="K29" s="192" t="str">
        <x:v/>
      </x:c>
      <x:c r="L29" s="192" t="str">
        <x:v>1077</x:v>
      </x:c>
      <x:c r="M29" s="192" t="str">
        <x:v>6/1/2014</x:v>
      </x:c>
      <x:c r="N29" s="183" t="n">
        <x:v>140.00</x:v>
      </x:c>
      <x:c r="O29" s="192" t="str">
        <x:v>12/9/2014</x:v>
      </x:c>
      <x:c r="P29" s="183" t="n">
        <x:v>16968.00</x:v>
      </x:c>
      <x:c r="Q29" s="207" t="n">
        <x:v>0.0048</x:v>
      </x:c>
      <x:c r="R29" s="207" t="n">
        <x:v>0.0113</x:v>
      </x:c>
      <x:c r="S29" s="183" t="n">
        <x:v/>
      </x:c>
      <x:c r="T29" s="182" t="n">
        <x:f ca="1">=IF(AND(U29=0,S29&gt;0),-100%,IF(OR(S29=0,S29="-"),"-",IF(AND(S29=0,U29=0),0%,IF(S29&lt;U29,SUM(U29-S29)/S29,IF(S29&gt;U29,SUM(-1*(S29-U29)/S29),"")))))</x:f>
        <x:v/>
      </x:c>
      <x:c r="U29" s="183" t="n">
        <x:v>16828.00</x:v>
      </x:c>
      <x:c r="V29" s="183" t="n">
        <x:f ca="1">=SUM(U29/ round((O29- M29)/30.42,0))</x:f>
        <x:v/>
      </x:c>
      <x:c r="W29" s="196">
        <x:f ca="1">=IF(T29="","",IF(T29="-","",IF(U29=0,"",IF(OR(T29&gt;AA4,T29&lt;-AA4),"*",""))))</x:f>
        <x:v/>
      </x:c>
      <x:c r="X29" s="98" t="str">
        <x:v/>
      </x:c>
    </x:row>
    <x:row r="30" spans="1:25" s="12" x14ac:dyDescent="0.25">
      <x:c r="A30" s="90" t="str">
        <x:v>25</x:v>
      </x:c>
      <x:c r="B30" s="191" t="str">
        <x:v>QLA06029</x:v>
      </x:c>
      <x:c r="C30" s="191" t="str">
        <x:v>Canon IR 400</x:v>
      </x:c>
      <x:c r="D30" s="191" t="str">
        <x:v>B/W Copies</x:v>
      </x:c>
      <x:c r="E30" s="191" t="str">
        <x:v>QLA06029</x:v>
      </x:c>
      <x:c r="F30" s="191" t="str">
        <x:v>Active</x:v>
      </x:c>
      <x:c r="G30" s="191" t="str">
        <x:v>1060 - Azle</x:v>
      </x:c>
      <x:c r="H30" s="191" t="str">
        <x:v/>
      </x:c>
      <x:c r="I30" s="191" t="str">
        <x:v/>
      </x:c>
      <x:c r="J30" s="191" t="str">
        <x:v/>
      </x:c>
      <x:c r="K30" s="191" t="str">
        <x:v/>
      </x:c>
      <x:c r="L30" s="191" t="str">
        <x:v>1060</x:v>
      </x:c>
      <x:c r="M30" s="191" t="str">
        <x:v>5/30/2014</x:v>
      </x:c>
      <x:c r="N30" s="189" t="n">
        <x:v>253.00</x:v>
      </x:c>
      <x:c r="O30" s="191" t="str">
        <x:v>12/9/2014</x:v>
      </x:c>
      <x:c r="P30" s="189" t="n">
        <x:v>16635.00</x:v>
      </x:c>
      <x:c r="Q30" s="206" t="n">
        <x:v>0.0047</x:v>
      </x:c>
      <x:c r="R30" s="206" t="n">
        <x:v>0.011</x:v>
      </x:c>
      <x:c r="S30" s="189" t="n">
        <x:v/>
      </x:c>
      <x:c r="T30" s="187" t="n">
        <x:f ca="1">=IF(AND(U30=0,S30&gt;0),-100%,IF(OR(S30=0,S30="-"),"-",IF(AND(S30=0,U30=0),0%,IF(S30&lt;U30,SUM(U30-S30)/S30,IF(S30&gt;U30,SUM(-1*(S30-U30)/S30),"")))))</x:f>
        <x:v/>
      </x:c>
      <x:c r="U30" s="189" t="n">
        <x:v>16382.00</x:v>
      </x:c>
      <x:c r="V30" s="189" t="n">
        <x:f ca="1">=SUM(U30/ round((O30- M30)/30.42,0))</x:f>
        <x:v/>
      </x:c>
      <x:c r="W30" s="195">
        <x:f ca="1">=IF(T30="","",IF(T30="-","",IF(U30=0,"",IF(OR(T30&gt;AA4,T30&lt;-AA4),"*",""))))</x:f>
        <x:v/>
      </x:c>
      <x:c r="X30" s="91" t="str">
        <x:v/>
      </x:c>
    </x:row>
    <x:row r="31" spans="1:25" s="12" x14ac:dyDescent="0.25">
      <x:c r="A31" s="96" t="str">
        <x:v>26</x:v>
      </x:c>
      <x:c r="B31" s="192" t="str">
        <x:v>QLA08269</x:v>
      </x:c>
      <x:c r="C31" s="192" t="str">
        <x:v>Canon IR 400</x:v>
      </x:c>
      <x:c r="D31" s="192" t="str">
        <x:v>B/W Copies</x:v>
      </x:c>
      <x:c r="E31" s="192" t="str">
        <x:v>QLA08269</x:v>
      </x:c>
      <x:c r="F31" s="192" t="str">
        <x:v>Active</x:v>
      </x:c>
      <x:c r="G31" s="192" t="str">
        <x:v>1081 - Expressions Home Gallery</x:v>
      </x:c>
      <x:c r="H31" s="192" t="str">
        <x:v/>
      </x:c>
      <x:c r="I31" s="192" t="str">
        <x:v>Sales Office</x:v>
      </x:c>
      <x:c r="J31" s="192" t="str">
        <x:v/>
      </x:c>
      <x:c r="K31" s="192" t="str">
        <x:v/>
      </x:c>
      <x:c r="L31" s="192" t="str">
        <x:v>1081</x:v>
      </x:c>
      <x:c r="M31" s="192" t="str">
        <x:v>6/1/2014</x:v>
      </x:c>
      <x:c r="N31" s="183" t="n">
        <x:v>76.00</x:v>
      </x:c>
      <x:c r="O31" s="192" t="str">
        <x:v>12/9/2014</x:v>
      </x:c>
      <x:c r="P31" s="183" t="n">
        <x:v>16232.00</x:v>
      </x:c>
      <x:c r="Q31" s="207" t="n">
        <x:v>0.0046</x:v>
      </x:c>
      <x:c r="R31" s="207" t="n">
        <x:v>0.0108</x:v>
      </x:c>
      <x:c r="S31" s="183" t="n">
        <x:v/>
      </x:c>
      <x:c r="T31" s="182" t="n">
        <x:f ca="1">=IF(AND(U31=0,S31&gt;0),-100%,IF(OR(S31=0,S31="-"),"-",IF(AND(S31=0,U31=0),0%,IF(S31&lt;U31,SUM(U31-S31)/S31,IF(S31&gt;U31,SUM(-1*(S31-U31)/S31),"")))))</x:f>
        <x:v/>
      </x:c>
      <x:c r="U31" s="183" t="n">
        <x:v>16156.00</x:v>
      </x:c>
      <x:c r="V31" s="183" t="n">
        <x:f ca="1">=SUM(U31/ round((O31- M31)/30.42,0))</x:f>
        <x:v/>
      </x:c>
      <x:c r="W31" s="196">
        <x:f ca="1">=IF(T31="","",IF(T31="-","",IF(U31=0,"",IF(OR(T31&gt;AA4,T31&lt;-AA4),"*",""))))</x:f>
        <x:v/>
      </x:c>
      <x:c r="X31" s="98" t="str">
        <x:v/>
      </x:c>
    </x:row>
    <x:row r="32" spans="1:25" s="12" x14ac:dyDescent="0.25">
      <x:c r="A32" s="90" t="str">
        <x:v>27</x:v>
      </x:c>
      <x:c r="B32" s="191" t="str">
        <x:v>QLA06093</x:v>
      </x:c>
      <x:c r="C32" s="191" t="str">
        <x:v>Canon IR 400</x:v>
      </x:c>
      <x:c r="D32" s="191" t="str">
        <x:v>B/W Copies</x:v>
      </x:c>
      <x:c r="E32" s="191" t="str">
        <x:v>QLA06093</x:v>
      </x:c>
      <x:c r="F32" s="191" t="str">
        <x:v>Active</x:v>
      </x:c>
      <x:c r="G32" s="191" t="str">
        <x:v>1043 - Granbury</x:v>
      </x:c>
      <x:c r="H32" s="191" t="str">
        <x:v/>
      </x:c>
      <x:c r="I32" s="191" t="str">
        <x:v/>
      </x:c>
      <x:c r="J32" s="191" t="str">
        <x:v/>
      </x:c>
      <x:c r="K32" s="191" t="str">
        <x:v/>
      </x:c>
      <x:c r="L32" s="191" t="str">
        <x:v>1043</x:v>
      </x:c>
      <x:c r="M32" s="191" t="str">
        <x:v>5/30/2014</x:v>
      </x:c>
      <x:c r="N32" s="189" t="n">
        <x:v>71.00</x:v>
      </x:c>
      <x:c r="O32" s="191" t="str">
        <x:v>12/9/2014</x:v>
      </x:c>
      <x:c r="P32" s="189" t="n">
        <x:v>16215.00</x:v>
      </x:c>
      <x:c r="Q32" s="206" t="n">
        <x:v>0.0046</x:v>
      </x:c>
      <x:c r="R32" s="206" t="n">
        <x:v>0.0108</x:v>
      </x:c>
      <x:c r="S32" s="189" t="n">
        <x:v/>
      </x:c>
      <x:c r="T32" s="187" t="n">
        <x:f ca="1">=IF(AND(U32=0,S32&gt;0),-100%,IF(OR(S32=0,S32="-"),"-",IF(AND(S32=0,U32=0),0%,IF(S32&lt;U32,SUM(U32-S32)/S32,IF(S32&gt;U32,SUM(-1*(S32-U32)/S32),"")))))</x:f>
        <x:v/>
      </x:c>
      <x:c r="U32" s="189" t="n">
        <x:v>16144.00</x:v>
      </x:c>
      <x:c r="V32" s="189" t="n">
        <x:f ca="1">=SUM(U32/ round((O32- M32)/30.42,0))</x:f>
        <x:v/>
      </x:c>
      <x:c r="W32" s="195">
        <x:f ca="1">=IF(T32="","",IF(T32="-","",IF(U32=0,"",IF(OR(T32&gt;AA4,T32&lt;-AA4),"*",""))))</x:f>
        <x:v/>
      </x:c>
      <x:c r="X32" s="91" t="str">
        <x:v/>
      </x:c>
    </x:row>
    <x:row r="33" spans="1:25" s="12" x14ac:dyDescent="0.25">
      <x:c r="A33" s="96" t="str">
        <x:v>28</x:v>
      </x:c>
      <x:c r="B33" s="192" t="str">
        <x:v>QLA08164</x:v>
      </x:c>
      <x:c r="C33" s="192" t="str">
        <x:v>Canon IR 400</x:v>
      </x:c>
      <x:c r="D33" s="192" t="str">
        <x:v>B/W Copies</x:v>
      </x:c>
      <x:c r="E33" s="192" t="str">
        <x:v>QLA08164</x:v>
      </x:c>
      <x:c r="F33" s="192" t="str">
        <x:v>Active</x:v>
      </x:c>
      <x:c r="G33" s="192" t="str">
        <x:v>1047 - Kerrville-Display Area</x:v>
      </x:c>
      <x:c r="H33" s="192" t="str">
        <x:v/>
      </x:c>
      <x:c r="I33" s="192" t="str">
        <x:v>Admin Office Area</x:v>
      </x:c>
      <x:c r="J33" s="192" t="str">
        <x:v/>
      </x:c>
      <x:c r="K33" s="192" t="str">
        <x:v/>
      </x:c>
      <x:c r="L33" s="192" t="str">
        <x:v>1047</x:v>
      </x:c>
      <x:c r="M33" s="192" t="str">
        <x:v>6/1/2014</x:v>
      </x:c>
      <x:c r="N33" s="183" t="n">
        <x:v>131.00</x:v>
      </x:c>
      <x:c r="O33" s="192" t="str">
        <x:v>12/9/2014</x:v>
      </x:c>
      <x:c r="P33" s="183" t="n">
        <x:v>15881.00</x:v>
      </x:c>
      <x:c r="Q33" s="207" t="n">
        <x:v>0.0045</x:v>
      </x:c>
      <x:c r="R33" s="207" t="n">
        <x:v>0.0105</x:v>
      </x:c>
      <x:c r="S33" s="183" t="n">
        <x:v/>
      </x:c>
      <x:c r="T33" s="182" t="n">
        <x:f ca="1">=IF(AND(U33=0,S33&gt;0),-100%,IF(OR(S33=0,S33="-"),"-",IF(AND(S33=0,U33=0),0%,IF(S33&lt;U33,SUM(U33-S33)/S33,IF(S33&gt;U33,SUM(-1*(S33-U33)/S33),"")))))</x:f>
        <x:v/>
      </x:c>
      <x:c r="U33" s="183" t="n">
        <x:v>15750.00</x:v>
      </x:c>
      <x:c r="V33" s="183" t="n">
        <x:f ca="1">=SUM(U33/ round((O33- M33)/30.42,0))</x:f>
        <x:v/>
      </x:c>
      <x:c r="W33" s="196">
        <x:f ca="1">=IF(T33="","",IF(T33="-","",IF(U33=0,"",IF(OR(T33&gt;AA4,T33&lt;-AA4),"*",""))))</x:f>
        <x:v/>
      </x:c>
      <x:c r="X33" s="98" t="str">
        <x:v/>
      </x:c>
    </x:row>
    <x:row r="34" spans="1:25" s="12" x14ac:dyDescent="0.25">
      <x:c r="A34" s="90" t="str">
        <x:v>29</x:v>
      </x:c>
      <x:c r="B34" s="191" t="str">
        <x:v>QLA09362</x:v>
      </x:c>
      <x:c r="C34" s="191" t="str">
        <x:v>Canon IR 400</x:v>
      </x:c>
      <x:c r="D34" s="191" t="str">
        <x:v>B/W Copies</x:v>
      </x:c>
      <x:c r="E34" s="191" t="str">
        <x:v>QLA09362</x:v>
      </x:c>
      <x:c r="F34" s="191" t="str">
        <x:v>Active</x:v>
      </x:c>
      <x:c r="G34" s="191" t="str">
        <x:v>1073 - Houston PVF</x:v>
      </x:c>
      <x:c r="H34" s="191" t="str">
        <x:v/>
      </x:c>
      <x:c r="I34" s="191" t="str">
        <x:v>Sales</x:v>
      </x:c>
      <x:c r="J34" s="191" t="str">
        <x:v>1</x:v>
      </x:c>
      <x:c r="K34" s="191" t="str">
        <x:v>PVF</x:v>
      </x:c>
      <x:c r="L34" s="191" t="str">
        <x:v>1073</x:v>
      </x:c>
      <x:c r="M34" s="191" t="str">
        <x:v>6/1/2014</x:v>
      </x:c>
      <x:c r="N34" s="189" t="n">
        <x:v>60.00</x:v>
      </x:c>
      <x:c r="O34" s="191" t="str">
        <x:v>12/9/2014</x:v>
      </x:c>
      <x:c r="P34" s="189" t="n">
        <x:v>15233.00</x:v>
      </x:c>
      <x:c r="Q34" s="206" t="n">
        <x:v>0.0044</x:v>
      </x:c>
      <x:c r="R34" s="206" t="n">
        <x:v>0.0102</x:v>
      </x:c>
      <x:c r="S34" s="189" t="n">
        <x:v/>
      </x:c>
      <x:c r="T34" s="187" t="n">
        <x:f ca="1">=IF(AND(U34=0,S34&gt;0),-100%,IF(OR(S34=0,S34="-"),"-",IF(AND(S34=0,U34=0),0%,IF(S34&lt;U34,SUM(U34-S34)/S34,IF(S34&gt;U34,SUM(-1*(S34-U34)/S34),"")))))</x:f>
        <x:v/>
      </x:c>
      <x:c r="U34" s="189" t="n">
        <x:v>15173.00</x:v>
      </x:c>
      <x:c r="V34" s="189" t="n">
        <x:f ca="1">=SUM(U34/ round((O34- M34)/30.42,0))</x:f>
        <x:v/>
      </x:c>
      <x:c r="W34" s="195">
        <x:f ca="1">=IF(T34="","",IF(T34="-","",IF(U34=0,"",IF(OR(T34&gt;AA4,T34&lt;-AA4),"*",""))))</x:f>
        <x:v/>
      </x:c>
      <x:c r="X34" s="91" t="str">
        <x:v/>
      </x:c>
    </x:row>
    <x:row r="35" spans="1:25" s="12" x14ac:dyDescent="0.25">
      <x:c r="A35" s="96" t="str">
        <x:v>30</x:v>
      </x:c>
      <x:c r="B35" s="192" t="str">
        <x:v>QHM07111</x:v>
      </x:c>
      <x:c r="C35" s="192" t="str">
        <x:v>Canon IR 4235</x:v>
      </x:c>
      <x:c r="D35" s="192" t="str">
        <x:v>B/W Copies</x:v>
      </x:c>
      <x:c r="E35" s="192" t="str">
        <x:v>QHM07111</x:v>
      </x:c>
      <x:c r="F35" s="192" t="str">
        <x:v>Active</x:v>
      </x:c>
      <x:c r="G35" s="192" t="str">
        <x:v>1109 - Santa Fe</x:v>
      </x:c>
      <x:c r="H35" s="192" t="str">
        <x:v/>
      </x:c>
      <x:c r="I35" s="192" t="str">
        <x:v/>
      </x:c>
      <x:c r="J35" s="192" t="str">
        <x:v/>
      </x:c>
      <x:c r="K35" s="192" t="str">
        <x:v/>
      </x:c>
      <x:c r="L35" s="192" t="str">
        <x:v>1109</x:v>
      </x:c>
      <x:c r="M35" s="192" t="str">
        <x:v>6/1/2014</x:v>
      </x:c>
      <x:c r="N35" s="183" t="n">
        <x:v>239.00</x:v>
      </x:c>
      <x:c r="O35" s="192" t="str">
        <x:v>12/9/2014</x:v>
      </x:c>
      <x:c r="P35" s="183" t="n">
        <x:v>15227.00</x:v>
      </x:c>
      <x:c r="Q35" s="207" t="n">
        <x:v>0.0043</x:v>
      </x:c>
      <x:c r="R35" s="207" t="n">
        <x:v>0.01</x:v>
      </x:c>
      <x:c r="S35" s="183" t="n">
        <x:v/>
      </x:c>
      <x:c r="T35" s="182" t="n">
        <x:f ca="1">=IF(AND(U35=0,S35&gt;0),-100%,IF(OR(S35=0,S35="-"),"-",IF(AND(S35=0,U35=0),0%,IF(S35&lt;U35,SUM(U35-S35)/S35,IF(S35&gt;U35,SUM(-1*(S35-U35)/S35),"")))))</x:f>
        <x:v/>
      </x:c>
      <x:c r="U35" s="183" t="n">
        <x:v>14988.00</x:v>
      </x:c>
      <x:c r="V35" s="183" t="n">
        <x:f ca="1">=SUM(U35/ round((O35- M35)/30.42,0))</x:f>
        <x:v/>
      </x:c>
      <x:c r="W35" s="196">
        <x:f ca="1">=IF(T35="","",IF(T35="-","",IF(U35=0,"",IF(OR(T35&gt;AA4,T35&lt;-AA4),"*",""))))</x:f>
        <x:v/>
      </x:c>
      <x:c r="X35" s="98" t="str">
        <x:v/>
      </x:c>
    </x:row>
    <x:row r="36" spans="1:25" s="12" x14ac:dyDescent="0.25">
      <x:c r="A36" s="90" t="str">
        <x:v>31</x:v>
      </x:c>
      <x:c r="B36" s="191" t="str">
        <x:v>QLA10804</x:v>
      </x:c>
      <x:c r="C36" s="191" t="str">
        <x:v>Canon IR 400</x:v>
      </x:c>
      <x:c r="D36" s="191" t="str">
        <x:v>B/W Copies</x:v>
      </x:c>
      <x:c r="E36" s="191" t="str">
        <x:v>QLA10804</x:v>
      </x:c>
      <x:c r="F36" s="191" t="str">
        <x:v>Active</x:v>
      </x:c>
      <x:c r="G36" s="191" t="str">
        <x:v>M100 - Water Gardens Bldg.</x:v>
      </x:c>
      <x:c r="H36" s="191" t="str">
        <x:v/>
      </x:c>
      <x:c r="I36" s="191" t="str">
        <x:v/>
      </x:c>
      <x:c r="J36" s="191" t="str">
        <x:v/>
      </x:c>
      <x:c r="K36" s="191" t="str">
        <x:v>Nicole Garcia</x:v>
      </x:c>
      <x:c r="L36" s="191" t="str">
        <x:v>M152</x:v>
      </x:c>
      <x:c r="M36" s="191" t="str">
        <x:v>2/21/2017</x:v>
      </x:c>
      <x:c r="N36" s="189" t="n">
        <x:v>241200.00</x:v>
      </x:c>
      <x:c r="O36" s="191" t="str">
        <x:v>5/31/2017</x:v>
      </x:c>
      <x:c r="P36" s="189" t="n">
        <x:v>255906.00</x:v>
      </x:c>
      <x:c r="Q36" s="206" t="n">
        <x:v>0.0042</x:v>
      </x:c>
      <x:c r="R36" s="206" t="n">
        <x:v>0.0098</x:v>
      </x:c>
      <x:c r="S36" s="189" t="n">
        <x:v/>
      </x:c>
      <x:c r="T36" s="187" t="n">
        <x:f ca="1">=IF(AND(U36=0,S36&gt;0),-100%,IF(OR(S36=0,S36="-"),"-",IF(AND(S36=0,U36=0),0%,IF(S36&lt;U36,SUM(U36-S36)/S36,IF(S36&gt;U36,SUM(-1*(S36-U36)/S36),"")))))</x:f>
        <x:v/>
      </x:c>
      <x:c r="U36" s="189" t="n">
        <x:v>14706.00</x:v>
      </x:c>
      <x:c r="V36" s="189" t="n">
        <x:f ca="1">=SUM(U36/ round((O36- M36)/30.42,0))</x:f>
        <x:v/>
      </x:c>
      <x:c r="W36" s="195">
        <x:f ca="1">=IF(T36="","",IF(T36="-","",IF(U36=0,"",IF(OR(T36&gt;AA4,T36&lt;-AA4),"*",""))))</x:f>
        <x:v/>
      </x:c>
      <x:c r="X36" s="91" t="str">
        <x:v/>
      </x:c>
    </x:row>
    <x:row r="37" spans="1:25" s="12" x14ac:dyDescent="0.25">
      <x:c r="A37" s="96" t="str">
        <x:v>32</x:v>
      </x:c>
      <x:c r="B37" s="192" t="str">
        <x:v>QLA06009</x:v>
      </x:c>
      <x:c r="C37" s="192" t="str">
        <x:v>Canon IR 400</x:v>
      </x:c>
      <x:c r="D37" s="192" t="str">
        <x:v>B/W Copies</x:v>
      </x:c>
      <x:c r="E37" s="192" t="str">
        <x:v>QLA06009</x:v>
      </x:c>
      <x:c r="F37" s="192" t="str">
        <x:v>Active</x:v>
      </x:c>
      <x:c r="G37" s="192" t="str">
        <x:v>1020 - Carrollton HVAC</x:v>
      </x:c>
      <x:c r="H37" s="192" t="str">
        <x:v/>
      </x:c>
      <x:c r="I37" s="192" t="str">
        <x:v/>
      </x:c>
      <x:c r="J37" s="192" t="str">
        <x:v/>
      </x:c>
      <x:c r="K37" s="192" t="str">
        <x:v/>
      </x:c>
      <x:c r="L37" s="192" t="str">
        <x:v>1020</x:v>
      </x:c>
      <x:c r="M37" s="192" t="str">
        <x:v>5/27/2014</x:v>
      </x:c>
      <x:c r="N37" s="183" t="n">
        <x:v>72.00</x:v>
      </x:c>
      <x:c r="O37" s="192" t="str">
        <x:v>12/9/2014</x:v>
      </x:c>
      <x:c r="P37" s="183" t="n">
        <x:v>14464.00</x:v>
      </x:c>
      <x:c r="Q37" s="207" t="n">
        <x:v>0.0041</x:v>
      </x:c>
      <x:c r="R37" s="207" t="n">
        <x:v>0.0096</x:v>
      </x:c>
      <x:c r="S37" s="183" t="n">
        <x:v/>
      </x:c>
      <x:c r="T37" s="182" t="n">
        <x:f ca="1">=IF(AND(U37=0,S37&gt;0),-100%,IF(OR(S37=0,S37="-"),"-",IF(AND(S37=0,U37=0),0%,IF(S37&lt;U37,SUM(U37-S37)/S37,IF(S37&gt;U37,SUM(-1*(S37-U37)/S37),"")))))</x:f>
        <x:v/>
      </x:c>
      <x:c r="U37" s="183" t="n">
        <x:v>14392.00</x:v>
      </x:c>
      <x:c r="V37" s="183" t="n">
        <x:f ca="1">=SUM(U37/ round((O37- M37)/30.42,0))</x:f>
        <x:v/>
      </x:c>
      <x:c r="W37" s="196">
        <x:f ca="1">=IF(T37="","",IF(T37="-","",IF(U37=0,"",IF(OR(T37&gt;AA4,T37&lt;-AA4),"*",""))))</x:f>
        <x:v/>
      </x:c>
      <x:c r="X37" s="98" t="str">
        <x:v/>
      </x:c>
    </x:row>
    <x:row r="38" spans="1:25" s="12" x14ac:dyDescent="0.25">
      <x:c r="A38" s="90" t="str">
        <x:v>33</x:v>
      </x:c>
      <x:c r="B38" s="191" t="str">
        <x:v>FPR59329</x:v>
      </x:c>
      <x:c r="C38" s="191" t="str">
        <x:v>Canon IR 400</x:v>
      </x:c>
      <x:c r="D38" s="191" t="str">
        <x:v>B/W Copies</x:v>
      </x:c>
      <x:c r="E38" s="191" t="str">
        <x:v>QLA40554</x:v>
      </x:c>
      <x:c r="F38" s="191" t="str">
        <x:v>Active</x:v>
      </x:c>
      <x:c r="G38" s="191" t="str">
        <x:v>3008 - Phoenix, AZ</x:v>
      </x:c>
      <x:c r="H38" s="191" t="str">
        <x:v/>
      </x:c>
      <x:c r="I38" s="191" t="str">
        <x:v>Bullpen</x:v>
      </x:c>
      <x:c r="J38" s="191" t="str">
        <x:v/>
      </x:c>
      <x:c r="K38" s="191" t="str">
        <x:v/>
      </x:c>
      <x:c r="L38" s="191" t="str">
        <x:v>3008</x:v>
      </x:c>
      <x:c r="M38" s="191" t="str">
        <x:v>9/1/2017</x:v>
      </x:c>
      <x:c r="N38" s="189" t="n">
        <x:v>50.00</x:v>
      </x:c>
      <x:c r="O38" s="191" t="str">
        <x:v>2/28/2018</x:v>
      </x:c>
      <x:c r="P38" s="189" t="n">
        <x:v>14091.00</x:v>
      </x:c>
      <x:c r="Q38" s="206" t="n">
        <x:v>0.004</x:v>
      </x:c>
      <x:c r="R38" s="206" t="n">
        <x:v>0.0094</x:v>
      </x:c>
      <x:c r="S38" s="189" t="n">
        <x:v/>
      </x:c>
      <x:c r="T38" s="187" t="n">
        <x:f ca="1">=IF(AND(U38=0,S38&gt;0),-100%,IF(OR(S38=0,S38="-"),"-",IF(AND(S38=0,U38=0),0%,IF(S38&lt;U38,SUM(U38-S38)/S38,IF(S38&gt;U38,SUM(-1*(S38-U38)/S38),"")))))</x:f>
        <x:v/>
      </x:c>
      <x:c r="U38" s="189" t="n">
        <x:v>14041.00</x:v>
      </x:c>
      <x:c r="V38" s="189" t="n">
        <x:f ca="1">=SUM(U38/ round((O38- M38)/30.42,0))</x:f>
        <x:v/>
      </x:c>
      <x:c r="W38" s="195">
        <x:f ca="1">=IF(T38="","",IF(T38="-","",IF(U38=0,"",IF(OR(T38&gt;AA4,T38&lt;-AA4),"*",""))))</x:f>
        <x:v/>
      </x:c>
      <x:c r="X38" s="91" t="str">
        <x:v/>
      </x:c>
    </x:row>
    <x:row r="39" spans="1:25" s="12" x14ac:dyDescent="0.25">
      <x:c r="A39" s="96" t="str">
        <x:v>34</x:v>
      </x:c>
      <x:c r="B39" s="192" t="str">
        <x:v>JMQ15824</x:v>
      </x:c>
      <x:c r="C39" s="192" t="str">
        <x:v>Canon IR C5250</x:v>
      </x:c>
      <x:c r="D39" s="192" t="str">
        <x:v>B/W Copies</x:v>
      </x:c>
      <x:c r="E39" s="192" t="str">
        <x:v>JMQ15824</x:v>
      </x:c>
      <x:c r="F39" s="192" t="str">
        <x:v>Active</x:v>
      </x:c>
      <x:c r="G39" s="192" t="str">
        <x:v>1007 - Houston Central</x:v>
      </x:c>
      <x:c r="H39" s="192" t="str">
        <x:v/>
      </x:c>
      <x:c r="I39" s="192" t="str">
        <x:v>Showroom</x:v>
      </x:c>
      <x:c r="J39" s="192" t="str">
        <x:v>2</x:v>
      </x:c>
      <x:c r="K39" s="192" t="str">
        <x:v/>
      </x:c>
      <x:c r="L39" s="192" t="str">
        <x:v>1007</x:v>
      </x:c>
      <x:c r="M39" s="192" t="str">
        <x:v>6/1/2014</x:v>
      </x:c>
      <x:c r="N39" s="183" t="n">
        <x:v>118.00</x:v>
      </x:c>
      <x:c r="O39" s="192" t="str">
        <x:v>12/9/2014</x:v>
      </x:c>
      <x:c r="P39" s="183" t="n">
        <x:v>14145.00</x:v>
      </x:c>
      <x:c r="Q39" s="207" t="n">
        <x:v>0.004</x:v>
      </x:c>
      <x:c r="R39" s="207" t="n">
        <x:v>0.0094</x:v>
      </x:c>
      <x:c r="S39" s="183" t="n">
        <x:v/>
      </x:c>
      <x:c r="T39" s="182" t="n">
        <x:f ca="1">=IF(AND(U39=0,S39&gt;0),-100%,IF(OR(S39=0,S39="-"),"-",IF(AND(S39=0,U39=0),0%,IF(S39&lt;U39,SUM(U39-S39)/S39,IF(S39&gt;U39,SUM(-1*(S39-U39)/S39),"")))))</x:f>
        <x:v/>
      </x:c>
      <x:c r="U39" s="183" t="n">
        <x:v>14027.00</x:v>
      </x:c>
      <x:c r="V39" s="183" t="n">
        <x:f ca="1">=SUM(U39/ round((O39- M39)/30.42,0))</x:f>
        <x:v/>
      </x:c>
      <x:c r="W39" s="196">
        <x:f ca="1">=IF(T39="","",IF(T39="-","",IF(U39=0,"",IF(OR(T39&gt;AA4,T39&lt;-AA4),"*",""))))</x:f>
        <x:v/>
      </x:c>
      <x:c r="X39" s="98" t="str">
        <x:v/>
      </x:c>
    </x:row>
    <x:row r="40" spans="1:25" s="12" x14ac:dyDescent="0.25">
      <x:c r="A40" s="90" t="str">
        <x:v>35</x:v>
      </x:c>
      <x:c r="B40" s="191" t="str">
        <x:v>QLA40544</x:v>
      </x:c>
      <x:c r="C40" s="191" t="str">
        <x:v>Canon IR 400</x:v>
      </x:c>
      <x:c r="D40" s="191" t="str">
        <x:v>B/W Copies</x:v>
      </x:c>
      <x:c r="E40" s="191" t="str">
        <x:v>QLA40544</x:v>
      </x:c>
      <x:c r="F40" s="191" t="str">
        <x:v>Active</x:v>
      </x:c>
      <x:c r="G40" s="191" t="str">
        <x:v>1120 - Expressions Home Gallery</x:v>
      </x:c>
      <x:c r="H40" s="191" t="str">
        <x:v/>
      </x:c>
      <x:c r="I40" s="191" t="str">
        <x:v/>
      </x:c>
      <x:c r="J40" s="191" t="str">
        <x:v/>
      </x:c>
      <x:c r="K40" s="191" t="str">
        <x:v/>
      </x:c>
      <x:c r="L40" s="191" t="str">
        <x:v>1120</x:v>
      </x:c>
      <x:c r="M40" s="191" t="str">
        <x:v>9/1/2017</x:v>
      </x:c>
      <x:c r="N40" s="189" t="n">
        <x:v>0.00</x:v>
      </x:c>
      <x:c r="O40" s="191" t="str">
        <x:v>2/28/2018</x:v>
      </x:c>
      <x:c r="P40" s="189" t="n">
        <x:v>13846.00</x:v>
      </x:c>
      <x:c r="Q40" s="206" t="n">
        <x:v>0.004</x:v>
      </x:c>
      <x:c r="R40" s="206" t="n">
        <x:v>0.0093</x:v>
      </x:c>
      <x:c r="S40" s="189" t="n">
        <x:v/>
      </x:c>
      <x:c r="T40" s="187" t="n">
        <x:f ca="1">=IF(AND(U40=0,S40&gt;0),-100%,IF(OR(S40=0,S40="-"),"-",IF(AND(S40=0,U40=0),0%,IF(S40&lt;U40,SUM(U40-S40)/S40,IF(S40&gt;U40,SUM(-1*(S40-U40)/S40),"")))))</x:f>
        <x:v/>
      </x:c>
      <x:c r="U40" s="189" t="n">
        <x:v>13846.00</x:v>
      </x:c>
      <x:c r="V40" s="189" t="n">
        <x:f ca="1">=SUM(U40/ round((O40- M40)/30.42,0))</x:f>
        <x:v/>
      </x:c>
      <x:c r="W40" s="195">
        <x:f ca="1">=IF(T40="","",IF(T40="-","",IF(U40=0,"",IF(OR(T40&gt;AA4,T40&lt;-AA4),"*",""))))</x:f>
        <x:v/>
      </x:c>
      <x:c r="X40" s="91" t="str">
        <x:v/>
      </x:c>
    </x:row>
    <x:row r="41" spans="1:25" s="12" x14ac:dyDescent="0.25">
      <x:c r="A41" s="96" t="str">
        <x:v>36</x:v>
      </x:c>
      <x:c r="B41" s="192" t="str">
        <x:v>QHP05785</x:v>
      </x:c>
      <x:c r="C41" s="192" t="str">
        <x:v>Canon IR 4245</x:v>
      </x:c>
      <x:c r="D41" s="192" t="str">
        <x:v>B/W Copies</x:v>
      </x:c>
      <x:c r="E41" s="192" t="str">
        <x:v>QHP05785</x:v>
      </x:c>
      <x:c r="F41" s="192" t="str">
        <x:v>Active</x:v>
      </x:c>
      <x:c r="G41" s="192" t="str">
        <x:v>1012 - Austin Springdale</x:v>
      </x:c>
      <x:c r="H41" s="192" t="str">
        <x:v/>
      </x:c>
      <x:c r="I41" s="192" t="str">
        <x:v/>
      </x:c>
      <x:c r="J41" s="192" t="str">
        <x:v/>
      </x:c>
      <x:c r="K41" s="192" t="str">
        <x:v/>
      </x:c>
      <x:c r="L41" s="192" t="str">
        <x:v>1012</x:v>
      </x:c>
      <x:c r="M41" s="192" t="str">
        <x:v>6/1/2014</x:v>
      </x:c>
      <x:c r="N41" s="183" t="n">
        <x:v>115.00</x:v>
      </x:c>
      <x:c r="O41" s="192" t="str">
        <x:v>12/9/2014</x:v>
      </x:c>
      <x:c r="P41" s="183" t="n">
        <x:v>12689.00</x:v>
      </x:c>
      <x:c r="Q41" s="207" t="n">
        <x:v>0.0036</x:v>
      </x:c>
      <x:c r="R41" s="207" t="n">
        <x:v>0.0084</x:v>
      </x:c>
      <x:c r="S41" s="183" t="n">
        <x:v/>
      </x:c>
      <x:c r="T41" s="182" t="n">
        <x:f ca="1">=IF(AND(U41=0,S41&gt;0),-100%,IF(OR(S41=0,S41="-"),"-",IF(AND(S41=0,U41=0),0%,IF(S41&lt;U41,SUM(U41-S41)/S41,IF(S41&gt;U41,SUM(-1*(S41-U41)/S41),"")))))</x:f>
        <x:v/>
      </x:c>
      <x:c r="U41" s="183" t="n">
        <x:v>12574.00</x:v>
      </x:c>
      <x:c r="V41" s="183" t="n">
        <x:f ca="1">=SUM(U41/ round((O41- M41)/30.42,0))</x:f>
        <x:v/>
      </x:c>
      <x:c r="W41" s="196">
        <x:f ca="1">=IF(T41="","",IF(T41="-","",IF(U41=0,"",IF(OR(T41&gt;AA4,T41&lt;-AA4),"*",""))))</x:f>
        <x:v/>
      </x:c>
      <x:c r="X41" s="98" t="str">
        <x:v/>
      </x:c>
    </x:row>
    <x:row r="42" spans="1:25" s="12" x14ac:dyDescent="0.25">
      <x:c r="A42" s="90" t="str">
        <x:v>37</x:v>
      </x:c>
      <x:c r="B42" s="191" t="str">
        <x:v>57245</x:v>
      </x:c>
      <x:c r="C42" s="191" t="str">
        <x:v>Canon IR 400</x:v>
      </x:c>
      <x:c r="D42" s="191" t="str">
        <x:v>B/W Copies</x:v>
      </x:c>
      <x:c r="E42" s="191" t="str">
        <x:v>QLA06552</x:v>
      </x:c>
      <x:c r="F42" s="191" t="str">
        <x:v>Active</x:v>
      </x:c>
      <x:c r="G42" s="191" t="str">
        <x:v>1057 - Fort Worth HVAC</x:v>
      </x:c>
      <x:c r="H42" s="191" t="str">
        <x:v/>
      </x:c>
      <x:c r="I42" s="191" t="str">
        <x:v/>
      </x:c>
      <x:c r="J42" s="191" t="str">
        <x:v/>
      </x:c>
      <x:c r="K42" s="191" t="str">
        <x:v/>
      </x:c>
      <x:c r="L42" s="191" t="str">
        <x:v>1057</x:v>
      </x:c>
      <x:c r="M42" s="191" t="str">
        <x:v>6/1/2014</x:v>
      </x:c>
      <x:c r="N42" s="189" t="n">
        <x:v>221.00</x:v>
      </x:c>
      <x:c r="O42" s="191" t="str">
        <x:v>12/9/2014</x:v>
      </x:c>
      <x:c r="P42" s="189" t="n">
        <x:v>11937.00</x:v>
      </x:c>
      <x:c r="Q42" s="206" t="n">
        <x:v>0.0034</x:v>
      </x:c>
      <x:c r="R42" s="206" t="n">
        <x:v>0.0078</x:v>
      </x:c>
      <x:c r="S42" s="189" t="n">
        <x:v/>
      </x:c>
      <x:c r="T42" s="187" t="n">
        <x:f ca="1">=IF(AND(U42=0,S42&gt;0),-100%,IF(OR(S42=0,S42="-"),"-",IF(AND(S42=0,U42=0),0%,IF(S42&lt;U42,SUM(U42-S42)/S42,IF(S42&gt;U42,SUM(-1*(S42-U42)/S42),"")))))</x:f>
        <x:v/>
      </x:c>
      <x:c r="U42" s="189" t="n">
        <x:v>11716.00</x:v>
      </x:c>
      <x:c r="V42" s="189" t="n">
        <x:f ca="1">=SUM(U42/ round((O42- M42)/30.42,0))</x:f>
        <x:v/>
      </x:c>
      <x:c r="W42" s="195">
        <x:f ca="1">=IF(T42="","",IF(T42="-","",IF(U42=0,"",IF(OR(T42&gt;AA4,T42&lt;-AA4),"*",""))))</x:f>
        <x:v/>
      </x:c>
      <x:c r="X42" s="91" t="str">
        <x:v/>
      </x:c>
    </x:row>
    <x:row r="43" spans="1:25" s="12" x14ac:dyDescent="0.25">
      <x:c r="A43" s="96" t="str">
        <x:v>38</x:v>
      </x:c>
      <x:c r="B43" s="192" t="str">
        <x:v>NMU16090</x:v>
      </x:c>
      <x:c r="C43" s="192" t="str">
        <x:v>Canon IR6255</x:v>
      </x:c>
      <x:c r="D43" s="192" t="str">
        <x:v>B/W Copies</x:v>
      </x:c>
      <x:c r="E43" s="192" t="str">
        <x:v>NMU16090</x:v>
      </x:c>
      <x:c r="F43" s="192" t="str">
        <x:v>Active</x:v>
      </x:c>
      <x:c r="G43" s="192" t="str">
        <x:v>1101 - Oklahoma City</x:v>
      </x:c>
      <x:c r="H43" s="192" t="str">
        <x:v/>
      </x:c>
      <x:c r="I43" s="192" t="str">
        <x:v>Sales</x:v>
      </x:c>
      <x:c r="J43" s="192" t="str">
        <x:v>1</x:v>
      </x:c>
      <x:c r="K43" s="192" t="str">
        <x:v>Sales</x:v>
      </x:c>
      <x:c r="L43" s="192" t="str">
        <x:v>1101</x:v>
      </x:c>
      <x:c r="M43" s="192" t="str">
        <x:v>5/29/2015</x:v>
      </x:c>
      <x:c r="N43" s="183" t="n">
        <x:v>33962.00</x:v>
      </x:c>
      <x:c r="O43" s="192" t="str">
        <x:v>8/26/2015</x:v>
      </x:c>
      <x:c r="P43" s="183" t="n">
        <x:v>45509.00</x:v>
      </x:c>
      <x:c r="Q43" s="207" t="n">
        <x:v>0.0033</x:v>
      </x:c>
      <x:c r="R43" s="207" t="n">
        <x:v>0.0077</x:v>
      </x:c>
      <x:c r="S43" s="183" t="n">
        <x:v/>
      </x:c>
      <x:c r="T43" s="182" t="n">
        <x:f ca="1">=IF(AND(U43=0,S43&gt;0),-100%,IF(OR(S43=0,S43="-"),"-",IF(AND(S43=0,U43=0),0%,IF(S43&lt;U43,SUM(U43-S43)/S43,IF(S43&gt;U43,SUM(-1*(S43-U43)/S43),"")))))</x:f>
        <x:v/>
      </x:c>
      <x:c r="U43" s="183" t="n">
        <x:v>11547.00</x:v>
      </x:c>
      <x:c r="V43" s="183" t="n">
        <x:f ca="1">=SUM(U43/ round((O43- M43)/30.42,0))</x:f>
        <x:v/>
      </x:c>
      <x:c r="W43" s="196">
        <x:f ca="1">=IF(T43="","",IF(T43="-","",IF(U43=0,"",IF(OR(T43&gt;AA4,T43&lt;-AA4),"*",""))))</x:f>
        <x:v/>
      </x:c>
      <x:c r="X43" s="98" t="str">
        <x:v/>
      </x:c>
    </x:row>
    <x:row r="44" spans="1:25" s="12" x14ac:dyDescent="0.25">
      <x:c r="A44" s="90" t="str">
        <x:v>39</x:v>
      </x:c>
      <x:c r="B44" s="191" t="str">
        <x:v>QLA06027</x:v>
      </x:c>
      <x:c r="C44" s="191" t="str">
        <x:v>Canon IR 400</x:v>
      </x:c>
      <x:c r="D44" s="191" t="str">
        <x:v>B/W Copies</x:v>
      </x:c>
      <x:c r="E44" s="191" t="str">
        <x:v>QLA06027</x:v>
      </x:c>
      <x:c r="F44" s="191" t="str">
        <x:v>Active</x:v>
      </x:c>
      <x:c r="G44" s="191" t="str">
        <x:v>1064 - Rockwall</x:v>
      </x:c>
      <x:c r="H44" s="191" t="str">
        <x:v/>
      </x:c>
      <x:c r="I44" s="191" t="str">
        <x:v/>
      </x:c>
      <x:c r="J44" s="191" t="str">
        <x:v/>
      </x:c>
      <x:c r="K44" s="191" t="str">
        <x:v/>
      </x:c>
      <x:c r="L44" s="191" t="str">
        <x:v>1064</x:v>
      </x:c>
      <x:c r="M44" s="191" t="str">
        <x:v>6/10/2014</x:v>
      </x:c>
      <x:c r="N44" s="189" t="n">
        <x:v>247.00</x:v>
      </x:c>
      <x:c r="O44" s="191" t="str">
        <x:v>12/9/2014</x:v>
      </x:c>
      <x:c r="P44" s="189" t="n">
        <x:v>10382.00</x:v>
      </x:c>
      <x:c r="Q44" s="206" t="n">
        <x:v>0.0029</x:v>
      </x:c>
      <x:c r="R44" s="206" t="n">
        <x:v>0.0068</x:v>
      </x:c>
      <x:c r="S44" s="189" t="n">
        <x:v/>
      </x:c>
      <x:c r="T44" s="187" t="n">
        <x:f ca="1">=IF(AND(U44=0,S44&gt;0),-100%,IF(OR(S44=0,S44="-"),"-",IF(AND(S44=0,U44=0),0%,IF(S44&lt;U44,SUM(U44-S44)/S44,IF(S44&gt;U44,SUM(-1*(S44-U44)/S44),"")))))</x:f>
        <x:v/>
      </x:c>
      <x:c r="U44" s="189" t="n">
        <x:v>10135.00</x:v>
      </x:c>
      <x:c r="V44" s="189" t="n">
        <x:f ca="1">=SUM(U44/ round((O44- M44)/30.42,0))</x:f>
        <x:v/>
      </x:c>
      <x:c r="W44" s="195">
        <x:f ca="1">=IF(T44="","",IF(T44="-","",IF(U44=0,"",IF(OR(T44&gt;AA4,T44&lt;-AA4),"*",""))))</x:f>
        <x:v/>
      </x:c>
      <x:c r="X44" s="91" t="str">
        <x:v/>
      </x:c>
    </x:row>
    <x:row r="45" spans="1:25" s="12" x14ac:dyDescent="0.25">
      <x:c r="A45" s="96" t="str">
        <x:v>40</x:v>
      </x:c>
      <x:c r="B45" s="192" t="str">
        <x:v>QHM09918</x:v>
      </x:c>
      <x:c r="C45" s="192" t="str">
        <x:v>Canon IR 4235</x:v>
      </x:c>
      <x:c r="D45" s="192" t="str">
        <x:v>B/W Copies</x:v>
      </x:c>
      <x:c r="E45" s="192" t="str">
        <x:v>QHM09918</x:v>
      </x:c>
      <x:c r="F45" s="192" t="str">
        <x:v>Active</x:v>
      </x:c>
      <x:c r="G45" s="192" t="str">
        <x:v>1004 - Fort Worth</x:v>
      </x:c>
      <x:c r="H45" s="192" t="str">
        <x:v/>
      </x:c>
      <x:c r="I45" s="192" t="str">
        <x:v/>
      </x:c>
      <x:c r="J45" s="192" t="str">
        <x:v/>
      </x:c>
      <x:c r="K45" s="192" t="str">
        <x:v/>
      </x:c>
      <x:c r="L45" s="192" t="str">
        <x:v>1004</x:v>
      </x:c>
      <x:c r="M45" s="192" t="str">
        <x:v>5/27/2016</x:v>
      </x:c>
      <x:c r="N45" s="183" t="n">
        <x:v>66141.00</x:v>
      </x:c>
      <x:c r="O45" s="192" t="str">
        <x:v>9/1/2016</x:v>
      </x:c>
      <x:c r="P45" s="183" t="n">
        <x:v>76270.00</x:v>
      </x:c>
      <x:c r="Q45" s="207" t="n">
        <x:v>0.0029</x:v>
      </x:c>
      <x:c r="R45" s="207" t="n">
        <x:v>0.0068</x:v>
      </x:c>
      <x:c r="S45" s="183" t="n">
        <x:v/>
      </x:c>
      <x:c r="T45" s="182" t="n">
        <x:f ca="1">=IF(AND(U45=0,S45&gt;0),-100%,IF(OR(S45=0,S45="-"),"-",IF(AND(S45=0,U45=0),0%,IF(S45&lt;U45,SUM(U45-S45)/S45,IF(S45&gt;U45,SUM(-1*(S45-U45)/S45),"")))))</x:f>
        <x:v/>
      </x:c>
      <x:c r="U45" s="183" t="n">
        <x:v>10129.00</x:v>
      </x:c>
      <x:c r="V45" s="183" t="n">
        <x:f ca="1">=SUM(U45/ round((O45- M45)/30.42,0))</x:f>
        <x:v/>
      </x:c>
      <x:c r="W45" s="196">
        <x:f ca="1">=IF(T45="","",IF(T45="-","",IF(U45=0,"",IF(OR(T45&gt;AA4,T45&lt;-AA4),"*",""))))</x:f>
        <x:v/>
      </x:c>
      <x:c r="X45" s="98" t="str">
        <x:v/>
      </x:c>
    </x:row>
    <x:row r="46" spans="1:25" s="12" x14ac:dyDescent="0.25">
      <x:c r="A46" s="90" t="str">
        <x:v>41</x:v>
      </x:c>
      <x:c r="B46" s="191" t="str">
        <x:v>FPR59328</x:v>
      </x:c>
      <x:c r="C46" s="191" t="str">
        <x:v>Canon IR 400</x:v>
      </x:c>
      <x:c r="D46" s="191" t="str">
        <x:v>B/W Copies</x:v>
      </x:c>
      <x:c r="E46" s="191" t="str">
        <x:v>QLA40555</x:v>
      </x:c>
      <x:c r="F46" s="191" t="str">
        <x:v>Active</x:v>
      </x:c>
      <x:c r="G46" s="191" t="str">
        <x:v>3008 - Phoenix, AZ</x:v>
      </x:c>
      <x:c r="H46" s="191" t="str">
        <x:v/>
      </x:c>
      <x:c r="I46" s="191" t="str">
        <x:v>Front Office</x:v>
      </x:c>
      <x:c r="J46" s="191" t="str">
        <x:v/>
      </x:c>
      <x:c r="K46" s="191" t="str">
        <x:v/>
      </x:c>
      <x:c r="L46" s="191" t="str">
        <x:v>3008</x:v>
      </x:c>
      <x:c r="M46" s="191" t="str">
        <x:v>5/30/2018</x:v>
      </x:c>
      <x:c r="N46" s="189" t="n">
        <x:v>17099.00</x:v>
      </x:c>
      <x:c r="O46" s="191" t="str">
        <x:v>8/28/2018</x:v>
      </x:c>
      <x:c r="P46" s="189" t="n">
        <x:v>27228.00</x:v>
      </x:c>
      <x:c r="Q46" s="206" t="n">
        <x:v>0.0029</x:v>
      </x:c>
      <x:c r="R46" s="206" t="n">
        <x:v>0.0068</x:v>
      </x:c>
      <x:c r="S46" s="189" t="n">
        <x:v/>
      </x:c>
      <x:c r="T46" s="187" t="n">
        <x:f ca="1">=IF(AND(U46=0,S46&gt;0),-100%,IF(OR(S46=0,S46="-"),"-",IF(AND(S46=0,U46=0),0%,IF(S46&lt;U46,SUM(U46-S46)/S46,IF(S46&gt;U46,SUM(-1*(S46-U46)/S46),"")))))</x:f>
        <x:v/>
      </x:c>
      <x:c r="U46" s="189" t="n">
        <x:v>10129.00</x:v>
      </x:c>
      <x:c r="V46" s="189" t="n">
        <x:f ca="1">=SUM(U46/ round((O46- M46)/30.42,0))</x:f>
        <x:v/>
      </x:c>
      <x:c r="W46" s="195">
        <x:f ca="1">=IF(T46="","",IF(T46="-","",IF(U46=0,"",IF(OR(T46&gt;AA4,T46&lt;-AA4),"*",""))))</x:f>
        <x:v/>
      </x:c>
      <x:c r="X46" s="91" t="str">
        <x:v/>
      </x:c>
    </x:row>
    <x:row r="47" spans="1:25" s="12" x14ac:dyDescent="0.25">
      <x:c r="A47" s="96" t="str">
        <x:v>42</x:v>
      </x:c>
      <x:c r="B47" s="192" t="str">
        <x:v>FPR55952</x:v>
      </x:c>
      <x:c r="C47" s="192" t="str">
        <x:v>Canon IR 400</x:v>
      </x:c>
      <x:c r="D47" s="192" t="str">
        <x:v>B/W Copies</x:v>
      </x:c>
      <x:c r="E47" s="192" t="str">
        <x:v>QLA08895</x:v>
      </x:c>
      <x:c r="F47" s="192" t="str">
        <x:v>Active</x:v>
      </x:c>
      <x:c r="G47" s="192" t="str">
        <x:v>1023 - Texarkana</x:v>
      </x:c>
      <x:c r="H47" s="192" t="str">
        <x:v/>
      </x:c>
      <x:c r="I47" s="192" t="str">
        <x:v/>
      </x:c>
      <x:c r="J47" s="192" t="str">
        <x:v/>
      </x:c>
      <x:c r="K47" s="192" t="str">
        <x:v/>
      </x:c>
      <x:c r="L47" s="192" t="str">
        <x:v>1023</x:v>
      </x:c>
      <x:c r="M47" s="192" t="str">
        <x:v>9/1/2016</x:v>
      </x:c>
      <x:c r="N47" s="183" t="n">
        <x:v>60908.00</x:v>
      </x:c>
      <x:c r="O47" s="192" t="str">
        <x:v>11/28/2016</x:v>
      </x:c>
      <x:c r="P47" s="183" t="n">
        <x:v>70973.00</x:v>
      </x:c>
      <x:c r="Q47" s="207" t="n">
        <x:v>0.0029</x:v>
      </x:c>
      <x:c r="R47" s="207" t="n">
        <x:v>0.0067</x:v>
      </x:c>
      <x:c r="S47" s="183" t="n">
        <x:v/>
      </x:c>
      <x:c r="T47" s="182" t="n">
        <x:f ca="1">=IF(AND(U47=0,S47&gt;0),-100%,IF(OR(S47=0,S47="-"),"-",IF(AND(S47=0,U47=0),0%,IF(S47&lt;U47,SUM(U47-S47)/S47,IF(S47&gt;U47,SUM(-1*(S47-U47)/S47),"")))))</x:f>
        <x:v/>
      </x:c>
      <x:c r="U47" s="183" t="n">
        <x:v>10065.00</x:v>
      </x:c>
      <x:c r="V47" s="183" t="n">
        <x:f ca="1">=SUM(U47/ round((O47- M47)/30.42,0))</x:f>
        <x:v/>
      </x:c>
      <x:c r="W47" s="196">
        <x:f ca="1">=IF(T47="","",IF(T47="-","",IF(U47=0,"",IF(OR(T47&gt;AA4,T47&lt;-AA4),"*",""))))</x:f>
        <x:v/>
      </x:c>
      <x:c r="X47" s="98" t="str">
        <x:v/>
      </x:c>
    </x:row>
    <x:row r="48" spans="1:25" s="12" x14ac:dyDescent="0.25">
      <x:c r="A48" s="90" t="str">
        <x:v>43</x:v>
      </x:c>
      <x:c r="B48" s="191" t="str">
        <x:v>QLA06005</x:v>
      </x:c>
      <x:c r="C48" s="191" t="str">
        <x:v>Canon IR 400</x:v>
      </x:c>
      <x:c r="D48" s="191" t="str">
        <x:v>B/W Copies</x:v>
      </x:c>
      <x:c r="E48" s="191" t="str">
        <x:v>QLA06005</x:v>
      </x:c>
      <x:c r="F48" s="191" t="str">
        <x:v>Active</x:v>
      </x:c>
      <x:c r="G48" s="191" t="str">
        <x:v>1105 - Dallas</x:v>
      </x:c>
      <x:c r="H48" s="191" t="str">
        <x:v/>
      </x:c>
      <x:c r="I48" s="191" t="str">
        <x:v>Sales Office</x:v>
      </x:c>
      <x:c r="J48" s="191" t="str">
        <x:v/>
      </x:c>
      <x:c r="K48" s="191" t="str">
        <x:v/>
      </x:c>
      <x:c r="L48" s="191" t="str">
        <x:v>1105</x:v>
      </x:c>
      <x:c r="M48" s="191" t="str">
        <x:v>2/21/2017</x:v>
      </x:c>
      <x:c r="N48" s="189" t="n">
        <x:v>101280.00</x:v>
      </x:c>
      <x:c r="O48" s="191" t="str">
        <x:v>5/31/2017</x:v>
      </x:c>
      <x:c r="P48" s="189" t="n">
        <x:v>111039.00</x:v>
      </x:c>
      <x:c r="Q48" s="206" t="n">
        <x:v>0.0028</x:v>
      </x:c>
      <x:c r="R48" s="206" t="n">
        <x:v>0.0065</x:v>
      </x:c>
      <x:c r="S48" s="189" t="n">
        <x:v/>
      </x:c>
      <x:c r="T48" s="187" t="n">
        <x:f ca="1">=IF(AND(U48=0,S48&gt;0),-100%,IF(OR(S48=0,S48="-"),"-",IF(AND(S48=0,U48=0),0%,IF(S48&lt;U48,SUM(U48-S48)/S48,IF(S48&gt;U48,SUM(-1*(S48-U48)/S48),"")))))</x:f>
        <x:v/>
      </x:c>
      <x:c r="U48" s="189" t="n">
        <x:v>9759.00</x:v>
      </x:c>
      <x:c r="V48" s="189" t="n">
        <x:f ca="1">=SUM(U48/ round((O48- M48)/30.42,0))</x:f>
        <x:v/>
      </x:c>
      <x:c r="W48" s="195">
        <x:f ca="1">=IF(T48="","",IF(T48="-","",IF(U48=0,"",IF(OR(T48&gt;AA4,T48&lt;-AA4),"*",""))))</x:f>
        <x:v/>
      </x:c>
      <x:c r="X48" s="91" t="str">
        <x:v/>
      </x:c>
    </x:row>
    <x:row r="49" spans="1:25" s="12" x14ac:dyDescent="0.25">
      <x:c r="A49" s="96" t="str">
        <x:v>44</x:v>
      </x:c>
      <x:c r="B49" s="192" t="str">
        <x:v>QHM10917</x:v>
      </x:c>
      <x:c r="C49" s="192" t="str">
        <x:v>Canon IR 4235</x:v>
      </x:c>
      <x:c r="D49" s="192" t="str">
        <x:v>B/W Copies</x:v>
      </x:c>
      <x:c r="E49" s="192" t="str">
        <x:v>QHM10917</x:v>
      </x:c>
      <x:c r="F49" s="192" t="str">
        <x:v>Active</x:v>
      </x:c>
      <x:c r="G49" s="192" t="str">
        <x:v>1401 - Athens</x:v>
      </x:c>
      <x:c r="H49" s="192" t="str">
        <x:v/>
      </x:c>
      <x:c r="I49" s="192" t="str">
        <x:v/>
      </x:c>
      <x:c r="J49" s="192" t="str">
        <x:v/>
      </x:c>
      <x:c r="K49" s="192" t="str">
        <x:v/>
      </x:c>
      <x:c r="L49" s="192" t="str">
        <x:v>1401</x:v>
      </x:c>
      <x:c r="M49" s="192" t="str">
        <x:v>6/1/2014</x:v>
      </x:c>
      <x:c r="N49" s="183" t="n">
        <x:v>64.00</x:v>
      </x:c>
      <x:c r="O49" s="192" t="str">
        <x:v>12/9/2014</x:v>
      </x:c>
      <x:c r="P49" s="183" t="n">
        <x:v>9706.00</x:v>
      </x:c>
      <x:c r="Q49" s="207" t="n">
        <x:v>0.0028</x:v>
      </x:c>
      <x:c r="R49" s="207" t="n">
        <x:v>0.0065</x:v>
      </x:c>
      <x:c r="S49" s="183" t="n">
        <x:v/>
      </x:c>
      <x:c r="T49" s="182" t="n">
        <x:f ca="1">=IF(AND(U49=0,S49&gt;0),-100%,IF(OR(S49=0,S49="-"),"-",IF(AND(S49=0,U49=0),0%,IF(S49&lt;U49,SUM(U49-S49)/S49,IF(S49&gt;U49,SUM(-1*(S49-U49)/S49),"")))))</x:f>
        <x:v/>
      </x:c>
      <x:c r="U49" s="183" t="n">
        <x:v>9642.00</x:v>
      </x:c>
      <x:c r="V49" s="183" t="n">
        <x:f ca="1">=SUM(U49/ round((O49- M49)/30.42,0))</x:f>
        <x:v/>
      </x:c>
      <x:c r="W49" s="196">
        <x:f ca="1">=IF(T49="","",IF(T49="-","",IF(U49=0,"",IF(OR(T49&gt;AA4,T49&lt;-AA4),"*",""))))</x:f>
        <x:v/>
      </x:c>
      <x:c r="X49" s="98" t="str">
        <x:v/>
      </x:c>
    </x:row>
    <x:row r="50" spans="1:25" s="12" x14ac:dyDescent="0.25">
      <x:c r="A50" s="90" t="str">
        <x:v>45</x:v>
      </x:c>
      <x:c r="B50" s="191" t="str">
        <x:v>FPR51567</x:v>
      </x:c>
      <x:c r="C50" s="191" t="str">
        <x:v>Canon IR C5235</x:v>
      </x:c>
      <x:c r="D50" s="191" t="str">
        <x:v>B/W Copies</x:v>
      </x:c>
      <x:c r="E50" s="191" t="str">
        <x:v>RRB14302</x:v>
      </x:c>
      <x:c r="F50" s="191" t="str">
        <x:v>Active</x:v>
      </x:c>
      <x:c r="G50" s="191" t="str">
        <x:v>1112 - El Paso Showroom</x:v>
      </x:c>
      <x:c r="H50" s="191" t="str">
        <x:v/>
      </x:c>
      <x:c r="I50" s="191" t="str">
        <x:v>Front Office</x:v>
      </x:c>
      <x:c r="J50" s="191" t="str">
        <x:v/>
      </x:c>
      <x:c r="K50" s="191" t="str">
        <x:v/>
      </x:c>
      <x:c r="L50" s="191" t="str">
        <x:v>1112</x:v>
      </x:c>
      <x:c r="M50" s="191" t="str">
        <x:v>8/24/2015</x:v>
      </x:c>
      <x:c r="N50" s="189" t="n">
        <x:v>4356.00</x:v>
      </x:c>
      <x:c r="O50" s="191" t="str">
        <x:v>11/20/2015</x:v>
      </x:c>
      <x:c r="P50" s="189" t="n">
        <x:v>13799.00</x:v>
      </x:c>
      <x:c r="Q50" s="206" t="n">
        <x:v>0.0027</x:v>
      </x:c>
      <x:c r="R50" s="206" t="n">
        <x:v>0.0063</x:v>
      </x:c>
      <x:c r="S50" s="189" t="n">
        <x:v/>
      </x:c>
      <x:c r="T50" s="187" t="n">
        <x:f ca="1">=IF(AND(U50=0,S50&gt;0),-100%,IF(OR(S50=0,S50="-"),"-",IF(AND(S50=0,U50=0),0%,IF(S50&lt;U50,SUM(U50-S50)/S50,IF(S50&gt;U50,SUM(-1*(S50-U50)/S50),"")))))</x:f>
        <x:v/>
      </x:c>
      <x:c r="U50" s="189" t="n">
        <x:v>9443.00</x:v>
      </x:c>
      <x:c r="V50" s="189" t="n">
        <x:f ca="1">=SUM(U50/ round((O50- M50)/30.42,0))</x:f>
        <x:v/>
      </x:c>
      <x:c r="W50" s="195">
        <x:f ca="1">=IF(T50="","",IF(T50="-","",IF(U50=0,"",IF(OR(T50&gt;AA4,T50&lt;-AA4),"*",""))))</x:f>
        <x:v/>
      </x:c>
      <x:c r="X50" s="91" t="str">
        <x:v/>
      </x:c>
    </x:row>
    <x:row r="51" spans="1:25" s="12" x14ac:dyDescent="0.25">
      <x:c r="A51" s="96" t="str">
        <x:v>46</x:v>
      </x:c>
      <x:c r="B51" s="192" t="str">
        <x:v>QLA09587</x:v>
      </x:c>
      <x:c r="C51" s="192" t="str">
        <x:v>Canon IR 400</x:v>
      </x:c>
      <x:c r="D51" s="192" t="str">
        <x:v>B/W Copies</x:v>
      </x:c>
      <x:c r="E51" s="192" t="str">
        <x:v>QLA09587</x:v>
      </x:c>
      <x:c r="F51" s="192" t="str">
        <x:v>Active</x:v>
      </x:c>
      <x:c r="G51" s="192" t="str">
        <x:v>1066 - Oklahoma City Showroom</x:v>
      </x:c>
      <x:c r="H51" s="192" t="str">
        <x:v/>
      </x:c>
      <x:c r="I51" s="192" t="str">
        <x:v>Showroom</x:v>
      </x:c>
      <x:c r="J51" s="192" t="str">
        <x:v/>
      </x:c>
      <x:c r="K51" s="192" t="str">
        <x:v/>
      </x:c>
      <x:c r="L51" s="192" t="str">
        <x:v>1066</x:v>
      </x:c>
      <x:c r="M51" s="192" t="str">
        <x:v>6/1/2014</x:v>
      </x:c>
      <x:c r="N51" s="183" t="n">
        <x:v>136.00</x:v>
      </x:c>
      <x:c r="O51" s="192" t="str">
        <x:v>12/9/2014</x:v>
      </x:c>
      <x:c r="P51" s="183" t="n">
        <x:v>9459.00</x:v>
      </x:c>
      <x:c r="Q51" s="207" t="n">
        <x:v>0.0027</x:v>
      </x:c>
      <x:c r="R51" s="207" t="n">
        <x:v>0.0062</x:v>
      </x:c>
      <x:c r="S51" s="183" t="n">
        <x:v/>
      </x:c>
      <x:c r="T51" s="182" t="n">
        <x:f ca="1">=IF(AND(U51=0,S51&gt;0),-100%,IF(OR(S51=0,S51="-"),"-",IF(AND(S51=0,U51=0),0%,IF(S51&lt;U51,SUM(U51-S51)/S51,IF(S51&gt;U51,SUM(-1*(S51-U51)/S51),"")))))</x:f>
        <x:v/>
      </x:c>
      <x:c r="U51" s="183" t="n">
        <x:v>9323.00</x:v>
      </x:c>
      <x:c r="V51" s="183" t="n">
        <x:f ca="1">=SUM(U51/ round((O51- M51)/30.42,0))</x:f>
        <x:v/>
      </x:c>
      <x:c r="W51" s="196">
        <x:f ca="1">=IF(T51="","",IF(T51="-","",IF(U51=0,"",IF(OR(T51&gt;AA4,T51&lt;-AA4),"*",""))))</x:f>
        <x:v/>
      </x:c>
      <x:c r="X51" s="98" t="str">
        <x:v/>
      </x:c>
    </x:row>
    <x:row r="52" spans="1:25" s="12" x14ac:dyDescent="0.25">
      <x:c r="A52" s="90" t="str">
        <x:v>47</x:v>
      </x:c>
      <x:c r="B52" s="191" t="str">
        <x:v>QHP05791</x:v>
      </x:c>
      <x:c r="C52" s="191" t="str">
        <x:v>Canon IR 4245</x:v>
      </x:c>
      <x:c r="D52" s="191" t="str">
        <x:v>B/W Copies</x:v>
      </x:c>
      <x:c r="E52" s="191" t="str">
        <x:v>QHP05791</x:v>
      </x:c>
      <x:c r="F52" s="191" t="str">
        <x:v>Active</x:v>
      </x:c>
      <x:c r="G52" s="191" t="str">
        <x:v>1012 - Austin Springdale</x:v>
      </x:c>
      <x:c r="H52" s="191" t="str">
        <x:v/>
      </x:c>
      <x:c r="I52" s="191" t="str">
        <x:v>Copy Area</x:v>
      </x:c>
      <x:c r="J52" s="191" t="str">
        <x:v/>
      </x:c>
      <x:c r="K52" s="191" t="str">
        <x:v/>
      </x:c>
      <x:c r="L52" s="191" t="str">
        <x:v>1012</x:v>
      </x:c>
      <x:c r="M52" s="191" t="str">
        <x:v>5/27/2016</x:v>
      </x:c>
      <x:c r="N52" s="189" t="n">
        <x:v>146902.00</x:v>
      </x:c>
      <x:c r="O52" s="191" t="str">
        <x:v>9/1/2016</x:v>
      </x:c>
      <x:c r="P52" s="189" t="n">
        <x:v>156125.00</x:v>
      </x:c>
      <x:c r="Q52" s="206" t="n">
        <x:v>0.0026</x:v>
      </x:c>
      <x:c r="R52" s="206" t="n">
        <x:v>0.0062</x:v>
      </x:c>
      <x:c r="S52" s="189" t="n">
        <x:v/>
      </x:c>
      <x:c r="T52" s="187" t="n">
        <x:f ca="1">=IF(AND(U52=0,S52&gt;0),-100%,IF(OR(S52=0,S52="-"),"-",IF(AND(S52=0,U52=0),0%,IF(S52&lt;U52,SUM(U52-S52)/S52,IF(S52&gt;U52,SUM(-1*(S52-U52)/S52),"")))))</x:f>
        <x:v/>
      </x:c>
      <x:c r="U52" s="189" t="n">
        <x:v>9223.00</x:v>
      </x:c>
      <x:c r="V52" s="189" t="n">
        <x:f ca="1">=SUM(U52/ round((O52- M52)/30.42,0))</x:f>
        <x:v/>
      </x:c>
      <x:c r="W52" s="195">
        <x:f ca="1">=IF(T52="","",IF(T52="-","",IF(U52=0,"",IF(OR(T52&gt;AA4,T52&lt;-AA4),"*",""))))</x:f>
        <x:v/>
      </x:c>
      <x:c r="X52" s="91" t="str">
        <x:v/>
      </x:c>
    </x:row>
    <x:row r="53" spans="1:25" s="12" x14ac:dyDescent="0.25">
      <x:c r="A53" s="96" t="str">
        <x:v>48</x:v>
      </x:c>
      <x:c r="B53" s="192" t="str">
        <x:v>QHM12032</x:v>
      </x:c>
      <x:c r="C53" s="192" t="str">
        <x:v>Canon IR 4235</x:v>
      </x:c>
      <x:c r="D53" s="192" t="str">
        <x:v>B/W Copies</x:v>
      </x:c>
      <x:c r="E53" s="192" t="str">
        <x:v>QHM12032</x:v>
      </x:c>
      <x:c r="F53" s="192" t="str">
        <x:v>Active</x:v>
      </x:c>
      <x:c r="G53" s="192" t="str">
        <x:v>1404 - Suwanee</x:v>
      </x:c>
      <x:c r="H53" s="192" t="str">
        <x:v/>
      </x:c>
      <x:c r="I53" s="192" t="str">
        <x:v/>
      </x:c>
      <x:c r="J53" s="192" t="str">
        <x:v/>
      </x:c>
      <x:c r="K53" s="192" t="str">
        <x:v/>
      </x:c>
      <x:c r="L53" s="192" t="str">
        <x:v>1404</x:v>
      </x:c>
      <x:c r="M53" s="192" t="str">
        <x:v>11/20/2015</x:v>
      </x:c>
      <x:c r="N53" s="183" t="n">
        <x:v>52628.00</x:v>
      </x:c>
      <x:c r="O53" s="192" t="str">
        <x:v>2/22/2016</x:v>
      </x:c>
      <x:c r="P53" s="183" t="n">
        <x:v>61811.00</x:v>
      </x:c>
      <x:c r="Q53" s="207" t="n">
        <x:v>0.0026</x:v>
      </x:c>
      <x:c r="R53" s="207" t="n">
        <x:v>0.0061</x:v>
      </x:c>
      <x:c r="S53" s="183" t="n">
        <x:v/>
      </x:c>
      <x:c r="T53" s="182" t="n">
        <x:f ca="1">=IF(AND(U53=0,S53&gt;0),-100%,IF(OR(S53=0,S53="-"),"-",IF(AND(S53=0,U53=0),0%,IF(S53&lt;U53,SUM(U53-S53)/S53,IF(S53&gt;U53,SUM(-1*(S53-U53)/S53),"")))))</x:f>
        <x:v/>
      </x:c>
      <x:c r="U53" s="183" t="n">
        <x:v>9183.00</x:v>
      </x:c>
      <x:c r="V53" s="183" t="n">
        <x:f ca="1">=SUM(U53/ round((O53- M53)/30.42,0))</x:f>
        <x:v/>
      </x:c>
      <x:c r="W53" s="196">
        <x:f ca="1">=IF(T53="","",IF(T53="-","",IF(U53=0,"",IF(OR(T53&gt;AA4,T53&lt;-AA4),"*",""))))</x:f>
        <x:v/>
      </x:c>
      <x:c r="X53" s="98" t="str">
        <x:v/>
      </x:c>
    </x:row>
    <x:row r="54" spans="1:25" s="12" x14ac:dyDescent="0.25">
      <x:c r="A54" s="90" t="str">
        <x:v>49</x:v>
      </x:c>
      <x:c r="B54" s="191" t="str">
        <x:v>WXF13484</x:v>
      </x:c>
      <x:c r="C54" s="191" t="str">
        <x:v>Canon IR C5535</x:v>
      </x:c>
      <x:c r="D54" s="191" t="str">
        <x:v>B/W Copies</x:v>
      </x:c>
      <x:c r="E54" s="191" t="str">
        <x:v>WXF13484</x:v>
      </x:c>
      <x:c r="F54" s="191" t="str">
        <x:v>Active</x:v>
      </x:c>
      <x:c r="G54" s="191" t="str">
        <x:v>1116 - Expressions Home Gallery</x:v>
      </x:c>
      <x:c r="H54" s="191" t="str">
        <x:v/>
      </x:c>
      <x:c r="I54" s="191" t="str">
        <x:v/>
      </x:c>
      <x:c r="J54" s="191" t="str">
        <x:v/>
      </x:c>
      <x:c r="K54" s="191" t="str">
        <x:v/>
      </x:c>
      <x:c r="L54" s="191" t="str">
        <x:v>1116</x:v>
      </x:c>
      <x:c r="M54" s="191" t="str">
        <x:v>2/28/2018</x:v>
      </x:c>
      <x:c r="N54" s="189" t="n">
        <x:v>6932.00</x:v>
      </x:c>
      <x:c r="O54" s="191" t="str">
        <x:v>5/29/2018</x:v>
      </x:c>
      <x:c r="P54" s="189" t="n">
        <x:v>16111.00</x:v>
      </x:c>
      <x:c r="Q54" s="206" t="n">
        <x:v>0.0026</x:v>
      </x:c>
      <x:c r="R54" s="206" t="n">
        <x:v>0.0061</x:v>
      </x:c>
      <x:c r="S54" s="189" t="n">
        <x:v/>
      </x:c>
      <x:c r="T54" s="187" t="n">
        <x:f ca="1">=IF(AND(U54=0,S54&gt;0),-100%,IF(OR(S54=0,S54="-"),"-",IF(AND(S54=0,U54=0),0%,IF(S54&lt;U54,SUM(U54-S54)/S54,IF(S54&gt;U54,SUM(-1*(S54-U54)/S54),"")))))</x:f>
        <x:v/>
      </x:c>
      <x:c r="U54" s="189" t="n">
        <x:v>9179.00</x:v>
      </x:c>
      <x:c r="V54" s="189" t="n">
        <x:f ca="1">=SUM(U54/ round((O54- M54)/30.42,0))</x:f>
        <x:v/>
      </x:c>
      <x:c r="W54" s="195">
        <x:f ca="1">=IF(T54="","",IF(T54="-","",IF(U54=0,"",IF(OR(T54&gt;AA4,T54&lt;-AA4),"*",""))))</x:f>
        <x:v/>
      </x:c>
      <x:c r="X54" s="91" t="str">
        <x:v/>
      </x:c>
    </x:row>
    <x:row r="55" spans="1:25" s="12" x14ac:dyDescent="0.25">
      <x:c r="A55" s="96" t="str">
        <x:v>50</x:v>
      </x:c>
      <x:c r="B55" s="192" t="str">
        <x:v>QLA08888</x:v>
      </x:c>
      <x:c r="C55" s="192" t="str">
        <x:v>Canon IR 400</x:v>
      </x:c>
      <x:c r="D55" s="192" t="str">
        <x:v>B/W Copies</x:v>
      </x:c>
      <x:c r="E55" s="192" t="str">
        <x:v>QLA08888</x:v>
      </x:c>
      <x:c r="F55" s="192" t="str">
        <x:v>Active</x:v>
      </x:c>
      <x:c r="G55" s="192" t="str">
        <x:v>1019 - Austin-Ryan HVAC</x:v>
      </x:c>
      <x:c r="H55" s="192" t="str">
        <x:v/>
      </x:c>
      <x:c r="I55" s="192" t="str">
        <x:v>Copy Area</x:v>
      </x:c>
      <x:c r="J55" s="192" t="str">
        <x:v/>
      </x:c>
      <x:c r="K55" s="192" t="str">
        <x:v/>
      </x:c>
      <x:c r="L55" s="192" t="str">
        <x:v>1019</x:v>
      </x:c>
      <x:c r="M55" s="192" t="str">
        <x:v>6/1/2014</x:v>
      </x:c>
      <x:c r="N55" s="183" t="n">
        <x:v>91.00</x:v>
      </x:c>
      <x:c r="O55" s="192" t="str">
        <x:v>12/9/2014</x:v>
      </x:c>
      <x:c r="P55" s="183" t="n">
        <x:v>9188.00</x:v>
      </x:c>
      <x:c r="Q55" s="207" t="n">
        <x:v>0.0026</x:v>
      </x:c>
      <x:c r="R55" s="207" t="n">
        <x:v>0.0061</x:v>
      </x:c>
      <x:c r="S55" s="183" t="n">
        <x:v/>
      </x:c>
      <x:c r="T55" s="182" t="n">
        <x:f ca="1">=IF(AND(U55=0,S55&gt;0),-100%,IF(OR(S55=0,S55="-"),"-",IF(AND(S55=0,U55=0),0%,IF(S55&lt;U55,SUM(U55-S55)/S55,IF(S55&gt;U55,SUM(-1*(S55-U55)/S55),"")))))</x:f>
        <x:v/>
      </x:c>
      <x:c r="U55" s="183" t="n">
        <x:v>9097.00</x:v>
      </x:c>
      <x:c r="V55" s="183" t="n">
        <x:f ca="1">=SUM(U55/ round((O55- M55)/30.42,0))</x:f>
        <x:v/>
      </x:c>
      <x:c r="W55" s="196">
        <x:f ca="1">=IF(T55="","",IF(T55="-","",IF(U55=0,"",IF(OR(T55&gt;AA4,T55&lt;-AA4),"*",""))))</x:f>
        <x:v/>
      </x:c>
      <x:c r="X55" s="98" t="str">
        <x:v/>
      </x:c>
    </x:row>
    <x:row r="56" spans="1:25" s="12" x14ac:dyDescent="0.25">
      <x:c r="A56" s="90" t="str">
        <x:v>51</x:v>
      </x:c>
      <x:c r="B56" s="191" t="str">
        <x:v>QLA08981</x:v>
      </x:c>
      <x:c r="C56" s="191" t="str">
        <x:v>Canon IR 400</x:v>
      </x:c>
      <x:c r="D56" s="191" t="str">
        <x:v>B/W Copies</x:v>
      </x:c>
      <x:c r="E56" s="191" t="str">
        <x:v>QLA08981</x:v>
      </x:c>
      <x:c r="F56" s="191" t="str">
        <x:v>Active</x:v>
      </x:c>
      <x:c r="G56" s="191" t="str">
        <x:v>3014 - Las Vegas</x:v>
      </x:c>
      <x:c r="H56" s="191" t="str">
        <x:v/>
      </x:c>
      <x:c r="I56" s="191" t="str">
        <x:v/>
      </x:c>
      <x:c r="J56" s="191" t="str">
        <x:v/>
      </x:c>
      <x:c r="K56" s="191" t="str">
        <x:v>10.32.64.19</x:v>
      </x:c>
      <x:c r="L56" s="191" t="str">
        <x:v>3014</x:v>
      </x:c>
      <x:c r="M56" s="191" t="str">
        <x:v>6/1/2014</x:v>
      </x:c>
      <x:c r="N56" s="189" t="n">
        <x:v>66.00</x:v>
      </x:c>
      <x:c r="O56" s="191" t="str">
        <x:v>12/9/2014</x:v>
      </x:c>
      <x:c r="P56" s="189" t="n">
        <x:v>9019.00</x:v>
      </x:c>
      <x:c r="Q56" s="206" t="n">
        <x:v>0.0026</x:v>
      </x:c>
      <x:c r="R56" s="206" t="n">
        <x:v>0.006</x:v>
      </x:c>
      <x:c r="S56" s="189" t="n">
        <x:v/>
      </x:c>
      <x:c r="T56" s="187" t="n">
        <x:f ca="1">=IF(AND(U56=0,S56&gt;0),-100%,IF(OR(S56=0,S56="-"),"-",IF(AND(S56=0,U56=0),0%,IF(S56&lt;U56,SUM(U56-S56)/S56,IF(S56&gt;U56,SUM(-1*(S56-U56)/S56),"")))))</x:f>
        <x:v/>
      </x:c>
      <x:c r="U56" s="189" t="n">
        <x:v>8953.00</x:v>
      </x:c>
      <x:c r="V56" s="189" t="n">
        <x:f ca="1">=SUM(U56/ round((O56- M56)/30.42,0))</x:f>
        <x:v/>
      </x:c>
      <x:c r="W56" s="195">
        <x:f ca="1">=IF(T56="","",IF(T56="-","",IF(U56=0,"",IF(OR(T56&gt;AA4,T56&lt;-AA4),"*",""))))</x:f>
        <x:v/>
      </x:c>
      <x:c r="X56" s="91" t="str">
        <x:v/>
      </x:c>
    </x:row>
    <x:row r="57" spans="1:25" s="12" x14ac:dyDescent="0.25">
      <x:c r="A57" s="96" t="str">
        <x:v>52</x:v>
      </x:c>
      <x:c r="B57" s="192" t="str">
        <x:v>FPR49049</x:v>
      </x:c>
      <x:c r="C57" s="192" t="str">
        <x:v>Canon IR 400</x:v>
      </x:c>
      <x:c r="D57" s="192" t="str">
        <x:v>B/W Copies</x:v>
      </x:c>
      <x:c r="E57" s="192" t="str">
        <x:v>QLA08392</x:v>
      </x:c>
      <x:c r="F57" s="192" t="str">
        <x:v>Active</x:v>
      </x:c>
      <x:c r="G57" s="192" t="str">
        <x:v>1092 - New Braunfels HVAC</x:v>
      </x:c>
      <x:c r="H57" s="192" t="str">
        <x:v/>
      </x:c>
      <x:c r="I57" s="192" t="str">
        <x:v/>
      </x:c>
      <x:c r="J57" s="192" t="str">
        <x:v/>
      </x:c>
      <x:c r="K57" s="192" t="str">
        <x:v/>
      </x:c>
      <x:c r="L57" s="192" t="str">
        <x:v>1092</x:v>
      </x:c>
      <x:c r="M57" s="192" t="str">
        <x:v>6/1/2014</x:v>
      </x:c>
      <x:c r="N57" s="183" t="n">
        <x:v>89.00</x:v>
      </x:c>
      <x:c r="O57" s="192" t="str">
        <x:v>12/9/2014</x:v>
      </x:c>
      <x:c r="P57" s="183" t="n">
        <x:v>8589.00</x:v>
      </x:c>
      <x:c r="Q57" s="207" t="n">
        <x:v>0.0024</x:v>
      </x:c>
      <x:c r="R57" s="207" t="n">
        <x:v>0.0057</x:v>
      </x:c>
      <x:c r="S57" s="183" t="n">
        <x:v/>
      </x:c>
      <x:c r="T57" s="182" t="n">
        <x:f ca="1">=IF(AND(U57=0,S57&gt;0),-100%,IF(OR(S57=0,S57="-"),"-",IF(AND(S57=0,U57=0),0%,IF(S57&lt;U57,SUM(U57-S57)/S57,IF(S57&gt;U57,SUM(-1*(S57-U57)/S57),"")))))</x:f>
        <x:v/>
      </x:c>
      <x:c r="U57" s="183" t="n">
        <x:v>8500.00</x:v>
      </x:c>
      <x:c r="V57" s="183" t="n">
        <x:f ca="1">=SUM(U57/ round((O57- M57)/30.42,0))</x:f>
        <x:v/>
      </x:c>
      <x:c r="W57" s="196">
        <x:f ca="1">=IF(T57="","",IF(T57="-","",IF(U57=0,"",IF(OR(T57&gt;AA4,T57&lt;-AA4),"*",""))))</x:f>
        <x:v/>
      </x:c>
      <x:c r="X57" s="98" t="str">
        <x:v/>
      </x:c>
    </x:row>
    <x:row r="58" spans="1:25" s="12" x14ac:dyDescent="0.25">
      <x:c r="A58" s="90" t="str">
        <x:v>53</x:v>
      </x:c>
      <x:c r="B58" s="191" t="str">
        <x:v>RRB09116</x:v>
      </x:c>
      <x:c r="C58" s="191" t="str">
        <x:v>Canon IR C5235</x:v>
      </x:c>
      <x:c r="D58" s="191" t="str">
        <x:v>B/W Copies</x:v>
      </x:c>
      <x:c r="E58" s="191" t="str">
        <x:v>RRB09116</x:v>
      </x:c>
      <x:c r="F58" s="191" t="str">
        <x:v>Active</x:v>
      </x:c>
      <x:c r="G58" s="191" t="str">
        <x:v>1133 - West Hollywood</x:v>
      </x:c>
      <x:c r="H58" s="191" t="str">
        <x:v/>
      </x:c>
      <x:c r="I58" s="191" t="str">
        <x:v/>
      </x:c>
      <x:c r="J58" s="191" t="str">
        <x:v/>
      </x:c>
      <x:c r="K58" s="191" t="str">
        <x:v/>
      </x:c>
      <x:c r="L58" s="191" t="str">
        <x:v>1133</x:v>
      </x:c>
      <x:c r="M58" s="191" t="str">
        <x:v>5/29/2015</x:v>
      </x:c>
      <x:c r="N58" s="189" t="n">
        <x:v>8983.00</x:v>
      </x:c>
      <x:c r="O58" s="191" t="str">
        <x:v>8/26/2015</x:v>
      </x:c>
      <x:c r="P58" s="189" t="n">
        <x:v>17474.00</x:v>
      </x:c>
      <x:c r="Q58" s="206" t="n">
        <x:v>0.0024</x:v>
      </x:c>
      <x:c r="R58" s="206" t="n">
        <x:v>0.0057</x:v>
      </x:c>
      <x:c r="S58" s="189" t="n">
        <x:v/>
      </x:c>
      <x:c r="T58" s="187" t="n">
        <x:f ca="1">=IF(AND(U58=0,S58&gt;0),-100%,IF(OR(S58=0,S58="-"),"-",IF(AND(S58=0,U58=0),0%,IF(S58&lt;U58,SUM(U58-S58)/S58,IF(S58&gt;U58,SUM(-1*(S58-U58)/S58),"")))))</x:f>
        <x:v/>
      </x:c>
      <x:c r="U58" s="189" t="n">
        <x:v>8491.00</x:v>
      </x:c>
      <x:c r="V58" s="189" t="n">
        <x:f ca="1">=SUM(U58/ round((O58- M58)/30.42,0))</x:f>
        <x:v/>
      </x:c>
      <x:c r="W58" s="195">
        <x:f ca="1">=IF(T58="","",IF(T58="-","",IF(U58=0,"",IF(OR(T58&gt;AA4,T58&lt;-AA4),"*",""))))</x:f>
        <x:v/>
      </x:c>
      <x:c r="X58" s="91" t="str">
        <x:v/>
      </x:c>
    </x:row>
    <x:row r="59" spans="1:25" s="12" x14ac:dyDescent="0.25">
      <x:c r="A59" s="96" t="str">
        <x:v>54</x:v>
      </x:c>
      <x:c r="B59" s="192" t="str">
        <x:v>QLA09026</x:v>
      </x:c>
      <x:c r="C59" s="192" t="str">
        <x:v>Canon IR 400</x:v>
      </x:c>
      <x:c r="D59" s="192" t="str">
        <x:v>B/W Copies</x:v>
      </x:c>
      <x:c r="E59" s="192" t="str">
        <x:v>QLA09026</x:v>
      </x:c>
      <x:c r="F59" s="192" t="str">
        <x:v>Active</x:v>
      </x:c>
      <x:c r="G59" s="192" t="str">
        <x:v>1041 - Stafford</x:v>
      </x:c>
      <x:c r="H59" s="192" t="str">
        <x:v/>
      </x:c>
      <x:c r="I59" s="192" t="str">
        <x:v/>
      </x:c>
      <x:c r="J59" s="192" t="str">
        <x:v/>
      </x:c>
      <x:c r="K59" s="192" t="str">
        <x:v/>
      </x:c>
      <x:c r="L59" s="192" t="str">
        <x:v>1041</x:v>
      </x:c>
      <x:c r="M59" s="192" t="str">
        <x:v>6/1/2014</x:v>
      </x:c>
      <x:c r="N59" s="183" t="n">
        <x:v>111.00</x:v>
      </x:c>
      <x:c r="O59" s="192" t="str">
        <x:v>12/9/2014</x:v>
      </x:c>
      <x:c r="P59" s="183" t="n">
        <x:v>8490.00</x:v>
      </x:c>
      <x:c r="Q59" s="207" t="n">
        <x:v>0.0024</x:v>
      </x:c>
      <x:c r="R59" s="207" t="n">
        <x:v>0.0056</x:v>
      </x:c>
      <x:c r="S59" s="183" t="n">
        <x:v/>
      </x:c>
      <x:c r="T59" s="182" t="n">
        <x:f ca="1">=IF(AND(U59=0,S59&gt;0),-100%,IF(OR(S59=0,S59="-"),"-",IF(AND(S59=0,U59=0),0%,IF(S59&lt;U59,SUM(U59-S59)/S59,IF(S59&gt;U59,SUM(-1*(S59-U59)/S59),"")))))</x:f>
        <x:v/>
      </x:c>
      <x:c r="U59" s="183" t="n">
        <x:v>8379.00</x:v>
      </x:c>
      <x:c r="V59" s="183" t="n">
        <x:f ca="1">=SUM(U59/ round((O59- M59)/30.42,0))</x:f>
        <x:v/>
      </x:c>
      <x:c r="W59" s="196">
        <x:f ca="1">=IF(T59="","",IF(T59="-","",IF(U59=0,"",IF(OR(T59&gt;AA4,T59&lt;-AA4),"*",""))))</x:f>
        <x:v/>
      </x:c>
      <x:c r="X59" s="98" t="str">
        <x:v/>
      </x:c>
    </x:row>
    <x:row r="60" spans="1:25" s="12" x14ac:dyDescent="0.25">
      <x:c r="A60" s="90" t="str">
        <x:v>55</x:v>
      </x:c>
      <x:c r="B60" s="191" t="str">
        <x:v>QHP07013</x:v>
      </x:c>
      <x:c r="C60" s="191" t="str">
        <x:v>Canon IR 4245</x:v>
      </x:c>
      <x:c r="D60" s="191" t="str">
        <x:v>B/W Copies</x:v>
      </x:c>
      <x:c r="E60" s="191" t="str">
        <x:v>QHP07013</x:v>
      </x:c>
      <x:c r="F60" s="191" t="str">
        <x:v>Active</x:v>
      </x:c>
      <x:c r="G60" s="191" t="str">
        <x:v>1017 - Waco</x:v>
      </x:c>
      <x:c r="H60" s="191" t="str">
        <x:v/>
      </x:c>
      <x:c r="I60" s="191" t="str">
        <x:v>Copy Area</x:v>
      </x:c>
      <x:c r="J60" s="191" t="str">
        <x:v/>
      </x:c>
      <x:c r="K60" s="191" t="str">
        <x:v/>
      </x:c>
      <x:c r="L60" s="191" t="str">
        <x:v>1017</x:v>
      </x:c>
      <x:c r="M60" s="191" t="str">
        <x:v>11/28/2016</x:v>
      </x:c>
      <x:c r="N60" s="189" t="n">
        <x:v>116575.00</x:v>
      </x:c>
      <x:c r="O60" s="191" t="str">
        <x:v>2/21/2017</x:v>
      </x:c>
      <x:c r="P60" s="189" t="n">
        <x:v>124658.00</x:v>
      </x:c>
      <x:c r="Q60" s="206" t="n">
        <x:v>0.0023</x:v>
      </x:c>
      <x:c r="R60" s="206" t="n">
        <x:v>0.0054</x:v>
      </x:c>
      <x:c r="S60" s="189" t="n">
        <x:v/>
      </x:c>
      <x:c r="T60" s="187" t="n">
        <x:f ca="1">=IF(AND(U60=0,S60&gt;0),-100%,IF(OR(S60=0,S60="-"),"-",IF(AND(S60=0,U60=0),0%,IF(S60&lt;U60,SUM(U60-S60)/S60,IF(S60&gt;U60,SUM(-1*(S60-U60)/S60),"")))))</x:f>
        <x:v/>
      </x:c>
      <x:c r="U60" s="189" t="n">
        <x:v>8083.00</x:v>
      </x:c>
      <x:c r="V60" s="189" t="n">
        <x:f ca="1">=SUM(U60/ round((O60- M60)/30.42,0))</x:f>
        <x:v/>
      </x:c>
      <x:c r="W60" s="195">
        <x:f ca="1">=IF(T60="","",IF(T60="-","",IF(U60=0,"",IF(OR(T60&gt;AA4,T60&lt;-AA4),"*",""))))</x:f>
        <x:v/>
      </x:c>
      <x:c r="X60" s="91" t="str">
        <x:v/>
      </x:c>
    </x:row>
    <x:row r="61" spans="1:25" s="12" x14ac:dyDescent="0.25">
      <x:c r="A61" s="96" t="str">
        <x:v>56</x:v>
      </x:c>
      <x:c r="B61" s="192" t="str">
        <x:v>RKJ04194</x:v>
      </x:c>
      <x:c r="C61" s="192" t="str">
        <x:v>Canon IR 4235</x:v>
      </x:c>
      <x:c r="D61" s="192" t="str">
        <x:v>B/W Copies</x:v>
      </x:c>
      <x:c r="E61" s="192" t="str">
        <x:v>RKJ04194</x:v>
      </x:c>
      <x:c r="F61" s="192" t="str">
        <x:v>Active</x:v>
      </x:c>
      <x:c r="G61" s="192" t="str">
        <x:v>1030 - Conroe</x:v>
      </x:c>
      <x:c r="H61" s="192" t="str">
        <x:v/>
      </x:c>
      <x:c r="I61" s="192" t="str">
        <x:v/>
      </x:c>
      <x:c r="J61" s="192" t="str">
        <x:v/>
      </x:c>
      <x:c r="K61" s="192" t="str">
        <x:v/>
      </x:c>
      <x:c r="L61" s="192" t="str">
        <x:v>1030</x:v>
      </x:c>
      <x:c r="M61" s="192" t="str">
        <x:v>8/26/2015</x:v>
      </x:c>
      <x:c r="N61" s="183" t="n">
        <x:v>20448.00</x:v>
      </x:c>
      <x:c r="O61" s="192" t="str">
        <x:v>11/20/2015</x:v>
      </x:c>
      <x:c r="P61" s="183" t="n">
        <x:v>28502.00</x:v>
      </x:c>
      <x:c r="Q61" s="207" t="n">
        <x:v>0.0023</x:v>
      </x:c>
      <x:c r="R61" s="207" t="n">
        <x:v>0.0054</x:v>
      </x:c>
      <x:c r="S61" s="183" t="n">
        <x:v/>
      </x:c>
      <x:c r="T61" s="182" t="n">
        <x:f ca="1">=IF(AND(U61=0,S61&gt;0),-100%,IF(OR(S61=0,S61="-"),"-",IF(AND(S61=0,U61=0),0%,IF(S61&lt;U61,SUM(U61-S61)/S61,IF(S61&gt;U61,SUM(-1*(S61-U61)/S61),"")))))</x:f>
        <x:v/>
      </x:c>
      <x:c r="U61" s="183" t="n">
        <x:v>8054.00</x:v>
      </x:c>
      <x:c r="V61" s="183" t="n">
        <x:f ca="1">=SUM(U61/ round((O61- M61)/30.42,0))</x:f>
        <x:v/>
      </x:c>
      <x:c r="W61" s="196">
        <x:f ca="1">=IF(T61="","",IF(T61="-","",IF(U61=0,"",IF(OR(T61&gt;AA4,T61&lt;-AA4),"*",""))))</x:f>
        <x:v/>
      </x:c>
      <x:c r="X61" s="98" t="str">
        <x:v/>
      </x:c>
    </x:row>
    <x:row r="62" spans="1:25" s="12" x14ac:dyDescent="0.25">
      <x:c r="A62" s="90" t="str">
        <x:v>57</x:v>
      </x:c>
      <x:c r="B62" s="191" t="str">
        <x:v>WXF13385</x:v>
      </x:c>
      <x:c r="C62" s="191" t="str">
        <x:v>Canon IR C5535</x:v>
      </x:c>
      <x:c r="D62" s="191" t="str">
        <x:v>B/W Copies</x:v>
      </x:c>
      <x:c r="E62" s="191" t="str">
        <x:v>WXF13385</x:v>
      </x:c>
      <x:c r="F62" s="191" t="str">
        <x:v>Active</x:v>
      </x:c>
      <x:c r="G62" s="191" t="str">
        <x:v>1120 - Expressions Home Gallery</x:v>
      </x:c>
      <x:c r="H62" s="191" t="str">
        <x:v/>
      </x:c>
      <x:c r="I62" s="191" t="str">
        <x:v/>
      </x:c>
      <x:c r="J62" s="191" t="str">
        <x:v/>
      </x:c>
      <x:c r="K62" s="191" t="str">
        <x:v>Not Set</x:v>
      </x:c>
      <x:c r="L62" s="191" t="str">
        <x:v>1120</x:v>
      </x:c>
      <x:c r="M62" s="191" t="str">
        <x:v>9/1/2017</x:v>
      </x:c>
      <x:c r="N62" s="189" t="n">
        <x:v>0.00</x:v>
      </x:c>
      <x:c r="O62" s="191" t="str">
        <x:v>2/28/2018</x:v>
      </x:c>
      <x:c r="P62" s="189" t="n">
        <x:v>8024.00</x:v>
      </x:c>
      <x:c r="Q62" s="206" t="n">
        <x:v>0.0023</x:v>
      </x:c>
      <x:c r="R62" s="206" t="n">
        <x:v>0.0054</x:v>
      </x:c>
      <x:c r="S62" s="189" t="n">
        <x:v/>
      </x:c>
      <x:c r="T62" s="187" t="n">
        <x:f ca="1">=IF(AND(U62=0,S62&gt;0),-100%,IF(OR(S62=0,S62="-"),"-",IF(AND(S62=0,U62=0),0%,IF(S62&lt;U62,SUM(U62-S62)/S62,IF(S62&gt;U62,SUM(-1*(S62-U62)/S62),"")))))</x:f>
        <x:v/>
      </x:c>
      <x:c r="U62" s="189" t="n">
        <x:v>8024.00</x:v>
      </x:c>
      <x:c r="V62" s="189" t="n">
        <x:f ca="1">=SUM(U62/ round((O62- M62)/30.42,0))</x:f>
        <x:v/>
      </x:c>
      <x:c r="W62" s="195">
        <x:f ca="1">=IF(T62="","",IF(T62="-","",IF(U62=0,"",IF(OR(T62&gt;AA4,T62&lt;-AA4),"*",""))))</x:f>
        <x:v/>
      </x:c>
      <x:c r="X62" s="91" t="str">
        <x:v/>
      </x:c>
    </x:row>
    <x:row r="63" spans="1:25" s="12" x14ac:dyDescent="0.25">
      <x:c r="A63" s="96" t="str">
        <x:v>58</x:v>
      </x:c>
      <x:c r="B63" s="192" t="str">
        <x:v>QLA09007</x:v>
      </x:c>
      <x:c r="C63" s="192" t="str">
        <x:v>Canon IR 400</x:v>
      </x:c>
      <x:c r="D63" s="192" t="str">
        <x:v>B/W Copies</x:v>
      </x:c>
      <x:c r="E63" s="192" t="str">
        <x:v>QLA09007</x:v>
      </x:c>
      <x:c r="F63" s="192" t="str">
        <x:v>Active</x:v>
      </x:c>
      <x:c r="G63" s="192" t="str">
        <x:v>1007 - Houston Central</x:v>
      </x:c>
      <x:c r="H63" s="192" t="str">
        <x:v/>
      </x:c>
      <x:c r="I63" s="192" t="str">
        <x:v>Dispatch</x:v>
      </x:c>
      <x:c r="J63" s="192" t="str">
        <x:v/>
      </x:c>
      <x:c r="K63" s="192" t="str">
        <x:v/>
      </x:c>
      <x:c r="L63" s="192" t="str">
        <x:v>1007</x:v>
      </x:c>
      <x:c r="M63" s="192" t="str">
        <x:v>6/1/2014</x:v>
      </x:c>
      <x:c r="N63" s="183" t="n">
        <x:v>110.00</x:v>
      </x:c>
      <x:c r="O63" s="192" t="str">
        <x:v>12/9/2014</x:v>
      </x:c>
      <x:c r="P63" s="183" t="n">
        <x:v>7961.00</x:v>
      </x:c>
      <x:c r="Q63" s="207" t="n">
        <x:v>0.0023</x:v>
      </x:c>
      <x:c r="R63" s="207" t="n">
        <x:v>0.0053</x:v>
      </x:c>
      <x:c r="S63" s="183" t="n">
        <x:v/>
      </x:c>
      <x:c r="T63" s="182" t="n">
        <x:f ca="1">=IF(AND(U63=0,S63&gt;0),-100%,IF(OR(S63=0,S63="-"),"-",IF(AND(S63=0,U63=0),0%,IF(S63&lt;U63,SUM(U63-S63)/S63,IF(S63&gt;U63,SUM(-1*(S63-U63)/S63),"")))))</x:f>
        <x:v/>
      </x:c>
      <x:c r="U63" s="183" t="n">
        <x:v>7851.00</x:v>
      </x:c>
      <x:c r="V63" s="183" t="n">
        <x:f ca="1">=SUM(U63/ round((O63- M63)/30.42,0))</x:f>
        <x:v/>
      </x:c>
      <x:c r="W63" s="196">
        <x:f ca="1">=IF(T63="","",IF(T63="-","",IF(U63=0,"",IF(OR(T63&gt;AA4,T63&lt;-AA4),"*",""))))</x:f>
        <x:v/>
      </x:c>
      <x:c r="X63" s="98" t="str">
        <x:v/>
      </x:c>
    </x:row>
    <x:row r="64" spans="1:25" s="12" x14ac:dyDescent="0.25">
      <x:c r="A64" s="90" t="str">
        <x:v>59</x:v>
      </x:c>
      <x:c r="B64" s="191" t="str">
        <x:v>QLA09259</x:v>
      </x:c>
      <x:c r="C64" s="191" t="str">
        <x:v>Canon IR 400</x:v>
      </x:c>
      <x:c r="D64" s="191" t="str">
        <x:v>B/W Copies</x:v>
      </x:c>
      <x:c r="E64" s="191" t="str">
        <x:v>QLA09259</x:v>
      </x:c>
      <x:c r="F64" s="191" t="str">
        <x:v>Active</x:v>
      </x:c>
      <x:c r="G64" s="191" t="str">
        <x:v>1021 - Kilgore</x:v>
      </x:c>
      <x:c r="H64" s="191" t="str">
        <x:v/>
      </x:c>
      <x:c r="I64" s="191" t="str">
        <x:v>Copy Area</x:v>
      </x:c>
      <x:c r="J64" s="191" t="str">
        <x:v/>
      </x:c>
      <x:c r="K64" s="191" t="str">
        <x:v/>
      </x:c>
      <x:c r="L64" s="191" t="str">
        <x:v>1021</x:v>
      </x:c>
      <x:c r="M64" s="191" t="str">
        <x:v>6/1/2014</x:v>
      </x:c>
      <x:c r="N64" s="189" t="n">
        <x:v>122.00</x:v>
      </x:c>
      <x:c r="O64" s="191" t="str">
        <x:v>12/9/2014</x:v>
      </x:c>
      <x:c r="P64" s="189" t="n">
        <x:v>7094.00</x:v>
      </x:c>
      <x:c r="Q64" s="206" t="n">
        <x:v>0.002</x:v>
      </x:c>
      <x:c r="R64" s="206" t="n">
        <x:v>0.0047</x:v>
      </x:c>
      <x:c r="S64" s="189" t="n">
        <x:v/>
      </x:c>
      <x:c r="T64" s="187" t="n">
        <x:f ca="1">=IF(AND(U64=0,S64&gt;0),-100%,IF(OR(S64=0,S64="-"),"-",IF(AND(S64=0,U64=0),0%,IF(S64&lt;U64,SUM(U64-S64)/S64,IF(S64&gt;U64,SUM(-1*(S64-U64)/S64),"")))))</x:f>
        <x:v/>
      </x:c>
      <x:c r="U64" s="189" t="n">
        <x:v>6972.00</x:v>
      </x:c>
      <x:c r="V64" s="189" t="n">
        <x:f ca="1">=SUM(U64/ round((O64- M64)/30.42,0))</x:f>
        <x:v/>
      </x:c>
      <x:c r="W64" s="195">
        <x:f ca="1">=IF(T64="","",IF(T64="-","",IF(U64=0,"",IF(OR(T64&gt;AA4,T64&lt;-AA4),"*",""))))</x:f>
        <x:v/>
      </x:c>
      <x:c r="X64" s="91" t="str">
        <x:v/>
      </x:c>
    </x:row>
    <x:row r="65" spans="1:25" s="12" x14ac:dyDescent="0.25">
      <x:c r="A65" s="96" t="str">
        <x:v>60</x:v>
      </x:c>
      <x:c r="B65" s="192" t="str">
        <x:v>QLA05753</x:v>
      </x:c>
      <x:c r="C65" s="192" t="str">
        <x:v>Canon IR 400</x:v>
      </x:c>
      <x:c r="D65" s="192" t="str">
        <x:v>B/W Copies</x:v>
      </x:c>
      <x:c r="E65" s="192" t="str">
        <x:v>QLA05753</x:v>
      </x:c>
      <x:c r="F65" s="192" t="str">
        <x:v>Active</x:v>
      </x:c>
      <x:c r="G65" s="192" t="str">
        <x:v>1083 - Southlake Expressions Home Gallery</x:v>
      </x:c>
      <x:c r="H65" s="192" t="str">
        <x:v/>
      </x:c>
      <x:c r="I65" s="192" t="str">
        <x:v>Copy Area</x:v>
      </x:c>
      <x:c r="J65" s="192" t="str">
        <x:v/>
      </x:c>
      <x:c r="K65" s="192" t="str">
        <x:v/>
      </x:c>
      <x:c r="L65" s="192" t="str">
        <x:v>1083</x:v>
      </x:c>
      <x:c r="M65" s="192" t="str">
        <x:v>6/1/2014</x:v>
      </x:c>
      <x:c r="N65" s="183" t="n">
        <x:v>153.00</x:v>
      </x:c>
      <x:c r="O65" s="192" t="str">
        <x:v>12/9/2014</x:v>
      </x:c>
      <x:c r="P65" s="183" t="n">
        <x:v>7052.00</x:v>
      </x:c>
      <x:c r="Q65" s="207" t="n">
        <x:v>0.002</x:v>
      </x:c>
      <x:c r="R65" s="207" t="n">
        <x:v>0.0046</x:v>
      </x:c>
      <x:c r="S65" s="183" t="n">
        <x:v/>
      </x:c>
      <x:c r="T65" s="182" t="n">
        <x:f ca="1">=IF(AND(U65=0,S65&gt;0),-100%,IF(OR(S65=0,S65="-"),"-",IF(AND(S65=0,U65=0),0%,IF(S65&lt;U65,SUM(U65-S65)/S65,IF(S65&gt;U65,SUM(-1*(S65-U65)/S65),"")))))</x:f>
        <x:v/>
      </x:c>
      <x:c r="U65" s="183" t="n">
        <x:v>6899.00</x:v>
      </x:c>
      <x:c r="V65" s="183" t="n">
        <x:f ca="1">=SUM(U65/ round((O65- M65)/30.42,0))</x:f>
        <x:v/>
      </x:c>
      <x:c r="W65" s="196">
        <x:f ca="1">=IF(T65="","",IF(T65="-","",IF(U65=0,"",IF(OR(T65&gt;AA4,T65&lt;-AA4),"*",""))))</x:f>
        <x:v/>
      </x:c>
      <x:c r="X65" s="98" t="str">
        <x:v/>
      </x:c>
    </x:row>
    <x:row r="66" spans="1:25" s="12" x14ac:dyDescent="0.25">
      <x:c r="A66" s="90" t="str">
        <x:v>61</x:v>
      </x:c>
      <x:c r="B66" s="191" t="str">
        <x:v>QLA08973</x:v>
      </x:c>
      <x:c r="C66" s="191" t="str">
        <x:v>Canon IR 400</x:v>
      </x:c>
      <x:c r="D66" s="191" t="str">
        <x:v>B/W Copies</x:v>
      </x:c>
      <x:c r="E66" s="191" t="str">
        <x:v>QLA08973</x:v>
      </x:c>
      <x:c r="F66" s="191" t="str">
        <x:v>Active</x:v>
      </x:c>
      <x:c r="G66" s="191" t="str">
        <x:v>1084 - Laredo</x:v>
      </x:c>
      <x:c r="H66" s="191" t="str">
        <x:v/>
      </x:c>
      <x:c r="I66" s="191" t="str">
        <x:v>Copy Area</x:v>
      </x:c>
      <x:c r="J66" s="191" t="str">
        <x:v/>
      </x:c>
      <x:c r="K66" s="191" t="str">
        <x:v/>
      </x:c>
      <x:c r="L66" s="191" t="str">
        <x:v>1084</x:v>
      </x:c>
      <x:c r="M66" s="191" t="str">
        <x:v>6/1/2014</x:v>
      </x:c>
      <x:c r="N66" s="189" t="n">
        <x:v>78.00</x:v>
      </x:c>
      <x:c r="O66" s="191" t="str">
        <x:v>12/9/2014</x:v>
      </x:c>
      <x:c r="P66" s="189" t="n">
        <x:v>6889.00</x:v>
      </x:c>
      <x:c r="Q66" s="206" t="n">
        <x:v>0.002</x:v>
      </x:c>
      <x:c r="R66" s="206" t="n">
        <x:v>0.0046</x:v>
      </x:c>
      <x:c r="S66" s="189" t="n">
        <x:v/>
      </x:c>
      <x:c r="T66" s="187" t="n">
        <x:f ca="1">=IF(AND(U66=0,S66&gt;0),-100%,IF(OR(S66=0,S66="-"),"-",IF(AND(S66=0,U66=0),0%,IF(S66&lt;U66,SUM(U66-S66)/S66,IF(S66&gt;U66,SUM(-1*(S66-U66)/S66),"")))))</x:f>
        <x:v/>
      </x:c>
      <x:c r="U66" s="189" t="n">
        <x:v>6811.00</x:v>
      </x:c>
      <x:c r="V66" s="189" t="n">
        <x:f ca="1">=SUM(U66/ round((O66- M66)/30.42,0))</x:f>
        <x:v/>
      </x:c>
      <x:c r="W66" s="195">
        <x:f ca="1">=IF(T66="","",IF(T66="-","",IF(U66=0,"",IF(OR(T66&gt;AA4,T66&lt;-AA4),"*",""))))</x:f>
        <x:v/>
      </x:c>
      <x:c r="X66" s="91" t="str">
        <x:v/>
      </x:c>
    </x:row>
    <x:row r="67" spans="1:25" s="12" x14ac:dyDescent="0.25">
      <x:c r="A67" s="96" t="str">
        <x:v>62</x:v>
      </x:c>
      <x:c r="B67" s="192" t="str">
        <x:v>QLA08795</x:v>
      </x:c>
      <x:c r="C67" s="192" t="str">
        <x:v>Canon IR 400</x:v>
      </x:c>
      <x:c r="D67" s="192" t="str">
        <x:v>B/W Copies</x:v>
      </x:c>
      <x:c r="E67" s="192" t="str">
        <x:v>QLA08795</x:v>
      </x:c>
      <x:c r="F67" s="192" t="str">
        <x:v>Active</x:v>
      </x:c>
      <x:c r="G67" s="192" t="str">
        <x:v>1013 - Austin South</x:v>
      </x:c>
      <x:c r="H67" s="192" t="str">
        <x:v/>
      </x:c>
      <x:c r="I67" s="192" t="str">
        <x:v/>
      </x:c>
      <x:c r="J67" s="192" t="str">
        <x:v/>
      </x:c>
      <x:c r="K67" s="192" t="str">
        <x:v/>
      </x:c>
      <x:c r="L67" s="192" t="str">
        <x:v>1013</x:v>
      </x:c>
      <x:c r="M67" s="192" t="str">
        <x:v>2/21/2017</x:v>
      </x:c>
      <x:c r="N67" s="183" t="n">
        <x:v>91497.00</x:v>
      </x:c>
      <x:c r="O67" s="192" t="str">
        <x:v>5/31/2017</x:v>
      </x:c>
      <x:c r="P67" s="183" t="n">
        <x:v>98227.00</x:v>
      </x:c>
      <x:c r="Q67" s="207" t="n">
        <x:v>0.0019</x:v>
      </x:c>
      <x:c r="R67" s="207" t="n">
        <x:v>0.0045</x:v>
      </x:c>
      <x:c r="S67" s="183" t="n">
        <x:v/>
      </x:c>
      <x:c r="T67" s="182" t="n">
        <x:f ca="1">=IF(AND(U67=0,S67&gt;0),-100%,IF(OR(S67=0,S67="-"),"-",IF(AND(S67=0,U67=0),0%,IF(S67&lt;U67,SUM(U67-S67)/S67,IF(S67&gt;U67,SUM(-1*(S67-U67)/S67),"")))))</x:f>
        <x:v/>
      </x:c>
      <x:c r="U67" s="183" t="n">
        <x:v>6730.00</x:v>
      </x:c>
      <x:c r="V67" s="183" t="n">
        <x:f ca="1">=SUM(U67/ round((O67- M67)/30.42,0))</x:f>
        <x:v/>
      </x:c>
      <x:c r="W67" s="196">
        <x:f ca="1">=IF(T67="","",IF(T67="-","",IF(U67=0,"",IF(OR(T67&gt;AA4,T67&lt;-AA4),"*",""))))</x:f>
        <x:v/>
      </x:c>
      <x:c r="X67" s="98" t="str">
        <x:v/>
      </x:c>
    </x:row>
    <x:row r="68" spans="1:25" s="12" x14ac:dyDescent="0.25">
      <x:c r="A68" s="90" t="str">
        <x:v>63</x:v>
      </x:c>
      <x:c r="B68" s="191" t="str">
        <x:v>QLA09015</x:v>
      </x:c>
      <x:c r="C68" s="191" t="str">
        <x:v>Canon IR 400</x:v>
      </x:c>
      <x:c r="D68" s="191" t="str">
        <x:v>B/W Copies</x:v>
      </x:c>
      <x:c r="E68" s="191" t="str">
        <x:v>QLA09015</x:v>
      </x:c>
      <x:c r="F68" s="191" t="str">
        <x:v>Active</x:v>
      </x:c>
      <x:c r="G68" s="191" t="str">
        <x:v>1049 - Houston HVAC</x:v>
      </x:c>
      <x:c r="H68" s="191" t="str">
        <x:v/>
      </x:c>
      <x:c r="I68" s="191" t="str">
        <x:v/>
      </x:c>
      <x:c r="J68" s="191" t="str">
        <x:v/>
      </x:c>
      <x:c r="K68" s="191" t="str">
        <x:v>test</x:v>
      </x:c>
      <x:c r="L68" s="191" t="str">
        <x:v>1049</x:v>
      </x:c>
      <x:c r="M68" s="191" t="str">
        <x:v>2/22/2016</x:v>
      </x:c>
      <x:c r="N68" s="189" t="n">
        <x:v>41810.00</x:v>
      </x:c>
      <x:c r="O68" s="191" t="str">
        <x:v>5/27/2016</x:v>
      </x:c>
      <x:c r="P68" s="189" t="n">
        <x:v>48411.00</x:v>
      </x:c>
      <x:c r="Q68" s="206" t="n">
        <x:v>0.0019</x:v>
      </x:c>
      <x:c r="R68" s="206" t="n">
        <x:v>0.0044</x:v>
      </x:c>
      <x:c r="S68" s="189" t="n">
        <x:v/>
      </x:c>
      <x:c r="T68" s="187" t="n">
        <x:f ca="1">=IF(AND(U68=0,S68&gt;0),-100%,IF(OR(S68=0,S68="-"),"-",IF(AND(S68=0,U68=0),0%,IF(S68&lt;U68,SUM(U68-S68)/S68,IF(S68&gt;U68,SUM(-1*(S68-U68)/S68),"")))))</x:f>
        <x:v/>
      </x:c>
      <x:c r="U68" s="189" t="n">
        <x:v>6601.00</x:v>
      </x:c>
      <x:c r="V68" s="189" t="n">
        <x:f ca="1">=SUM(U68/ round((O68- M68)/30.42,0))</x:f>
        <x:v/>
      </x:c>
      <x:c r="W68" s="195">
        <x:f ca="1">=IF(T68="","",IF(T68="-","",IF(U68=0,"",IF(OR(T68&gt;AA4,T68&lt;-AA4),"*",""))))</x:f>
        <x:v/>
      </x:c>
      <x:c r="X68" s="91" t="str">
        <x:v/>
      </x:c>
    </x:row>
    <x:row r="69" spans="1:25" s="12" x14ac:dyDescent="0.25">
      <x:c r="A69" s="96" t="str">
        <x:v>64</x:v>
      </x:c>
      <x:c r="B69" s="192" t="str">
        <x:v>FPR59280</x:v>
      </x:c>
      <x:c r="C69" s="192" t="str">
        <x:v>Canon IR C5540</x:v>
      </x:c>
      <x:c r="D69" s="192" t="str">
        <x:v>B/W Copies</x:v>
      </x:c>
      <x:c r="E69" s="192" t="str">
        <x:v>XUP00922</x:v>
      </x:c>
      <x:c r="F69" s="192" t="str">
        <x:v>Active</x:v>
      </x:c>
      <x:c r="G69" s="192" t="str">
        <x:v>3012 - Phoenix, AZ</x:v>
      </x:c>
      <x:c r="H69" s="192" t="str">
        <x:v/>
      </x:c>
      <x:c r="I69" s="192" t="str">
        <x:v>Office</x:v>
      </x:c>
      <x:c r="J69" s="192" t="str">
        <x:v/>
      </x:c>
      <x:c r="K69" s="192" t="str">
        <x:v/>
      </x:c>
      <x:c r="L69" s="192" t="str">
        <x:v>3012</x:v>
      </x:c>
      <x:c r="M69" s="192" t="str">
        <x:v>6/1/2018</x:v>
      </x:c>
      <x:c r="N69" s="183" t="n">
        <x:v>0.00</x:v>
      </x:c>
      <x:c r="O69" s="192" t="str">
        <x:v>8/28/2018</x:v>
      </x:c>
      <x:c r="P69" s="183" t="n">
        <x:v>6400.00</x:v>
      </x:c>
      <x:c r="Q69" s="207" t="n">
        <x:v>0.0018</x:v>
      </x:c>
      <x:c r="R69" s="207" t="n">
        <x:v>0.0043</x:v>
      </x:c>
      <x:c r="S69" s="183" t="n">
        <x:v/>
      </x:c>
      <x:c r="T69" s="182" t="n">
        <x:f ca="1">=IF(AND(U69=0,S69&gt;0),-100%,IF(OR(S69=0,S69="-"),"-",IF(AND(S69=0,U69=0),0%,IF(S69&lt;U69,SUM(U69-S69)/S69,IF(S69&gt;U69,SUM(-1*(S69-U69)/S69),"")))))</x:f>
        <x:v/>
      </x:c>
      <x:c r="U69" s="183" t="n">
        <x:v>6400.00</x:v>
      </x:c>
      <x:c r="V69" s="183" t="n">
        <x:f ca="1">=SUM(U69/ round((O69- M69)/30.42,0))</x:f>
        <x:v/>
      </x:c>
      <x:c r="W69" s="196">
        <x:f ca="1">=IF(T69="","",IF(T69="-","",IF(U69=0,"",IF(OR(T69&gt;AA4,T69&lt;-AA4),"*",""))))</x:f>
        <x:v/>
      </x:c>
      <x:c r="X69" s="98" t="str">
        <x:v/>
      </x:c>
    </x:row>
    <x:row r="70" spans="1:25" s="12" x14ac:dyDescent="0.25">
      <x:c r="A70" s="90" t="str">
        <x:v>65</x:v>
      </x:c>
      <x:c r="B70" s="191" t="str">
        <x:v>QLA09660</x:v>
      </x:c>
      <x:c r="C70" s="191" t="str">
        <x:v>Canon IR 400</x:v>
      </x:c>
      <x:c r="D70" s="191" t="str">
        <x:v>B/W Copies</x:v>
      </x:c>
      <x:c r="E70" s="191" t="str">
        <x:v>QLA09660</x:v>
      </x:c>
      <x:c r="F70" s="191" t="str">
        <x:v>Active</x:v>
      </x:c>
      <x:c r="G70" s="191" t="str">
        <x:v>1075 - Garden City, KS</x:v>
      </x:c>
      <x:c r="H70" s="191" t="str">
        <x:v/>
      </x:c>
      <x:c r="I70" s="191" t="str">
        <x:v>Copy Area</x:v>
      </x:c>
      <x:c r="J70" s="191" t="str">
        <x:v/>
      </x:c>
      <x:c r="K70" s="191" t="str">
        <x:v/>
      </x:c>
      <x:c r="L70" s="191" t="str">
        <x:v>1075</x:v>
      </x:c>
      <x:c r="M70" s="191" t="str">
        <x:v>2/22/2016</x:v>
      </x:c>
      <x:c r="N70" s="189" t="n">
        <x:v>31475.00</x:v>
      </x:c>
      <x:c r="O70" s="191" t="str">
        <x:v>5/27/2016</x:v>
      </x:c>
      <x:c r="P70" s="189" t="n">
        <x:v>37590.00</x:v>
      </x:c>
      <x:c r="Q70" s="206" t="n">
        <x:v>0.0018</x:v>
      </x:c>
      <x:c r="R70" s="206" t="n">
        <x:v>0.0041</x:v>
      </x:c>
      <x:c r="S70" s="189" t="n">
        <x:v/>
      </x:c>
      <x:c r="T70" s="187" t="n">
        <x:f ca="1">=IF(AND(U70=0,S70&gt;0),-100%,IF(OR(S70=0,S70="-"),"-",IF(AND(S70=0,U70=0),0%,IF(S70&lt;U70,SUM(U70-S70)/S70,IF(S70&gt;U70,SUM(-1*(S70-U70)/S70),"")))))</x:f>
        <x:v/>
      </x:c>
      <x:c r="U70" s="189" t="n">
        <x:v>6115.00</x:v>
      </x:c>
      <x:c r="V70" s="189" t="n">
        <x:f ca="1">=SUM(U70/ round((O70- M70)/30.42,0))</x:f>
        <x:v/>
      </x:c>
      <x:c r="W70" s="195">
        <x:f ca="1">=IF(T70="","",IF(T70="-","",IF(U70=0,"",IF(OR(T70&gt;AA4,T70&lt;-AA4),"*",""))))</x:f>
        <x:v/>
      </x:c>
      <x:c r="X70" s="91" t="str">
        <x:v/>
      </x:c>
    </x:row>
    <x:row r="71" spans="1:25" s="12" x14ac:dyDescent="0.25">
      <x:c r="A71" s="96" t="str">
        <x:v>66</x:v>
      </x:c>
      <x:c r="B71" s="192" t="str">
        <x:v>WXF13384</x:v>
      </x:c>
      <x:c r="C71" s="192" t="str">
        <x:v>Canon IR C5535</x:v>
      </x:c>
      <x:c r="D71" s="192" t="str">
        <x:v>B/W Copies</x:v>
      </x:c>
      <x:c r="E71" s="192" t="str">
        <x:v>WXF13384</x:v>
      </x:c>
      <x:c r="F71" s="192" t="str">
        <x:v>Active</x:v>
      </x:c>
      <x:c r="G71" s="192" t="str">
        <x:v>1120 - Expressions Home Gallery</x:v>
      </x:c>
      <x:c r="H71" s="192" t="str">
        <x:v/>
      </x:c>
      <x:c r="I71" s="192" t="str">
        <x:v/>
      </x:c>
      <x:c r="J71" s="192" t="str">
        <x:v/>
      </x:c>
      <x:c r="K71" s="192" t="str">
        <x:v/>
      </x:c>
      <x:c r="L71" s="192" t="str">
        <x:v>1120</x:v>
      </x:c>
      <x:c r="M71" s="192" t="str">
        <x:v>9/1/2017</x:v>
      </x:c>
      <x:c r="N71" s="183" t="n">
        <x:v>0.00</x:v>
      </x:c>
      <x:c r="O71" s="192" t="str">
        <x:v>2/28/2018</x:v>
      </x:c>
      <x:c r="P71" s="183" t="n">
        <x:v>5985.00</x:v>
      </x:c>
      <x:c r="Q71" s="207" t="n">
        <x:v>0.0017</x:v>
      </x:c>
      <x:c r="R71" s="207" t="n">
        <x:v>0.004</x:v>
      </x:c>
      <x:c r="S71" s="183" t="n">
        <x:v/>
      </x:c>
      <x:c r="T71" s="182" t="n">
        <x:f ca="1">=IF(AND(U71=0,S71&gt;0),-100%,IF(OR(S71=0,S71="-"),"-",IF(AND(S71=0,U71=0),0%,IF(S71&lt;U71,SUM(U71-S71)/S71,IF(S71&gt;U71,SUM(-1*(S71-U71)/S71),"")))))</x:f>
        <x:v/>
      </x:c>
      <x:c r="U71" s="183" t="n">
        <x:v>5985.00</x:v>
      </x:c>
      <x:c r="V71" s="183" t="n">
        <x:f ca="1">=SUM(U71/ round((O71- M71)/30.42,0))</x:f>
        <x:v/>
      </x:c>
      <x:c r="W71" s="196">
        <x:f ca="1">=IF(T71="","",IF(T71="-","",IF(U71=0,"",IF(OR(T71&gt;AA4,T71&lt;-AA4),"*",""))))</x:f>
        <x:v/>
      </x:c>
      <x:c r="X71" s="98" t="str">
        <x:v/>
      </x:c>
    </x:row>
    <x:row r="72" spans="1:25" s="12" x14ac:dyDescent="0.25">
      <x:c r="A72" s="90" t="str">
        <x:v>67</x:v>
      </x:c>
      <x:c r="B72" s="191" t="str">
        <x:v>QLA13315</x:v>
      </x:c>
      <x:c r="C72" s="191" t="str">
        <x:v>Canon IR 400</x:v>
      </x:c>
      <x:c r="D72" s="191" t="str">
        <x:v>B/W Copies</x:v>
      </x:c>
      <x:c r="E72" s="191" t="str">
        <x:v>QLA13315</x:v>
      </x:c>
      <x:c r="F72" s="191" t="str">
        <x:v>Active</x:v>
      </x:c>
      <x:c r="G72" s="191" t="str">
        <x:v>1100 - El Paso</x:v>
      </x:c>
      <x:c r="H72" s="191" t="str">
        <x:v/>
      </x:c>
      <x:c r="I72" s="191" t="str">
        <x:v/>
      </x:c>
      <x:c r="J72" s="191" t="str">
        <x:v/>
      </x:c>
      <x:c r="K72" s="191" t="str">
        <x:v/>
      </x:c>
      <x:c r="L72" s="191" t="str">
        <x:v>1100</x:v>
      </x:c>
      <x:c r="M72" s="191" t="str">
        <x:v>1/30/2015</x:v>
      </x:c>
      <x:c r="N72" s="189" t="n">
        <x:v>45.00</x:v>
      </x:c>
      <x:c r="O72" s="191" t="str">
        <x:v>2/26/2015</x:v>
      </x:c>
      <x:c r="P72" s="189" t="n">
        <x:v>6001.00</x:v>
      </x:c>
      <x:c r="Q72" s="206" t="n">
        <x:v>0.0017</x:v>
      </x:c>
      <x:c r="R72" s="206" t="n">
        <x:v>0.004</x:v>
      </x:c>
      <x:c r="S72" s="189" t="n">
        <x:v/>
      </x:c>
      <x:c r="T72" s="187" t="n">
        <x:f ca="1">=IF(AND(U72=0,S72&gt;0),-100%,IF(OR(S72=0,S72="-"),"-",IF(AND(S72=0,U72=0),0%,IF(S72&lt;U72,SUM(U72-S72)/S72,IF(S72&gt;U72,SUM(-1*(S72-U72)/S72),"")))))</x:f>
        <x:v/>
      </x:c>
      <x:c r="U72" s="189" t="n">
        <x:v>5956.00</x:v>
      </x:c>
      <x:c r="V72" s="189" t="n">
        <x:f ca="1">=SUM(U72/ round((O72- M72)/30.42,0))</x:f>
        <x:v/>
      </x:c>
      <x:c r="W72" s="195">
        <x:f ca="1">=IF(T72="","",IF(T72="-","",IF(U72=0,"",IF(OR(T72&gt;AA4,T72&lt;-AA4),"*",""))))</x:f>
        <x:v/>
      </x:c>
      <x:c r="X72" s="91" t="str">
        <x:v/>
      </x:c>
    </x:row>
    <x:row r="73" spans="1:25" s="12" x14ac:dyDescent="0.25">
      <x:c r="A73" s="96" t="str">
        <x:v>68</x:v>
      </x:c>
      <x:c r="B73" s="192" t="str">
        <x:v>QLA09715</x:v>
      </x:c>
      <x:c r="C73" s="192" t="str">
        <x:v>Canon IR 400</x:v>
      </x:c>
      <x:c r="D73" s="192" t="str">
        <x:v>B/W Copies</x:v>
      </x:c>
      <x:c r="E73" s="192" t="str">
        <x:v>QLA09715</x:v>
      </x:c>
      <x:c r="F73" s="192" t="str">
        <x:v>Active</x:v>
      </x:c>
      <x:c r="G73" s="192" t="str">
        <x:v>1001 - Abilene</x:v>
      </x:c>
      <x:c r="H73" s="192" t="str">
        <x:v/>
      </x:c>
      <x:c r="I73" s="192" t="str">
        <x:v>Copy Area</x:v>
      </x:c>
      <x:c r="J73" s="192" t="str">
        <x:v/>
      </x:c>
      <x:c r="K73" s="192" t="str">
        <x:v/>
      </x:c>
      <x:c r="L73" s="192" t="str">
        <x:v>1001</x:v>
      </x:c>
      <x:c r="M73" s="192" t="str">
        <x:v>6/1/2014</x:v>
      </x:c>
      <x:c r="N73" s="183" t="n">
        <x:v>52.00</x:v>
      </x:c>
      <x:c r="O73" s="192" t="str">
        <x:v>12/9/2014</x:v>
      </x:c>
      <x:c r="P73" s="183" t="n">
        <x:v>5980.00</x:v>
      </x:c>
      <x:c r="Q73" s="207" t="n">
        <x:v>0.0017</x:v>
      </x:c>
      <x:c r="R73" s="207" t="n">
        <x:v>0.004</x:v>
      </x:c>
      <x:c r="S73" s="183" t="n">
        <x:v/>
      </x:c>
      <x:c r="T73" s="182" t="n">
        <x:f ca="1">=IF(AND(U73=0,S73&gt;0),-100%,IF(OR(S73=0,S73="-"),"-",IF(AND(S73=0,U73=0),0%,IF(S73&lt;U73,SUM(U73-S73)/S73,IF(S73&gt;U73,SUM(-1*(S73-U73)/S73),"")))))</x:f>
        <x:v/>
      </x:c>
      <x:c r="U73" s="183" t="n">
        <x:v>5928.00</x:v>
      </x:c>
      <x:c r="V73" s="183" t="n">
        <x:f ca="1">=SUM(U73/ round((O73- M73)/30.42,0))</x:f>
        <x:v/>
      </x:c>
      <x:c r="W73" s="196">
        <x:f ca="1">=IF(T73="","",IF(T73="-","",IF(U73=0,"",IF(OR(T73&gt;AA4,T73&lt;-AA4),"*",""))))</x:f>
        <x:v/>
      </x:c>
      <x:c r="X73" s="98" t="str">
        <x:v/>
      </x:c>
    </x:row>
    <x:row r="74" spans="1:25" s="12" x14ac:dyDescent="0.25">
      <x:c r="A74" s="90" t="str">
        <x:v>69</x:v>
      </x:c>
      <x:c r="B74" s="191" t="str">
        <x:v>QLA09321</x:v>
      </x:c>
      <x:c r="C74" s="191" t="str">
        <x:v>Canon IR 400</x:v>
      </x:c>
      <x:c r="D74" s="191" t="str">
        <x:v>B/W Copies</x:v>
      </x:c>
      <x:c r="E74" s="191" t="str">
        <x:v>QLA09321</x:v>
      </x:c>
      <x:c r="F74" s="191" t="str">
        <x:v>Active</x:v>
      </x:c>
      <x:c r="G74" s="191" t="str">
        <x:v>1106 - Dallas Expressions Home Gallery</x:v>
      </x:c>
      <x:c r="H74" s="191" t="str">
        <x:v/>
      </x:c>
      <x:c r="I74" s="191" t="str">
        <x:v>Pitt / Main Copier</x:v>
      </x:c>
      <x:c r="J74" s="191" t="str">
        <x:v/>
      </x:c>
      <x:c r="K74" s="191" t="str">
        <x:v/>
      </x:c>
      <x:c r="L74" s="191" t="str">
        <x:v>1106</x:v>
      </x:c>
      <x:c r="M74" s="191" t="str">
        <x:v>2/22/2016</x:v>
      </x:c>
      <x:c r="N74" s="189" t="n">
        <x:v>50363.00</x:v>
      </x:c>
      <x:c r="O74" s="191" t="str">
        <x:v>5/27/2016</x:v>
      </x:c>
      <x:c r="P74" s="189" t="n">
        <x:v>56195.00</x:v>
      </x:c>
      <x:c r="Q74" s="206" t="n">
        <x:v>0.0017</x:v>
      </x:c>
      <x:c r="R74" s="206" t="n">
        <x:v>0.0039</x:v>
      </x:c>
      <x:c r="S74" s="189" t="n">
        <x:v/>
      </x:c>
      <x:c r="T74" s="187" t="n">
        <x:f ca="1">=IF(AND(U74=0,S74&gt;0),-100%,IF(OR(S74=0,S74="-"),"-",IF(AND(S74=0,U74=0),0%,IF(S74&lt;U74,SUM(U74-S74)/S74,IF(S74&gt;U74,SUM(-1*(S74-U74)/S74),"")))))</x:f>
        <x:v/>
      </x:c>
      <x:c r="U74" s="189" t="n">
        <x:v>5832.00</x:v>
      </x:c>
      <x:c r="V74" s="189" t="n">
        <x:f ca="1">=SUM(U74/ round((O74- M74)/30.42,0))</x:f>
        <x:v/>
      </x:c>
      <x:c r="W74" s="195">
        <x:f ca="1">=IF(T74="","",IF(T74="-","",IF(U74=0,"",IF(OR(T74&gt;AA4,T74&lt;-AA4),"*",""))))</x:f>
        <x:v/>
      </x:c>
      <x:c r="X74" s="91" t="str">
        <x:v/>
      </x:c>
    </x:row>
    <x:row r="75" spans="1:25" s="12" x14ac:dyDescent="0.25">
      <x:c r="A75" s="96" t="str">
        <x:v>70</x:v>
      </x:c>
      <x:c r="B75" s="192" t="str">
        <x:v>QLA09814</x:v>
      </x:c>
      <x:c r="C75" s="192" t="str">
        <x:v>Canon IR 400</x:v>
      </x:c>
      <x:c r="D75" s="192" t="str">
        <x:v>B/W Copies</x:v>
      </x:c>
      <x:c r="E75" s="192" t="str">
        <x:v>QLA09814</x:v>
      </x:c>
      <x:c r="F75" s="192" t="str">
        <x:v>Active</x:v>
      </x:c>
      <x:c r="G75" s="192" t="str">
        <x:v>1010 - Big Spring</x:v>
      </x:c>
      <x:c r="H75" s="192" t="str">
        <x:v/>
      </x:c>
      <x:c r="I75" s="192" t="str">
        <x:v>Upstairs</x:v>
      </x:c>
      <x:c r="J75" s="192" t="str">
        <x:v/>
      </x:c>
      <x:c r="K75" s="192" t="str">
        <x:v/>
      </x:c>
      <x:c r="L75" s="192" t="str">
        <x:v>1010</x:v>
      </x:c>
      <x:c r="M75" s="192" t="str">
        <x:v>11/20/2015</x:v>
      </x:c>
      <x:c r="N75" s="183" t="n">
        <x:v>27823.00</x:v>
      </x:c>
      <x:c r="O75" s="192" t="str">
        <x:v>2/22/2016</x:v>
      </x:c>
      <x:c r="P75" s="183" t="n">
        <x:v>33484.00</x:v>
      </x:c>
      <x:c r="Q75" s="207" t="n">
        <x:v>0.0016</x:v>
      </x:c>
      <x:c r="R75" s="207" t="n">
        <x:v>0.0038</x:v>
      </x:c>
      <x:c r="S75" s="183" t="n">
        <x:v/>
      </x:c>
      <x:c r="T75" s="182" t="n">
        <x:f ca="1">=IF(AND(U75=0,S75&gt;0),-100%,IF(OR(S75=0,S75="-"),"-",IF(AND(S75=0,U75=0),0%,IF(S75&lt;U75,SUM(U75-S75)/S75,IF(S75&gt;U75,SUM(-1*(S75-U75)/S75),"")))))</x:f>
        <x:v/>
      </x:c>
      <x:c r="U75" s="183" t="n">
        <x:v>5661.00</x:v>
      </x:c>
      <x:c r="V75" s="183" t="n">
        <x:f ca="1">=SUM(U75/ round((O75- M75)/30.42,0))</x:f>
        <x:v/>
      </x:c>
      <x:c r="W75" s="196">
        <x:f ca="1">=IF(T75="","",IF(T75="-","",IF(U75=0,"",IF(OR(T75&gt;AA4,T75&lt;-AA4),"*",""))))</x:f>
        <x:v/>
      </x:c>
      <x:c r="X75" s="98" t="str">
        <x:v/>
      </x:c>
    </x:row>
    <x:row r="76" spans="1:25" s="12" x14ac:dyDescent="0.25">
      <x:c r="A76" s="90" t="str">
        <x:v>71</x:v>
      </x:c>
      <x:c r="B76" s="191" t="str">
        <x:v>QLA09560</x:v>
      </x:c>
      <x:c r="C76" s="191" t="str">
        <x:v>Canon IR 400</x:v>
      </x:c>
      <x:c r="D76" s="191" t="str">
        <x:v>B/W Copies</x:v>
      </x:c>
      <x:c r="E76" s="191" t="str">
        <x:v>QLA09560</x:v>
      </x:c>
      <x:c r="F76" s="191" t="str">
        <x:v>Active</x:v>
      </x:c>
      <x:c r="G76" s="191" t="str">
        <x:v>1031 - Oklahoma City HVAC</x:v>
      </x:c>
      <x:c r="H76" s="191" t="str">
        <x:v/>
      </x:c>
      <x:c r="I76" s="191" t="str">
        <x:v/>
      </x:c>
      <x:c r="J76" s="191" t="str">
        <x:v/>
      </x:c>
      <x:c r="K76" s="191" t="str">
        <x:v/>
      </x:c>
      <x:c r="L76" s="191" t="str">
        <x:v>1031</x:v>
      </x:c>
      <x:c r="M76" s="191" t="str">
        <x:v>6/1/2014</x:v>
      </x:c>
      <x:c r="N76" s="189" t="n">
        <x:v>123.00</x:v>
      </x:c>
      <x:c r="O76" s="191" t="str">
        <x:v>12/9/2014</x:v>
      </x:c>
      <x:c r="P76" s="189" t="n">
        <x:v>5755.00</x:v>
      </x:c>
      <x:c r="Q76" s="206" t="n">
        <x:v>0.0016</x:v>
      </x:c>
      <x:c r="R76" s="206" t="n">
        <x:v>0.0038</x:v>
      </x:c>
      <x:c r="S76" s="189" t="n">
        <x:v/>
      </x:c>
      <x:c r="T76" s="187" t="n">
        <x:f ca="1">=IF(AND(U76=0,S76&gt;0),-100%,IF(OR(S76=0,S76="-"),"-",IF(AND(S76=0,U76=0),0%,IF(S76&lt;U76,SUM(U76-S76)/S76,IF(S76&gt;U76,SUM(-1*(S76-U76)/S76),"")))))</x:f>
        <x:v/>
      </x:c>
      <x:c r="U76" s="189" t="n">
        <x:v>5632.00</x:v>
      </x:c>
      <x:c r="V76" s="189" t="n">
        <x:f ca="1">=SUM(U76/ round((O76- M76)/30.42,0))</x:f>
        <x:v/>
      </x:c>
      <x:c r="W76" s="195">
        <x:f ca="1">=IF(T76="","",IF(T76="-","",IF(U76=0,"",IF(OR(T76&gt;AA4,T76&lt;-AA4),"*",""))))</x:f>
        <x:v/>
      </x:c>
      <x:c r="X76" s="91" t="str">
        <x:v/>
      </x:c>
    </x:row>
    <x:row r="77" spans="1:25" s="12" x14ac:dyDescent="0.25">
      <x:c r="A77" s="96" t="str">
        <x:v>72</x:v>
      </x:c>
      <x:c r="B77" s="192" t="str">
        <x:v>RKM01837</x:v>
      </x:c>
      <x:c r="C77" s="192" t="str">
        <x:v>Canon IR 4245</x:v>
      </x:c>
      <x:c r="D77" s="192" t="str">
        <x:v>B/W Copies</x:v>
      </x:c>
      <x:c r="E77" s="192" t="str">
        <x:v>RKM01837</x:v>
      </x:c>
      <x:c r="F77" s="192" t="str">
        <x:v>Active</x:v>
      </x:c>
      <x:c r="G77" s="192" t="str">
        <x:v>1006 - Wichita Falls</x:v>
      </x:c>
      <x:c r="H77" s="192" t="str">
        <x:v/>
      </x:c>
      <x:c r="I77" s="192" t="str">
        <x:v>Copy Area</x:v>
      </x:c>
      <x:c r="J77" s="192" t="str">
        <x:v/>
      </x:c>
      <x:c r="K77" s="192" t="str">
        <x:v/>
      </x:c>
      <x:c r="L77" s="192" t="str">
        <x:v>1006</x:v>
      </x:c>
      <x:c r="M77" s="192" t="str">
        <x:v>11/28/2016</x:v>
      </x:c>
      <x:c r="N77" s="183" t="n">
        <x:v>71870.00</x:v>
      </x:c>
      <x:c r="O77" s="192" t="str">
        <x:v>2/21/2017</x:v>
      </x:c>
      <x:c r="P77" s="183" t="n">
        <x:v>77454.00</x:v>
      </x:c>
      <x:c r="Q77" s="207" t="n">
        <x:v>0.0016</x:v>
      </x:c>
      <x:c r="R77" s="207" t="n">
        <x:v>0.0037</x:v>
      </x:c>
      <x:c r="S77" s="183" t="n">
        <x:v/>
      </x:c>
      <x:c r="T77" s="182" t="n">
        <x:f ca="1">=IF(AND(U77=0,S77&gt;0),-100%,IF(OR(S77=0,S77="-"),"-",IF(AND(S77=0,U77=0),0%,IF(S77&lt;U77,SUM(U77-S77)/S77,IF(S77&gt;U77,SUM(-1*(S77-U77)/S77),"")))))</x:f>
        <x:v/>
      </x:c>
      <x:c r="U77" s="183" t="n">
        <x:v>5584.00</x:v>
      </x:c>
      <x:c r="V77" s="183" t="n">
        <x:f ca="1">=SUM(U77/ round((O77- M77)/30.42,0))</x:f>
        <x:v/>
      </x:c>
      <x:c r="W77" s="196">
        <x:f ca="1">=IF(T77="","",IF(T77="-","",IF(U77=0,"",IF(OR(T77&gt;AA4,T77&lt;-AA4),"*",""))))</x:f>
        <x:v/>
      </x:c>
      <x:c r="X77" s="98" t="str">
        <x:v/>
      </x:c>
    </x:row>
    <x:row r="78" spans="1:25" s="12" x14ac:dyDescent="0.25">
      <x:c r="A78" s="90" t="str">
        <x:v>73</x:v>
      </x:c>
      <x:c r="B78" s="191" t="str">
        <x:v>RKM00642</x:v>
      </x:c>
      <x:c r="C78" s="191" t="str">
        <x:v>Canon IR 4245</x:v>
      </x:c>
      <x:c r="D78" s="191" t="str">
        <x:v>B/W Copies</x:v>
      </x:c>
      <x:c r="E78" s="191" t="str">
        <x:v>RKM00642</x:v>
      </x:c>
      <x:c r="F78" s="191" t="str">
        <x:v>Active</x:v>
      </x:c>
      <x:c r="G78" s="191" t="str">
        <x:v>4001 - Denver, CO</x:v>
      </x:c>
      <x:c r="H78" s="191" t="str">
        <x:v/>
      </x:c>
      <x:c r="I78" s="191" t="str">
        <x:v/>
      </x:c>
      <x:c r="J78" s="191" t="str">
        <x:v/>
      </x:c>
      <x:c r="K78" s="191" t="str">
        <x:v/>
      </x:c>
      <x:c r="L78" s="191" t="str">
        <x:v>4001</x:v>
      </x:c>
      <x:c r="M78" s="191" t="str">
        <x:v>6/1/2014</x:v>
      </x:c>
      <x:c r="N78" s="189" t="n">
        <x:v>119.00</x:v>
      </x:c>
      <x:c r="O78" s="191" t="str">
        <x:v>12/9/2014</x:v>
      </x:c>
      <x:c r="P78" s="189" t="n">
        <x:v>5592.00</x:v>
      </x:c>
      <x:c r="Q78" s="206" t="n">
        <x:v>0.0016</x:v>
      </x:c>
      <x:c r="R78" s="206" t="n">
        <x:v>0.0037</x:v>
      </x:c>
      <x:c r="S78" s="189" t="n">
        <x:v/>
      </x:c>
      <x:c r="T78" s="187" t="n">
        <x:f ca="1">=IF(AND(U78=0,S78&gt;0),-100%,IF(OR(S78=0,S78="-"),"-",IF(AND(S78=0,U78=0),0%,IF(S78&lt;U78,SUM(U78-S78)/S78,IF(S78&gt;U78,SUM(-1*(S78-U78)/S78),"")))))</x:f>
        <x:v/>
      </x:c>
      <x:c r="U78" s="189" t="n">
        <x:v>5473.00</x:v>
      </x:c>
      <x:c r="V78" s="189" t="n">
        <x:f ca="1">=SUM(U78/ round((O78- M78)/30.42,0))</x:f>
        <x:v/>
      </x:c>
      <x:c r="W78" s="195">
        <x:f ca="1">=IF(T78="","",IF(T78="-","",IF(U78=0,"",IF(OR(T78&gt;AA4,T78&lt;-AA4),"*",""))))</x:f>
        <x:v/>
      </x:c>
      <x:c r="X78" s="91" t="str">
        <x:v/>
      </x:c>
    </x:row>
    <x:row r="79" spans="1:25" s="12" x14ac:dyDescent="0.25">
      <x:c r="A79" s="96" t="str">
        <x:v>74</x:v>
      </x:c>
      <x:c r="B79" s="192" t="str">
        <x:v>FPR59327</x:v>
      </x:c>
      <x:c r="C79" s="192" t="str">
        <x:v>Canon IR 400</x:v>
      </x:c>
      <x:c r="D79" s="192" t="str">
        <x:v>B/W Copies</x:v>
      </x:c>
      <x:c r="E79" s="192" t="str">
        <x:v>QLA09990</x:v>
      </x:c>
      <x:c r="F79" s="192" t="str">
        <x:v>Active</x:v>
      </x:c>
      <x:c r="G79" s="192" t="str">
        <x:v>3011 - Scottsdale, AZ</x:v>
      </x:c>
      <x:c r="H79" s="192" t="str">
        <x:v/>
      </x:c>
      <x:c r="I79" s="192" t="str">
        <x:v>Print Area</x:v>
      </x:c>
      <x:c r="J79" s="192" t="str">
        <x:v>2</x:v>
      </x:c>
      <x:c r="K79" s="192" t="str">
        <x:v/>
      </x:c>
      <x:c r="L79" s="192" t="str">
        <x:v>3011</x:v>
      </x:c>
      <x:c r="M79" s="192" t="str">
        <x:v>8/26/2015</x:v>
      </x:c>
      <x:c r="N79" s="183" t="n">
        <x:v>20841.00</x:v>
      </x:c>
      <x:c r="O79" s="192" t="str">
        <x:v>11/20/2015</x:v>
      </x:c>
      <x:c r="P79" s="183" t="n">
        <x:v>26163.00</x:v>
      </x:c>
      <x:c r="Q79" s="207" t="n">
        <x:v>0.0015</x:v>
      </x:c>
      <x:c r="R79" s="207" t="n">
        <x:v>0.0036</x:v>
      </x:c>
      <x:c r="S79" s="183" t="n">
        <x:v/>
      </x:c>
      <x:c r="T79" s="182" t="n">
        <x:f ca="1">=IF(AND(U79=0,S79&gt;0),-100%,IF(OR(S79=0,S79="-"),"-",IF(AND(S79=0,U79=0),0%,IF(S79&lt;U79,SUM(U79-S79)/S79,IF(S79&gt;U79,SUM(-1*(S79-U79)/S79),"")))))</x:f>
        <x:v/>
      </x:c>
      <x:c r="U79" s="183" t="n">
        <x:v>5322.00</x:v>
      </x:c>
      <x:c r="V79" s="183" t="n">
        <x:f ca="1">=SUM(U79/ round((O79- M79)/30.42,0))</x:f>
        <x:v/>
      </x:c>
      <x:c r="W79" s="196">
        <x:f ca="1">=IF(T79="","",IF(T79="-","",IF(U79=0,"",IF(OR(T79&gt;AA4,T79&lt;-AA4),"*",""))))</x:f>
        <x:v/>
      </x:c>
      <x:c r="X79" s="98" t="str">
        <x:v/>
      </x:c>
    </x:row>
    <x:row r="80" spans="1:25" s="12" x14ac:dyDescent="0.25">
      <x:c r="A80" s="90" t="str">
        <x:v>75</x:v>
      </x:c>
      <x:c r="B80" s="191" t="str">
        <x:v>QLA10702</x:v>
      </x:c>
      <x:c r="C80" s="191" t="str">
        <x:v>Canon IR 400</x:v>
      </x:c>
      <x:c r="D80" s="191" t="str">
        <x:v>B/W Copies</x:v>
      </x:c>
      <x:c r="E80" s="191" t="str">
        <x:v>QLA10702</x:v>
      </x:c>
      <x:c r="F80" s="191" t="str">
        <x:v>Active</x:v>
      </x:c>
      <x:c r="G80" s="191" t="str">
        <x:v>1032 - Midland</x:v>
      </x:c>
      <x:c r="H80" s="191" t="str">
        <x:v/>
      </x:c>
      <x:c r="I80" s="191" t="str">
        <x:v/>
      </x:c>
      <x:c r="J80" s="191" t="str">
        <x:v/>
      </x:c>
      <x:c r="K80" s="191" t="str">
        <x:v/>
      </x:c>
      <x:c r="L80" s="191" t="str">
        <x:v>1032</x:v>
      </x:c>
      <x:c r="M80" s="191" t="str">
        <x:v>2/26/2015</x:v>
      </x:c>
      <x:c r="N80" s="189" t="n">
        <x:v>7747.00</x:v>
      </x:c>
      <x:c r="O80" s="191" t="str">
        <x:v>5/29/2015</x:v>
      </x:c>
      <x:c r="P80" s="189" t="n">
        <x:v>13068.00</x:v>
      </x:c>
      <x:c r="Q80" s="206" t="n">
        <x:v>0.0015</x:v>
      </x:c>
      <x:c r="R80" s="206" t="n">
        <x:v>0.0036</x:v>
      </x:c>
      <x:c r="S80" s="189" t="n">
        <x:v/>
      </x:c>
      <x:c r="T80" s="187" t="n">
        <x:f ca="1">=IF(AND(U80=0,S80&gt;0),-100%,IF(OR(S80=0,S80="-"),"-",IF(AND(S80=0,U80=0),0%,IF(S80&lt;U80,SUM(U80-S80)/S80,IF(S80&gt;U80,SUM(-1*(S80-U80)/S80),"")))))</x:f>
        <x:v/>
      </x:c>
      <x:c r="U80" s="189" t="n">
        <x:v>5321.00</x:v>
      </x:c>
      <x:c r="V80" s="189" t="n">
        <x:f ca="1">=SUM(U80/ round((O80- M80)/30.42,0))</x:f>
        <x:v/>
      </x:c>
      <x:c r="W80" s="195">
        <x:f ca="1">=IF(T80="","",IF(T80="-","",IF(U80=0,"",IF(OR(T80&gt;AA4,T80&lt;-AA4),"*",""))))</x:f>
        <x:v/>
      </x:c>
      <x:c r="X80" s="91" t="str">
        <x:v/>
      </x:c>
    </x:row>
    <x:row r="81" spans="1:25" s="12" x14ac:dyDescent="0.25">
      <x:c r="A81" s="96" t="str">
        <x:v>76</x:v>
      </x:c>
      <x:c r="B81" s="192" t="str">
        <x:v>QLA06023</x:v>
      </x:c>
      <x:c r="C81" s="192" t="str">
        <x:v>Canon IR 400</x:v>
      </x:c>
      <x:c r="D81" s="192" t="str">
        <x:v>B/W Copies</x:v>
      </x:c>
      <x:c r="E81" s="192" t="str">
        <x:v>QLA06023</x:v>
      </x:c>
      <x:c r="F81" s="192" t="str">
        <x:v>Active</x:v>
      </x:c>
      <x:c r="G81" s="192" t="str">
        <x:v>3004 - Mesa (Pima)</x:v>
      </x:c>
      <x:c r="H81" s="192" t="str">
        <x:v/>
      </x:c>
      <x:c r="I81" s="192" t="str">
        <x:v>Copy Room</x:v>
      </x:c>
      <x:c r="J81" s="192" t="str">
        <x:v>1</x:v>
      </x:c>
      <x:c r="K81" s="192" t="str">
        <x:v/>
      </x:c>
      <x:c r="L81" s="192" t="str">
        <x:v>3004</x:v>
      </x:c>
      <x:c r="M81" s="192" t="str">
        <x:v>5/27/2016</x:v>
      </x:c>
      <x:c r="N81" s="183" t="n">
        <x:v>57808.00</x:v>
      </x:c>
      <x:c r="O81" s="192" t="str">
        <x:v>9/1/2016</x:v>
      </x:c>
      <x:c r="P81" s="183" t="n">
        <x:v>63122.00</x:v>
      </x:c>
      <x:c r="Q81" s="207" t="n">
        <x:v>0.0015</x:v>
      </x:c>
      <x:c r="R81" s="207" t="n">
        <x:v>0.0036</x:v>
      </x:c>
      <x:c r="S81" s="183" t="n">
        <x:v/>
      </x:c>
      <x:c r="T81" s="182" t="n">
        <x:f ca="1">=IF(AND(U81=0,S81&gt;0),-100%,IF(OR(S81=0,S81="-"),"-",IF(AND(S81=0,U81=0),0%,IF(S81&lt;U81,SUM(U81-S81)/S81,IF(S81&gt;U81,SUM(-1*(S81-U81)/S81),"")))))</x:f>
        <x:v/>
      </x:c>
      <x:c r="U81" s="183" t="n">
        <x:v>5314.00</x:v>
      </x:c>
      <x:c r="V81" s="183" t="n">
        <x:f ca="1">=SUM(U81/ round((O81- M81)/30.42,0))</x:f>
        <x:v/>
      </x:c>
      <x:c r="W81" s="196">
        <x:f ca="1">=IF(T81="","",IF(T81="-","",IF(U81=0,"",IF(OR(T81&gt;AA4,T81&lt;-AA4),"*",""))))</x:f>
        <x:v/>
      </x:c>
      <x:c r="X81" s="98" t="str">
        <x:v/>
      </x:c>
    </x:row>
    <x:row r="82" spans="1:25" s="12" x14ac:dyDescent="0.25">
      <x:c r="A82" s="90" t="str">
        <x:v>77</x:v>
      </x:c>
      <x:c r="B82" s="191" t="str">
        <x:v>QLA08983</x:v>
      </x:c>
      <x:c r="C82" s="191" t="str">
        <x:v>Canon IR 400</x:v>
      </x:c>
      <x:c r="D82" s="191" t="str">
        <x:v>B/W Copies</x:v>
      </x:c>
      <x:c r="E82" s="191" t="str">
        <x:v>QLA08983</x:v>
      </x:c>
      <x:c r="F82" s="191" t="str">
        <x:v>Active</x:v>
      </x:c>
      <x:c r="G82" s="191" t="str">
        <x:v>1403 - Forest Park</x:v>
      </x:c>
      <x:c r="H82" s="191" t="str">
        <x:v/>
      </x:c>
      <x:c r="I82" s="191" t="str">
        <x:v/>
      </x:c>
      <x:c r="J82" s="191" t="str">
        <x:v/>
      </x:c>
      <x:c r="K82" s="191" t="str">
        <x:v>Not Set</x:v>
      </x:c>
      <x:c r="L82" s="191" t="str">
        <x:v>1403</x:v>
      </x:c>
      <x:c r="M82" s="191" t="str">
        <x:v>6/1/2014</x:v>
      </x:c>
      <x:c r="N82" s="189" t="n">
        <x:v>128.00</x:v>
      </x:c>
      <x:c r="O82" s="191" t="str">
        <x:v>12/9/2014</x:v>
      </x:c>
      <x:c r="P82" s="189" t="n">
        <x:v>5430.00</x:v>
      </x:c>
      <x:c r="Q82" s="206" t="n">
        <x:v>0.0015</x:v>
      </x:c>
      <x:c r="R82" s="206" t="n">
        <x:v>0.0035</x:v>
      </x:c>
      <x:c r="S82" s="189" t="n">
        <x:v/>
      </x:c>
      <x:c r="T82" s="187" t="n">
        <x:f ca="1">=IF(AND(U82=0,S82&gt;0),-100%,IF(OR(S82=0,S82="-"),"-",IF(AND(S82=0,U82=0),0%,IF(S82&lt;U82,SUM(U82-S82)/S82,IF(S82&gt;U82,SUM(-1*(S82-U82)/S82),"")))))</x:f>
        <x:v/>
      </x:c>
      <x:c r="U82" s="189" t="n">
        <x:v>5302.00</x:v>
      </x:c>
      <x:c r="V82" s="189" t="n">
        <x:f ca="1">=SUM(U82/ round((O82- M82)/30.42,0))</x:f>
        <x:v/>
      </x:c>
      <x:c r="W82" s="195">
        <x:f ca="1">=IF(T82="","",IF(T82="-","",IF(U82=0,"",IF(OR(T82&gt;AA4,T82&lt;-AA4),"*",""))))</x:f>
        <x:v/>
      </x:c>
      <x:c r="X82" s="91" t="str">
        <x:v/>
      </x:c>
    </x:row>
    <x:row r="83" spans="1:25" s="12" x14ac:dyDescent="0.25">
      <x:c r="A83" s="96" t="str">
        <x:v>78</x:v>
      </x:c>
      <x:c r="B83" s="192" t="str">
        <x:v>NMU16231</x:v>
      </x:c>
      <x:c r="C83" s="192" t="str">
        <x:v>Canon IR6255</x:v>
      </x:c>
      <x:c r="D83" s="192" t="str">
        <x:v>B/W Copies</x:v>
      </x:c>
      <x:c r="E83" s="192" t="str">
        <x:v>NMU16231</x:v>
      </x:c>
      <x:c r="F83" s="192" t="str">
        <x:v>Active</x:v>
      </x:c>
      <x:c r="G83" s="192" t="str">
        <x:v>1002 - Amarillo HVAC</x:v>
      </x:c>
      <x:c r="H83" s="192" t="str">
        <x:v/>
      </x:c>
      <x:c r="I83" s="192" t="str">
        <x:v>Copy Area</x:v>
      </x:c>
      <x:c r="J83" s="192" t="str">
        <x:v/>
      </x:c>
      <x:c r="K83" s="192" t="str">
        <x:v/>
      </x:c>
      <x:c r="L83" s="192" t="str">
        <x:v>1002</x:v>
      </x:c>
      <x:c r="M83" s="192" t="str">
        <x:v>6/1/2014</x:v>
      </x:c>
      <x:c r="N83" s="183" t="n">
        <x:v>83.00</x:v>
      </x:c>
      <x:c r="O83" s="192" t="str">
        <x:v>12/9/2014</x:v>
      </x:c>
      <x:c r="P83" s="183" t="n">
        <x:v>5373.00</x:v>
      </x:c>
      <x:c r="Q83" s="207" t="n">
        <x:v>0.0015</x:v>
      </x:c>
      <x:c r="R83" s="207" t="n">
        <x:v>0.0035</x:v>
      </x:c>
      <x:c r="S83" s="183" t="n">
        <x:v/>
      </x:c>
      <x:c r="T83" s="182" t="n">
        <x:f ca="1">=IF(AND(U83=0,S83&gt;0),-100%,IF(OR(S83=0,S83="-"),"-",IF(AND(S83=0,U83=0),0%,IF(S83&lt;U83,SUM(U83-S83)/S83,IF(S83&gt;U83,SUM(-1*(S83-U83)/S83),"")))))</x:f>
        <x:v/>
      </x:c>
      <x:c r="U83" s="183" t="n">
        <x:v>5290.00</x:v>
      </x:c>
      <x:c r="V83" s="183" t="n">
        <x:f ca="1">=SUM(U83/ round((O83- M83)/30.42,0))</x:f>
        <x:v/>
      </x:c>
      <x:c r="W83" s="196">
        <x:f ca="1">=IF(T83="","",IF(T83="-","",IF(U83=0,"",IF(OR(T83&gt;AA4,T83&lt;-AA4),"*",""))))</x:f>
        <x:v/>
      </x:c>
      <x:c r="X83" s="98" t="str">
        <x:v/>
      </x:c>
    </x:row>
    <x:row r="84" spans="1:25" s="12" x14ac:dyDescent="0.25">
      <x:c r="A84" s="90" t="str">
        <x:v>79</x:v>
      </x:c>
      <x:c r="B84" s="191" t="str">
        <x:v>QLA08412</x:v>
      </x:c>
      <x:c r="C84" s="191" t="str">
        <x:v>Canon IR 400</x:v>
      </x:c>
      <x:c r="D84" s="191" t="str">
        <x:v>B/W Copies</x:v>
      </x:c>
      <x:c r="E84" s="191" t="str">
        <x:v>QLA08412</x:v>
      </x:c>
      <x:c r="F84" s="191" t="str">
        <x:v>Active</x:v>
      </x:c>
      <x:c r="G84" s="191" t="str">
        <x:v>1059 - Seguin</x:v>
      </x:c>
      <x:c r="H84" s="191" t="str">
        <x:v/>
      </x:c>
      <x:c r="I84" s="191" t="str">
        <x:v>Back Office Copy Area</x:v>
      </x:c>
      <x:c r="J84" s="191" t="str">
        <x:v/>
      </x:c>
      <x:c r="K84" s="191" t="str">
        <x:v/>
      </x:c>
      <x:c r="L84" s="191" t="str">
        <x:v>1059</x:v>
      </x:c>
      <x:c r="M84" s="191" t="str">
        <x:v>6/1/2014</x:v>
      </x:c>
      <x:c r="N84" s="189" t="n">
        <x:v>58.00</x:v>
      </x:c>
      <x:c r="O84" s="191" t="str">
        <x:v>12/9/2014</x:v>
      </x:c>
      <x:c r="P84" s="189" t="n">
        <x:v>5133.00</x:v>
      </x:c>
      <x:c r="Q84" s="206" t="n">
        <x:v>0.0015</x:v>
      </x:c>
      <x:c r="R84" s="206" t="n">
        <x:v>0.0034</x:v>
      </x:c>
      <x:c r="S84" s="189" t="n">
        <x:v/>
      </x:c>
      <x:c r="T84" s="187" t="n">
        <x:f ca="1">=IF(AND(U84=0,S84&gt;0),-100%,IF(OR(S84=0,S84="-"),"-",IF(AND(S84=0,U84=0),0%,IF(S84&lt;U84,SUM(U84-S84)/S84,IF(S84&gt;U84,SUM(-1*(S84-U84)/S84),"")))))</x:f>
        <x:v/>
      </x:c>
      <x:c r="U84" s="189" t="n">
        <x:v>5075.00</x:v>
      </x:c>
      <x:c r="V84" s="189" t="n">
        <x:f ca="1">=SUM(U84/ round((O84- M84)/30.42,0))</x:f>
        <x:v/>
      </x:c>
      <x:c r="W84" s="195">
        <x:f ca="1">=IF(T84="","",IF(T84="-","",IF(U84=0,"",IF(OR(T84&gt;AA4,T84&lt;-AA4),"*",""))))</x:f>
        <x:v/>
      </x:c>
      <x:c r="X84" s="91" t="str">
        <x:v/>
      </x:c>
    </x:row>
    <x:row r="85" spans="1:25" s="12" x14ac:dyDescent="0.25">
      <x:c r="A85" s="96" t="str">
        <x:v>80</x:v>
      </x:c>
      <x:c r="B85" s="192" t="str">
        <x:v>FPR59331</x:v>
      </x:c>
      <x:c r="C85" s="192" t="str">
        <x:v>Canon IR 400</x:v>
      </x:c>
      <x:c r="D85" s="192" t="str">
        <x:v>B/W Copies</x:v>
      </x:c>
      <x:c r="E85" s="192" t="str">
        <x:v>QLA40548</x:v>
      </x:c>
      <x:c r="F85" s="192" t="str">
        <x:v>Active</x:v>
      </x:c>
      <x:c r="G85" s="192" t="str">
        <x:v>3003 - Gilbert, AZ</x:v>
      </x:c>
      <x:c r="H85" s="192" t="str">
        <x:v/>
      </x:c>
      <x:c r="I85" s="192" t="str">
        <x:v/>
      </x:c>
      <x:c r="J85" s="192" t="str">
        <x:v/>
      </x:c>
      <x:c r="K85" s="192" t="str">
        <x:v/>
      </x:c>
      <x:c r="L85" s="192" t="str">
        <x:v>3003</x:v>
      </x:c>
      <x:c r="M85" s="192" t="str">
        <x:v>5/22/2018</x:v>
      </x:c>
      <x:c r="N85" s="183" t="n">
        <x:v>3137.00</x:v>
      </x:c>
      <x:c r="O85" s="192" t="str">
        <x:v>9/6/2018</x:v>
      </x:c>
      <x:c r="P85" s="183" t="n">
        <x:v>7979.00</x:v>
      </x:c>
      <x:c r="Q85" s="207" t="n">
        <x:v>0.0014</x:v>
      </x:c>
      <x:c r="R85" s="207" t="n">
        <x:v>0.0032</x:v>
      </x:c>
      <x:c r="S85" s="183" t="n">
        <x:v/>
      </x:c>
      <x:c r="T85" s="182" t="n">
        <x:f ca="1">=IF(AND(U85=0,S85&gt;0),-100%,IF(OR(S85=0,S85="-"),"-",IF(AND(S85=0,U85=0),0%,IF(S85&lt;U85,SUM(U85-S85)/S85,IF(S85&gt;U85,SUM(-1*(S85-U85)/S85),"")))))</x:f>
        <x:v/>
      </x:c>
      <x:c r="U85" s="183" t="n">
        <x:v>4842.00</x:v>
      </x:c>
      <x:c r="V85" s="183" t="n">
        <x:f ca="1">=SUM(U85/ round((O85- M85)/30.42,0))</x:f>
        <x:v/>
      </x:c>
      <x:c r="W85" s="196">
        <x:f ca="1">=IF(T85="","",IF(T85="-","",IF(U85=0,"",IF(OR(T85&gt;AA4,T85&lt;-AA4),"*",""))))</x:f>
        <x:v/>
      </x:c>
      <x:c r="X85" s="98" t="str">
        <x:v/>
      </x:c>
    </x:row>
    <x:row r="86" spans="1:25" s="12" x14ac:dyDescent="0.25">
      <x:c r="A86" s="90" t="str">
        <x:v>81</x:v>
      </x:c>
      <x:c r="B86" s="191" t="str">
        <x:v>NMU16233</x:v>
      </x:c>
      <x:c r="C86" s="191" t="str">
        <x:v>Canon IR6255</x:v>
      </x:c>
      <x:c r="D86" s="191" t="str">
        <x:v>B/W Copies</x:v>
      </x:c>
      <x:c r="E86" s="191" t="str">
        <x:v>NMU16233</x:v>
      </x:c>
      <x:c r="F86" s="191" t="str">
        <x:v>Active</x:v>
      </x:c>
      <x:c r="G86" s="191" t="str">
        <x:v>1009 - Odessa</x:v>
      </x:c>
      <x:c r="H86" s="191" t="str">
        <x:v/>
      </x:c>
      <x:c r="I86" s="191" t="str">
        <x:v>Copy Area</x:v>
      </x:c>
      <x:c r="J86" s="191" t="str">
        <x:v/>
      </x:c>
      <x:c r="K86" s="191" t="str">
        <x:v/>
      </x:c>
      <x:c r="L86" s="191" t="str">
        <x:v>1009</x:v>
      </x:c>
      <x:c r="M86" s="191" t="str">
        <x:v>6/1/2014</x:v>
      </x:c>
      <x:c r="N86" s="189" t="n">
        <x:v>160.00</x:v>
      </x:c>
      <x:c r="O86" s="191" t="str">
        <x:v>12/9/2014</x:v>
      </x:c>
      <x:c r="P86" s="189" t="n">
        <x:v>4925.00</x:v>
      </x:c>
      <x:c r="Q86" s="206" t="n">
        <x:v>0.0014</x:v>
      </x:c>
      <x:c r="R86" s="206" t="n">
        <x:v>0.0032</x:v>
      </x:c>
      <x:c r="S86" s="189" t="n">
        <x:v/>
      </x:c>
      <x:c r="T86" s="187" t="n">
        <x:f ca="1">=IF(AND(U86=0,S86&gt;0),-100%,IF(OR(S86=0,S86="-"),"-",IF(AND(S86=0,U86=0),0%,IF(S86&lt;U86,SUM(U86-S86)/S86,IF(S86&gt;U86,SUM(-1*(S86-U86)/S86),"")))))</x:f>
        <x:v/>
      </x:c>
      <x:c r="U86" s="189" t="n">
        <x:v>4765.00</x:v>
      </x:c>
      <x:c r="V86" s="189" t="n">
        <x:f ca="1">=SUM(U86/ round((O86- M86)/30.42,0))</x:f>
        <x:v/>
      </x:c>
      <x:c r="W86" s="195">
        <x:f ca="1">=IF(T86="","",IF(T86="-","",IF(U86=0,"",IF(OR(T86&gt;AA4,T86&lt;-AA4),"*",""))))</x:f>
        <x:v/>
      </x:c>
      <x:c r="X86" s="91" t="str">
        <x:v/>
      </x:c>
    </x:row>
    <x:row r="87" spans="1:25" s="12" x14ac:dyDescent="0.25">
      <x:c r="A87" s="96" t="str">
        <x:v>82</x:v>
      </x:c>
      <x:c r="B87" s="192" t="str">
        <x:v>FPR55948</x:v>
      </x:c>
      <x:c r="C87" s="192" t="str">
        <x:v>Canon IR C5235</x:v>
      </x:c>
      <x:c r="D87" s="192" t="str">
        <x:v>B/W Copies</x:v>
      </x:c>
      <x:c r="E87" s="192" t="str">
        <x:v>RRB28810</x:v>
      </x:c>
      <x:c r="F87" s="192" t="str">
        <x:v>Active</x:v>
      </x:c>
      <x:c r="G87" s="192" t="str">
        <x:v>1320 - Columbia, SC</x:v>
      </x:c>
      <x:c r="H87" s="192" t="str">
        <x:v/>
      </x:c>
      <x:c r="I87" s="192" t="str">
        <x:v/>
      </x:c>
      <x:c r="J87" s="192" t="str">
        <x:v/>
      </x:c>
      <x:c r="K87" s="192" t="str">
        <x:v/>
      </x:c>
      <x:c r="L87" s="192" t="str">
        <x:v>1320</x:v>
      </x:c>
      <x:c r="M87" s="192" t="str">
        <x:v>5/30/2018</x:v>
      </x:c>
      <x:c r="N87" s="183" t="n">
        <x:v>79998.00</x:v>
      </x:c>
      <x:c r="O87" s="192" t="str">
        <x:v>8/28/2018</x:v>
      </x:c>
      <x:c r="P87" s="183" t="n">
        <x:v>84759.00</x:v>
      </x:c>
      <x:c r="Q87" s="207" t="n">
        <x:v>0.0014</x:v>
      </x:c>
      <x:c r="R87" s="207" t="n">
        <x:v>0.0032</x:v>
      </x:c>
      <x:c r="S87" s="183" t="n">
        <x:v/>
      </x:c>
      <x:c r="T87" s="182" t="n">
        <x:f ca="1">=IF(AND(U87=0,S87&gt;0),-100%,IF(OR(S87=0,S87="-"),"-",IF(AND(S87=0,U87=0),0%,IF(S87&lt;U87,SUM(U87-S87)/S87,IF(S87&gt;U87,SUM(-1*(S87-U87)/S87),"")))))</x:f>
        <x:v/>
      </x:c>
      <x:c r="U87" s="183" t="n">
        <x:v>4761.00</x:v>
      </x:c>
      <x:c r="V87" s="183" t="n">
        <x:f ca="1">=SUM(U87/ round((O87- M87)/30.42,0))</x:f>
        <x:v/>
      </x:c>
      <x:c r="W87" s="196">
        <x:f ca="1">=IF(T87="","",IF(T87="-","",IF(U87=0,"",IF(OR(T87&gt;AA4,T87&lt;-AA4),"*",""))))</x:f>
        <x:v/>
      </x:c>
      <x:c r="X87" s="98" t="str">
        <x:v/>
      </x:c>
    </x:row>
    <x:row r="88" spans="1:25" s="12" x14ac:dyDescent="0.25">
      <x:c r="A88" s="90" t="str">
        <x:v>83</x:v>
      </x:c>
      <x:c r="B88" s="191" t="str">
        <x:v>QLA08237</x:v>
      </x:c>
      <x:c r="C88" s="191" t="str">
        <x:v>Canon IR 400</x:v>
      </x:c>
      <x:c r="D88" s="191" t="str">
        <x:v>B/W Copies</x:v>
      </x:c>
      <x:c r="E88" s="191" t="str">
        <x:v>QLA08237</x:v>
      </x:c>
      <x:c r="F88" s="191" t="str">
        <x:v>Active</x:v>
      </x:c>
      <x:c r="G88" s="191" t="str">
        <x:v>1086 - San Antonio Northwest</x:v>
      </x:c>
      <x:c r="H88" s="191" t="str">
        <x:v/>
      </x:c>
      <x:c r="I88" s="191" t="str">
        <x:v>Copy Area</x:v>
      </x:c>
      <x:c r="J88" s="191" t="str">
        <x:v/>
      </x:c>
      <x:c r="K88" s="191" t="str">
        <x:v/>
      </x:c>
      <x:c r="L88" s="191" t="str">
        <x:v>1086</x:v>
      </x:c>
      <x:c r="M88" s="191" t="str">
        <x:v>6/1/2014</x:v>
      </x:c>
      <x:c r="N88" s="189" t="n">
        <x:v>96.00</x:v>
      </x:c>
      <x:c r="O88" s="191" t="str">
        <x:v>12/9/2014</x:v>
      </x:c>
      <x:c r="P88" s="189" t="n">
        <x:v>4781.00</x:v>
      </x:c>
      <x:c r="Q88" s="206" t="n">
        <x:v>0.0013</x:v>
      </x:c>
      <x:c r="R88" s="206" t="n">
        <x:v>0.0031</x:v>
      </x:c>
      <x:c r="S88" s="189" t="n">
        <x:v/>
      </x:c>
      <x:c r="T88" s="187" t="n">
        <x:f ca="1">=IF(AND(U88=0,S88&gt;0),-100%,IF(OR(S88=0,S88="-"),"-",IF(AND(S88=0,U88=0),0%,IF(S88&lt;U88,SUM(U88-S88)/S88,IF(S88&gt;U88,SUM(-1*(S88-U88)/S88),"")))))</x:f>
        <x:v/>
      </x:c>
      <x:c r="U88" s="189" t="n">
        <x:v>4685.00</x:v>
      </x:c>
      <x:c r="V88" s="189" t="n">
        <x:f ca="1">=SUM(U88/ round((O88- M88)/30.42,0))</x:f>
        <x:v/>
      </x:c>
      <x:c r="W88" s="195">
        <x:f ca="1">=IF(T88="","",IF(T88="-","",IF(U88=0,"",IF(OR(T88&gt;AA4,T88&lt;-AA4),"*",""))))</x:f>
        <x:v/>
      </x:c>
      <x:c r="X88" s="91" t="str">
        <x:v/>
      </x:c>
    </x:row>
    <x:row r="89" spans="1:25" s="12" x14ac:dyDescent="0.25">
      <x:c r="A89" s="96" t="str">
        <x:v>84</x:v>
      </x:c>
      <x:c r="B89" s="192" t="str">
        <x:v>FPR50496</x:v>
      </x:c>
      <x:c r="C89" s="192" t="str">
        <x:v>Canon IR 4235</x:v>
      </x:c>
      <x:c r="D89" s="192" t="str">
        <x:v>B/W Copies</x:v>
      </x:c>
      <x:c r="E89" s="192" t="str">
        <x:v>RKJ00656</x:v>
      </x:c>
      <x:c r="F89" s="192" t="str">
        <x:v>Active</x:v>
      </x:c>
      <x:c r="G89" s="192" t="str">
        <x:v>1040 - Las Cruces</x:v>
      </x:c>
      <x:c r="H89" s="192" t="str">
        <x:v/>
      </x:c>
      <x:c r="I89" s="192" t="str">
        <x:v/>
      </x:c>
      <x:c r="J89" s="192" t="str">
        <x:v/>
      </x:c>
      <x:c r="K89" s="192" t="str">
        <x:v/>
      </x:c>
      <x:c r="L89" s="192" t="str">
        <x:v>1040</x:v>
      </x:c>
      <x:c r="M89" s="192" t="str">
        <x:v>6/1/2014</x:v>
      </x:c>
      <x:c r="N89" s="183" t="n">
        <x:v>177.00</x:v>
      </x:c>
      <x:c r="O89" s="192" t="str">
        <x:v>12/9/2014</x:v>
      </x:c>
      <x:c r="P89" s="183" t="n">
        <x:v>4795.00</x:v>
      </x:c>
      <x:c r="Q89" s="207" t="n">
        <x:v>0.0013</x:v>
      </x:c>
      <x:c r="R89" s="207" t="n">
        <x:v>0.0031</x:v>
      </x:c>
      <x:c r="S89" s="183" t="n">
        <x:v/>
      </x:c>
      <x:c r="T89" s="182" t="n">
        <x:f ca="1">=IF(AND(U89=0,S89&gt;0),-100%,IF(OR(S89=0,S89="-"),"-",IF(AND(S89=0,U89=0),0%,IF(S89&lt;U89,SUM(U89-S89)/S89,IF(S89&gt;U89,SUM(-1*(S89-U89)/S89),"")))))</x:f>
        <x:v/>
      </x:c>
      <x:c r="U89" s="183" t="n">
        <x:v>4618.00</x:v>
      </x:c>
      <x:c r="V89" s="183" t="n">
        <x:f ca="1">=SUM(U89/ round((O89- M89)/30.42,0))</x:f>
        <x:v/>
      </x:c>
      <x:c r="W89" s="196">
        <x:f ca="1">=IF(T89="","",IF(T89="-","",IF(U89=0,"",IF(OR(T89&gt;AA4,T89&lt;-AA4),"*",""))))</x:f>
        <x:v/>
      </x:c>
      <x:c r="X89" s="98" t="str">
        <x:v/>
      </x:c>
    </x:row>
    <x:row r="90" spans="1:25" s="12" x14ac:dyDescent="0.25">
      <x:c r="A90" s="90" t="str">
        <x:v>85</x:v>
      </x:c>
      <x:c r="B90" s="191" t="str">
        <x:v>QHM11888</x:v>
      </x:c>
      <x:c r="C90" s="191" t="str">
        <x:v>Canon IR 4235</x:v>
      </x:c>
      <x:c r="D90" s="191" t="str">
        <x:v>B/W Copies</x:v>
      </x:c>
      <x:c r="E90" s="191" t="str">
        <x:v>QHM11888</x:v>
      </x:c>
      <x:c r="F90" s="191" t="str">
        <x:v>Active</x:v>
      </x:c>
      <x:c r="G90" s="191" t="str">
        <x:v>1022 - Tyler</x:v>
      </x:c>
      <x:c r="H90" s="191" t="str">
        <x:v/>
      </x:c>
      <x:c r="I90" s="191" t="str">
        <x:v/>
      </x:c>
      <x:c r="J90" s="191" t="str">
        <x:v/>
      </x:c>
      <x:c r="K90" s="191" t="str">
        <x:v/>
      </x:c>
      <x:c r="L90" s="191" t="str">
        <x:v>1022</x:v>
      </x:c>
      <x:c r="M90" s="191" t="str">
        <x:v>6/1/2014</x:v>
      </x:c>
      <x:c r="N90" s="189" t="n">
        <x:v>516.00</x:v>
      </x:c>
      <x:c r="O90" s="191" t="str">
        <x:v>12/9/2014</x:v>
      </x:c>
      <x:c r="P90" s="189" t="n">
        <x:v>5117.00</x:v>
      </x:c>
      <x:c r="Q90" s="206" t="n">
        <x:v>0.0013</x:v>
      </x:c>
      <x:c r="R90" s="206" t="n">
        <x:v>0.0031</x:v>
      </x:c>
      <x:c r="S90" s="189" t="n">
        <x:v/>
      </x:c>
      <x:c r="T90" s="187" t="n">
        <x:f ca="1">=IF(AND(U90=0,S90&gt;0),-100%,IF(OR(S90=0,S90="-"),"-",IF(AND(S90=0,U90=0),0%,IF(S90&lt;U90,SUM(U90-S90)/S90,IF(S90&gt;U90,SUM(-1*(S90-U90)/S90),"")))))</x:f>
        <x:v/>
      </x:c>
      <x:c r="U90" s="189" t="n">
        <x:v>4601.00</x:v>
      </x:c>
      <x:c r="V90" s="189" t="n">
        <x:f ca="1">=SUM(U90/ round((O90- M90)/30.42,0))</x:f>
        <x:v/>
      </x:c>
      <x:c r="W90" s="195">
        <x:f ca="1">=IF(T90="","",IF(T90="-","",IF(U90=0,"",IF(OR(T90&gt;AA4,T90&lt;-AA4),"*",""))))</x:f>
        <x:v/>
      </x:c>
      <x:c r="X90" s="91" t="str">
        <x:v/>
      </x:c>
    </x:row>
    <x:row r="91" spans="1:25" s="12" x14ac:dyDescent="0.25">
      <x:c r="A91" s="96" t="str">
        <x:v>86</x:v>
      </x:c>
      <x:c r="B91" s="192" t="str">
        <x:v>QLA08886</x:v>
      </x:c>
      <x:c r="C91" s="192" t="str">
        <x:v>Canon IR 400</x:v>
      </x:c>
      <x:c r="D91" s="192" t="str">
        <x:v>B/W Copies</x:v>
      </x:c>
      <x:c r="E91" s="192" t="str">
        <x:v>QLA08886</x:v>
      </x:c>
      <x:c r="F91" s="192" t="str">
        <x:v>Active</x:v>
      </x:c>
      <x:c r="G91" s="192" t="str">
        <x:v>1015 - Round Rock</x:v>
      </x:c>
      <x:c r="H91" s="192" t="str">
        <x:v/>
      </x:c>
      <x:c r="I91" s="192" t="str">
        <x:v>Copy Area</x:v>
      </x:c>
      <x:c r="J91" s="192" t="str">
        <x:v/>
      </x:c>
      <x:c r="K91" s="192" t="str">
        <x:v/>
      </x:c>
      <x:c r="L91" s="192" t="str">
        <x:v>1015</x:v>
      </x:c>
      <x:c r="M91" s="192" t="str">
        <x:v>2/21/2017</x:v>
      </x:c>
      <x:c r="N91" s="183" t="n">
        <x:v>46422.00</x:v>
      </x:c>
      <x:c r="O91" s="192" t="str">
        <x:v>5/31/2017</x:v>
      </x:c>
      <x:c r="P91" s="183" t="n">
        <x:v>50823.00</x:v>
      </x:c>
      <x:c r="Q91" s="207" t="n">
        <x:v>0.0013</x:v>
      </x:c>
      <x:c r="R91" s="207" t="n">
        <x:v>0.0029</x:v>
      </x:c>
      <x:c r="S91" s="183" t="n">
        <x:v/>
      </x:c>
      <x:c r="T91" s="182" t="n">
        <x:f ca="1">=IF(AND(U91=0,S91&gt;0),-100%,IF(OR(S91=0,S91="-"),"-",IF(AND(S91=0,U91=0),0%,IF(S91&lt;U91,SUM(U91-S91)/S91,IF(S91&gt;U91,SUM(-1*(S91-U91)/S91),"")))))</x:f>
        <x:v/>
      </x:c>
      <x:c r="U91" s="183" t="n">
        <x:v>4401.00</x:v>
      </x:c>
      <x:c r="V91" s="183" t="n">
        <x:f ca="1">=SUM(U91/ round((O91- M91)/30.42,0))</x:f>
        <x:v/>
      </x:c>
      <x:c r="W91" s="196">
        <x:f ca="1">=IF(T91="","",IF(T91="-","",IF(U91=0,"",IF(OR(T91&gt;AA4,T91&lt;-AA4),"*",""))))</x:f>
        <x:v/>
      </x:c>
      <x:c r="X91" s="98" t="str">
        <x:v/>
      </x:c>
    </x:row>
    <x:row r="92" spans="1:25" s="12" x14ac:dyDescent="0.25">
      <x:c r="A92" s="90" t="str">
        <x:v>87</x:v>
      </x:c>
      <x:c r="B92" s="191" t="str">
        <x:v>QLA08146</x:v>
      </x:c>
      <x:c r="C92" s="191" t="str">
        <x:v>Canon IR 400</x:v>
      </x:c>
      <x:c r="D92" s="191" t="str">
        <x:v>B/W Copies</x:v>
      </x:c>
      <x:c r="E92" s="191" t="str">
        <x:v>QLA08146</x:v>
      </x:c>
      <x:c r="F92" s="191" t="str">
        <x:v>Active</x:v>
      </x:c>
      <x:c r="G92" s="191" t="str">
        <x:v>1048 - San Antonio HVAC</x:v>
      </x:c>
      <x:c r="H92" s="191" t="str">
        <x:v/>
      </x:c>
      <x:c r="I92" s="191" t="str">
        <x:v>Service Desk</x:v>
      </x:c>
      <x:c r="J92" s="191" t="str">
        <x:v/>
      </x:c>
      <x:c r="K92" s="191" t="str">
        <x:v/>
      </x:c>
      <x:c r="L92" s="191" t="str">
        <x:v>1048</x:v>
      </x:c>
      <x:c r="M92" s="191" t="str">
        <x:v>2/21/2017</x:v>
      </x:c>
      <x:c r="N92" s="189" t="n">
        <x:v>110600.00</x:v>
      </x:c>
      <x:c r="O92" s="191" t="str">
        <x:v>5/31/2017</x:v>
      </x:c>
      <x:c r="P92" s="189" t="n">
        <x:v>114937.00</x:v>
      </x:c>
      <x:c r="Q92" s="206" t="n">
        <x:v>0.0012</x:v>
      </x:c>
      <x:c r="R92" s="206" t="n">
        <x:v>0.0029</x:v>
      </x:c>
      <x:c r="S92" s="189" t="n">
        <x:v/>
      </x:c>
      <x:c r="T92" s="187" t="n">
        <x:f ca="1">=IF(AND(U92=0,S92&gt;0),-100%,IF(OR(S92=0,S92="-"),"-",IF(AND(S92=0,U92=0),0%,IF(S92&lt;U92,SUM(U92-S92)/S92,IF(S92&gt;U92,SUM(-1*(S92-U92)/S92),"")))))</x:f>
        <x:v/>
      </x:c>
      <x:c r="U92" s="189" t="n">
        <x:v>4337.00</x:v>
      </x:c>
      <x:c r="V92" s="189" t="n">
        <x:f ca="1">=SUM(U92/ round((O92- M92)/30.42,0))</x:f>
        <x:v/>
      </x:c>
      <x:c r="W92" s="195">
        <x:f ca="1">=IF(T92="","",IF(T92="-","",IF(U92=0,"",IF(OR(T92&gt;AA4,T92&lt;-AA4),"*",""))))</x:f>
        <x:v/>
      </x:c>
      <x:c r="X92" s="91" t="str">
        <x:v/>
      </x:c>
    </x:row>
    <x:row r="93" spans="1:25" s="12" x14ac:dyDescent="0.25">
      <x:c r="A93" s="96" t="str">
        <x:v>88</x:v>
      </x:c>
      <x:c r="B93" s="192" t="str">
        <x:v>FPR50502</x:v>
      </x:c>
      <x:c r="C93" s="192" t="str">
        <x:v>Canon IR 400</x:v>
      </x:c>
      <x:c r="D93" s="192" t="str">
        <x:v>B/W Copies</x:v>
      </x:c>
      <x:c r="E93" s="192" t="str">
        <x:v>QLA10667</x:v>
      </x:c>
      <x:c r="F93" s="192" t="str">
        <x:v>Active</x:v>
      </x:c>
      <x:c r="G93" s="192" t="str">
        <x:v>1035 - Carlsbad</x:v>
      </x:c>
      <x:c r="H93" s="192" t="str">
        <x:v/>
      </x:c>
      <x:c r="I93" s="192" t="str">
        <x:v/>
      </x:c>
      <x:c r="J93" s="192" t="str">
        <x:v/>
      </x:c>
      <x:c r="K93" s="192" t="str">
        <x:v>Anita</x:v>
      </x:c>
      <x:c r="L93" s="192" t="str">
        <x:v>1035</x:v>
      </x:c>
      <x:c r="M93" s="192" t="str">
        <x:v>6/1/2014</x:v>
      </x:c>
      <x:c r="N93" s="183" t="n">
        <x:v>87.00</x:v>
      </x:c>
      <x:c r="O93" s="192" t="str">
        <x:v>12/9/2014</x:v>
      </x:c>
      <x:c r="P93" s="183" t="n">
        <x:v>3992.00</x:v>
      </x:c>
      <x:c r="Q93" s="207" t="n">
        <x:v>0.0011</x:v>
      </x:c>
      <x:c r="R93" s="207" t="n">
        <x:v>0.0026</x:v>
      </x:c>
      <x:c r="S93" s="183" t="n">
        <x:v/>
      </x:c>
      <x:c r="T93" s="182" t="n">
        <x:f ca="1">=IF(AND(U93=0,S93&gt;0),-100%,IF(OR(S93=0,S93="-"),"-",IF(AND(S93=0,U93=0),0%,IF(S93&lt;U93,SUM(U93-S93)/S93,IF(S93&gt;U93,SUM(-1*(S93-U93)/S93),"")))))</x:f>
        <x:v/>
      </x:c>
      <x:c r="U93" s="183" t="n">
        <x:v>3905.00</x:v>
      </x:c>
      <x:c r="V93" s="183" t="n">
        <x:f ca="1">=SUM(U93/ round((O93- M93)/30.42,0))</x:f>
        <x:v/>
      </x:c>
      <x:c r="W93" s="196">
        <x:f ca="1">=IF(T93="","",IF(T93="-","",IF(U93=0,"",IF(OR(T93&gt;AA4,T93&lt;-AA4),"*",""))))</x:f>
        <x:v/>
      </x:c>
      <x:c r="X93" s="98" t="str">
        <x:v/>
      </x:c>
    </x:row>
    <x:row r="94" spans="1:25" s="12" x14ac:dyDescent="0.25">
      <x:c r="A94" s="90" t="str">
        <x:v>89</x:v>
      </x:c>
      <x:c r="B94" s="191" t="str">
        <x:v>QLA38749</x:v>
      </x:c>
      <x:c r="C94" s="191" t="str">
        <x:v>Canon IR 400</x:v>
      </x:c>
      <x:c r="D94" s="191" t="str">
        <x:v>B/W Copies</x:v>
      </x:c>
      <x:c r="E94" s="191" t="str">
        <x:v>QLA38749</x:v>
      </x:c>
      <x:c r="F94" s="191" t="str">
        <x:v>Active</x:v>
      </x:c>
      <x:c r="G94" s="191" t="str">
        <x:v>1116 - Expressions Home Gallery</x:v>
      </x:c>
      <x:c r="H94" s="191" t="str">
        <x:v/>
      </x:c>
      <x:c r="I94" s="191" t="str">
        <x:v/>
      </x:c>
      <x:c r="J94" s="191" t="str">
        <x:v/>
      </x:c>
      <x:c r="K94" s="191" t="str">
        <x:v/>
      </x:c>
      <x:c r="L94" s="191" t="str">
        <x:v>1116</x:v>
      </x:c>
      <x:c r="M94" s="191" t="str">
        <x:v>5/29/2018</x:v>
      </x:c>
      <x:c r="N94" s="189" t="n">
        <x:v>11649.00</x:v>
      </x:c>
      <x:c r="O94" s="191" t="str">
        <x:v>8/28/2018</x:v>
      </x:c>
      <x:c r="P94" s="189" t="n">
        <x:v>15488.00</x:v>
      </x:c>
      <x:c r="Q94" s="206" t="n">
        <x:v>0.0011</x:v>
      </x:c>
      <x:c r="R94" s="206" t="n">
        <x:v>0.0026</x:v>
      </x:c>
      <x:c r="S94" s="189" t="n">
        <x:v/>
      </x:c>
      <x:c r="T94" s="187" t="n">
        <x:f ca="1">=IF(AND(U94=0,S94&gt;0),-100%,IF(OR(S94=0,S94="-"),"-",IF(AND(S94=0,U94=0),0%,IF(S94&lt;U94,SUM(U94-S94)/S94,IF(S94&gt;U94,SUM(-1*(S94-U94)/S94),"")))))</x:f>
        <x:v/>
      </x:c>
      <x:c r="U94" s="189" t="n">
        <x:v>3839.00</x:v>
      </x:c>
      <x:c r="V94" s="189" t="n">
        <x:f ca="1">=SUM(U94/ round((O94- M94)/30.42,0))</x:f>
        <x:v/>
      </x:c>
      <x:c r="W94" s="195">
        <x:f ca="1">=IF(T94="","",IF(T94="-","",IF(U94=0,"",IF(OR(T94&gt;AA4,T94&lt;-AA4),"*",""))))</x:f>
        <x:v/>
      </x:c>
      <x:c r="X94" s="91" t="str">
        <x:v/>
      </x:c>
    </x:row>
    <x:row r="95" spans="1:25" s="12" x14ac:dyDescent="0.25">
      <x:c r="A95" s="96" t="str">
        <x:v>90</x:v>
      </x:c>
      <x:c r="B95" s="192" t="str">
        <x:v>SD1461</x:v>
      </x:c>
      <x:c r="C95" s="192" t="str">
        <x:v>Canon IR C5535</x:v>
      </x:c>
      <x:c r="D95" s="192" t="str">
        <x:v>B/W Copies</x:v>
      </x:c>
      <x:c r="E95" s="192" t="str">
        <x:v>WXF13403</x:v>
      </x:c>
      <x:c r="F95" s="192" t="str">
        <x:v>Active</x:v>
      </x:c>
      <x:c r="G95" s="192" t="str">
        <x:v>1122 - Expressions Home Gallery</x:v>
      </x:c>
      <x:c r="H95" s="192" t="str">
        <x:v/>
      </x:c>
      <x:c r="I95" s="192" t="str">
        <x:v/>
      </x:c>
      <x:c r="J95" s="192" t="str">
        <x:v/>
      </x:c>
      <x:c r="K95" s="192" t="str">
        <x:v/>
      </x:c>
      <x:c r="L95" s="192" t="str">
        <x:v>1122</x:v>
      </x:c>
      <x:c r="M95" s="192" t="str">
        <x:v>2/28/2018</x:v>
      </x:c>
      <x:c r="N95" s="183" t="n">
        <x:v>7606.00</x:v>
      </x:c>
      <x:c r="O95" s="192" t="str">
        <x:v>5/31/2018</x:v>
      </x:c>
      <x:c r="P95" s="183" t="n">
        <x:v>11268.00</x:v>
      </x:c>
      <x:c r="Q95" s="207" t="n">
        <x:v>0.0011</x:v>
      </x:c>
      <x:c r="R95" s="207" t="n">
        <x:v>0.0025</x:v>
      </x:c>
      <x:c r="S95" s="183" t="n">
        <x:v/>
      </x:c>
      <x:c r="T95" s="182" t="n">
        <x:f ca="1">=IF(AND(U95=0,S95&gt;0),-100%,IF(OR(S95=0,S95="-"),"-",IF(AND(S95=0,U95=0),0%,IF(S95&lt;U95,SUM(U95-S95)/S95,IF(S95&gt;U95,SUM(-1*(S95-U95)/S95),"")))))</x:f>
        <x:v/>
      </x:c>
      <x:c r="U95" s="183" t="n">
        <x:v>3662.00</x:v>
      </x:c>
      <x:c r="V95" s="183" t="n">
        <x:f ca="1">=SUM(U95/ round((O95- M95)/30.42,0))</x:f>
        <x:v/>
      </x:c>
      <x:c r="W95" s="196">
        <x:f ca="1">=IF(T95="","",IF(T95="-","",IF(U95=0,"",IF(OR(T95&gt;AA4,T95&lt;-AA4),"*",""))))</x:f>
        <x:v/>
      </x:c>
      <x:c r="X95" s="98" t="str">
        <x:v/>
      </x:c>
    </x:row>
    <x:row r="96" spans="1:25" s="12" x14ac:dyDescent="0.25">
      <x:c r="A96" s="90" t="str">
        <x:v>91</x:v>
      </x:c>
      <x:c r="B96" s="191" t="str">
        <x:v>QLA10661</x:v>
      </x:c>
      <x:c r="C96" s="191" t="str">
        <x:v>Canon IR 400</x:v>
      </x:c>
      <x:c r="D96" s="191" t="str">
        <x:v>B/W Copies</x:v>
      </x:c>
      <x:c r="E96" s="191" t="str">
        <x:v>QLA10661</x:v>
      </x:c>
      <x:c r="F96" s="191" t="str">
        <x:v>Active</x:v>
      </x:c>
      <x:c r="G96" s="191" t="str">
        <x:v>1085 - Abilene Showroom</x:v>
      </x:c>
      <x:c r="H96" s="191" t="str">
        <x:v/>
      </x:c>
      <x:c r="I96" s="191" t="str">
        <x:v>Counter / Hallway</x:v>
      </x:c>
      <x:c r="J96" s="191" t="str">
        <x:v/>
      </x:c>
      <x:c r="K96" s="191" t="str">
        <x:v/>
      </x:c>
      <x:c r="L96" s="191" t="str">
        <x:v>1085</x:v>
      </x:c>
      <x:c r="M96" s="191" t="str">
        <x:v>6/1/2014</x:v>
      </x:c>
      <x:c r="N96" s="189" t="n">
        <x:v>67.00</x:v>
      </x:c>
      <x:c r="O96" s="191" t="str">
        <x:v>12/9/2014</x:v>
      </x:c>
      <x:c r="P96" s="189" t="n">
        <x:v>3687.00</x:v>
      </x:c>
      <x:c r="Q96" s="206" t="n">
        <x:v>0.001</x:v>
      </x:c>
      <x:c r="R96" s="206" t="n">
        <x:v>0.0024</x:v>
      </x:c>
      <x:c r="S96" s="189" t="n">
        <x:v/>
      </x:c>
      <x:c r="T96" s="187" t="n">
        <x:f ca="1">=IF(AND(U96=0,S96&gt;0),-100%,IF(OR(S96=0,S96="-"),"-",IF(AND(S96=0,U96=0),0%,IF(S96&lt;U96,SUM(U96-S96)/S96,IF(S96&gt;U96,SUM(-1*(S96-U96)/S96),"")))))</x:f>
        <x:v/>
      </x:c>
      <x:c r="U96" s="189" t="n">
        <x:v>3620.00</x:v>
      </x:c>
      <x:c r="V96" s="189" t="n">
        <x:f ca="1">=SUM(U96/ round((O96- M96)/30.42,0))</x:f>
        <x:v/>
      </x:c>
      <x:c r="W96" s="195">
        <x:f ca="1">=IF(T96="","",IF(T96="-","",IF(U96=0,"",IF(OR(T96&gt;AA4,T96&lt;-AA4),"*",""))))</x:f>
        <x:v/>
      </x:c>
      <x:c r="X96" s="91" t="str">
        <x:v/>
      </x:c>
    </x:row>
    <x:row r="97" spans="1:25" s="12" x14ac:dyDescent="0.25">
      <x:c r="A97" s="96" t="str">
        <x:v>92</x:v>
      </x:c>
      <x:c r="B97" s="192" t="str">
        <x:v>QHM12047</x:v>
      </x:c>
      <x:c r="C97" s="192" t="str">
        <x:v>Canon IR 4235</x:v>
      </x:c>
      <x:c r="D97" s="192" t="str">
        <x:v>B/W Copies</x:v>
      </x:c>
      <x:c r="E97" s="192" t="str">
        <x:v>QHM12047</x:v>
      </x:c>
      <x:c r="F97" s="192" t="str">
        <x:v>Active</x:v>
      </x:c>
      <x:c r="G97" s="192" t="str">
        <x:v>1071 - Bryan</x:v>
      </x:c>
      <x:c r="H97" s="192" t="str">
        <x:v/>
      </x:c>
      <x:c r="I97" s="192" t="str">
        <x:v/>
      </x:c>
      <x:c r="J97" s="192" t="str">
        <x:v/>
      </x:c>
      <x:c r="K97" s="192" t="str">
        <x:v/>
      </x:c>
      <x:c r="L97" s="192" t="str">
        <x:v>1071</x:v>
      </x:c>
      <x:c r="M97" s="192" t="str">
        <x:v>6/1/2014</x:v>
      </x:c>
      <x:c r="N97" s="183" t="n">
        <x:v>89.00</x:v>
      </x:c>
      <x:c r="O97" s="192" t="str">
        <x:v>12/9/2014</x:v>
      </x:c>
      <x:c r="P97" s="183" t="n">
        <x:v>3604.00</x:v>
      </x:c>
      <x:c r="Q97" s="207" t="n">
        <x:v>0.001</x:v>
      </x:c>
      <x:c r="R97" s="207" t="n">
        <x:v>0.0024</x:v>
      </x:c>
      <x:c r="S97" s="183" t="n">
        <x:v/>
      </x:c>
      <x:c r="T97" s="182" t="n">
        <x:f ca="1">=IF(AND(U97=0,S97&gt;0),-100%,IF(OR(S97=0,S97="-"),"-",IF(AND(S97=0,U97=0),0%,IF(S97&lt;U97,SUM(U97-S97)/S97,IF(S97&gt;U97,SUM(-1*(S97-U97)/S97),"")))))</x:f>
        <x:v/>
      </x:c>
      <x:c r="U97" s="183" t="n">
        <x:v>3515.00</x:v>
      </x:c>
      <x:c r="V97" s="183" t="n">
        <x:f ca="1">=SUM(U97/ round((O97- M97)/30.42,0))</x:f>
        <x:v/>
      </x:c>
      <x:c r="W97" s="196">
        <x:f ca="1">=IF(T97="","",IF(T97="-","",IF(U97=0,"",IF(OR(T97&gt;AA4,T97&lt;-AA4),"*",""))))</x:f>
        <x:v/>
      </x:c>
      <x:c r="X97" s="98" t="str">
        <x:v/>
      </x:c>
    </x:row>
    <x:row r="98" spans="1:25" s="12" x14ac:dyDescent="0.25">
      <x:c r="A98" s="90" t="str">
        <x:v>93</x:v>
      </x:c>
      <x:c r="B98" s="191" t="str">
        <x:v>QHM05267</x:v>
      </x:c>
      <x:c r="C98" s="191" t="str">
        <x:v>Canon IR 4235</x:v>
      </x:c>
      <x:c r="D98" s="191" t="str">
        <x:v>B/W Copies</x:v>
      </x:c>
      <x:c r="E98" s="191" t="str">
        <x:v>QHM05267</x:v>
      </x:c>
      <x:c r="F98" s="191" t="str">
        <x:v>Active</x:v>
      </x:c>
      <x:c r="G98" s="191" t="str">
        <x:v>1113 - Tulsa</x:v>
      </x:c>
      <x:c r="H98" s="191" t="str">
        <x:v/>
      </x:c>
      <x:c r="I98" s="191" t="str">
        <x:v/>
      </x:c>
      <x:c r="J98" s="191" t="str">
        <x:v/>
      </x:c>
      <x:c r="K98" s="191" t="str">
        <x:v/>
      </x:c>
      <x:c r="L98" s="191" t="str">
        <x:v>1113</x:v>
      </x:c>
      <x:c r="M98" s="191" t="str">
        <x:v>5/27/2016</x:v>
      </x:c>
      <x:c r="N98" s="189" t="n">
        <x:v>21286.00</x:v>
      </x:c>
      <x:c r="O98" s="191" t="str">
        <x:v>9/1/2016</x:v>
      </x:c>
      <x:c r="P98" s="189" t="n">
        <x:v>24678.00</x:v>
      </x:c>
      <x:c r="Q98" s="206" t="n">
        <x:v>0.001</x:v>
      </x:c>
      <x:c r="R98" s="206" t="n">
        <x:v>0.0023</x:v>
      </x:c>
      <x:c r="S98" s="189" t="n">
        <x:v/>
      </x:c>
      <x:c r="T98" s="187" t="n">
        <x:f ca="1">=IF(AND(U98=0,S98&gt;0),-100%,IF(OR(S98=0,S98="-"),"-",IF(AND(S98=0,U98=0),0%,IF(S98&lt;U98,SUM(U98-S98)/S98,IF(S98&gt;U98,SUM(-1*(S98-U98)/S98),"")))))</x:f>
        <x:v/>
      </x:c>
      <x:c r="U98" s="189" t="n">
        <x:v>3392.00</x:v>
      </x:c>
      <x:c r="V98" s="189" t="n">
        <x:f ca="1">=SUM(U98/ round((O98- M98)/30.42,0))</x:f>
        <x:v/>
      </x:c>
      <x:c r="W98" s="195">
        <x:f ca="1">=IF(T98="","",IF(T98="-","",IF(U98=0,"",IF(OR(T98&gt;AA4,T98&lt;-AA4),"*",""))))</x:f>
        <x:v/>
      </x:c>
      <x:c r="X98" s="91" t="str">
        <x:v/>
      </x:c>
    </x:row>
    <x:row r="99" spans="1:25" s="12" x14ac:dyDescent="0.25">
      <x:c r="A99" s="96" t="str">
        <x:v>94</x:v>
      </x:c>
      <x:c r="B99" s="192" t="str">
        <x:v>QLA09453</x:v>
      </x:c>
      <x:c r="C99" s="192" t="str">
        <x:v>Canon IR 400</x:v>
      </x:c>
      <x:c r="D99" s="192" t="str">
        <x:v>B/W Copies</x:v>
      </x:c>
      <x:c r="E99" s="192" t="str">
        <x:v>QLA09453</x:v>
      </x:c>
      <x:c r="F99" s="192" t="str">
        <x:v>Active</x:v>
      </x:c>
      <x:c r="G99" s="192" t="str">
        <x:v>1405 - Kennesaw</x:v>
      </x:c>
      <x:c r="H99" s="192" t="str">
        <x:v/>
      </x:c>
      <x:c r="I99" s="192" t="str">
        <x:v/>
      </x:c>
      <x:c r="J99" s="192" t="str">
        <x:v/>
      </x:c>
      <x:c r="K99" s="192" t="str">
        <x:v/>
      </x:c>
      <x:c r="L99" s="192" t="str">
        <x:v>1405</x:v>
      </x:c>
      <x:c r="M99" s="192" t="str">
        <x:v>6/1/2014</x:v>
      </x:c>
      <x:c r="N99" s="183" t="n">
        <x:v>62.00</x:v>
      </x:c>
      <x:c r="O99" s="192" t="str">
        <x:v>12/9/2014</x:v>
      </x:c>
      <x:c r="P99" s="183" t="n">
        <x:v>3300.00</x:v>
      </x:c>
      <x:c r="Q99" s="207" t="n">
        <x:v>0.0009</x:v>
      </x:c>
      <x:c r="R99" s="207" t="n">
        <x:v>0.0022</x:v>
      </x:c>
      <x:c r="S99" s="183" t="n">
        <x:v/>
      </x:c>
      <x:c r="T99" s="182" t="n">
        <x:f ca="1">=IF(AND(U99=0,S99&gt;0),-100%,IF(OR(S99=0,S99="-"),"-",IF(AND(S99=0,U99=0),0%,IF(S99&lt;U99,SUM(U99-S99)/S99,IF(S99&gt;U99,SUM(-1*(S99-U99)/S99),"")))))</x:f>
        <x:v/>
      </x:c>
      <x:c r="U99" s="183" t="n">
        <x:v>3238.00</x:v>
      </x:c>
      <x:c r="V99" s="183" t="n">
        <x:f ca="1">=SUM(U99/ round((O99- M99)/30.42,0))</x:f>
        <x:v/>
      </x:c>
      <x:c r="W99" s="196">
        <x:f ca="1">=IF(T99="","",IF(T99="-","",IF(U99=0,"",IF(OR(T99&gt;AA4,T99&lt;-AA4),"*",""))))</x:f>
        <x:v/>
      </x:c>
      <x:c r="X99" s="98" t="str">
        <x:v/>
      </x:c>
    </x:row>
    <x:row r="100" spans="1:25" s="12" x14ac:dyDescent="0.25">
      <x:c r="A100" s="90" t="str">
        <x:v>95</x:v>
      </x:c>
      <x:c r="B100" s="191" t="str">
        <x:v>FPR50489</x:v>
      </x:c>
      <x:c r="C100" s="191" t="str">
        <x:v>Canon IR 400</x:v>
      </x:c>
      <x:c r="D100" s="191" t="str">
        <x:v>B/W Copies</x:v>
      </x:c>
      <x:c r="E100" s="191" t="str">
        <x:v>QLA10662</x:v>
      </x:c>
      <x:c r="F100" s="191" t="str">
        <x:v>Active</x:v>
      </x:c>
      <x:c r="G100" s="191" t="str">
        <x:v>1044 - Albuquerque</x:v>
      </x:c>
      <x:c r="H100" s="191" t="str">
        <x:v/>
      </x:c>
      <x:c r="I100" s="191" t="str">
        <x:v/>
      </x:c>
      <x:c r="J100" s="191" t="str">
        <x:v/>
      </x:c>
      <x:c r="K100" s="191" t="str">
        <x:v/>
      </x:c>
      <x:c r="L100" s="191" t="str">
        <x:v>1044</x:v>
      </x:c>
      <x:c r="M100" s="191" t="str">
        <x:v>6/1/2014</x:v>
      </x:c>
      <x:c r="N100" s="189" t="n">
        <x:v>233.00</x:v>
      </x:c>
      <x:c r="O100" s="191" t="str">
        <x:v>12/9/2014</x:v>
      </x:c>
      <x:c r="P100" s="189" t="n">
        <x:v>3403.00</x:v>
      </x:c>
      <x:c r="Q100" s="206" t="n">
        <x:v>0.0009</x:v>
      </x:c>
      <x:c r="R100" s="206" t="n">
        <x:v>0.0021</x:v>
      </x:c>
      <x:c r="S100" s="189" t="n">
        <x:v/>
      </x:c>
      <x:c r="T100" s="187" t="n">
        <x:f ca="1">=IF(AND(U100=0,S100&gt;0),-100%,IF(OR(S100=0,S100="-"),"-",IF(AND(S100=0,U100=0),0%,IF(S100&lt;U100,SUM(U100-S100)/S100,IF(S100&gt;U100,SUM(-1*(S100-U100)/S100),"")))))</x:f>
        <x:v/>
      </x:c>
      <x:c r="U100" s="189" t="n">
        <x:v>3170.00</x:v>
      </x:c>
      <x:c r="V100" s="189" t="n">
        <x:f ca="1">=SUM(U100/ round((O100- M100)/30.42,0))</x:f>
        <x:v/>
      </x:c>
      <x:c r="W100" s="195">
        <x:f ca="1">=IF(T100="","",IF(T100="-","",IF(U100=0,"",IF(OR(T100&gt;AA4,T100&lt;-AA4),"*",""))))</x:f>
        <x:v/>
      </x:c>
      <x:c r="X100" s="91" t="str">
        <x:v/>
      </x:c>
    </x:row>
    <x:row r="101" spans="1:25" s="12" x14ac:dyDescent="0.25">
      <x:c r="A101" s="96" t="str">
        <x:v>96</x:v>
      </x:c>
      <x:c r="B101" s="192" t="str">
        <x:v>QLA08390</x:v>
      </x:c>
      <x:c r="C101" s="192" t="str">
        <x:v>Canon IR 400</x:v>
      </x:c>
      <x:c r="D101" s="192" t="str">
        <x:v>B/W Copies</x:v>
      </x:c>
      <x:c r="E101" s="192" t="str">
        <x:v>QLA08390</x:v>
      </x:c>
      <x:c r="F101" s="192" t="str">
        <x:v>Active</x:v>
      </x:c>
      <x:c r="G101" s="192" t="str">
        <x:v>1046 - San Antonio Downtown (1666)</x:v>
      </x:c>
      <x:c r="H101" s="192" t="str">
        <x:v/>
      </x:c>
      <x:c r="I101" s="192" t="str">
        <x:v>1st Floor / Admin Copy Area</x:v>
      </x:c>
      <x:c r="J101" s="192" t="str">
        <x:v>1</x:v>
      </x:c>
      <x:c r="K101" s="192" t="str">
        <x:v/>
      </x:c>
      <x:c r="L101" s="192" t="str">
        <x:v>1046</x:v>
      </x:c>
      <x:c r="M101" s="192" t="str">
        <x:v>2/22/2016</x:v>
      </x:c>
      <x:c r="N101" s="183" t="n">
        <x:v>63451.00</x:v>
      </x:c>
      <x:c r="O101" s="192" t="str">
        <x:v>5/27/2016</x:v>
      </x:c>
      <x:c r="P101" s="183" t="n">
        <x:v>66411.00</x:v>
      </x:c>
      <x:c r="Q101" s="207" t="n">
        <x:v>0.0009</x:v>
      </x:c>
      <x:c r="R101" s="207" t="n">
        <x:v>0.002</x:v>
      </x:c>
      <x:c r="S101" s="183" t="n">
        <x:v/>
      </x:c>
      <x:c r="T101" s="182" t="n">
        <x:f ca="1">=IF(AND(U101=0,S101&gt;0),-100%,IF(OR(S101=0,S101="-"),"-",IF(AND(S101=0,U101=0),0%,IF(S101&lt;U101,SUM(U101-S101)/S101,IF(S101&gt;U101,SUM(-1*(S101-U101)/S101),"")))))</x:f>
        <x:v/>
      </x:c>
      <x:c r="U101" s="183" t="n">
        <x:v>2960.00</x:v>
      </x:c>
      <x:c r="V101" s="183" t="n">
        <x:f ca="1">=SUM(U101/ round((O101- M101)/30.42,0))</x:f>
        <x:v/>
      </x:c>
      <x:c r="W101" s="196">
        <x:f ca="1">=IF(T101="","",IF(T101="-","",IF(U101=0,"",IF(OR(T101&gt;AA4,T101&lt;-AA4),"*",""))))</x:f>
        <x:v/>
      </x:c>
      <x:c r="X101" s="98" t="str">
        <x:v/>
      </x:c>
    </x:row>
    <x:row r="102" spans="1:25" s="12" x14ac:dyDescent="0.25">
      <x:c r="A102" s="90" t="str">
        <x:v>97</x:v>
      </x:c>
      <x:c r="B102" s="191" t="str">
        <x:v>QLA09358</x:v>
      </x:c>
      <x:c r="C102" s="191" t="str">
        <x:v>Canon IR 400</x:v>
      </x:c>
      <x:c r="D102" s="191" t="str">
        <x:v>B/W Copies</x:v>
      </x:c>
      <x:c r="E102" s="191" t="str">
        <x:v>QLA09358</x:v>
      </x:c>
      <x:c r="F102" s="191" t="str">
        <x:v>Active</x:v>
      </x:c>
      <x:c r="G102" s="191" t="str">
        <x:v>1082 - Norman, OK</x:v>
      </x:c>
      <x:c r="H102" s="191" t="str">
        <x:v/>
      </x:c>
      <x:c r="I102" s="191" t="str">
        <x:v/>
      </x:c>
      <x:c r="J102" s="191" t="str">
        <x:v/>
      </x:c>
      <x:c r="K102" s="191" t="str">
        <x:v/>
      </x:c>
      <x:c r="L102" s="191" t="str">
        <x:v>1082</x:v>
      </x:c>
      <x:c r="M102" s="191" t="str">
        <x:v>6/1/2014</x:v>
      </x:c>
      <x:c r="N102" s="189" t="n">
        <x:v>53.00</x:v>
      </x:c>
      <x:c r="O102" s="191" t="str">
        <x:v>12/9/2014</x:v>
      </x:c>
      <x:c r="P102" s="189" t="n">
        <x:v>3008.00</x:v>
      </x:c>
      <x:c r="Q102" s="206" t="n">
        <x:v>0.0008</x:v>
      </x:c>
      <x:c r="R102" s="206" t="n">
        <x:v>0.002</x:v>
      </x:c>
      <x:c r="S102" s="189" t="n">
        <x:v/>
      </x:c>
      <x:c r="T102" s="187" t="n">
        <x:f ca="1">=IF(AND(U102=0,S102&gt;0),-100%,IF(OR(S102=0,S102="-"),"-",IF(AND(S102=0,U102=0),0%,IF(S102&lt;U102,SUM(U102-S102)/S102,IF(S102&gt;U102,SUM(-1*(S102-U102)/S102),"")))))</x:f>
        <x:v/>
      </x:c>
      <x:c r="U102" s="189" t="n">
        <x:v>2955.00</x:v>
      </x:c>
      <x:c r="V102" s="189" t="n">
        <x:f ca="1">=SUM(U102/ round((O102- M102)/30.42,0))</x:f>
        <x:v/>
      </x:c>
      <x:c r="W102" s="195">
        <x:f ca="1">=IF(T102="","",IF(T102="-","",IF(U102=0,"",IF(OR(T102&gt;AA4,T102&lt;-AA4),"*",""))))</x:f>
        <x:v/>
      </x:c>
      <x:c r="X102" s="91" t="str">
        <x:v/>
      </x:c>
    </x:row>
    <x:row r="103" spans="1:25" s="12" x14ac:dyDescent="0.25">
      <x:c r="A103" s="96" t="str">
        <x:v>98</x:v>
      </x:c>
      <x:c r="B103" s="192" t="str">
        <x:v>SD1460</x:v>
      </x:c>
      <x:c r="C103" s="192" t="str">
        <x:v>Canon IR C5535</x:v>
      </x:c>
      <x:c r="D103" s="192" t="str">
        <x:v>B/W Copies</x:v>
      </x:c>
      <x:c r="E103" s="192" t="str">
        <x:v>WXF13376</x:v>
      </x:c>
      <x:c r="F103" s="192" t="str">
        <x:v>Active</x:v>
      </x:c>
      <x:c r="G103" s="192" t="str">
        <x:v>1122 - Expressions Home Gallery</x:v>
      </x:c>
      <x:c r="H103" s="192" t="str">
        <x:v/>
      </x:c>
      <x:c r="I103" s="192" t="str">
        <x:v/>
      </x:c>
      <x:c r="J103" s="192" t="str">
        <x:v/>
      </x:c>
      <x:c r="K103" s="192" t="str">
        <x:v/>
      </x:c>
      <x:c r="L103" s="192" t="str">
        <x:v>1122</x:v>
      </x:c>
      <x:c r="M103" s="192" t="str">
        <x:v>9/1/2017</x:v>
      </x:c>
      <x:c r="N103" s="183" t="n">
        <x:v>45.00</x:v>
      </x:c>
      <x:c r="O103" s="192" t="str">
        <x:v>2/28/2018</x:v>
      </x:c>
      <x:c r="P103" s="183" t="n">
        <x:v>2958.00</x:v>
      </x:c>
      <x:c r="Q103" s="207" t="n">
        <x:v>0.0008</x:v>
      </x:c>
      <x:c r="R103" s="207" t="n">
        <x:v>0.0019</x:v>
      </x:c>
      <x:c r="S103" s="183" t="n">
        <x:v/>
      </x:c>
      <x:c r="T103" s="182" t="n">
        <x:f ca="1">=IF(AND(U103=0,S103&gt;0),-100%,IF(OR(S103=0,S103="-"),"-",IF(AND(S103=0,U103=0),0%,IF(S103&lt;U103,SUM(U103-S103)/S103,IF(S103&gt;U103,SUM(-1*(S103-U103)/S103),"")))))</x:f>
        <x:v/>
      </x:c>
      <x:c r="U103" s="183" t="n">
        <x:v>2913.00</x:v>
      </x:c>
      <x:c r="V103" s="183" t="n">
        <x:f ca="1">=SUM(U103/ round((O103- M103)/30.42,0))</x:f>
        <x:v/>
      </x:c>
      <x:c r="W103" s="196">
        <x:f ca="1">=IF(T103="","",IF(T103="-","",IF(U103=0,"",IF(OR(T103&gt;AA4,T103&lt;-AA4),"*",""))))</x:f>
        <x:v/>
      </x:c>
      <x:c r="X103" s="98" t="str">
        <x:v/>
      </x:c>
    </x:row>
    <x:row r="104" spans="1:25" s="12" x14ac:dyDescent="0.25">
      <x:c r="A104" s="90" t="str">
        <x:v>99</x:v>
      </x:c>
      <x:c r="B104" s="191" t="str">
        <x:v>RKJ00699</x:v>
      </x:c>
      <x:c r="C104" s="191" t="str">
        <x:v>Canon IR 4235</x:v>
      </x:c>
      <x:c r="D104" s="191" t="str">
        <x:v>B/W Copies</x:v>
      </x:c>
      <x:c r="E104" s="191" t="str">
        <x:v>RKJ00699</x:v>
      </x:c>
      <x:c r="F104" s="191" t="str">
        <x:v>Active</x:v>
      </x:c>
      <x:c r="G104" s="191" t="str">
        <x:v>1080 - Grand Prairie DFW Showroom</x:v>
      </x:c>
      <x:c r="H104" s="191" t="str">
        <x:v/>
      </x:c>
      <x:c r="I104" s="191" t="str">
        <x:v/>
      </x:c>
      <x:c r="J104" s="191" t="str">
        <x:v/>
      </x:c>
      <x:c r="K104" s="191" t="str">
        <x:v/>
      </x:c>
      <x:c r="L104" s="191" t="str">
        <x:v>1080</x:v>
      </x:c>
      <x:c r="M104" s="191" t="str">
        <x:v>6/1/2014</x:v>
      </x:c>
      <x:c r="N104" s="189" t="n">
        <x:v>54.00</x:v>
      </x:c>
      <x:c r="O104" s="191" t="str">
        <x:v>12/9/2014</x:v>
      </x:c>
      <x:c r="P104" s="189" t="n">
        <x:v>2882.00</x:v>
      </x:c>
      <x:c r="Q104" s="206" t="n">
        <x:v>0.0008</x:v>
      </x:c>
      <x:c r="R104" s="206" t="n">
        <x:v>0.0019</x:v>
      </x:c>
      <x:c r="S104" s="189" t="n">
        <x:v/>
      </x:c>
      <x:c r="T104" s="187" t="n">
        <x:f ca="1">=IF(AND(U104=0,S104&gt;0),-100%,IF(OR(S104=0,S104="-"),"-",IF(AND(S104=0,U104=0),0%,IF(S104&lt;U104,SUM(U104-S104)/S104,IF(S104&gt;U104,SUM(-1*(S104-U104)/S104),"")))))</x:f>
        <x:v/>
      </x:c>
      <x:c r="U104" s="189" t="n">
        <x:v>2828.00</x:v>
      </x:c>
      <x:c r="V104" s="189" t="n">
        <x:f ca="1">=SUM(U104/ round((O104- M104)/30.42,0))</x:f>
        <x:v/>
      </x:c>
      <x:c r="W104" s="195">
        <x:f ca="1">=IF(T104="","",IF(T104="-","",IF(U104=0,"",IF(OR(T104&gt;AA4,T104&lt;-AA4),"*",""))))</x:f>
        <x:v/>
      </x:c>
      <x:c r="X104" s="91" t="str">
        <x:v/>
      </x:c>
    </x:row>
    <x:row r="105" spans="1:25" s="12" x14ac:dyDescent="0.25">
      <x:c r="A105" s="96" t="str">
        <x:v>100</x:v>
      </x:c>
      <x:c r="B105" s="192" t="str">
        <x:v>FPR59322</x:v>
      </x:c>
      <x:c r="C105" s="192" t="str">
        <x:v>Canon IR 400</x:v>
      </x:c>
      <x:c r="D105" s="192" t="str">
        <x:v>B/W Copies</x:v>
      </x:c>
      <x:c r="E105" s="192" t="str">
        <x:v>QLA40551</x:v>
      </x:c>
      <x:c r="F105" s="192" t="str">
        <x:v>Active</x:v>
      </x:c>
      <x:c r="G105" s="192" t="str">
        <x:v>3007 - Tucson, AZ</x:v>
      </x:c>
      <x:c r="H105" s="192" t="str">
        <x:v/>
      </x:c>
      <x:c r="I105" s="192" t="str">
        <x:v/>
      </x:c>
      <x:c r="J105" s="192" t="str">
        <x:v/>
      </x:c>
      <x:c r="K105" s="192" t="str">
        <x:v/>
      </x:c>
      <x:c r="L105" s="192" t="str">
        <x:v>3007</x:v>
      </x:c>
      <x:c r="M105" s="192" t="str">
        <x:v>9/1/2017</x:v>
      </x:c>
      <x:c r="N105" s="183" t="n">
        <x:v>58.00</x:v>
      </x:c>
      <x:c r="O105" s="192" t="str">
        <x:v>2/26/2018</x:v>
      </x:c>
      <x:c r="P105" s="183" t="n">
        <x:v>2824.00</x:v>
      </x:c>
      <x:c r="Q105" s="207" t="n">
        <x:v>0.0008</x:v>
      </x:c>
      <x:c r="R105" s="207" t="n">
        <x:v>0.0019</x:v>
      </x:c>
      <x:c r="S105" s="183" t="n">
        <x:v/>
      </x:c>
      <x:c r="T105" s="182" t="n">
        <x:f ca="1">=IF(AND(U105=0,S105&gt;0),-100%,IF(OR(S105=0,S105="-"),"-",IF(AND(S105=0,U105=0),0%,IF(S105&lt;U105,SUM(U105-S105)/S105,IF(S105&gt;U105,SUM(-1*(S105-U105)/S105),"")))))</x:f>
        <x:v/>
      </x:c>
      <x:c r="U105" s="183" t="n">
        <x:v>2766.00</x:v>
      </x:c>
      <x:c r="V105" s="183" t="n">
        <x:f ca="1">=SUM(U105/ round((O105- M105)/30.42,0))</x:f>
        <x:v/>
      </x:c>
      <x:c r="W105" s="196">
        <x:f ca="1">=IF(T105="","",IF(T105="-","",IF(U105=0,"",IF(OR(T105&gt;AA4,T105&lt;-AA4),"*",""))))</x:f>
        <x:v/>
      </x:c>
      <x:c r="X105" s="98" t="str">
        <x:v/>
      </x:c>
    </x:row>
    <x:row r="106" spans="1:25" s="12" x14ac:dyDescent="0.25">
      <x:c r="A106" s="90" t="str">
        <x:v>101</x:v>
      </x:c>
      <x:c r="B106" s="191" t="str">
        <x:v>QLA08395</x:v>
      </x:c>
      <x:c r="C106" s="191" t="str">
        <x:v>Canon IR 400</x:v>
      </x:c>
      <x:c r="D106" s="191" t="str">
        <x:v>B/W Copies</x:v>
      </x:c>
      <x:c r="E106" s="191" t="str">
        <x:v>QLA08395</x:v>
      </x:c>
      <x:c r="F106" s="191" t="str">
        <x:v>Active</x:v>
      </x:c>
      <x:c r="G106" s="191" t="str">
        <x:v>1046 - San Antonio Downtown (1666)</x:v>
      </x:c>
      <x:c r="H106" s="191" t="str">
        <x:v/>
      </x:c>
      <x:c r="I106" s="191" t="str">
        <x:v>Copy Area</x:v>
      </x:c>
      <x:c r="J106" s="191" t="str">
        <x:v/>
      </x:c>
      <x:c r="K106" s="191" t="str">
        <x:v/>
      </x:c>
      <x:c r="L106" s="191" t="str">
        <x:v>1046</x:v>
      </x:c>
      <x:c r="M106" s="191" t="str">
        <x:v>8/26/2015</x:v>
      </x:c>
      <x:c r="N106" s="189" t="n">
        <x:v>13556.00</x:v>
      </x:c>
      <x:c r="O106" s="191" t="str">
        <x:v>11/20/2015</x:v>
      </x:c>
      <x:c r="P106" s="189" t="n">
        <x:v>16321.00</x:v>
      </x:c>
      <x:c r="Q106" s="206" t="n">
        <x:v>0.0008</x:v>
      </x:c>
      <x:c r="R106" s="206" t="n">
        <x:v>0.0018</x:v>
      </x:c>
      <x:c r="S106" s="189" t="n">
        <x:v/>
      </x:c>
      <x:c r="T106" s="187" t="n">
        <x:f ca="1">=IF(AND(U106=0,S106&gt;0),-100%,IF(OR(S106=0,S106="-"),"-",IF(AND(S106=0,U106=0),0%,IF(S106&lt;U106,SUM(U106-S106)/S106,IF(S106&gt;U106,SUM(-1*(S106-U106)/S106),"")))))</x:f>
        <x:v/>
      </x:c>
      <x:c r="U106" s="189" t="n">
        <x:v>2765.00</x:v>
      </x:c>
      <x:c r="V106" s="189" t="n">
        <x:f ca="1">=SUM(U106/ round((O106- M106)/30.42,0))</x:f>
        <x:v/>
      </x:c>
      <x:c r="W106" s="195">
        <x:f ca="1">=IF(T106="","",IF(T106="-","",IF(U106=0,"",IF(OR(T106&gt;AA4,T106&lt;-AA4),"*",""))))</x:f>
        <x:v/>
      </x:c>
      <x:c r="X106" s="91" t="str">
        <x:v/>
      </x:c>
    </x:row>
    <x:row r="107" spans="1:25" s="12" x14ac:dyDescent="0.25">
      <x:c r="A107" s="96" t="str">
        <x:v>102</x:v>
      </x:c>
      <x:c r="B107" s="192" t="str">
        <x:v>QLA09005</x:v>
      </x:c>
      <x:c r="C107" s="192" t="str">
        <x:v>Canon IR 400</x:v>
      </x:c>
      <x:c r="D107" s="192" t="str">
        <x:v>B/W Copies</x:v>
      </x:c>
      <x:c r="E107" s="192" t="str">
        <x:v>QLA09005</x:v>
      </x:c>
      <x:c r="F107" s="192" t="str">
        <x:v>Active</x:v>
      </x:c>
      <x:c r="G107" s="192" t="str">
        <x:v>1089 - League City HVAC</x:v>
      </x:c>
      <x:c r="H107" s="192" t="str">
        <x:v/>
      </x:c>
      <x:c r="I107" s="192" t="str">
        <x:v/>
      </x:c>
      <x:c r="J107" s="192" t="str">
        <x:v>1</x:v>
      </x:c>
      <x:c r="K107" s="192" t="str">
        <x:v/>
      </x:c>
      <x:c r="L107" s="192" t="str">
        <x:v>1089</x:v>
      </x:c>
      <x:c r="M107" s="192" t="str">
        <x:v>6/1/2014</x:v>
      </x:c>
      <x:c r="N107" s="183" t="n">
        <x:v>86.00</x:v>
      </x:c>
      <x:c r="O107" s="192" t="str">
        <x:v>12/9/2014</x:v>
      </x:c>
      <x:c r="P107" s="183" t="n">
        <x:v>2706.00</x:v>
      </x:c>
      <x:c r="Q107" s="207" t="n">
        <x:v>0.0008</x:v>
      </x:c>
      <x:c r="R107" s="207" t="n">
        <x:v>0.0018</x:v>
      </x:c>
      <x:c r="S107" s="183" t="n">
        <x:v/>
      </x:c>
      <x:c r="T107" s="182" t="n">
        <x:f ca="1">=IF(AND(U107=0,S107&gt;0),-100%,IF(OR(S107=0,S107="-"),"-",IF(AND(S107=0,U107=0),0%,IF(S107&lt;U107,SUM(U107-S107)/S107,IF(S107&gt;U107,SUM(-1*(S107-U107)/S107),"")))))</x:f>
        <x:v/>
      </x:c>
      <x:c r="U107" s="183" t="n">
        <x:v>2620.00</x:v>
      </x:c>
      <x:c r="V107" s="183" t="n">
        <x:f ca="1">=SUM(U107/ round((O107- M107)/30.42,0))</x:f>
        <x:v/>
      </x:c>
      <x:c r="W107" s="196">
        <x:f ca="1">=IF(T107="","",IF(T107="-","",IF(U107=0,"",IF(OR(T107&gt;AA4,T107&lt;-AA4),"*",""))))</x:f>
        <x:v/>
      </x:c>
      <x:c r="X107" s="98" t="str">
        <x:v/>
      </x:c>
    </x:row>
    <x:row r="108" spans="1:25" s="12" x14ac:dyDescent="0.25">
      <x:c r="A108" s="90" t="str">
        <x:v>103</x:v>
      </x:c>
      <x:c r="B108" s="191" t="str">
        <x:v>QLA10701</x:v>
      </x:c>
      <x:c r="C108" s="191" t="str">
        <x:v>Canon IR 400</x:v>
      </x:c>
      <x:c r="D108" s="191" t="str">
        <x:v>B/W Copies</x:v>
      </x:c>
      <x:c r="E108" s="191" t="str">
        <x:v>QLA10701</x:v>
      </x:c>
      <x:c r="F108" s="191" t="str">
        <x:v>Active</x:v>
      </x:c>
      <x:c r="G108" s="191" t="str">
        <x:v>1011 - Midland Showroom</x:v>
      </x:c>
      <x:c r="H108" s="191" t="str">
        <x:v/>
      </x:c>
      <x:c r="I108" s="191" t="str">
        <x:v>Counter Sales</x:v>
      </x:c>
      <x:c r="J108" s="191" t="str">
        <x:v/>
      </x:c>
      <x:c r="K108" s="191" t="str">
        <x:v/>
      </x:c>
      <x:c r="L108" s="191" t="str">
        <x:v>1011</x:v>
      </x:c>
      <x:c r="M108" s="191" t="str">
        <x:v>6/1/2014</x:v>
      </x:c>
      <x:c r="N108" s="189" t="n">
        <x:v>81.00</x:v>
      </x:c>
      <x:c r="O108" s="191" t="str">
        <x:v>12/9/2014</x:v>
      </x:c>
      <x:c r="P108" s="189" t="n">
        <x:v>2677.00</x:v>
      </x:c>
      <x:c r="Q108" s="206" t="n">
        <x:v>0.0007</x:v>
      </x:c>
      <x:c r="R108" s="206" t="n">
        <x:v>0.0017</x:v>
      </x:c>
      <x:c r="S108" s="189" t="n">
        <x:v/>
      </x:c>
      <x:c r="T108" s="187" t="n">
        <x:f ca="1">=IF(AND(U108=0,S108&gt;0),-100%,IF(OR(S108=0,S108="-"),"-",IF(AND(S108=0,U108=0),0%,IF(S108&lt;U108,SUM(U108-S108)/S108,IF(S108&gt;U108,SUM(-1*(S108-U108)/S108),"")))))</x:f>
        <x:v/>
      </x:c>
      <x:c r="U108" s="189" t="n">
        <x:v>2596.00</x:v>
      </x:c>
      <x:c r="V108" s="189" t="n">
        <x:f ca="1">=SUM(U108/ round((O108- M108)/30.42,0))</x:f>
        <x:v/>
      </x:c>
      <x:c r="W108" s="195">
        <x:f ca="1">=IF(T108="","",IF(T108="-","",IF(U108=0,"",IF(OR(T108&gt;AA4,T108&lt;-AA4),"*",""))))</x:f>
        <x:v/>
      </x:c>
      <x:c r="X108" s="91" t="str">
        <x:v/>
      </x:c>
    </x:row>
    <x:row r="109" spans="1:25" s="12" x14ac:dyDescent="0.25">
      <x:c r="A109" s="96" t="str">
        <x:v>104</x:v>
      </x:c>
      <x:c r="B109" s="192" t="str">
        <x:v>WXF13750</x:v>
      </x:c>
      <x:c r="C109" s="192" t="str">
        <x:v>Canon IR C5535</x:v>
      </x:c>
      <x:c r="D109" s="192" t="str">
        <x:v>B/W Copies</x:v>
      </x:c>
      <x:c r="E109" s="192" t="str">
        <x:v>WXF13750</x:v>
      </x:c>
      <x:c r="F109" s="192" t="str">
        <x:v>Active</x:v>
      </x:c>
      <x:c r="G109" s="192" t="str">
        <x:v>1121- Expressions Home Gallery</x:v>
      </x:c>
      <x:c r="H109" s="192" t="str">
        <x:v/>
      </x:c>
      <x:c r="I109" s="192" t="str">
        <x:v>Acct</x:v>
      </x:c>
      <x:c r="J109" s="192" t="str">
        <x:v>1</x:v>
      </x:c>
      <x:c r="K109" s="192" t="str">
        <x:v>temp</x:v>
      </x:c>
      <x:c r="L109" s="192" t="str">
        <x:v>1121</x:v>
      </x:c>
      <x:c r="M109" s="192" t="str">
        <x:v>2/28/2018</x:v>
      </x:c>
      <x:c r="N109" s="183" t="n">
        <x:v>2326.00</x:v>
      </x:c>
      <x:c r="O109" s="192" t="str">
        <x:v>5/30/2018</x:v>
      </x:c>
      <x:c r="P109" s="183" t="n">
        <x:v>4831.00</x:v>
      </x:c>
      <x:c r="Q109" s="207" t="n">
        <x:v>0.0007</x:v>
      </x:c>
      <x:c r="R109" s="207" t="n">
        <x:v>0.0017</x:v>
      </x:c>
      <x:c r="S109" s="183" t="n">
        <x:v/>
      </x:c>
      <x:c r="T109" s="182" t="n">
        <x:f ca="1">=IF(AND(U109=0,S109&gt;0),-100%,IF(OR(S109=0,S109="-"),"-",IF(AND(S109=0,U109=0),0%,IF(S109&lt;U109,SUM(U109-S109)/S109,IF(S109&gt;U109,SUM(-1*(S109-U109)/S109),"")))))</x:f>
        <x:v/>
      </x:c>
      <x:c r="U109" s="183" t="n">
        <x:v>2505.00</x:v>
      </x:c>
      <x:c r="V109" s="183" t="n">
        <x:f ca="1">=SUM(U109/ round((O109- M109)/30.42,0))</x:f>
        <x:v/>
      </x:c>
      <x:c r="W109" s="196">
        <x:f ca="1">=IF(T109="","",IF(T109="-","",IF(U109=0,"",IF(OR(T109&gt;AA4,T109&lt;-AA4),"*",""))))</x:f>
        <x:v/>
      </x:c>
      <x:c r="X109" s="98" t="str">
        <x:v/>
      </x:c>
    </x:row>
    <x:row r="110" spans="1:25" s="12" x14ac:dyDescent="0.25">
      <x:c r="A110" s="90" t="str">
        <x:v>105</x:v>
      </x:c>
      <x:c r="B110" s="191" t="str">
        <x:v>QHM08288</x:v>
      </x:c>
      <x:c r="C110" s="191" t="str">
        <x:v>Canon IR 4235</x:v>
      </x:c>
      <x:c r="D110" s="191" t="str">
        <x:v>B/W Copies</x:v>
      </x:c>
      <x:c r="E110" s="191" t="str">
        <x:v>QHM08288</x:v>
      </x:c>
      <x:c r="F110" s="191" t="str">
        <x:v>Active</x:v>
      </x:c>
      <x:c r="G110" s="191" t="str">
        <x:v>1050 - Longview HVAC</x:v>
      </x:c>
      <x:c r="H110" s="191" t="str">
        <x:v/>
      </x:c>
      <x:c r="I110" s="191" t="str">
        <x:v>Copy Area</x:v>
      </x:c>
      <x:c r="J110" s="191" t="str">
        <x:v/>
      </x:c>
      <x:c r="K110" s="191" t="str">
        <x:v/>
      </x:c>
      <x:c r="L110" s="191" t="str">
        <x:v>1050</x:v>
      </x:c>
      <x:c r="M110" s="191" t="str">
        <x:v>6/1/2014</x:v>
      </x:c>
      <x:c r="N110" s="189" t="n">
        <x:v>129.00</x:v>
      </x:c>
      <x:c r="O110" s="191" t="str">
        <x:v>12/9/2014</x:v>
      </x:c>
      <x:c r="P110" s="189" t="n">
        <x:v>2589.00</x:v>
      </x:c>
      <x:c r="Q110" s="206" t="n">
        <x:v>0.0007</x:v>
      </x:c>
      <x:c r="R110" s="206" t="n">
        <x:v>0.0016</x:v>
      </x:c>
      <x:c r="S110" s="189" t="n">
        <x:v/>
      </x:c>
      <x:c r="T110" s="187" t="n">
        <x:f ca="1">=IF(AND(U110=0,S110&gt;0),-100%,IF(OR(S110=0,S110="-"),"-",IF(AND(S110=0,U110=0),0%,IF(S110&lt;U110,SUM(U110-S110)/S110,IF(S110&gt;U110,SUM(-1*(S110-U110)/S110),"")))))</x:f>
        <x:v/>
      </x:c>
      <x:c r="U110" s="189" t="n">
        <x:v>2460.00</x:v>
      </x:c>
      <x:c r="V110" s="189" t="n">
        <x:f ca="1">=SUM(U110/ round((O110- M110)/30.42,0))</x:f>
        <x:v/>
      </x:c>
      <x:c r="W110" s="195">
        <x:f ca="1">=IF(T110="","",IF(T110="-","",IF(U110=0,"",IF(OR(T110&gt;AA4,T110&lt;-AA4),"*",""))))</x:f>
        <x:v/>
      </x:c>
      <x:c r="X110" s="91" t="str">
        <x:v/>
      </x:c>
    </x:row>
    <x:row r="111" spans="1:25" s="12" x14ac:dyDescent="0.25">
      <x:c r="A111" s="96" t="str">
        <x:v>106</x:v>
      </x:c>
      <x:c r="B111" s="192" t="str">
        <x:v>FPR51562</x:v>
      </x:c>
      <x:c r="C111" s="192" t="str">
        <x:v>Canon IR 400</x:v>
      </x:c>
      <x:c r="D111" s="192" t="str">
        <x:v>B/W Copies</x:v>
      </x:c>
      <x:c r="E111" s="192" t="str">
        <x:v>QLA13395</x:v>
      </x:c>
      <x:c r="F111" s="192" t="str">
        <x:v>Active</x:v>
      </x:c>
      <x:c r="G111" s="192" t="str">
        <x:v>3008 - Phoenix, AZ</x:v>
      </x:c>
      <x:c r="H111" s="192" t="str">
        <x:v/>
      </x:c>
      <x:c r="I111" s="192" t="str">
        <x:v>The Cave</x:v>
      </x:c>
      <x:c r="J111" s="192" t="str">
        <x:v/>
      </x:c>
      <x:c r="K111" s="192" t="str">
        <x:v/>
      </x:c>
      <x:c r="L111" s="192" t="str">
        <x:v>3008</x:v>
      </x:c>
      <x:c r="M111" s="192" t="str">
        <x:v>3/1/2015</x:v>
      </x:c>
      <x:c r="N111" s="183" t="n">
        <x:v>50.00</x:v>
      </x:c>
      <x:c r="O111" s="192" t="str">
        <x:v>11/30/2015</x:v>
      </x:c>
      <x:c r="P111" s="183" t="n">
        <x:v>2345.00</x:v>
      </x:c>
      <x:c r="Q111" s="207" t="n">
        <x:v>0.0007</x:v>
      </x:c>
      <x:c r="R111" s="207" t="n">
        <x:v>0.0015</x:v>
      </x:c>
      <x:c r="S111" s="183" t="n">
        <x:v/>
      </x:c>
      <x:c r="T111" s="182" t="n">
        <x:f ca="1">=IF(AND(U111=0,S111&gt;0),-100%,IF(OR(S111=0,S111="-"),"-",IF(AND(S111=0,U111=0),0%,IF(S111&lt;U111,SUM(U111-S111)/S111,IF(S111&gt;U111,SUM(-1*(S111-U111)/S111),"")))))</x:f>
        <x:v/>
      </x:c>
      <x:c r="U111" s="183" t="n">
        <x:v>2295.00</x:v>
      </x:c>
      <x:c r="V111" s="183" t="n">
        <x:f ca="1">=SUM(U111/ round((O111- M111)/30.42,0))</x:f>
        <x:v/>
      </x:c>
      <x:c r="W111" s="196">
        <x:f ca="1">=IF(T111="","",IF(T111="-","",IF(U111=0,"",IF(OR(T111&gt;AA4,T111&lt;-AA4),"*",""))))</x:f>
        <x:v/>
      </x:c>
      <x:c r="X111" s="98" t="str">
        <x:v/>
      </x:c>
    </x:row>
    <x:row r="112" spans="1:25" s="12" x14ac:dyDescent="0.25">
      <x:c r="A112" s="90" t="str">
        <x:v>107</x:v>
      </x:c>
      <x:c r="B112" s="191" t="str">
        <x:v>QLA09140</x:v>
      </x:c>
      <x:c r="C112" s="191" t="str">
        <x:v>Canon IR 400</x:v>
      </x:c>
      <x:c r="D112" s="191" t="str">
        <x:v>B/W Copies</x:v>
      </x:c>
      <x:c r="E112" s="191" t="str">
        <x:v>QLA09140</x:v>
      </x:c>
      <x:c r="F112" s="191" t="str">
        <x:v>Active</x:v>
      </x:c>
      <x:c r="G112" s="191" t="str">
        <x:v>1114 - Uvalde</x:v>
      </x:c>
      <x:c r="H112" s="191" t="str">
        <x:v/>
      </x:c>
      <x:c r="I112" s="191" t="str">
        <x:v/>
      </x:c>
      <x:c r="J112" s="191" t="str">
        <x:v/>
      </x:c>
      <x:c r="K112" s="191" t="str">
        <x:v/>
      </x:c>
      <x:c r="L112" s="191" t="str">
        <x:v>1114</x:v>
      </x:c>
      <x:c r="M112" s="191" t="str">
        <x:v>2/22/2016</x:v>
      </x:c>
      <x:c r="N112" s="189" t="n">
        <x:v>16570.00</x:v>
      </x:c>
      <x:c r="O112" s="191" t="str">
        <x:v>5/27/2016</x:v>
      </x:c>
      <x:c r="P112" s="189" t="n">
        <x:v>18671.00</x:v>
      </x:c>
      <x:c r="Q112" s="206" t="n">
        <x:v>0.0006</x:v>
      </x:c>
      <x:c r="R112" s="206" t="n">
        <x:v>0.0014</x:v>
      </x:c>
      <x:c r="S112" s="189" t="n">
        <x:v/>
      </x:c>
      <x:c r="T112" s="187" t="n">
        <x:f ca="1">=IF(AND(U112=0,S112&gt;0),-100%,IF(OR(S112=0,S112="-"),"-",IF(AND(S112=0,U112=0),0%,IF(S112&lt;U112,SUM(U112-S112)/S112,IF(S112&gt;U112,SUM(-1*(S112-U112)/S112),"")))))</x:f>
        <x:v/>
      </x:c>
      <x:c r="U112" s="189" t="n">
        <x:v>2101.00</x:v>
      </x:c>
      <x:c r="V112" s="189" t="n">
        <x:f ca="1">=SUM(U112/ round((O112- M112)/30.42,0))</x:f>
        <x:v/>
      </x:c>
      <x:c r="W112" s="195">
        <x:f ca="1">=IF(T112="","",IF(T112="-","",IF(U112=0,"",IF(OR(T112&gt;AA4,T112&lt;-AA4),"*",""))))</x:f>
        <x:v/>
      </x:c>
      <x:c r="X112" s="91" t="str">
        <x:v/>
      </x:c>
    </x:row>
    <x:row r="113" spans="1:25" s="12" x14ac:dyDescent="0.25">
      <x:c r="A113" s="96" t="str">
        <x:v>108</x:v>
      </x:c>
      <x:c r="B113" s="192" t="str">
        <x:v>WXF13795</x:v>
      </x:c>
      <x:c r="C113" s="192" t="str">
        <x:v>Canon IR C5535</x:v>
      </x:c>
      <x:c r="D113" s="192" t="str">
        <x:v>B/W Copies</x:v>
      </x:c>
      <x:c r="E113" s="192" t="str">
        <x:v>WXF13795</x:v>
      </x:c>
      <x:c r="F113" s="192" t="str">
        <x:v>Active</x:v>
      </x:c>
      <x:c r="G113" s="192" t="str">
        <x:v>1119 - Expressions Home Gallery</x:v>
      </x:c>
      <x:c r="H113" s="192" t="str">
        <x:v/>
      </x:c>
      <x:c r="I113" s="192" t="str">
        <x:v>Sales</x:v>
      </x:c>
      <x:c r="J113" s="192" t="str">
        <x:v>1</x:v>
      </x:c>
      <x:c r="K113" s="192" t="str">
        <x:v>Reception</x:v>
      </x:c>
      <x:c r="L113" s="192" t="str">
        <x:v>1119</x:v>
      </x:c>
      <x:c r="M113" s="192" t="str">
        <x:v>2/28/2018</x:v>
      </x:c>
      <x:c r="N113" s="183" t="n">
        <x:v>4302.00</x:v>
      </x:c>
      <x:c r="O113" s="192" t="str">
        <x:v>5/22/2018</x:v>
      </x:c>
      <x:c r="P113" s="183" t="n">
        <x:v>6282.00</x:v>
      </x:c>
      <x:c r="Q113" s="207" t="n">
        <x:v>0.0006</x:v>
      </x:c>
      <x:c r="R113" s="207" t="n">
        <x:v>0.0013</x:v>
      </x:c>
      <x:c r="S113" s="183" t="n">
        <x:v/>
      </x:c>
      <x:c r="T113" s="182" t="n">
        <x:f ca="1">=IF(AND(U113=0,S113&gt;0),-100%,IF(OR(S113=0,S113="-"),"-",IF(AND(S113=0,U113=0),0%,IF(S113&lt;U113,SUM(U113-S113)/S113,IF(S113&gt;U113,SUM(-1*(S113-U113)/S113),"")))))</x:f>
        <x:v/>
      </x:c>
      <x:c r="U113" s="183" t="n">
        <x:v>1980.00</x:v>
      </x:c>
      <x:c r="V113" s="183" t="n">
        <x:f ca="1">=SUM(U113/ round((O113- M113)/30.42,0))</x:f>
        <x:v/>
      </x:c>
      <x:c r="W113" s="196">
        <x:f ca="1">=IF(T113="","",IF(T113="-","",IF(U113=0,"",IF(OR(T113&gt;AA4,T113&lt;-AA4),"*",""))))</x:f>
        <x:v/>
      </x:c>
      <x:c r="X113" s="98" t="str">
        <x:v/>
      </x:c>
    </x:row>
    <x:row r="114" spans="1:25" s="12" x14ac:dyDescent="0.25">
      <x:c r="A114" s="90" t="str">
        <x:v>109</x:v>
      </x:c>
      <x:c r="B114" s="191" t="str">
        <x:v>FPR50497</x:v>
      </x:c>
      <x:c r="C114" s="191" t="str">
        <x:v>Canon IR 4235</x:v>
      </x:c>
      <x:c r="D114" s="191" t="str">
        <x:v>B/W Copies</x:v>
      </x:c>
      <x:c r="E114" s="191" t="str">
        <x:v>RKJ00684</x:v>
      </x:c>
      <x:c r="F114" s="191" t="str">
        <x:v>Active</x:v>
      </x:c>
      <x:c r="G114" s="191" t="str">
        <x:v>1039 - Alamogordo</x:v>
      </x:c>
      <x:c r="H114" s="191" t="str">
        <x:v/>
      </x:c>
      <x:c r="I114" s="191" t="str">
        <x:v/>
      </x:c>
      <x:c r="J114" s="191" t="str">
        <x:v/>
      </x:c>
      <x:c r="K114" s="191" t="str">
        <x:v/>
      </x:c>
      <x:c r="L114" s="191" t="str">
        <x:v>1039</x:v>
      </x:c>
      <x:c r="M114" s="191" t="str">
        <x:v>6/1/2014</x:v>
      </x:c>
      <x:c r="N114" s="189" t="n">
        <x:v>62.00</x:v>
      </x:c>
      <x:c r="O114" s="191" t="str">
        <x:v>12/9/2014</x:v>
      </x:c>
      <x:c r="P114" s="189" t="n">
        <x:v>2033.00</x:v>
      </x:c>
      <x:c r="Q114" s="206" t="n">
        <x:v>0.0006</x:v>
      </x:c>
      <x:c r="R114" s="206" t="n">
        <x:v>0.0013</x:v>
      </x:c>
      <x:c r="S114" s="189" t="n">
        <x:v/>
      </x:c>
      <x:c r="T114" s="187" t="n">
        <x:f ca="1">=IF(AND(U114=0,S114&gt;0),-100%,IF(OR(S114=0,S114="-"),"-",IF(AND(S114=0,U114=0),0%,IF(S114&lt;U114,SUM(U114-S114)/S114,IF(S114&gt;U114,SUM(-1*(S114-U114)/S114),"")))))</x:f>
        <x:v/>
      </x:c>
      <x:c r="U114" s="189" t="n">
        <x:v>1971.00</x:v>
      </x:c>
      <x:c r="V114" s="189" t="n">
        <x:f ca="1">=SUM(U114/ round((O114- M114)/30.42,0))</x:f>
        <x:v/>
      </x:c>
      <x:c r="W114" s="195">
        <x:f ca="1">=IF(T114="","",IF(T114="-","",IF(U114=0,"",IF(OR(T114&gt;AA4,T114&lt;-AA4),"*",""))))</x:f>
        <x:v/>
      </x:c>
      <x:c r="X114" s="91" t="str">
        <x:v/>
      </x:c>
    </x:row>
    <x:row r="115" spans="1:25" s="12" x14ac:dyDescent="0.25">
      <x:c r="A115" s="96" t="str">
        <x:v>110</x:v>
      </x:c>
      <x:c r="B115" s="192" t="str">
        <x:v>QLA09663</x:v>
      </x:c>
      <x:c r="C115" s="192" t="str">
        <x:v>Canon IR 400</x:v>
      </x:c>
      <x:c r="D115" s="192" t="str">
        <x:v>B/W Copies</x:v>
      </x:c>
      <x:c r="E115" s="192" t="str">
        <x:v>QLA09663</x:v>
      </x:c>
      <x:c r="F115" s="192" t="str">
        <x:v>Active</x:v>
      </x:c>
      <x:c r="G115" s="192" t="str">
        <x:v>1076 - Hutchinson, KS</x:v>
      </x:c>
      <x:c r="H115" s="192" t="str">
        <x:v/>
      </x:c>
      <x:c r="I115" s="192" t="str">
        <x:v/>
      </x:c>
      <x:c r="J115" s="192" t="str">
        <x:v/>
      </x:c>
      <x:c r="K115" s="192" t="str">
        <x:v/>
      </x:c>
      <x:c r="L115" s="192" t="str">
        <x:v>1076</x:v>
      </x:c>
      <x:c r="M115" s="192" t="str">
        <x:v>6/1/2014</x:v>
      </x:c>
      <x:c r="N115" s="183" t="n">
        <x:v>120.00</x:v>
      </x:c>
      <x:c r="O115" s="192" t="str">
        <x:v>12/9/2014</x:v>
      </x:c>
      <x:c r="P115" s="183" t="n">
        <x:v>1901.00</x:v>
      </x:c>
      <x:c r="Q115" s="207" t="n">
        <x:v>0.0005</x:v>
      </x:c>
      <x:c r="R115" s="207" t="n">
        <x:v>0.0012</x:v>
      </x:c>
      <x:c r="S115" s="183" t="n">
        <x:v/>
      </x:c>
      <x:c r="T115" s="182" t="n">
        <x:f ca="1">=IF(AND(U115=0,S115&gt;0),-100%,IF(OR(S115=0,S115="-"),"-",IF(AND(S115=0,U115=0),0%,IF(S115&lt;U115,SUM(U115-S115)/S115,IF(S115&gt;U115,SUM(-1*(S115-U115)/S115),"")))))</x:f>
        <x:v/>
      </x:c>
      <x:c r="U115" s="183" t="n">
        <x:v>1781.00</x:v>
      </x:c>
      <x:c r="V115" s="183" t="n">
        <x:f ca="1">=SUM(U115/ round((O115- M115)/30.42,0))</x:f>
        <x:v/>
      </x:c>
      <x:c r="W115" s="196">
        <x:f ca="1">=IF(T115="","",IF(T115="-","",IF(U115=0,"",IF(OR(T115&gt;AA4,T115&lt;-AA4),"*",""))))</x:f>
        <x:v/>
      </x:c>
      <x:c r="X115" s="98" t="str">
        <x:v/>
      </x:c>
    </x:row>
    <x:row r="116" spans="1:25" s="12" x14ac:dyDescent="0.25">
      <x:c r="A116" s="90" t="str">
        <x:v>111</x:v>
      </x:c>
      <x:c r="B116" s="191" t="str">
        <x:v>QLA06034</x:v>
      </x:c>
      <x:c r="C116" s="191" t="str">
        <x:v>Canon IR 400</x:v>
      </x:c>
      <x:c r="D116" s="191" t="str">
        <x:v>B/W Copies</x:v>
      </x:c>
      <x:c r="E116" s="191" t="str">
        <x:v>QLA06034</x:v>
      </x:c>
      <x:c r="F116" s="191" t="str">
        <x:v>Active</x:v>
      </x:c>
      <x:c r="G116" s="191" t="str">
        <x:v>1126 - San Antonio Showroom DC</x:v>
      </x:c>
      <x:c r="H116" s="191" t="str">
        <x:v/>
      </x:c>
      <x:c r="I116" s="191" t="str">
        <x:v>Admin</x:v>
      </x:c>
      <x:c r="J116" s="191" t="str">
        <x:v>1</x:v>
      </x:c>
      <x:c r="K116" s="191" t="str">
        <x:v/>
      </x:c>
      <x:c r="L116" s="191" t="str">
        <x:v>1126</x:v>
      </x:c>
      <x:c r="M116" s="191" t="str">
        <x:v>5/29/2015</x:v>
      </x:c>
      <x:c r="N116" s="189" t="n">
        <x:v>17947.00</x:v>
      </x:c>
      <x:c r="O116" s="191" t="str">
        <x:v>8/26/2015</x:v>
      </x:c>
      <x:c r="P116" s="189" t="n">
        <x:v>19727.00</x:v>
      </x:c>
      <x:c r="Q116" s="206" t="n">
        <x:v>0.0005</x:v>
      </x:c>
      <x:c r="R116" s="206" t="n">
        <x:v>0.0012</x:v>
      </x:c>
      <x:c r="S116" s="189" t="n">
        <x:v/>
      </x:c>
      <x:c r="T116" s="187" t="n">
        <x:f ca="1">=IF(AND(U116=0,S116&gt;0),-100%,IF(OR(S116=0,S116="-"),"-",IF(AND(S116=0,U116=0),0%,IF(S116&lt;U116,SUM(U116-S116)/S116,IF(S116&gt;U116,SUM(-1*(S116-U116)/S116),"")))))</x:f>
        <x:v/>
      </x:c>
      <x:c r="U116" s="189" t="n">
        <x:v>1780.00</x:v>
      </x:c>
      <x:c r="V116" s="189" t="n">
        <x:f ca="1">=SUM(U116/ round((O116- M116)/30.42,0))</x:f>
        <x:v/>
      </x:c>
      <x:c r="W116" s="195">
        <x:f ca="1">=IF(T116="","",IF(T116="-","",IF(U116=0,"",IF(OR(T116&gt;AA4,T116&lt;-AA4),"*",""))))</x:f>
        <x:v/>
      </x:c>
      <x:c r="X116" s="91" t="str">
        <x:v/>
      </x:c>
    </x:row>
    <x:row r="117" spans="1:25" s="12" x14ac:dyDescent="0.25">
      <x:c r="A117" s="96" t="str">
        <x:v>112</x:v>
      </x:c>
      <x:c r="B117" s="192" t="str">
        <x:v>AQLA09744</x:v>
      </x:c>
      <x:c r="C117" s="192" t="str">
        <x:v>Canon IR 400</x:v>
      </x:c>
      <x:c r="D117" s="192" t="str">
        <x:v>B/W Copies</x:v>
      </x:c>
      <x:c r="E117" s="192" t="str">
        <x:v>QLA09744</x:v>
      </x:c>
      <x:c r="F117" s="192" t="str">
        <x:v>Inactive</x:v>
      </x:c>
      <x:c r="G117" s="192" t="str">
        <x:v>1115 - Expressions Home Gallery</x:v>
      </x:c>
      <x:c r="H117" s="192" t="str">
        <x:v/>
      </x:c>
      <x:c r="I117" s="192" t="str">
        <x:v>Not at this location / Cannot Find</x:v>
      </x:c>
      <x:c r="J117" s="192" t="str">
        <x:v/>
      </x:c>
      <x:c r="K117" s="192" t="str">
        <x:v/>
      </x:c>
      <x:c r="L117" s="192" t="str">
        <x:v>1115</x:v>
      </x:c>
      <x:c r="M117" s="192" t="str">
        <x:v>6/1/2014</x:v>
      </x:c>
      <x:c r="N117" s="183" t="n">
        <x:v>52.00</x:v>
      </x:c>
      <x:c r="O117" s="192" t="str">
        <x:v>12/9/2014</x:v>
      </x:c>
      <x:c r="P117" s="183" t="n">
        <x:v>1752.00</x:v>
      </x:c>
      <x:c r="Q117" s="207" t="n">
        <x:v>0.0005</x:v>
      </x:c>
      <x:c r="R117" s="207" t="n">
        <x:v>0.0011</x:v>
      </x:c>
      <x:c r="S117" s="183" t="n">
        <x:v/>
      </x:c>
      <x:c r="T117" s="182" t="n">
        <x:f ca="1">=IF(AND(U117=0,S117&gt;0),-100%,IF(OR(S117=0,S117="-"),"-",IF(AND(S117=0,U117=0),0%,IF(S117&lt;U117,SUM(U117-S117)/S117,IF(S117&gt;U117,SUM(-1*(S117-U117)/S117),"")))))</x:f>
        <x:v/>
      </x:c>
      <x:c r="U117" s="183" t="n">
        <x:v>1700.00</x:v>
      </x:c>
      <x:c r="V117" s="183" t="n">
        <x:f ca="1">=SUM(U117/ round((O117- M117)/30.42,0))</x:f>
        <x:v/>
      </x:c>
      <x:c r="W117" s="196">
        <x:f ca="1">=IF(T117="","",IF(T117="-","",IF(U117=0,"",IF(OR(T117&gt;AA4,T117&lt;-AA4),"*",""))))</x:f>
        <x:v/>
      </x:c>
      <x:c r="X117" s="98" t="str">
        <x:v/>
      </x:c>
    </x:row>
    <x:row r="118" spans="1:25" s="12" x14ac:dyDescent="0.25">
      <x:c r="A118" s="90" t="str">
        <x:v>113</x:v>
      </x:c>
      <x:c r="B118" s="191" t="str">
        <x:v>FPR59333</x:v>
      </x:c>
      <x:c r="C118" s="191" t="str">
        <x:v>Canon IR 400</x:v>
      </x:c>
      <x:c r="D118" s="191" t="str">
        <x:v>B/W Copies</x:v>
      </x:c>
      <x:c r="E118" s="191" t="str">
        <x:v>QLA40546</x:v>
      </x:c>
      <x:c r="F118" s="191" t="str">
        <x:v>Active</x:v>
      </x:c>
      <x:c r="G118" s="191" t="str">
        <x:v>3002 - Peoria, AZ</x:v>
      </x:c>
      <x:c r="H118" s="191" t="str">
        <x:v/>
      </x:c>
      <x:c r="I118" s="191" t="str">
        <x:v/>
      </x:c>
      <x:c r="J118" s="191" t="str">
        <x:v/>
      </x:c>
      <x:c r="K118" s="191" t="str">
        <x:v/>
      </x:c>
      <x:c r="L118" s="191" t="str">
        <x:v>3002</x:v>
      </x:c>
      <x:c r="M118" s="191" t="str">
        <x:v>5/22/2018</x:v>
      </x:c>
      <x:c r="N118" s="189" t="n">
        <x:v>4243.00</x:v>
      </x:c>
      <x:c r="O118" s="191" t="str">
        <x:v>8/28/2018</x:v>
      </x:c>
      <x:c r="P118" s="189" t="n">
        <x:v>5941.00</x:v>
      </x:c>
      <x:c r="Q118" s="206" t="n">
        <x:v>0.0005</x:v>
      </x:c>
      <x:c r="R118" s="206" t="n">
        <x:v>0.0011</x:v>
      </x:c>
      <x:c r="S118" s="189" t="n">
        <x:v/>
      </x:c>
      <x:c r="T118" s="187" t="n">
        <x:f ca="1">=IF(AND(U118=0,S118&gt;0),-100%,IF(OR(S118=0,S118="-"),"-",IF(AND(S118=0,U118=0),0%,IF(S118&lt;U118,SUM(U118-S118)/S118,IF(S118&gt;U118,SUM(-1*(S118-U118)/S118),"")))))</x:f>
        <x:v/>
      </x:c>
      <x:c r="U118" s="189" t="n">
        <x:v>1698.00</x:v>
      </x:c>
      <x:c r="V118" s="189" t="n">
        <x:f ca="1">=SUM(U118/ round((O118- M118)/30.42,0))</x:f>
        <x:v/>
      </x:c>
      <x:c r="W118" s="195">
        <x:f ca="1">=IF(T118="","",IF(T118="-","",IF(U118=0,"",IF(OR(T118&gt;AA4,T118&lt;-AA4),"*",""))))</x:f>
        <x:v/>
      </x:c>
      <x:c r="X118" s="91" t="str">
        <x:v/>
      </x:c>
    </x:row>
    <x:row r="119" spans="1:25" s="12" x14ac:dyDescent="0.25">
      <x:c r="A119" s="96" t="str">
        <x:v>114</x:v>
      </x:c>
      <x:c r="B119" s="192" t="str">
        <x:v>H12312</x:v>
      </x:c>
      <x:c r="C119" s="192" t="str">
        <x:v>Canon IR C5535</x:v>
      </x:c>
      <x:c r="D119" s="192" t="str">
        <x:v>B/W Copies</x:v>
      </x:c>
      <x:c r="E119" s="192" t="str">
        <x:v>XLN05246</x:v>
      </x:c>
      <x:c r="F119" s="192" t="str">
        <x:v>Active</x:v>
      </x:c>
      <x:c r="G119" s="192" t="str">
        <x:v>1132 - Houston Builder Sales</x:v>
      </x:c>
      <x:c r="H119" s="192" t="str">
        <x:v/>
      </x:c>
      <x:c r="I119" s="192" t="str">
        <x:v/>
      </x:c>
      <x:c r="J119" s="192" t="str">
        <x:v/>
      </x:c>
      <x:c r="K119" s="192" t="str">
        <x:v>Joe Salazar</x:v>
      </x:c>
      <x:c r="L119" s="192" t="str">
        <x:v>1132</x:v>
      </x:c>
      <x:c r="M119" s="192" t="str">
        <x:v>2/28/2018</x:v>
      </x:c>
      <x:c r="N119" s="183" t="n">
        <x:v>300.00</x:v>
      </x:c>
      <x:c r="O119" s="192" t="str">
        <x:v>5/31/2018</x:v>
      </x:c>
      <x:c r="P119" s="183" t="n">
        <x:v>1956.00</x:v>
      </x:c>
      <x:c r="Q119" s="207" t="n">
        <x:v>0.0005</x:v>
      </x:c>
      <x:c r="R119" s="207" t="n">
        <x:v>0.0011</x:v>
      </x:c>
      <x:c r="S119" s="183" t="n">
        <x:v/>
      </x:c>
      <x:c r="T119" s="182" t="n">
        <x:f ca="1">=IF(AND(U119=0,S119&gt;0),-100%,IF(OR(S119=0,S119="-"),"-",IF(AND(S119=0,U119=0),0%,IF(S119&lt;U119,SUM(U119-S119)/S119,IF(S119&gt;U119,SUM(-1*(S119-U119)/S119),"")))))</x:f>
        <x:v/>
      </x:c>
      <x:c r="U119" s="183" t="n">
        <x:v>1656.00</x:v>
      </x:c>
      <x:c r="V119" s="183" t="n">
        <x:f ca="1">=SUM(U119/ round((O119- M119)/30.42,0))</x:f>
        <x:v/>
      </x:c>
      <x:c r="W119" s="196">
        <x:f ca="1">=IF(T119="","",IF(T119="-","",IF(U119=0,"",IF(OR(T119&gt;AA4,T119&lt;-AA4),"*",""))))</x:f>
        <x:v/>
      </x:c>
      <x:c r="X119" s="98" t="str">
        <x:v/>
      </x:c>
    </x:row>
    <x:row r="120" spans="1:25" s="12" x14ac:dyDescent="0.25">
      <x:c r="A120" s="90" t="str">
        <x:v>115</x:v>
      </x:c>
      <x:c r="B120" s="191" t="str">
        <x:v>QLA09359</x:v>
      </x:c>
      <x:c r="C120" s="191" t="str">
        <x:v>Canon IR 400</x:v>
      </x:c>
      <x:c r="D120" s="191" t="str">
        <x:v>B/W Copies</x:v>
      </x:c>
      <x:c r="E120" s="191" t="str">
        <x:v>QLA09359</x:v>
      </x:c>
      <x:c r="F120" s="191" t="str">
        <x:v>Active</x:v>
      </x:c>
      <x:c r="G120" s="191" t="str">
        <x:v>4001 - Denver, CO</x:v>
      </x:c>
      <x:c r="H120" s="191" t="str">
        <x:v/>
      </x:c>
      <x:c r="I120" s="191" t="str">
        <x:v/>
      </x:c>
      <x:c r="J120" s="191" t="str">
        <x:v/>
      </x:c>
      <x:c r="K120" s="191" t="str">
        <x:v/>
      </x:c>
      <x:c r="L120" s="191" t="str">
        <x:v>4001</x:v>
      </x:c>
      <x:c r="M120" s="191" t="str">
        <x:v>2/21/2017</x:v>
      </x:c>
      <x:c r="N120" s="189" t="n">
        <x:v>43030.00</x:v>
      </x:c>
      <x:c r="O120" s="191" t="str">
        <x:v>5/31/2017</x:v>
      </x:c>
      <x:c r="P120" s="189" t="n">
        <x:v>44509.00</x:v>
      </x:c>
      <x:c r="Q120" s="206" t="n">
        <x:v>0.0004</x:v>
      </x:c>
      <x:c r="R120" s="206" t="n">
        <x:v>0.001</x:v>
      </x:c>
      <x:c r="S120" s="189" t="n">
        <x:v/>
      </x:c>
      <x:c r="T120" s="187" t="n">
        <x:f ca="1">=IF(AND(U120=0,S120&gt;0),-100%,IF(OR(S120=0,S120="-"),"-",IF(AND(S120=0,U120=0),0%,IF(S120&lt;U120,SUM(U120-S120)/S120,IF(S120&gt;U120,SUM(-1*(S120-U120)/S120),"")))))</x:f>
        <x:v/>
      </x:c>
      <x:c r="U120" s="189" t="n">
        <x:v>1479.00</x:v>
      </x:c>
      <x:c r="V120" s="189" t="n">
        <x:f ca="1">=SUM(U120/ round((O120- M120)/30.42,0))</x:f>
        <x:v/>
      </x:c>
      <x:c r="W120" s="195">
        <x:f ca="1">=IF(T120="","",IF(T120="-","",IF(U120=0,"",IF(OR(T120&gt;AA4,T120&lt;-AA4),"*",""))))</x:f>
        <x:v/>
      </x:c>
      <x:c r="X120" s="91" t="str">
        <x:v/>
      </x:c>
    </x:row>
    <x:row r="121" spans="1:25" s="12" x14ac:dyDescent="0.25">
      <x:c r="A121" s="96" t="str">
        <x:v>116</x:v>
      </x:c>
      <x:c r="B121" s="192" t="str">
        <x:v>QLA02288</x:v>
      </x:c>
      <x:c r="C121" s="192" t="str">
        <x:v>Canon IR 400</x:v>
      </x:c>
      <x:c r="D121" s="192" t="str">
        <x:v>B/W Copies</x:v>
      </x:c>
      <x:c r="E121" s="192" t="str">
        <x:v>QLA02288</x:v>
      </x:c>
      <x:c r="F121" s="192" t="str">
        <x:v>Active</x:v>
      </x:c>
      <x:c r="G121" s="192" t="str">
        <x:v>1014 - Austin Northwest</x:v>
      </x:c>
      <x:c r="H121" s="192" t="str">
        <x:v/>
      </x:c>
      <x:c r="I121" s="192" t="str">
        <x:v/>
      </x:c>
      <x:c r="J121" s="192" t="str">
        <x:v/>
      </x:c>
      <x:c r="K121" s="192" t="str">
        <x:v/>
      </x:c>
      <x:c r="L121" s="192" t="str">
        <x:v>1014</x:v>
      </x:c>
      <x:c r="M121" s="192" t="str">
        <x:v>6/1/2014</x:v>
      </x:c>
      <x:c r="N121" s="183" t="n">
        <x:v>111.00</x:v>
      </x:c>
      <x:c r="O121" s="192" t="str">
        <x:v>12/9/2014</x:v>
      </x:c>
      <x:c r="P121" s="183" t="n">
        <x:v>1560.00</x:v>
      </x:c>
      <x:c r="Q121" s="207" t="n">
        <x:v>0.0004</x:v>
      </x:c>
      <x:c r="R121" s="207" t="n">
        <x:v>0.001</x:v>
      </x:c>
      <x:c r="S121" s="183" t="n">
        <x:v/>
      </x:c>
      <x:c r="T121" s="182" t="n">
        <x:f ca="1">=IF(AND(U121=0,S121&gt;0),-100%,IF(OR(S121=0,S121="-"),"-",IF(AND(S121=0,U121=0),0%,IF(S121&lt;U121,SUM(U121-S121)/S121,IF(S121&gt;U121,SUM(-1*(S121-U121)/S121),"")))))</x:f>
        <x:v/>
      </x:c>
      <x:c r="U121" s="183" t="n">
        <x:v>1449.00</x:v>
      </x:c>
      <x:c r="V121" s="183" t="n">
        <x:f ca="1">=SUM(U121/ round((O121- M121)/30.42,0))</x:f>
        <x:v/>
      </x:c>
      <x:c r="W121" s="196">
        <x:f ca="1">=IF(T121="","",IF(T121="-","",IF(U121=0,"",IF(OR(T121&gt;AA4,T121&lt;-AA4),"*",""))))</x:f>
        <x:v/>
      </x:c>
      <x:c r="X121" s="98" t="str">
        <x:v/>
      </x:c>
    </x:row>
    <x:row r="122" spans="1:25" s="12" x14ac:dyDescent="0.25">
      <x:c r="A122" s="90" t="str">
        <x:v>117</x:v>
      </x:c>
      <x:c r="B122" s="191" t="str">
        <x:v>QLA09274</x:v>
      </x:c>
      <x:c r="C122" s="191" t="str">
        <x:v>Canon IR 400</x:v>
      </x:c>
      <x:c r="D122" s="191" t="str">
        <x:v>B/W Copies</x:v>
      </x:c>
      <x:c r="E122" s="191" t="str">
        <x:v>QLA09274</x:v>
      </x:c>
      <x:c r="F122" s="191" t="str">
        <x:v>Active</x:v>
      </x:c>
      <x:c r="G122" s="191" t="str">
        <x:v>1068 - Rosenberg</x:v>
      </x:c>
      <x:c r="H122" s="191" t="str">
        <x:v/>
      </x:c>
      <x:c r="I122" s="191" t="str">
        <x:v/>
      </x:c>
      <x:c r="J122" s="191" t="str">
        <x:v/>
      </x:c>
      <x:c r="K122" s="191" t="str">
        <x:v/>
      </x:c>
      <x:c r="L122" s="191" t="str">
        <x:v>1068</x:v>
      </x:c>
      <x:c r="M122" s="191" t="str">
        <x:v>2/22/2016</x:v>
      </x:c>
      <x:c r="N122" s="189" t="n">
        <x:v>11150.00</x:v>
      </x:c>
      <x:c r="O122" s="191" t="str">
        <x:v>5/27/2016</x:v>
      </x:c>
      <x:c r="P122" s="189" t="n">
        <x:v>12573.00</x:v>
      </x:c>
      <x:c r="Q122" s="206" t="n">
        <x:v>0.0004</x:v>
      </x:c>
      <x:c r="R122" s="206" t="n">
        <x:v>0.001</x:v>
      </x:c>
      <x:c r="S122" s="189" t="n">
        <x:v/>
      </x:c>
      <x:c r="T122" s="187" t="n">
        <x:f ca="1">=IF(AND(U122=0,S122&gt;0),-100%,IF(OR(S122=0,S122="-"),"-",IF(AND(S122=0,U122=0),0%,IF(S122&lt;U122,SUM(U122-S122)/S122,IF(S122&gt;U122,SUM(-1*(S122-U122)/S122),"")))))</x:f>
        <x:v/>
      </x:c>
      <x:c r="U122" s="189" t="n">
        <x:v>1423.00</x:v>
      </x:c>
      <x:c r="V122" s="189" t="n">
        <x:f ca="1">=SUM(U122/ round((O122- M122)/30.42,0))</x:f>
        <x:v/>
      </x:c>
      <x:c r="W122" s="195">
        <x:f ca="1">=IF(T122="","",IF(T122="-","",IF(U122=0,"",IF(OR(T122&gt;AA4,T122&lt;-AA4),"*",""))))</x:f>
        <x:v/>
      </x:c>
      <x:c r="X122" s="91" t="str">
        <x:v/>
      </x:c>
    </x:row>
    <x:row r="123" spans="1:25" s="12" x14ac:dyDescent="0.25">
      <x:c r="A123" s="96" t="str">
        <x:v>118</x:v>
      </x:c>
      <x:c r="B123" s="192" t="str">
        <x:v>QLA09047</x:v>
      </x:c>
      <x:c r="C123" s="192" t="str">
        <x:v>Canon IR 400</x:v>
      </x:c>
      <x:c r="D123" s="192" t="str">
        <x:v>B/W Copies</x:v>
      </x:c>
      <x:c r="E123" s="192" t="str">
        <x:v>QLA09047</x:v>
      </x:c>
      <x:c r="F123" s="192" t="str">
        <x:v>Active</x:v>
      </x:c>
      <x:c r="G123" s="192" t="str">
        <x:v>1055 - Brownsville</x:v>
      </x:c>
      <x:c r="H123" s="192" t="str">
        <x:v/>
      </x:c>
      <x:c r="I123" s="192" t="str">
        <x:v>Copy Area</x:v>
      </x:c>
      <x:c r="J123" s="192" t="str">
        <x:v>2</x:v>
      </x:c>
      <x:c r="K123" s="192" t="str">
        <x:v/>
      </x:c>
      <x:c r="L123" s="192" t="str">
        <x:v>1055</x:v>
      </x:c>
      <x:c r="M123" s="192" t="str">
        <x:v>6/1/2014</x:v>
      </x:c>
      <x:c r="N123" s="183" t="n">
        <x:v>66.00</x:v>
      </x:c>
      <x:c r="O123" s="192" t="str">
        <x:v>12/9/2014</x:v>
      </x:c>
      <x:c r="P123" s="183" t="n">
        <x:v>1397.00</x:v>
      </x:c>
      <x:c r="Q123" s="207" t="n">
        <x:v>0.0004</x:v>
      </x:c>
      <x:c r="R123" s="207" t="n">
        <x:v>0.0009</x:v>
      </x:c>
      <x:c r="S123" s="183" t="n">
        <x:v/>
      </x:c>
      <x:c r="T123" s="182" t="n">
        <x:f ca="1">=IF(AND(U123=0,S123&gt;0),-100%,IF(OR(S123=0,S123="-"),"-",IF(AND(S123=0,U123=0),0%,IF(S123&lt;U123,SUM(U123-S123)/S123,IF(S123&gt;U123,SUM(-1*(S123-U123)/S123),"")))))</x:f>
        <x:v/>
      </x:c>
      <x:c r="U123" s="183" t="n">
        <x:v>1331.00</x:v>
      </x:c>
      <x:c r="V123" s="183" t="n">
        <x:f ca="1">=SUM(U123/ round((O123- M123)/30.42,0))</x:f>
        <x:v/>
      </x:c>
      <x:c r="W123" s="196">
        <x:f ca="1">=IF(T123="","",IF(T123="-","",IF(U123=0,"",IF(OR(T123&gt;AA4,T123&lt;-AA4),"*",""))))</x:f>
        <x:v/>
      </x:c>
      <x:c r="X123" s="98" t="str">
        <x:v/>
      </x:c>
    </x:row>
    <x:row r="124" spans="1:25" s="12" x14ac:dyDescent="0.25">
      <x:c r="A124" s="90" t="str">
        <x:v>119</x:v>
      </x:c>
      <x:c r="B124" s="191" t="str">
        <x:v>QLA08898</x:v>
      </x:c>
      <x:c r="C124" s="191" t="str">
        <x:v>Canon IR 400</x:v>
      </x:c>
      <x:c r="D124" s="191" t="str">
        <x:v>B/W Copies</x:v>
      </x:c>
      <x:c r="E124" s="191" t="str">
        <x:v>QLA08898</x:v>
      </x:c>
      <x:c r="F124" s="191" t="str">
        <x:v>Active</x:v>
      </x:c>
      <x:c r="G124" s="191" t="str">
        <x:v>1045 - McAllen Showroom</x:v>
      </x:c>
      <x:c r="H124" s="191" t="str">
        <x:v/>
      </x:c>
      <x:c r="I124" s="191" t="str">
        <x:v>Back Office Copy Area</x:v>
      </x:c>
      <x:c r="J124" s="191" t="str">
        <x:v/>
      </x:c>
      <x:c r="K124" s="191" t="str">
        <x:v/>
      </x:c>
      <x:c r="L124" s="191" t="str">
        <x:v>1045</x:v>
      </x:c>
      <x:c r="M124" s="191" t="str">
        <x:v>9/1/2016</x:v>
      </x:c>
      <x:c r="N124" s="189" t="n">
        <x:v>12688.00</x:v>
      </x:c>
      <x:c r="O124" s="191" t="str">
        <x:v>11/28/2016</x:v>
      </x:c>
      <x:c r="P124" s="189" t="n">
        <x:v>13696.00</x:v>
      </x:c>
      <x:c r="Q124" s="206" t="n">
        <x:v>0.0003</x:v>
      </x:c>
      <x:c r="R124" s="206" t="n">
        <x:v>0.0007</x:v>
      </x:c>
      <x:c r="S124" s="189" t="n">
        <x:v/>
      </x:c>
      <x:c r="T124" s="187" t="n">
        <x:f ca="1">=IF(AND(U124=0,S124&gt;0),-100%,IF(OR(S124=0,S124="-"),"-",IF(AND(S124=0,U124=0),0%,IF(S124&lt;U124,SUM(U124-S124)/S124,IF(S124&gt;U124,SUM(-1*(S124-U124)/S124),"")))))</x:f>
        <x:v/>
      </x:c>
      <x:c r="U124" s="189" t="n">
        <x:v>1008.00</x:v>
      </x:c>
      <x:c r="V124" s="189" t="n">
        <x:f ca="1">=SUM(U124/ round((O124- M124)/30.42,0))</x:f>
        <x:v/>
      </x:c>
      <x:c r="W124" s="195">
        <x:f ca="1">=IF(T124="","",IF(T124="-","",IF(U124=0,"",IF(OR(T124&gt;AA4,T124&lt;-AA4),"*",""))))</x:f>
        <x:v/>
      </x:c>
      <x:c r="X124" s="91" t="str">
        <x:v/>
      </x:c>
    </x:row>
    <x:row r="125" spans="1:25" s="12" x14ac:dyDescent="0.25">
      <x:c r="A125" s="96" t="str">
        <x:v>120</x:v>
      </x:c>
      <x:c r="B125" s="192" t="str">
        <x:v>QLA40545</x:v>
      </x:c>
      <x:c r="C125" s="192" t="str">
        <x:v>Canon IR 400</x:v>
      </x:c>
      <x:c r="D125" s="192" t="str">
        <x:v>B/W Copies</x:v>
      </x:c>
      <x:c r="E125" s="192" t="str">
        <x:v>QLA40545</x:v>
      </x:c>
      <x:c r="F125" s="192" t="str">
        <x:v>Active</x:v>
      </x:c>
      <x:c r="G125" s="192" t="str">
        <x:v>1121- Expressions Home Gallery</x:v>
      </x:c>
      <x:c r="H125" s="192" t="str">
        <x:v/>
      </x:c>
      <x:c r="I125" s="192" t="str">
        <x:v/>
      </x:c>
      <x:c r="J125" s="192" t="str">
        <x:v/>
      </x:c>
      <x:c r="K125" s="192" t="str">
        <x:v/>
      </x:c>
      <x:c r="L125" s="192" t="str">
        <x:v>1121</x:v>
      </x:c>
      <x:c r="M125" s="192" t="str">
        <x:v>9/1/2017</x:v>
      </x:c>
      <x:c r="N125" s="183" t="n">
        <x:v>0.00</x:v>
      </x:c>
      <x:c r="O125" s="192" t="str">
        <x:v>2/28/2018</x:v>
      </x:c>
      <x:c r="P125" s="183" t="n">
        <x:v>947.00</x:v>
      </x:c>
      <x:c r="Q125" s="207" t="n">
        <x:v>0.0003</x:v>
      </x:c>
      <x:c r="R125" s="207" t="n">
        <x:v>0.0006</x:v>
      </x:c>
      <x:c r="S125" s="183" t="n">
        <x:v/>
      </x:c>
      <x:c r="T125" s="182" t="n">
        <x:f ca="1">=IF(AND(U125=0,S125&gt;0),-100%,IF(OR(S125=0,S125="-"),"-",IF(AND(S125=0,U125=0),0%,IF(S125&lt;U125,SUM(U125-S125)/S125,IF(S125&gt;U125,SUM(-1*(S125-U125)/S125),"")))))</x:f>
        <x:v/>
      </x:c>
      <x:c r="U125" s="183" t="n">
        <x:v>947.00</x:v>
      </x:c>
      <x:c r="V125" s="183" t="n">
        <x:f ca="1">=SUM(U125/ round((O125- M125)/30.42,0))</x:f>
        <x:v/>
      </x:c>
      <x:c r="W125" s="196">
        <x:f ca="1">=IF(T125="","",IF(T125="-","",IF(U125=0,"",IF(OR(T125&gt;AA4,T125&lt;-AA4),"*",""))))</x:f>
        <x:v/>
      </x:c>
      <x:c r="X125" s="98" t="str">
        <x:v/>
      </x:c>
    </x:row>
    <x:row r="126" spans="1:25" s="12" x14ac:dyDescent="0.25">
      <x:c r="A126" s="90" t="str">
        <x:v>121</x:v>
      </x:c>
      <x:c r="B126" s="191" t="str">
        <x:v>WXF13478</x:v>
      </x:c>
      <x:c r="C126" s="191" t="str">
        <x:v>Canon IR C5535</x:v>
      </x:c>
      <x:c r="D126" s="191" t="str">
        <x:v>B/W Copies</x:v>
      </x:c>
      <x:c r="E126" s="191" t="str">
        <x:v>WXF13478</x:v>
      </x:c>
      <x:c r="F126" s="191" t="str">
        <x:v>Active</x:v>
      </x:c>
      <x:c r="G126" s="191" t="str">
        <x:v>1116 - Expressions Home Gallery</x:v>
      </x:c>
      <x:c r="H126" s="191" t="str">
        <x:v/>
      </x:c>
      <x:c r="I126" s="191" t="str">
        <x:v>test</x:v>
      </x:c>
      <x:c r="J126" s="191" t="str">
        <x:v/>
      </x:c>
      <x:c r="K126" s="191" t="str">
        <x:v/>
      </x:c>
      <x:c r="L126" s="191" t="str">
        <x:v>1116</x:v>
      </x:c>
      <x:c r="M126" s="191" t="str">
        <x:v>2/28/2018</x:v>
      </x:c>
      <x:c r="N126" s="189" t="n">
        <x:v>2744.00</x:v>
      </x:c>
      <x:c r="O126" s="191" t="str">
        <x:v>5/29/2018</x:v>
      </x:c>
      <x:c r="P126" s="189" t="n">
        <x:v>3676.00</x:v>
      </x:c>
      <x:c r="Q126" s="206" t="n">
        <x:v>0.0003</x:v>
      </x:c>
      <x:c r="R126" s="206" t="n">
        <x:v>0.0006</x:v>
      </x:c>
      <x:c r="S126" s="189" t="n">
        <x:v/>
      </x:c>
      <x:c r="T126" s="187" t="n">
        <x:f ca="1">=IF(AND(U126=0,S126&gt;0),-100%,IF(OR(S126=0,S126="-"),"-",IF(AND(S126=0,U126=0),0%,IF(S126&lt;U126,SUM(U126-S126)/S126,IF(S126&gt;U126,SUM(-1*(S126-U126)/S126),"")))))</x:f>
        <x:v/>
      </x:c>
      <x:c r="U126" s="189" t="n">
        <x:v>932.00</x:v>
      </x:c>
      <x:c r="V126" s="189" t="n">
        <x:f ca="1">=SUM(U126/ round((O126- M126)/30.42,0))</x:f>
        <x:v/>
      </x:c>
      <x:c r="W126" s="195">
        <x:f ca="1">=IF(T126="","",IF(T126="-","",IF(U126=0,"",IF(OR(T126&gt;AA4,T126&lt;-AA4),"*",""))))</x:f>
        <x:v/>
      </x:c>
      <x:c r="X126" s="91" t="str">
        <x:v/>
      </x:c>
    </x:row>
    <x:row r="127" spans="1:25" s="12" x14ac:dyDescent="0.25">
      <x:c r="A127" s="96" t="str">
        <x:v>122</x:v>
      </x:c>
      <x:c r="B127" s="192" t="str">
        <x:v>QHM11316</x:v>
      </x:c>
      <x:c r="C127" s="192" t="str">
        <x:v>Canon IR 4235</x:v>
      </x:c>
      <x:c r="D127" s="192" t="str">
        <x:v>B/W Copies</x:v>
      </x:c>
      <x:c r="E127" s="192" t="str">
        <x:v>QHM11316</x:v>
      </x:c>
      <x:c r="F127" s="192" t="str">
        <x:v>Active</x:v>
      </x:c>
      <x:c r="G127" s="192" t="str">
        <x:v>1103 - Oklahoma City South</x:v>
      </x:c>
      <x:c r="H127" s="192" t="str">
        <x:v/>
      </x:c>
      <x:c r="I127" s="192" t="str">
        <x:v/>
      </x:c>
      <x:c r="J127" s="192" t="str">
        <x:v/>
      </x:c>
      <x:c r="K127" s="192" t="str">
        <x:v/>
      </x:c>
      <x:c r="L127" s="192" t="str">
        <x:v>1103</x:v>
      </x:c>
      <x:c r="M127" s="192" t="str">
        <x:v>6/1/2014</x:v>
      </x:c>
      <x:c r="N127" s="183" t="n">
        <x:v>54.00</x:v>
      </x:c>
      <x:c r="O127" s="192" t="str">
        <x:v>12/9/2014</x:v>
      </x:c>
      <x:c r="P127" s="183" t="n">
        <x:v>764.00</x:v>
      </x:c>
      <x:c r="Q127" s="207" t="n">
        <x:v>0.0002</x:v>
      </x:c>
      <x:c r="R127" s="207" t="n">
        <x:v>0.0005</x:v>
      </x:c>
      <x:c r="S127" s="183" t="n">
        <x:v/>
      </x:c>
      <x:c r="T127" s="182" t="n">
        <x:f ca="1">=IF(AND(U127=0,S127&gt;0),-100%,IF(OR(S127=0,S127="-"),"-",IF(AND(S127=0,U127=0),0%,IF(S127&lt;U127,SUM(U127-S127)/S127,IF(S127&gt;U127,SUM(-1*(S127-U127)/S127),"")))))</x:f>
        <x:v/>
      </x:c>
      <x:c r="U127" s="183" t="n">
        <x:v>710.00</x:v>
      </x:c>
      <x:c r="V127" s="183" t="n">
        <x:f ca="1">=SUM(U127/ round((O127- M127)/30.42,0))</x:f>
        <x:v/>
      </x:c>
      <x:c r="W127" s="196">
        <x:f ca="1">=IF(T127="","",IF(T127="-","",IF(U127=0,"",IF(OR(T127&gt;AA4,T127&lt;-AA4),"*",""))))</x:f>
        <x:v/>
      </x:c>
      <x:c r="X127" s="98" t="str">
        <x:v/>
      </x:c>
    </x:row>
    <x:row r="128" spans="1:25" s="12" x14ac:dyDescent="0.25">
      <x:c r="A128" s="90" t="str">
        <x:v>123</x:v>
      </x:c>
      <x:c r="B128" s="191" t="str">
        <x:v>QLA09709</x:v>
      </x:c>
      <x:c r="C128" s="191" t="str">
        <x:v>Canon IR 400</x:v>
      </x:c>
      <x:c r="D128" s="191" t="str">
        <x:v>B/W Copies</x:v>
      </x:c>
      <x:c r="E128" s="191" t="str">
        <x:v>QLA09709</x:v>
      </x:c>
      <x:c r="F128" s="191" t="str">
        <x:v>Active</x:v>
      </x:c>
      <x:c r="G128" s="191" t="str">
        <x:v>1056 - Harlingen</x:v>
      </x:c>
      <x:c r="H128" s="191" t="str">
        <x:v/>
      </x:c>
      <x:c r="I128" s="191" t="str">
        <x:v/>
      </x:c>
      <x:c r="J128" s="191" t="str">
        <x:v/>
      </x:c>
      <x:c r="K128" s="191" t="str">
        <x:v/>
      </x:c>
      <x:c r="L128" s="191" t="str">
        <x:v>1056</x:v>
      </x:c>
      <x:c r="M128" s="191" t="str">
        <x:v>2/28/2018</x:v>
      </x:c>
      <x:c r="N128" s="189" t="n">
        <x:v>10338.00</x:v>
      </x:c>
      <x:c r="O128" s="191" t="str">
        <x:v>5/30/2018</x:v>
      </x:c>
      <x:c r="P128" s="189" t="n">
        <x:v>10997.00</x:v>
      </x:c>
      <x:c r="Q128" s="206" t="n">
        <x:v>0.0002</x:v>
      </x:c>
      <x:c r="R128" s="206" t="n">
        <x:v>0.0004</x:v>
      </x:c>
      <x:c r="S128" s="189" t="n">
        <x:v/>
      </x:c>
      <x:c r="T128" s="187" t="n">
        <x:f ca="1">=IF(AND(U128=0,S128&gt;0),-100%,IF(OR(S128=0,S128="-"),"-",IF(AND(S128=0,U128=0),0%,IF(S128&lt;U128,SUM(U128-S128)/S128,IF(S128&gt;U128,SUM(-1*(S128-U128)/S128),"")))))</x:f>
        <x:v/>
      </x:c>
      <x:c r="U128" s="189" t="n">
        <x:v>659.00</x:v>
      </x:c>
      <x:c r="V128" s="189" t="n">
        <x:f ca="1">=SUM(U128/ round((O128- M128)/30.42,0))</x:f>
        <x:v/>
      </x:c>
      <x:c r="W128" s="195">
        <x:f ca="1">=IF(T128="","",IF(T128="-","",IF(U128=0,"",IF(OR(T128&gt;AA4,T128&lt;-AA4),"*",""))))</x:f>
        <x:v/>
      </x:c>
      <x:c r="X128" s="91" t="str">
        <x:v/>
      </x:c>
    </x:row>
    <x:row r="129" spans="1:25" s="12" x14ac:dyDescent="0.25">
      <x:c r="A129" s="96" t="str">
        <x:v>124</x:v>
      </x:c>
      <x:c r="B129" s="192" t="str">
        <x:v>SD1462</x:v>
      </x:c>
      <x:c r="C129" s="192" t="str">
        <x:v>Canon IR 400</x:v>
      </x:c>
      <x:c r="D129" s="192" t="str">
        <x:v>B/W Copies</x:v>
      </x:c>
      <x:c r="E129" s="192" t="str">
        <x:v>QLA40543</x:v>
      </x:c>
      <x:c r="F129" s="192" t="str">
        <x:v>Active</x:v>
      </x:c>
      <x:c r="G129" s="192" t="str">
        <x:v>1135 - EHG Santee Warehouse</x:v>
      </x:c>
      <x:c r="H129" s="192" t="str">
        <x:v/>
      </x:c>
      <x:c r="I129" s="192" t="str">
        <x:v/>
      </x:c>
      <x:c r="J129" s="192" t="str">
        <x:v/>
      </x:c>
      <x:c r="K129" s="192" t="str">
        <x:v/>
      </x:c>
      <x:c r="L129" s="192" t="str">
        <x:v>1135</x:v>
      </x:c>
      <x:c r="M129" s="192" t="str">
        <x:v>5/30/2018</x:v>
      </x:c>
      <x:c r="N129" s="183" t="n">
        <x:v>2301.00</x:v>
      </x:c>
      <x:c r="O129" s="192" t="str">
        <x:v>8/28/2018</x:v>
      </x:c>
      <x:c r="P129" s="183" t="n">
        <x:v>2895.00</x:v>
      </x:c>
      <x:c r="Q129" s="207" t="n">
        <x:v>0.0002</x:v>
      </x:c>
      <x:c r="R129" s="207" t="n">
        <x:v>0.0004</x:v>
      </x:c>
      <x:c r="S129" s="183" t="n">
        <x:v/>
      </x:c>
      <x:c r="T129" s="182" t="n">
        <x:f ca="1">=IF(AND(U129=0,S129&gt;0),-100%,IF(OR(S129=0,S129="-"),"-",IF(AND(S129=0,U129=0),0%,IF(S129&lt;U129,SUM(U129-S129)/S129,IF(S129&gt;U129,SUM(-1*(S129-U129)/S129),"")))))</x:f>
        <x:v/>
      </x:c>
      <x:c r="U129" s="183" t="n">
        <x:v>594.00</x:v>
      </x:c>
      <x:c r="V129" s="183" t="n">
        <x:f ca="1">=SUM(U129/ round((O129- M129)/30.42,0))</x:f>
        <x:v/>
      </x:c>
      <x:c r="W129" s="196">
        <x:f ca="1">=IF(T129="","",IF(T129="-","",IF(U129=0,"",IF(OR(T129&gt;AA4,T129&lt;-AA4),"*",""))))</x:f>
        <x:v/>
      </x:c>
      <x:c r="X129" s="98" t="str">
        <x:v/>
      </x:c>
    </x:row>
    <x:row r="130" spans="1:25" s="12" x14ac:dyDescent="0.25">
      <x:c r="A130" s="90" t="str">
        <x:v>125</x:v>
      </x:c>
      <x:c r="B130" s="191" t="str">
        <x:v>QHM12035</x:v>
      </x:c>
      <x:c r="C130" s="191" t="str">
        <x:v>Canon IR 4235</x:v>
      </x:c>
      <x:c r="D130" s="191" t="str">
        <x:v>B/W Copies</x:v>
      </x:c>
      <x:c r="E130" s="191" t="str">
        <x:v>QHM12035</x:v>
      </x:c>
      <x:c r="F130" s="191" t="str">
        <x:v>Active</x:v>
      </x:c>
      <x:c r="G130" s="191" t="str">
        <x:v>1111 - Katy</x:v>
      </x:c>
      <x:c r="H130" s="191" t="str">
        <x:v/>
      </x:c>
      <x:c r="I130" s="191" t="str">
        <x:v>Copy Area</x:v>
      </x:c>
      <x:c r="J130" s="191" t="str">
        <x:v/>
      </x:c>
      <x:c r="K130" s="191" t="str">
        <x:v/>
      </x:c>
      <x:c r="L130" s="191" t="str">
        <x:v>1111</x:v>
      </x:c>
      <x:c r="M130" s="191" t="str">
        <x:v>6/1/2014</x:v>
      </x:c>
      <x:c r="N130" s="189" t="n">
        <x:v>122.00</x:v>
      </x:c>
      <x:c r="O130" s="191" t="str">
        <x:v>12/9/2014</x:v>
      </x:c>
      <x:c r="P130" s="189" t="n">
        <x:v>639.00</x:v>
      </x:c>
      <x:c r="Q130" s="206" t="n">
        <x:v>0.0001</x:v>
      </x:c>
      <x:c r="R130" s="206" t="n">
        <x:v>0.0003</x:v>
      </x:c>
      <x:c r="S130" s="189" t="n">
        <x:v/>
      </x:c>
      <x:c r="T130" s="187" t="n">
        <x:f ca="1">=IF(AND(U130=0,S130&gt;0),-100%,IF(OR(S130=0,S130="-"),"-",IF(AND(S130=0,U130=0),0%,IF(S130&lt;U130,SUM(U130-S130)/S130,IF(S130&gt;U130,SUM(-1*(S130-U130)/S130),"")))))</x:f>
        <x:v/>
      </x:c>
      <x:c r="U130" s="189" t="n">
        <x:v>517.00</x:v>
      </x:c>
      <x:c r="V130" s="189" t="n">
        <x:f ca="1">=SUM(U130/ round((O130- M130)/30.42,0))</x:f>
        <x:v/>
      </x:c>
      <x:c r="W130" s="195">
        <x:f ca="1">=IF(T130="","",IF(T130="-","",IF(U130=0,"",IF(OR(T130&gt;AA4,T130&lt;-AA4),"*",""))))</x:f>
        <x:v/>
      </x:c>
      <x:c r="X130" s="91" t="str">
        <x:v/>
      </x:c>
    </x:row>
    <x:row r="131" spans="1:25" s="12" x14ac:dyDescent="0.25">
      <x:c r="A131" s="96" t="str">
        <x:v>126</x:v>
      </x:c>
      <x:c r="B131" s="192" t="str">
        <x:v>QLA05743</x:v>
      </x:c>
      <x:c r="C131" s="192" t="str">
        <x:v>Canon IR 400</x:v>
      </x:c>
      <x:c r="D131" s="192" t="str">
        <x:v>B/W Copies</x:v>
      </x:c>
      <x:c r="E131" s="192" t="str">
        <x:v>QLA05743</x:v>
      </x:c>
      <x:c r="F131" s="192" t="str">
        <x:v>Active</x:v>
      </x:c>
      <x:c r="G131" s="192" t="str">
        <x:v>1067 - Columbus</x:v>
      </x:c>
      <x:c r="H131" s="192" t="str">
        <x:v/>
      </x:c>
      <x:c r="I131" s="192" t="str">
        <x:v/>
      </x:c>
      <x:c r="J131" s="192" t="str">
        <x:v/>
      </x:c>
      <x:c r="K131" s="192" t="str">
        <x:v/>
      </x:c>
      <x:c r="L131" s="192" t="str">
        <x:v>1067</x:v>
      </x:c>
      <x:c r="M131" s="192" t="str">
        <x:v>6/1/2014</x:v>
      </x:c>
      <x:c r="N131" s="183" t="n">
        <x:v>2231.00</x:v>
      </x:c>
      <x:c r="O131" s="192" t="str">
        <x:v>12/9/2014</x:v>
      </x:c>
      <x:c r="P131" s="183" t="n">
        <x:v>2612.00</x:v>
      </x:c>
      <x:c r="Q131" s="207" t="n">
        <x:v>0.0001</x:v>
      </x:c>
      <x:c r="R131" s="207" t="n">
        <x:v>0.0003</x:v>
      </x:c>
      <x:c r="S131" s="183" t="n">
        <x:v/>
      </x:c>
      <x:c r="T131" s="182" t="n">
        <x:f ca="1">=IF(AND(U131=0,S131&gt;0),-100%,IF(OR(S131=0,S131="-"),"-",IF(AND(S131=0,U131=0),0%,IF(S131&lt;U131,SUM(U131-S131)/S131,IF(S131&gt;U131,SUM(-1*(S131-U131)/S131),"")))))</x:f>
        <x:v/>
      </x:c>
      <x:c r="U131" s="183" t="n">
        <x:v>381.00</x:v>
      </x:c>
      <x:c r="V131" s="183" t="n">
        <x:f ca="1">=SUM(U131/ round((O131- M131)/30.42,0))</x:f>
        <x:v/>
      </x:c>
      <x:c r="W131" s="196">
        <x:f ca="1">=IF(T131="","",IF(T131="-","",IF(U131=0,"",IF(OR(T131&gt;AA4,T131&lt;-AA4),"*",""))))</x:f>
        <x:v/>
      </x:c>
      <x:c r="X131" s="98" t="str">
        <x:v/>
      </x:c>
    </x:row>
    <x:row r="132" spans="1:25" s="12" x14ac:dyDescent="0.25">
      <x:c r="A132" s="90" t="str">
        <x:v>127</x:v>
      </x:c>
      <x:c r="B132" s="191" t="str">
        <x:v>QLA09267</x:v>
      </x:c>
      <x:c r="C132" s="191" t="str">
        <x:v>Canon IR 400</x:v>
      </x:c>
      <x:c r="D132" s="191" t="str">
        <x:v>B/W Copies</x:v>
      </x:c>
      <x:c r="E132" s="191" t="str">
        <x:v>QLA09267</x:v>
      </x:c>
      <x:c r="F132" s="191" t="str">
        <x:v>Active</x:v>
      </x:c>
      <x:c r="G132" s="191" t="str">
        <x:v>1024 - Nacagdoches</x:v>
      </x:c>
      <x:c r="H132" s="191" t="str">
        <x:v/>
      </x:c>
      <x:c r="I132" s="191" t="str">
        <x:v/>
      </x:c>
      <x:c r="J132" s="191" t="str">
        <x:v/>
      </x:c>
      <x:c r="K132" s="191" t="str">
        <x:v/>
      </x:c>
      <x:c r="L132" s="191" t="str">
        <x:v>1024</x:v>
      </x:c>
      <x:c r="M132" s="191" t="str">
        <x:v>6/1/2014</x:v>
      </x:c>
      <x:c r="N132" s="189" t="n">
        <x:v>135.00</x:v>
      </x:c>
      <x:c r="O132" s="191" t="str">
        <x:v>12/9/2014</x:v>
      </x:c>
      <x:c r="P132" s="189" t="n">
        <x:v>475.00</x:v>
      </x:c>
      <x:c r="Q132" s="206" t="n">
        <x:v>0.0001</x:v>
      </x:c>
      <x:c r="R132" s="206" t="n">
        <x:v>0.0002</x:v>
      </x:c>
      <x:c r="S132" s="189" t="n">
        <x:v/>
      </x:c>
      <x:c r="T132" s="187" t="n">
        <x:f ca="1">=IF(AND(U132=0,S132&gt;0),-100%,IF(OR(S132=0,S132="-"),"-",IF(AND(S132=0,U132=0),0%,IF(S132&lt;U132,SUM(U132-S132)/S132,IF(S132&gt;U132,SUM(-1*(S132-U132)/S132),"")))))</x:f>
        <x:v/>
      </x:c>
      <x:c r="U132" s="189" t="n">
        <x:v>340.00</x:v>
      </x:c>
      <x:c r="V132" s="189" t="n">
        <x:f ca="1">=SUM(U132/ round((O132- M132)/30.42,0))</x:f>
        <x:v/>
      </x:c>
      <x:c r="W132" s="195">
        <x:f ca="1">=IF(T132="","",IF(T132="-","",IF(U132=0,"",IF(OR(T132&gt;AA4,T132&lt;-AA4),"*",""))))</x:f>
        <x:v/>
      </x:c>
      <x:c r="X132" s="91" t="str">
        <x:v/>
      </x:c>
    </x:row>
    <x:row r="133" spans="1:25" s="12" x14ac:dyDescent="0.25">
      <x:c r="A133" s="96" t="str">
        <x:v>128</x:v>
      </x:c>
      <x:c r="B133" s="192" t="str">
        <x:v>AQLA09704</x:v>
      </x:c>
      <x:c r="C133" s="192" t="str">
        <x:v>Canon IR 400</x:v>
      </x:c>
      <x:c r="D133" s="192" t="str">
        <x:v>B/W Copies</x:v>
      </x:c>
      <x:c r="E133" s="192" t="str">
        <x:v>QLA09704</x:v>
      </x:c>
      <x:c r="F133" s="192" t="str">
        <x:v>Inactive</x:v>
      </x:c>
      <x:c r="G133" s="192" t="str">
        <x:v>M650 - Annex</x:v>
      </x:c>
      <x:c r="H133" s="192" t="str">
        <x:v/>
      </x:c>
      <x:c r="I133" s="192" t="str">
        <x:v>Returned to Corporate from BR1104 OKC</x:v>
      </x:c>
      <x:c r="J133" s="192" t="str">
        <x:v/>
      </x:c>
      <x:c r="K133" s="192" t="str">
        <x:v/>
      </x:c>
      <x:c r="L133" s="192" t="str">
        <x:v>Cannot Find</x:v>
      </x:c>
      <x:c r="M133" s="192" t="str">
        <x:v>6/1/2014</x:v>
      </x:c>
      <x:c r="N133" s="183" t="n">
        <x:v>54.00</x:v>
      </x:c>
      <x:c r="O133" s="192" t="str">
        <x:v>12/9/2014</x:v>
      </x:c>
      <x:c r="P133" s="183" t="n">
        <x:v>291.00</x:v>
      </x:c>
      <x:c r="Q133" s="207" t="n">
        <x:v>0.0001</x:v>
      </x:c>
      <x:c r="R133" s="207" t="n">
        <x:v>0.0002</x:v>
      </x:c>
      <x:c r="S133" s="183" t="n">
        <x:v/>
      </x:c>
      <x:c r="T133" s="182" t="n">
        <x:f ca="1">=IF(AND(U133=0,S133&gt;0),-100%,IF(OR(S133=0,S133="-"),"-",IF(AND(S133=0,U133=0),0%,IF(S133&lt;U133,SUM(U133-S133)/S133,IF(S133&gt;U133,SUM(-1*(S133-U133)/S133),"")))))</x:f>
        <x:v/>
      </x:c>
      <x:c r="U133" s="183" t="n">
        <x:v>237.00</x:v>
      </x:c>
      <x:c r="V133" s="183" t="n">
        <x:f ca="1">=SUM(U133/ round((O133- M133)/30.42,0))</x:f>
        <x:v/>
      </x:c>
      <x:c r="W133" s="196">
        <x:f ca="1">=IF(T133="","",IF(T133="-","",IF(U133=0,"",IF(OR(T133&gt;AA4,T133&lt;-AA4),"*",""))))</x:f>
        <x:v/>
      </x:c>
      <x:c r="X133" s="98" t="str">
        <x:v/>
      </x:c>
    </x:row>
    <x:row r="134" spans="1:25" s="12" x14ac:dyDescent="0.25">
      <x:c r="A134" s="90" t="str">
        <x:v>129</x:v>
      </x:c>
      <x:c r="B134" s="191" t="str">
        <x:v>FPR59310</x:v>
      </x:c>
      <x:c r="C134" s="191" t="str">
        <x:v>Canon IR 400</x:v>
      </x:c>
      <x:c r="D134" s="191" t="str">
        <x:v>B/W Copies</x:v>
      </x:c>
      <x:c r="E134" s="191" t="str">
        <x:v>QLA33767</x:v>
      </x:c>
      <x:c r="F134" s="191" t="str">
        <x:v>Active</x:v>
      </x:c>
      <x:c r="G134" s="191" t="str">
        <x:v>3010 - Tucson, AZ</x:v>
      </x:c>
      <x:c r="H134" s="191" t="str">
        <x:v/>
      </x:c>
      <x:c r="I134" s="191" t="str">
        <x:v>Office</x:v>
      </x:c>
      <x:c r="J134" s="191" t="str">
        <x:v/>
      </x:c>
      <x:c r="K134" s="191" t="str">
        <x:v/>
      </x:c>
      <x:c r="L134" s="191" t="str">
        <x:v>3010</x:v>
      </x:c>
      <x:c r="M134" s="191" t="str">
        <x:v>12/6/2016</x:v>
      </x:c>
      <x:c r="N134" s="189" t="n">
        <x:v>0.00</x:v>
      </x:c>
      <x:c r="O134" s="191" t="str">
        <x:v>3/1/2017</x:v>
      </x:c>
      <x:c r="P134" s="189" t="n">
        <x:v>228.00</x:v>
      </x:c>
      <x:c r="Q134" s="206" t="n">
        <x:v>0.0001</x:v>
      </x:c>
      <x:c r="R134" s="206" t="n">
        <x:v>0.0002</x:v>
      </x:c>
      <x:c r="S134" s="189" t="n">
        <x:v/>
      </x:c>
      <x:c r="T134" s="187" t="n">
        <x:f ca="1">=IF(AND(U134=0,S134&gt;0),-100%,IF(OR(S134=0,S134="-"),"-",IF(AND(S134=0,U134=0),0%,IF(S134&lt;U134,SUM(U134-S134)/S134,IF(S134&gt;U134,SUM(-1*(S134-U134)/S134),"")))))</x:f>
        <x:v/>
      </x:c>
      <x:c r="U134" s="189" t="n">
        <x:v>228.00</x:v>
      </x:c>
      <x:c r="V134" s="189" t="n">
        <x:f ca="1">=SUM(U134/ round((O134- M134)/30.42,0))</x:f>
        <x:v/>
      </x:c>
      <x:c r="W134" s="195">
        <x:f ca="1">=IF(T134="","",IF(T134="-","",IF(U134=0,"",IF(OR(T134&gt;AA4,T134&lt;-AA4),"*",""))))</x:f>
        <x:v/>
      </x:c>
      <x:c r="X134" s="91" t="str">
        <x:v/>
      </x:c>
    </x:row>
    <x:row r="135" spans="1:25" s="12" x14ac:dyDescent="0.25">
      <x:c r="A135" s="96" t="str">
        <x:v>130</x:v>
      </x:c>
      <x:c r="B135" s="192" t="str">
        <x:v>FPR59340</x:v>
      </x:c>
      <x:c r="C135" s="192" t="str">
        <x:v>Canon IR C5235</x:v>
      </x:c>
      <x:c r="D135" s="192" t="str">
        <x:v>B/W Copies</x:v>
      </x:c>
      <x:c r="E135" s="192" t="str">
        <x:v>RRB23432</x:v>
      </x:c>
      <x:c r="F135" s="192" t="str">
        <x:v>Active</x:v>
      </x:c>
      <x:c r="G135" s="192" t="str">
        <x:v>1321 - Charleston, SC</x:v>
      </x:c>
      <x:c r="H135" s="192" t="str">
        <x:v/>
      </x:c>
      <x:c r="I135" s="192" t="str">
        <x:v>Main Office Printer</x:v>
      </x:c>
      <x:c r="J135" s="192" t="str">
        <x:v/>
      </x:c>
      <x:c r="K135" s="192" t="str">
        <x:v/>
      </x:c>
      <x:c r="L135" s="192" t="str">
        <x:v>1321</x:v>
      </x:c>
      <x:c r="M135" s="192" t="str">
        <x:v>2/1/2017</x:v>
      </x:c>
      <x:c r="N135" s="183" t="n">
        <x:v>1.00</x:v>
      </x:c>
      <x:c r="O135" s="192" t="str">
        <x:v>3/9/2017</x:v>
      </x:c>
      <x:c r="P135" s="183" t="n">
        <x:v>221.00</x:v>
      </x:c>
      <x:c r="Q135" s="207" t="n">
        <x:v>0.0001</x:v>
      </x:c>
      <x:c r="R135" s="207" t="n">
        <x:v>0.0001</x:v>
      </x:c>
      <x:c r="S135" s="183" t="n">
        <x:v/>
      </x:c>
      <x:c r="T135" s="182" t="n">
        <x:f ca="1">=IF(AND(U135=0,S135&gt;0),-100%,IF(OR(S135=0,S135="-"),"-",IF(AND(S135=0,U135=0),0%,IF(S135&lt;U135,SUM(U135-S135)/S135,IF(S135&gt;U135,SUM(-1*(S135-U135)/S135),"")))))</x:f>
        <x:v/>
      </x:c>
      <x:c r="U135" s="183" t="n">
        <x:v>220.00</x:v>
      </x:c>
      <x:c r="V135" s="183" t="n">
        <x:f ca="1">=SUM(U135/ round((O135- M135)/30.42,0))</x:f>
        <x:v/>
      </x:c>
      <x:c r="W135" s="196">
        <x:f ca="1">=IF(T135="","",IF(T135="-","",IF(U135=0,"",IF(OR(T135&gt;AA4,T135&lt;-AA4),"*",""))))</x:f>
        <x:v/>
      </x:c>
      <x:c r="X135" s="98" t="str">
        <x:v/>
      </x:c>
    </x:row>
    <x:row r="136" spans="1:25" s="12" x14ac:dyDescent="0.25">
      <x:c r="A136" s="90" t="str">
        <x:v>131</x:v>
      </x:c>
      <x:c r="B136" s="191" t="str">
        <x:v>QLA06543</x:v>
      </x:c>
      <x:c r="C136" s="191" t="str">
        <x:v>Canon IR 400</x:v>
      </x:c>
      <x:c r="D136" s="191" t="str">
        <x:v>B/W Copies</x:v>
      </x:c>
      <x:c r="E136" s="191" t="str">
        <x:v>QLA06543</x:v>
      </x:c>
      <x:c r="F136" s="191" t="str">
        <x:v>Active</x:v>
      </x:c>
      <x:c r="G136" s="191" t="str">
        <x:v>1051 - Conroe HVAC</x:v>
      </x:c>
      <x:c r="H136" s="191" t="str">
        <x:v/>
      </x:c>
      <x:c r="I136" s="191" t="str">
        <x:v/>
      </x:c>
      <x:c r="J136" s="191" t="str">
        <x:v/>
      </x:c>
      <x:c r="K136" s="191" t="str">
        <x:v/>
      </x:c>
      <x:c r="L136" s="191" t="str">
        <x:v>1051</x:v>
      </x:c>
      <x:c r="M136" s="191" t="str">
        <x:v>11/30/2016</x:v>
      </x:c>
      <x:c r="N136" s="189" t="n">
        <x:v>88734.00</x:v>
      </x:c>
      <x:c r="O136" s="191" t="str">
        <x:v>2/28/2017</x:v>
      </x:c>
      <x:c r="P136" s="189" t="n">
        <x:v>88734.00</x:v>
      </x:c>
      <x:c r="Q136" s="206" t="n">
        <x:v>0.00</x:v>
      </x:c>
      <x:c r="R136" s="206" t="n">
        <x:v>0.00</x:v>
      </x:c>
      <x:c r="S136" s="189" t="n">
        <x:v/>
      </x:c>
      <x:c r="T136" s="187" t="n">
        <x:f ca="1">=IF(AND(U136=0,S136&gt;0),-100%,IF(OR(S136=0,S136="-"),"-",IF(AND(S136=0,U136=0),0%,IF(S136&lt;U136,SUM(U136-S136)/S136,IF(S136&gt;U136,SUM(-1*(S136-U136)/S136),"")))))</x:f>
        <x:v/>
      </x:c>
      <x:c r="U136" s="189" t="n">
        <x:v>0.00</x:v>
      </x:c>
      <x:c r="V136" s="189" t="n">
        <x:f ca="1">=SUM(U136/ round((O136- M136)/30.42,0))</x:f>
        <x:v/>
      </x:c>
      <x:c r="W136" s="195">
        <x:f ca="1">=IF(T136="","",IF(T136="-","",IF(U136=0,"",IF(OR(T136&gt;AA4,T136&lt;-AA4),"*",""))))</x:f>
        <x:v/>
      </x:c>
      <x:c r="X136" s="91" t="str">
        <x:v/>
      </x:c>
    </x:row>
    <x:row r="137" spans="1:10" ht="15.5" customHeight="1" x14ac:dyDescent="0.25">
      <x:c r="A137" s="174"/>
      <x:c r="B137" s="174"/>
      <x:c r="C137" s="174"/>
      <x:c r="D137" s="174"/>
      <x:c r="E137" s="174"/>
      <x:c r="F137" s="174"/>
      <x:c r="G137" s="174"/>
      <x:c r="H137" s="174"/>
      <x:c r="I137" s="174"/>
      <x:c r="J137" s="174"/>
      <x:c r="K137" s="174"/>
      <x:c r="L137" s="174"/>
      <x:c r="M137" s="174"/>
      <x:c r="N137" s="174"/>
      <x:c r="O137" s="174"/>
      <x:c r="P137" s="174"/>
      <x:c r="Q137" s="174"/>
      <x:c r="R137" s="174"/>
      <x:c r="S137" s="205" t="n">
        <x:f ca="1">SUM(S6:S136)</x:f>
      </x:c>
      <x:c r="T137" s="174"/>
      <x:c r="U137" s="205" t="n">
        <x:f ca="1">SUM(U6:U136)</x:f>
      </x:c>
      <x:c r="V137" s="205" t="n">
        <x:f ca="1">SUM(V6:V136)</x:f>
      </x:c>
      <x:c r="W137" s="174"/>
      <x:c r="X137" s="174"/>
    </x:row>
    <x:row r="138" spans="1:25" ht="38.5" customHeight="1" x14ac:dyDescent="0.25">
      <x:c r="A138" s="194">
        <x:v>B/W Laser Prints</x:v>
      </x:c>
    </x:row>
    <x:row r="139" spans="1:25" s="12" customFormat="1" ht="37.35" customHeight="1" x14ac:dyDescent="0.25">
      <x:c r="A139" s="47" t="str">
        <x:v>Line #</x:v>
      </x:c>
      <x:c r="B139" s="45" t="str">
        <x:v>Device ID</x:v>
      </x:c>
      <x:c r="C139" s="45" t="str">
        <x:v>Model </x:v>
      </x:c>
      <x:c r="D139" s="45" t="str">
        <x:v>Meter Type</x:v>
      </x:c>
      <x:c r="E139" s="45" t="str">
        <x:v>Serial Number</x:v>
      </x:c>
      <x:c r="F139" s="45" t="str">
        <x:v>Device Status</x:v>
      </x:c>
      <x:c r="G139" s="45" t="str">
        <x:v>Location</x:v>
      </x:c>
      <x:c r="H139" s="45" t="str">
        <x:v>Bldg</x:v>
      </x:c>
      <x:c r="I139" s="45" t="str">
        <x:v>Dept.</x:v>
      </x:c>
      <x:c r="J139" s="45" t="str">
        <x:v>Floor</x:v>
      </x:c>
      <x:c r="K139" s="45" t="str">
        <x:v>User</x:v>
      </x:c>
      <x:c r="L139" s="45" t="str">
        <x:v>Cost Center</x:v>
      </x:c>
      <x:c r="M139" s="45" t="str">
        <x:v>Start Date</x:v>
      </x:c>
      <x:c r="N139" s="45" t="str">
        <x:v>Start Meter</x:v>
      </x:c>
      <x:c r="O139" s="45" t="str">
        <x:v>End Date</x:v>
      </x:c>
      <x:c r="P139" s="45" t="str">
        <x:v>End Meter</x:v>
      </x:c>
      <x:c r="Q139" s="45" t="str">
        <x:v>% of Total Usage</x:v>
      </x:c>
      <x:c r="R139" s="45" t="str">
        <x:v>% Usage By Meter Group</x:v>
      </x:c>
      <x:c r="S139" s="45" t="str">
        <x:v>Volume Last Period</x:v>
      </x:c>
      <x:c r="T139" s="45" t="str">
        <x:v>% Change</x:v>
      </x:c>
      <x:c r="U139" s="45" t="str">
        <x:v>Volume Current Period</x:v>
      </x:c>
      <x:c r="V139" s="45" t="str">
        <x:v>Avg. Monthly Vol.</x:v>
      </x:c>
      <x:c r="W139" s="45"/>
      <x:c r="X139" s="46" t="str">
        <x:v>Comments</x:v>
      </x:c>
    </x:row>
    <x:row r="140" spans="1:25" s="12" x14ac:dyDescent="0.25">
      <x:c r="A140" s="90" t="str">
        <x:v>132</x:v>
      </x:c>
      <x:c r="B140" s="191" t="str">
        <x:v>FPR59336</x:v>
      </x:c>
      <x:c r="C140" s="191" t="str">
        <x:v>HP LJ M605dn</x:v>
      </x:c>
      <x:c r="D140" s="191" t="str">
        <x:v>B/W Laser Prints</x:v>
      </x:c>
      <x:c r="E140" s="191" t="str">
        <x:v>CNDCK4K0XC</x:v>
      </x:c>
      <x:c r="F140" s="191" t="str">
        <x:v>Active</x:v>
      </x:c>
      <x:c r="G140" s="191" t="str">
        <x:v>3008 - Phoenix, AZ</x:v>
      </x:c>
      <x:c r="H140" s="191" t="str">
        <x:v/>
      </x:c>
      <x:c r="I140" s="191" t="str">
        <x:v>Shipping</x:v>
      </x:c>
      <x:c r="J140" s="191" t="str">
        <x:v/>
      </x:c>
      <x:c r="K140" s="191" t="str">
        <x:v/>
      </x:c>
      <x:c r="L140" s="191" t="str">
        <x:v>3008</x:v>
      </x:c>
      <x:c r="M140" s="191" t="str">
        <x:v>5/31/2017</x:v>
      </x:c>
      <x:c r="N140" s="189" t="n">
        <x:v>8680.00</x:v>
      </x:c>
      <x:c r="O140" s="191" t="str">
        <x:v>9/2/2017</x:v>
      </x:c>
      <x:c r="P140" s="189" t="n">
        <x:v>67421.00</x:v>
      </x:c>
      <x:c r="Q140" s="206" t="n">
        <x:v>0.0169</x:v>
      </x:c>
      <x:c r="R140" s="206" t="n">
        <x:v>0.0343</x:v>
      </x:c>
      <x:c r="S140" s="189" t="n">
        <x:v/>
      </x:c>
      <x:c r="T140" s="187" t="n">
        <x:f ca="1">=IF(AND(U140=0,S140&gt;0),-100%,IF(OR(S140=0,S140="-"),"-",IF(AND(S140=0,U140=0),0%,IF(S140&lt;U140,SUM(U140-S140)/S140,IF(S140&gt;U140,SUM(-1*(S140-U140)/S140),"")))))</x:f>
        <x:v/>
      </x:c>
      <x:c r="U140" s="189" t="n">
        <x:v>58741.00</x:v>
      </x:c>
      <x:c r="V140" s="189" t="n">
        <x:f ca="1">=SUM(U140/ round((O140- M140)/30.42,0))</x:f>
        <x:v/>
      </x:c>
      <x:c r="W140" s="195">
        <x:f ca="1">=IF(T140="","",IF(T140="-","",IF(U140=0,"",IF(OR(T140&gt; AA4 ,T140&lt;-AA4),"*",""))))</x:f>
        <x:v/>
      </x:c>
      <x:c r="X140" s="91" t="str">
        <x:v/>
      </x:c>
    </x:row>
    <x:row r="141" spans="1:25" s="12" x14ac:dyDescent="0.25">
      <x:c r="A141" s="96" t="str">
        <x:v>133</x:v>
      </x:c>
      <x:c r="B141" s="192" t="str">
        <x:v>FPR56041</x:v>
      </x:c>
      <x:c r="C141" s="192" t="str">
        <x:v>HP LJ M402dn</x:v>
      </x:c>
      <x:c r="D141" s="192" t="str">
        <x:v>B/W Laser Prints</x:v>
      </x:c>
      <x:c r="E141" s="192" t="str">
        <x:v>PHB5C04551</x:v>
      </x:c>
      <x:c r="F141" s="192" t="str">
        <x:v>Active</x:v>
      </x:c>
      <x:c r="G141" s="192" t="str">
        <x:v>3004 - Mesa (Pima)</x:v>
      </x:c>
      <x:c r="H141" s="192" t="str">
        <x:v/>
      </x:c>
      <x:c r="I141" s="192" t="str">
        <x:v>Will Call</x:v>
      </x:c>
      <x:c r="J141" s="192" t="str">
        <x:v>1</x:v>
      </x:c>
      <x:c r="K141" s="192" t="str">
        <x:v/>
      </x:c>
      <x:c r="L141" s="192" t="str">
        <x:v>3004</x:v>
      </x:c>
      <x:c r="M141" s="192" t="str">
        <x:v>9/2/2017</x:v>
      </x:c>
      <x:c r="N141" s="183" t="n">
        <x:v>36123.00</x:v>
      </x:c>
      <x:c r="O141" s="192" t="str">
        <x:v>2/28/2018</x:v>
      </x:c>
      <x:c r="P141" s="183" t="n">
        <x:v>65205.00</x:v>
      </x:c>
      <x:c r="Q141" s="207" t="n">
        <x:v>0.0084</x:v>
      </x:c>
      <x:c r="R141" s="207" t="n">
        <x:v>0.017</x:v>
      </x:c>
      <x:c r="S141" s="183" t="n">
        <x:v/>
      </x:c>
      <x:c r="T141" s="182" t="n">
        <x:f ca="1">=IF(AND(U141=0,S141&gt;0),-100%,IF(OR(S141=0,S141="-"),"-",IF(AND(S141=0,U141=0),0%,IF(S141&lt;U141,SUM(U141-S141)/S141,IF(S141&gt;U141,SUM(-1*(S141-U141)/S141),"")))))</x:f>
        <x:v/>
      </x:c>
      <x:c r="U141" s="183" t="n">
        <x:v>29082.00</x:v>
      </x:c>
      <x:c r="V141" s="183" t="n">
        <x:f ca="1">=SUM(U141/ round((O141- M141)/30.42,0))</x:f>
        <x:v/>
      </x:c>
      <x:c r="W141" s="196">
        <x:f ca="1">=IF(T141="","",IF(T141="-","",IF(U141=0,"",IF(OR(T141&gt;AA4,T141&lt;-AA4),"*",""))))</x:f>
        <x:v/>
      </x:c>
      <x:c r="X141" s="98" t="str">
        <x:v/>
      </x:c>
    </x:row>
    <x:row r="142" spans="1:25" s="12" x14ac:dyDescent="0.25">
      <x:c r="A142" s="90" t="str">
        <x:v>134</x:v>
      </x:c>
      <x:c r="B142" s="191" t="str">
        <x:v>FPR51511</x:v>
      </x:c>
      <x:c r="C142" s="191" t="str">
        <x:v>HP LJ M401n</x:v>
      </x:c>
      <x:c r="D142" s="191" t="str">
        <x:v>B/W Laser Prints</x:v>
      </x:c>
      <x:c r="E142" s="191" t="str">
        <x:v>PHGDC61378</x:v>
      </x:c>
      <x:c r="F142" s="191" t="str">
        <x:v>Active</x:v>
      </x:c>
      <x:c r="G142" s="191" t="str">
        <x:v>1012 - Austin Springdale</x:v>
      </x:c>
      <x:c r="H142" s="191" t="str">
        <x:v/>
      </x:c>
      <x:c r="I142" s="191" t="str">
        <x:v/>
      </x:c>
      <x:c r="J142" s="191" t="str">
        <x:v/>
      </x:c>
      <x:c r="K142" s="191" t="str">
        <x:v/>
      </x:c>
      <x:c r="L142" s="191" t="str">
        <x:v>1012</x:v>
      </x:c>
      <x:c r="M142" s="191" t="str">
        <x:v>2/22/2016</x:v>
      </x:c>
      <x:c r="N142" s="189" t="n">
        <x:v>2476.00</x:v>
      </x:c>
      <x:c r="O142" s="191" t="str">
        <x:v>5/27/2016</x:v>
      </x:c>
      <x:c r="P142" s="189" t="n">
        <x:v>30890.00</x:v>
      </x:c>
      <x:c r="Q142" s="206" t="n">
        <x:v>0.0082</x:v>
      </x:c>
      <x:c r="R142" s="206" t="n">
        <x:v>0.0166</x:v>
      </x:c>
      <x:c r="S142" s="189" t="n">
        <x:v/>
      </x:c>
      <x:c r="T142" s="187" t="n">
        <x:f ca="1">=IF(AND(U142=0,S142&gt;0),-100%,IF(OR(S142=0,S142="-"),"-",IF(AND(S142=0,U142=0),0%,IF(S142&lt;U142,SUM(U142-S142)/S142,IF(S142&gt;U142,SUM(-1*(S142-U142)/S142),"")))))</x:f>
        <x:v/>
      </x:c>
      <x:c r="U142" s="189" t="n">
        <x:v>28414.00</x:v>
      </x:c>
      <x:c r="V142" s="189" t="n">
        <x:f ca="1">=SUM(U142/ round((O142- M142)/30.42,0))</x:f>
        <x:v/>
      </x:c>
      <x:c r="W142" s="195">
        <x:f ca="1">=IF(T142="","",IF(T142="-","",IF(U142=0,"",IF(OR(T142&gt;AA4,T142&lt;-AA4),"*",""))))</x:f>
        <x:v/>
      </x:c>
      <x:c r="X142" s="91" t="str">
        <x:v/>
      </x:c>
    </x:row>
    <x:row r="143" spans="1:25" s="12" x14ac:dyDescent="0.25">
      <x:c r="A143" s="96" t="str">
        <x:v>135</x:v>
      </x:c>
      <x:c r="B143" s="192" t="str">
        <x:v>FPR55943</x:v>
      </x:c>
      <x:c r="C143" s="192" t="str">
        <x:v>HP LJ M402dn</x:v>
      </x:c>
      <x:c r="D143" s="192" t="str">
        <x:v>B/W Laser Prints</x:v>
      </x:c>
      <x:c r="E143" s="192" t="str">
        <x:v>PHBQB15846</x:v>
      </x:c>
      <x:c r="F143" s="192" t="str">
        <x:v>Active</x:v>
      </x:c>
      <x:c r="G143" s="192" t="str">
        <x:v>1009 - Odessa</x:v>
      </x:c>
      <x:c r="H143" s="192" t="str">
        <x:v/>
      </x:c>
      <x:c r="I143" s="192" t="str">
        <x:v>Counter</x:v>
      </x:c>
      <x:c r="J143" s="192" t="str">
        <x:v/>
      </x:c>
      <x:c r="K143" s="192" t="str">
        <x:v/>
      </x:c>
      <x:c r="L143" s="192" t="str">
        <x:v>1009</x:v>
      </x:c>
      <x:c r="M143" s="192" t="str">
        <x:v>9/2/2017</x:v>
      </x:c>
      <x:c r="N143" s="183" t="n">
        <x:v>75111.00</x:v>
      </x:c>
      <x:c r="O143" s="192" t="str">
        <x:v>2/28/2018</x:v>
      </x:c>
      <x:c r="P143" s="183" t="n">
        <x:v>101560.00</x:v>
      </x:c>
      <x:c r="Q143" s="207" t="n">
        <x:v>0.0076</x:v>
      </x:c>
      <x:c r="R143" s="207" t="n">
        <x:v>0.0155</x:v>
      </x:c>
      <x:c r="S143" s="183" t="n">
        <x:v/>
      </x:c>
      <x:c r="T143" s="182" t="n">
        <x:f ca="1">=IF(AND(U143=0,S143&gt;0),-100%,IF(OR(S143=0,S143="-"),"-",IF(AND(S143=0,U143=0),0%,IF(S143&lt;U143,SUM(U143-S143)/S143,IF(S143&gt;U143,SUM(-1*(S143-U143)/S143),"")))))</x:f>
        <x:v/>
      </x:c>
      <x:c r="U143" s="183" t="n">
        <x:v>26449.00</x:v>
      </x:c>
      <x:c r="V143" s="183" t="n">
        <x:f ca="1">=SUM(U143/ round((O143- M143)/30.42,0))</x:f>
        <x:v/>
      </x:c>
      <x:c r="W143" s="196">
        <x:f ca="1">=IF(T143="","",IF(T143="-","",IF(U143=0,"",IF(OR(T143&gt;AA4,T143&lt;-AA4),"*",""))))</x:f>
        <x:v/>
      </x:c>
      <x:c r="X143" s="98" t="str">
        <x:v/>
      </x:c>
    </x:row>
    <x:row r="144" spans="1:25" s="12" x14ac:dyDescent="0.25">
      <x:c r="A144" s="90" t="str">
        <x:v>136</x:v>
      </x:c>
      <x:c r="B144" s="191" t="str">
        <x:v>FPR55927</x:v>
      </x:c>
      <x:c r="C144" s="191" t="str">
        <x:v>HP LJ M402dn</x:v>
      </x:c>
      <x:c r="D144" s="191" t="str">
        <x:v>B/W Laser Prints</x:v>
      </x:c>
      <x:c r="E144" s="191" t="str">
        <x:v>PHB5B52817</x:v>
      </x:c>
      <x:c r="F144" s="191" t="str">
        <x:v>Active</x:v>
      </x:c>
      <x:c r="G144" s="191" t="str">
        <x:v>1008 - Lubbock</x:v>
      </x:c>
      <x:c r="H144" s="191" t="str">
        <x:v/>
      </x:c>
      <x:c r="I144" s="191" t="str">
        <x:v/>
      </x:c>
      <x:c r="J144" s="191" t="str">
        <x:v/>
      </x:c>
      <x:c r="K144" s="191" t="str">
        <x:v/>
      </x:c>
      <x:c r="L144" s="191" t="str">
        <x:v>1008</x:v>
      </x:c>
      <x:c r="M144" s="191" t="str">
        <x:v>6/1/2018</x:v>
      </x:c>
      <x:c r="N144" s="189" t="n">
        <x:v>12898.00</x:v>
      </x:c>
      <x:c r="O144" s="191" t="str">
        <x:v>8/31/2018</x:v>
      </x:c>
      <x:c r="P144" s="189" t="n">
        <x:v>38530.00</x:v>
      </x:c>
      <x:c r="Q144" s="206" t="n">
        <x:v>0.0074</x:v>
      </x:c>
      <x:c r="R144" s="206" t="n">
        <x:v>0.015</x:v>
      </x:c>
      <x:c r="S144" s="189" t="n">
        <x:v/>
      </x:c>
      <x:c r="T144" s="187" t="n">
        <x:f ca="1">=IF(AND(U144=0,S144&gt;0),-100%,IF(OR(S144=0,S144="-"),"-",IF(AND(S144=0,U144=0),0%,IF(S144&lt;U144,SUM(U144-S144)/S144,IF(S144&gt;U144,SUM(-1*(S144-U144)/S144),"")))))</x:f>
        <x:v/>
      </x:c>
      <x:c r="U144" s="189" t="n">
        <x:v>25632.00</x:v>
      </x:c>
      <x:c r="V144" s="189" t="n">
        <x:f ca="1">=SUM(U144/ round((O144- M144)/30.42,0))</x:f>
        <x:v/>
      </x:c>
      <x:c r="W144" s="195">
        <x:f ca="1">=IF(T144="","",IF(T144="-","",IF(U144=0,"",IF(OR(T144&gt;AA4,T144&lt;-AA4),"*",""))))</x:f>
        <x:v/>
      </x:c>
      <x:c r="X144" s="91" t="str">
        <x:v/>
      </x:c>
    </x:row>
    <x:row r="145" spans="1:25" s="12" x14ac:dyDescent="0.25">
      <x:c r="A145" s="96" t="str">
        <x:v>137</x:v>
      </x:c>
      <x:c r="B145" s="192" t="str">
        <x:v>FPR51534</x:v>
      </x:c>
      <x:c r="C145" s="192" t="str">
        <x:v>HP LJ M401n</x:v>
      </x:c>
      <x:c r="D145" s="192" t="str">
        <x:v>B/W Laser Prints</x:v>
      </x:c>
      <x:c r="E145" s="192" t="str">
        <x:v>PHGDB61025</x:v>
      </x:c>
      <x:c r="F145" s="192" t="str">
        <x:v>Active</x:v>
      </x:c>
      <x:c r="G145" s="192" t="str">
        <x:v>1034 - San Antonio</x:v>
      </x:c>
      <x:c r="H145" s="192" t="str">
        <x:v/>
      </x:c>
      <x:c r="I145" s="192" t="str">
        <x:v/>
      </x:c>
      <x:c r="J145" s="192" t="str">
        <x:v/>
      </x:c>
      <x:c r="K145" s="192" t="str">
        <x:v/>
      </x:c>
      <x:c r="L145" s="192" t="str">
        <x:v>1034</x:v>
      </x:c>
      <x:c r="M145" s="192" t="str">
        <x:v>2/22/2016</x:v>
      </x:c>
      <x:c r="N145" s="183" t="n">
        <x:v>2074.00</x:v>
      </x:c>
      <x:c r="O145" s="192" t="str">
        <x:v>5/27/2016</x:v>
      </x:c>
      <x:c r="P145" s="183" t="n">
        <x:v>27600.00</x:v>
      </x:c>
      <x:c r="Q145" s="207" t="n">
        <x:v>0.0073</x:v>
      </x:c>
      <x:c r="R145" s="207" t="n">
        <x:v>0.0149</x:v>
      </x:c>
      <x:c r="S145" s="183" t="n">
        <x:v/>
      </x:c>
      <x:c r="T145" s="182" t="n">
        <x:f ca="1">=IF(AND(U145=0,S145&gt;0),-100%,IF(OR(S145=0,S145="-"),"-",IF(AND(S145=0,U145=0),0%,IF(S145&lt;U145,SUM(U145-S145)/S145,IF(S145&gt;U145,SUM(-1*(S145-U145)/S145),"")))))</x:f>
        <x:v/>
      </x:c>
      <x:c r="U145" s="183" t="n">
        <x:v>25526.00</x:v>
      </x:c>
      <x:c r="V145" s="183" t="n">
        <x:f ca="1">=SUM(U145/ round((O145- M145)/30.42,0))</x:f>
        <x:v/>
      </x:c>
      <x:c r="W145" s="196">
        <x:f ca="1">=IF(T145="","",IF(T145="-","",IF(U145=0,"",IF(OR(T145&gt;AA4,T145&lt;-AA4),"*",""))))</x:f>
        <x:v/>
      </x:c>
      <x:c r="X145" s="98" t="str">
        <x:v/>
      </x:c>
    </x:row>
    <x:row r="146" spans="1:25" s="12" x14ac:dyDescent="0.25">
      <x:c r="A146" s="90" t="str">
        <x:v>138</x:v>
      </x:c>
      <x:c r="B146" s="191" t="str">
        <x:v>FPR48634</x:v>
      </x:c>
      <x:c r="C146" s="191" t="str">
        <x:v>HP LJ M425</x:v>
      </x:c>
      <x:c r="D146" s="191" t="str">
        <x:v>B/W Laser Prints</x:v>
      </x:c>
      <x:c r="E146" s="191" t="str">
        <x:v>CNF8G4W04W</x:v>
      </x:c>
      <x:c r="F146" s="191" t="str">
        <x:v>Active</x:v>
      </x:c>
      <x:c r="G146" s="191" t="str">
        <x:v>M650 - Annex</x:v>
      </x:c>
      <x:c r="H146" s="191" t="str">
        <x:v/>
      </x:c>
      <x:c r="I146" s="191" t="str">
        <x:v>Posting Department</x:v>
      </x:c>
      <x:c r="J146" s="191" t="str">
        <x:v>1</x:v>
      </x:c>
      <x:c r="K146" s="191" t="str">
        <x:v/>
      </x:c>
      <x:c r="L146" s="191" t="str">
        <x:v>M153</x:v>
      </x:c>
      <x:c r="M146" s="191" t="str">
        <x:v>2/22/2016</x:v>
      </x:c>
      <x:c r="N146" s="189" t="n">
        <x:v>84442.00</x:v>
      </x:c>
      <x:c r="O146" s="191" t="str">
        <x:v>5/27/2016</x:v>
      </x:c>
      <x:c r="P146" s="189" t="n">
        <x:v>107016.00</x:v>
      </x:c>
      <x:c r="Q146" s="206" t="n">
        <x:v>0.0065</x:v>
      </x:c>
      <x:c r="R146" s="206" t="n">
        <x:v>0.0132</x:v>
      </x:c>
      <x:c r="S146" s="189" t="n">
        <x:v/>
      </x:c>
      <x:c r="T146" s="187" t="n">
        <x:f ca="1">=IF(AND(U146=0,S146&gt;0),-100%,IF(OR(S146=0,S146="-"),"-",IF(AND(S146=0,U146=0),0%,IF(S146&lt;U146,SUM(U146-S146)/S146,IF(S146&gt;U146,SUM(-1*(S146-U146)/S146),"")))))</x:f>
        <x:v/>
      </x:c>
      <x:c r="U146" s="189" t="n">
        <x:v>22574.00</x:v>
      </x:c>
      <x:c r="V146" s="189" t="n">
        <x:f ca="1">=SUM(U146/ round((O146- M146)/30.42,0))</x:f>
        <x:v/>
      </x:c>
      <x:c r="W146" s="195">
        <x:f ca="1">=IF(T146="","",IF(T146="-","",IF(U146=0,"",IF(OR(T146&gt;AA4,T146&lt;-AA4),"*",""))))</x:f>
        <x:v/>
      </x:c>
      <x:c r="X146" s="91" t="str">
        <x:v/>
      </x:c>
    </x:row>
    <x:row r="147" spans="1:25" s="12" x14ac:dyDescent="0.25">
      <x:c r="A147" s="96" t="str">
        <x:v>139</x:v>
      </x:c>
      <x:c r="B147" s="192" t="str">
        <x:v>FPR50571</x:v>
      </x:c>
      <x:c r="C147" s="192" t="str">
        <x:v>HP LJ M401dn</x:v>
      </x:c>
      <x:c r="D147" s="192" t="str">
        <x:v>B/W Laser Prints</x:v>
      </x:c>
      <x:c r="E147" s="192" t="str">
        <x:v>PHGFD42619</x:v>
      </x:c>
      <x:c r="F147" s="192" t="str">
        <x:v>Active</x:v>
      </x:c>
      <x:c r="G147" s="192" t="str">
        <x:v>1004 - Fort Worth</x:v>
      </x:c>
      <x:c r="H147" s="192" t="str">
        <x:v/>
      </x:c>
      <x:c r="I147" s="192" t="str">
        <x:v>Eclipse</x:v>
      </x:c>
      <x:c r="J147" s="192" t="str">
        <x:v/>
      </x:c>
      <x:c r="K147" s="192" t="str">
        <x:v/>
      </x:c>
      <x:c r="L147" s="192" t="str">
        <x:v>1004</x:v>
      </x:c>
      <x:c r="M147" s="192" t="str">
        <x:v>9/1/2016</x:v>
      </x:c>
      <x:c r="N147" s="183" t="n">
        <x:v>103765.00</x:v>
      </x:c>
      <x:c r="O147" s="192" t="str">
        <x:v>11/28/2016</x:v>
      </x:c>
      <x:c r="P147" s="183" t="n">
        <x:v>123989.00</x:v>
      </x:c>
      <x:c r="Q147" s="207" t="n">
        <x:v>0.0058</x:v>
      </x:c>
      <x:c r="R147" s="207" t="n">
        <x:v>0.0118</x:v>
      </x:c>
      <x:c r="S147" s="183" t="n">
        <x:v/>
      </x:c>
      <x:c r="T147" s="182" t="n">
        <x:f ca="1">=IF(AND(U147=0,S147&gt;0),-100%,IF(OR(S147=0,S147="-"),"-",IF(AND(S147=0,U147=0),0%,IF(S147&lt;U147,SUM(U147-S147)/S147,IF(S147&gt;U147,SUM(-1*(S147-U147)/S147),"")))))</x:f>
        <x:v/>
      </x:c>
      <x:c r="U147" s="183" t="n">
        <x:v>20224.00</x:v>
      </x:c>
      <x:c r="V147" s="183" t="n">
        <x:f ca="1">=SUM(U147/ round((O147- M147)/30.42,0))</x:f>
        <x:v/>
      </x:c>
      <x:c r="W147" s="196">
        <x:f ca="1">=IF(T147="","",IF(T147="-","",IF(U147=0,"",IF(OR(T147&gt;AA4,T147&lt;-AA4),"*",""))))</x:f>
        <x:v/>
      </x:c>
      <x:c r="X147" s="98" t="str">
        <x:v/>
      </x:c>
    </x:row>
    <x:row r="148" spans="1:25" s="12" x14ac:dyDescent="0.25">
      <x:c r="A148" s="90" t="str">
        <x:v>140</x:v>
      </x:c>
      <x:c r="B148" s="191" t="str">
        <x:v>AFPR48631</x:v>
      </x:c>
      <x:c r="C148" s="191" t="str">
        <x:v>HP LJ M425</x:v>
      </x:c>
      <x:c r="D148" s="191" t="str">
        <x:v>B/W Laser Prints</x:v>
      </x:c>
      <x:c r="E148" s="191" t="str">
        <x:v>CNF8G4W08R</x:v>
      </x:c>
      <x:c r="F148" s="191" t="str">
        <x:v>Inactive</x:v>
      </x:c>
      <x:c r="G148" s="191" t="str">
        <x:v>M650 - Annex</x:v>
      </x:c>
      <x:c r="H148" s="191" t="str">
        <x:v/>
      </x:c>
      <x:c r="I148" s="191" t="str">
        <x:v>Storage</x:v>
      </x:c>
      <x:c r="J148" s="191" t="str">
        <x:v/>
      </x:c>
      <x:c r="K148" s="191" t="str">
        <x:v/>
      </x:c>
      <x:c r="L148" s="191" t="str">
        <x:v>F101</x:v>
      </x:c>
      <x:c r="M148" s="191" t="str">
        <x:v>6/1/2014</x:v>
      </x:c>
      <x:c r="N148" s="189" t="n">
        <x:v>5.00</x:v>
      </x:c>
      <x:c r="O148" s="191" t="str">
        <x:v>12/9/2014</x:v>
      </x:c>
      <x:c r="P148" s="189" t="n">
        <x:v>20093.00</x:v>
      </x:c>
      <x:c r="Q148" s="206" t="n">
        <x:v>0.0058</x:v>
      </x:c>
      <x:c r="R148" s="206" t="n">
        <x:v>0.0117</x:v>
      </x:c>
      <x:c r="S148" s="189" t="n">
        <x:v/>
      </x:c>
      <x:c r="T148" s="187" t="n">
        <x:f ca="1">=IF(AND(U148=0,S148&gt;0),-100%,IF(OR(S148=0,S148="-"),"-",IF(AND(S148=0,U148=0),0%,IF(S148&lt;U148,SUM(U148-S148)/S148,IF(S148&gt;U148,SUM(-1*(S148-U148)/S148),"")))))</x:f>
        <x:v/>
      </x:c>
      <x:c r="U148" s="189" t="n">
        <x:v>20088.00</x:v>
      </x:c>
      <x:c r="V148" s="189" t="n">
        <x:f ca="1">=SUM(U148/ round((O148- M148)/30.42,0))</x:f>
        <x:v/>
      </x:c>
      <x:c r="W148" s="195">
        <x:f ca="1">=IF(T148="","",IF(T148="-","",IF(U148=0,"",IF(OR(T148&gt;AA4,T148&lt;-AA4),"*",""))))</x:f>
        <x:v/>
      </x:c>
      <x:c r="X148" s="91" t="str">
        <x:v/>
      </x:c>
    </x:row>
    <x:row r="149" spans="1:25" s="12" x14ac:dyDescent="0.25">
      <x:c r="A149" s="96" t="str">
        <x:v>141</x:v>
      </x:c>
      <x:c r="B149" s="192" t="str">
        <x:v>FPR51510</x:v>
      </x:c>
      <x:c r="C149" s="192" t="str">
        <x:v>HP LJ M401n</x:v>
      </x:c>
      <x:c r="D149" s="192" t="str">
        <x:v>B/W Laser Prints</x:v>
      </x:c>
      <x:c r="E149" s="192" t="str">
        <x:v>PHGDC61353</x:v>
      </x:c>
      <x:c r="F149" s="192" t="str">
        <x:v>Active</x:v>
      </x:c>
      <x:c r="G149" s="192" t="str">
        <x:v>1012 - Austin Springdale</x:v>
      </x:c>
      <x:c r="H149" s="192" t="str">
        <x:v/>
      </x:c>
      <x:c r="I149" s="192" t="str">
        <x:v/>
      </x:c>
      <x:c r="J149" s="192" t="str">
        <x:v/>
      </x:c>
      <x:c r="K149" s="192" t="str">
        <x:v/>
      </x:c>
      <x:c r="L149" s="192" t="str">
        <x:v>1012</x:v>
      </x:c>
      <x:c r="M149" s="192" t="str">
        <x:v>2/21/2017</x:v>
      </x:c>
      <x:c r="N149" s="183" t="n">
        <x:v>76568.00</x:v>
      </x:c>
      <x:c r="O149" s="192" t="str">
        <x:v>5/31/2017</x:v>
      </x:c>
      <x:c r="P149" s="183" t="n">
        <x:v>95323.00</x:v>
      </x:c>
      <x:c r="Q149" s="207" t="n">
        <x:v>0.0054</x:v>
      </x:c>
      <x:c r="R149" s="207" t="n">
        <x:v>0.011</x:v>
      </x:c>
      <x:c r="S149" s="183" t="n">
        <x:v/>
      </x:c>
      <x:c r="T149" s="182" t="n">
        <x:f ca="1">=IF(AND(U149=0,S149&gt;0),-100%,IF(OR(S149=0,S149="-"),"-",IF(AND(S149=0,U149=0),0%,IF(S149&lt;U149,SUM(U149-S149)/S149,IF(S149&gt;U149,SUM(-1*(S149-U149)/S149),"")))))</x:f>
        <x:v/>
      </x:c>
      <x:c r="U149" s="183" t="n">
        <x:v>18755.00</x:v>
      </x:c>
      <x:c r="V149" s="183" t="n">
        <x:f ca="1">=SUM(U149/ round((O149- M149)/30.42,0))</x:f>
        <x:v/>
      </x:c>
      <x:c r="W149" s="196">
        <x:f ca="1">=IF(T149="","",IF(T149="-","",IF(U149=0,"",IF(OR(T149&gt;AA4,T149&lt;-AA4),"*",""))))</x:f>
        <x:v/>
      </x:c>
      <x:c r="X149" s="98" t="str">
        <x:v/>
      </x:c>
    </x:row>
    <x:row r="150" spans="1:25" s="12" x14ac:dyDescent="0.25">
      <x:c r="A150" s="90" t="str">
        <x:v>142</x:v>
      </x:c>
      <x:c r="B150" s="191" t="str">
        <x:v>FPR47395</x:v>
      </x:c>
      <x:c r="C150" s="191" t="str">
        <x:v>HP LJ M425</x:v>
      </x:c>
      <x:c r="D150" s="191" t="str">
        <x:v>B/W Laser Prints</x:v>
      </x:c>
      <x:c r="E150" s="191" t="str">
        <x:v>CNF8G1N8Z7</x:v>
      </x:c>
      <x:c r="F150" s="191" t="str">
        <x:v>Active</x:v>
      </x:c>
      <x:c r="G150" s="191" t="str">
        <x:v>1003 - Dallas</x:v>
      </x:c>
      <x:c r="H150" s="191" t="str">
        <x:v/>
      </x:c>
      <x:c r="I150" s="191" t="str">
        <x:v/>
      </x:c>
      <x:c r="J150" s="191" t="str">
        <x:v/>
      </x:c>
      <x:c r="K150" s="191" t="str">
        <x:v/>
      </x:c>
      <x:c r="L150" s="191" t="str">
        <x:v>1003</x:v>
      </x:c>
      <x:c r="M150" s="191" t="str">
        <x:v>5/22/2014</x:v>
      </x:c>
      <x:c r="N150" s="189" t="n">
        <x:v>0.00</x:v>
      </x:c>
      <x:c r="O150" s="191" t="str">
        <x:v>12/9/2014</x:v>
      </x:c>
      <x:c r="P150" s="189" t="n">
        <x:v>18680.00</x:v>
      </x:c>
      <x:c r="Q150" s="206" t="n">
        <x:v>0.0054</x:v>
      </x:c>
      <x:c r="R150" s="206" t="n">
        <x:v>0.0109</x:v>
      </x:c>
      <x:c r="S150" s="189" t="n">
        <x:v/>
      </x:c>
      <x:c r="T150" s="187" t="n">
        <x:f ca="1">=IF(AND(U150=0,S150&gt;0),-100%,IF(OR(S150=0,S150="-"),"-",IF(AND(S150=0,U150=0),0%,IF(S150&lt;U150,SUM(U150-S150)/S150,IF(S150&gt;U150,SUM(-1*(S150-U150)/S150),"")))))</x:f>
        <x:v/>
      </x:c>
      <x:c r="U150" s="189" t="n">
        <x:v>18680.00</x:v>
      </x:c>
      <x:c r="V150" s="189" t="n">
        <x:f ca="1">=SUM(U150/ round((O150- M150)/30.42,0))</x:f>
        <x:v/>
      </x:c>
      <x:c r="W150" s="195">
        <x:f ca="1">=IF(T150="","",IF(T150="-","",IF(U150=0,"",IF(OR(T150&gt;AA4,T150&lt;-AA4),"*",""))))</x:f>
        <x:v/>
      </x:c>
      <x:c r="X150" s="91" t="str">
        <x:v/>
      </x:c>
    </x:row>
    <x:row r="151" spans="1:25" s="12" x14ac:dyDescent="0.25">
      <x:c r="A151" s="96" t="str">
        <x:v>143</x:v>
      </x:c>
      <x:c r="B151" s="192" t="str">
        <x:v>FPR55966</x:v>
      </x:c>
      <x:c r="C151" s="192" t="str">
        <x:v>HP LJ M402dn</x:v>
      </x:c>
      <x:c r="D151" s="192" t="str">
        <x:v>B/W Laser Prints</x:v>
      </x:c>
      <x:c r="E151" s="192" t="str">
        <x:v>PHBQF41282</x:v>
      </x:c>
      <x:c r="F151" s="192" t="str">
        <x:v>Active</x:v>
      </x:c>
      <x:c r="G151" s="192" t="str">
        <x:v>1041 - Stafford</x:v>
      </x:c>
      <x:c r="H151" s="192" t="str">
        <x:v/>
      </x:c>
      <x:c r="I151" s="192" t="str">
        <x:v>Counter</x:v>
      </x:c>
      <x:c r="J151" s="192" t="str">
        <x:v/>
      </x:c>
      <x:c r="K151" s="192" t="str">
        <x:v/>
      </x:c>
      <x:c r="L151" s="192" t="str">
        <x:v>1041</x:v>
      </x:c>
      <x:c r="M151" s="192" t="str">
        <x:v>5/30/2018</x:v>
      </x:c>
      <x:c r="N151" s="183" t="n">
        <x:v>109599.00</x:v>
      </x:c>
      <x:c r="O151" s="192" t="str">
        <x:v>8/28/2018</x:v>
      </x:c>
      <x:c r="P151" s="183" t="n">
        <x:v>127279.00</x:v>
      </x:c>
      <x:c r="Q151" s="207" t="n">
        <x:v>0.0051</x:v>
      </x:c>
      <x:c r="R151" s="207" t="n">
        <x:v>0.0103</x:v>
      </x:c>
      <x:c r="S151" s="183" t="n">
        <x:v/>
      </x:c>
      <x:c r="T151" s="182" t="n">
        <x:f ca="1">=IF(AND(U151=0,S151&gt;0),-100%,IF(OR(S151=0,S151="-"),"-",IF(AND(S151=0,U151=0),0%,IF(S151&lt;U151,SUM(U151-S151)/S151,IF(S151&gt;U151,SUM(-1*(S151-U151)/S151),"")))))</x:f>
        <x:v/>
      </x:c>
      <x:c r="U151" s="183" t="n">
        <x:v>17680.00</x:v>
      </x:c>
      <x:c r="V151" s="183" t="n">
        <x:f ca="1">=SUM(U151/ round((O151- M151)/30.42,0))</x:f>
        <x:v/>
      </x:c>
      <x:c r="W151" s="196">
        <x:f ca="1">=IF(T151="","",IF(T151="-","",IF(U151=0,"",IF(OR(T151&gt;AA4,T151&lt;-AA4),"*",""))))</x:f>
        <x:v/>
      </x:c>
      <x:c r="X151" s="98" t="str">
        <x:v/>
      </x:c>
    </x:row>
    <x:row r="152" spans="1:25" s="12" x14ac:dyDescent="0.25">
      <x:c r="A152" s="90" t="str">
        <x:v>144</x:v>
      </x:c>
      <x:c r="B152" s="191" t="str">
        <x:v>FPR55958</x:v>
      </x:c>
      <x:c r="C152" s="191" t="str">
        <x:v>HP LJ M402dn</x:v>
      </x:c>
      <x:c r="D152" s="191" t="str">
        <x:v>B/W Laser Prints</x:v>
      </x:c>
      <x:c r="E152" s="191" t="str">
        <x:v>PHBQF41278</x:v>
      </x:c>
      <x:c r="F152" s="191" t="str">
        <x:v>Active</x:v>
      </x:c>
      <x:c r="G152" s="191" t="str">
        <x:v>1007 - Houston Central</x:v>
      </x:c>
      <x:c r="H152" s="191" t="str">
        <x:v/>
      </x:c>
      <x:c r="I152" s="191" t="str">
        <x:v>Will Call Counter</x:v>
      </x:c>
      <x:c r="J152" s="191" t="str">
        <x:v/>
      </x:c>
      <x:c r="K152" s="191" t="str">
        <x:v/>
      </x:c>
      <x:c r="L152" s="191" t="str">
        <x:v>1007</x:v>
      </x:c>
      <x:c r="M152" s="191" t="str">
        <x:v>11/28/2016</x:v>
      </x:c>
      <x:c r="N152" s="189" t="n">
        <x:v>10827.00</x:v>
      </x:c>
      <x:c r="O152" s="191" t="str">
        <x:v>2/21/2017</x:v>
      </x:c>
      <x:c r="P152" s="189" t="n">
        <x:v>28429.00</x:v>
      </x:c>
      <x:c r="Q152" s="206" t="n">
        <x:v>0.0051</x:v>
      </x:c>
      <x:c r="R152" s="206" t="n">
        <x:v>0.0103</x:v>
      </x:c>
      <x:c r="S152" s="189" t="n">
        <x:v/>
      </x:c>
      <x:c r="T152" s="187" t="n">
        <x:f ca="1">=IF(AND(U152=0,S152&gt;0),-100%,IF(OR(S152=0,S152="-"),"-",IF(AND(S152=0,U152=0),0%,IF(S152&lt;U152,SUM(U152-S152)/S152,IF(S152&gt;U152,SUM(-1*(S152-U152)/S152),"")))))</x:f>
        <x:v/>
      </x:c>
      <x:c r="U152" s="189" t="n">
        <x:v>17602.00</x:v>
      </x:c>
      <x:c r="V152" s="189" t="n">
        <x:f ca="1">=SUM(U152/ round((O152- M152)/30.42,0))</x:f>
        <x:v/>
      </x:c>
      <x:c r="W152" s="195">
        <x:f ca="1">=IF(T152="","",IF(T152="-","",IF(U152=0,"",IF(OR(T152&gt;AA4,T152&lt;-AA4),"*",""))))</x:f>
        <x:v/>
      </x:c>
      <x:c r="X152" s="91" t="str">
        <x:v/>
      </x:c>
    </x:row>
    <x:row r="153" spans="1:25" s="12" x14ac:dyDescent="0.25">
      <x:c r="A153" s="96" t="str">
        <x:v>145</x:v>
      </x:c>
      <x:c r="B153" s="192" t="str">
        <x:v>FPR48625</x:v>
      </x:c>
      <x:c r="C153" s="192" t="str">
        <x:v>HP LJ M425</x:v>
      </x:c>
      <x:c r="D153" s="192" t="str">
        <x:v>B/W Laser Prints</x:v>
      </x:c>
      <x:c r="E153" s="192" t="str">
        <x:v>CNF8G4W0BM</x:v>
      </x:c>
      <x:c r="F153" s="192" t="str">
        <x:v>Active</x:v>
      </x:c>
      <x:c r="G153" s="192" t="str">
        <x:v>1105 - Dallas</x:v>
      </x:c>
      <x:c r="H153" s="192" t="str">
        <x:v/>
      </x:c>
      <x:c r="I153" s="192" t="str">
        <x:v/>
      </x:c>
      <x:c r="J153" s="192" t="str">
        <x:v/>
      </x:c>
      <x:c r="K153" s="192" t="str">
        <x:v/>
      </x:c>
      <x:c r="L153" s="192" t="str">
        <x:v>1105</x:v>
      </x:c>
      <x:c r="M153" s="192" t="str">
        <x:v>6/1/2014</x:v>
      </x:c>
      <x:c r="N153" s="183" t="n">
        <x:v>1.00</x:v>
      </x:c>
      <x:c r="O153" s="192" t="str">
        <x:v>12/9/2014</x:v>
      </x:c>
      <x:c r="P153" s="183" t="n">
        <x:v>16345.00</x:v>
      </x:c>
      <x:c r="Q153" s="207" t="n">
        <x:v>0.0047</x:v>
      </x:c>
      <x:c r="R153" s="207" t="n">
        <x:v>0.0096</x:v>
      </x:c>
      <x:c r="S153" s="183" t="n">
        <x:v/>
      </x:c>
      <x:c r="T153" s="182" t="n">
        <x:f ca="1">=IF(AND(U153=0,S153&gt;0),-100%,IF(OR(S153=0,S153="-"),"-",IF(AND(S153=0,U153=0),0%,IF(S153&lt;U153,SUM(U153-S153)/S153,IF(S153&gt;U153,SUM(-1*(S153-U153)/S153),"")))))</x:f>
        <x:v/>
      </x:c>
      <x:c r="U153" s="183" t="n">
        <x:v>16344.00</x:v>
      </x:c>
      <x:c r="V153" s="183" t="n">
        <x:f ca="1">=SUM(U153/ round((O153- M153)/30.42,0))</x:f>
        <x:v/>
      </x:c>
      <x:c r="W153" s="196">
        <x:f ca="1">=IF(T153="","",IF(T153="-","",IF(U153=0,"",IF(OR(T153&gt;AA4,T153&lt;-AA4),"*",""))))</x:f>
        <x:v/>
      </x:c>
      <x:c r="X153" s="98" t="str">
        <x:v/>
      </x:c>
    </x:row>
    <x:row r="154" spans="1:25" s="12" x14ac:dyDescent="0.25">
      <x:c r="A154" s="90" t="str">
        <x:v>146</x:v>
      </x:c>
      <x:c r="B154" s="191" t="str">
        <x:v>FPR56002</x:v>
      </x:c>
      <x:c r="C154" s="191" t="str">
        <x:v>HP LJ M402dn</x:v>
      </x:c>
      <x:c r="D154" s="191" t="str">
        <x:v>B/W Laser Prints</x:v>
      </x:c>
      <x:c r="E154" s="191" t="str">
        <x:v>PHBQG20498</x:v>
      </x:c>
      <x:c r="F154" s="191" t="str">
        <x:v>Active</x:v>
      </x:c>
      <x:c r="G154" s="191" t="str">
        <x:v>3004 - Mesa (Pima)</x:v>
      </x:c>
      <x:c r="H154" s="191" t="str">
        <x:v/>
      </x:c>
      <x:c r="I154" s="191" t="str">
        <x:v>Crab Shack</x:v>
      </x:c>
      <x:c r="J154" s="191" t="str">
        <x:v/>
      </x:c>
      <x:c r="K154" s="191" t="str">
        <x:v/>
      </x:c>
      <x:c r="L154" s="191" t="str">
        <x:v>3004</x:v>
      </x:c>
      <x:c r="M154" s="191" t="str">
        <x:v>2/21/2017</x:v>
      </x:c>
      <x:c r="N154" s="189" t="n">
        <x:v>947.00</x:v>
      </x:c>
      <x:c r="O154" s="191" t="str">
        <x:v>5/31/2017</x:v>
      </x:c>
      <x:c r="P154" s="189" t="n">
        <x:v>16986.00</x:v>
      </x:c>
      <x:c r="Q154" s="206" t="n">
        <x:v>0.0046</x:v>
      </x:c>
      <x:c r="R154" s="206" t="n">
        <x:v>0.0094</x:v>
      </x:c>
      <x:c r="S154" s="189" t="n">
        <x:v/>
      </x:c>
      <x:c r="T154" s="187" t="n">
        <x:f ca="1">=IF(AND(U154=0,S154&gt;0),-100%,IF(OR(S154=0,S154="-"),"-",IF(AND(S154=0,U154=0),0%,IF(S154&lt;U154,SUM(U154-S154)/S154,IF(S154&gt;U154,SUM(-1*(S154-U154)/S154),"")))))</x:f>
        <x:v/>
      </x:c>
      <x:c r="U154" s="189" t="n">
        <x:v>16039.00</x:v>
      </x:c>
      <x:c r="V154" s="189" t="n">
        <x:f ca="1">=SUM(U154/ round((O154- M154)/30.42,0))</x:f>
        <x:v/>
      </x:c>
      <x:c r="W154" s="195">
        <x:f ca="1">=IF(T154="","",IF(T154="-","",IF(U154=0,"",IF(OR(T154&gt;AA4,T154&lt;-AA4),"*",""))))</x:f>
        <x:v/>
      </x:c>
      <x:c r="X154" s="91" t="str">
        <x:v/>
      </x:c>
    </x:row>
    <x:row r="155" spans="1:25" s="12" x14ac:dyDescent="0.25">
      <x:c r="A155" s="96" t="str">
        <x:v>147</x:v>
      </x:c>
      <x:c r="B155" s="192" t="str">
        <x:v>FPR49040</x:v>
      </x:c>
      <x:c r="C155" s="192" t="str">
        <x:v>HP LJ M425</x:v>
      </x:c>
      <x:c r="D155" s="192" t="str">
        <x:v>B/W Laser Prints</x:v>
      </x:c>
      <x:c r="E155" s="192" t="str">
        <x:v>CNB6D5V0P2</x:v>
      </x:c>
      <x:c r="F155" s="192" t="str">
        <x:v>Active</x:v>
      </x:c>
      <x:c r="G155" s="192" t="str">
        <x:v>1080 - Grand Prairie DFW Showroom</x:v>
      </x:c>
      <x:c r="H155" s="192" t="str">
        <x:v/>
      </x:c>
      <x:c r="I155" s="192" t="str">
        <x:v>Warehouse</x:v>
      </x:c>
      <x:c r="J155" s="192" t="str">
        <x:v/>
      </x:c>
      <x:c r="K155" s="192" t="str">
        <x:v/>
      </x:c>
      <x:c r="L155" s="192" t="str">
        <x:v>1080</x:v>
      </x:c>
      <x:c r="M155" s="192" t="str">
        <x:v>6/1/2014</x:v>
      </x:c>
      <x:c r="N155" s="183" t="n">
        <x:v>8413.00</x:v>
      </x:c>
      <x:c r="O155" s="192" t="str">
        <x:v>12/9/2014</x:v>
      </x:c>
      <x:c r="P155" s="183" t="n">
        <x:v>24372.00</x:v>
      </x:c>
      <x:c r="Q155" s="207" t="n">
        <x:v>0.0046</x:v>
      </x:c>
      <x:c r="R155" s="207" t="n">
        <x:v>0.0093</x:v>
      </x:c>
      <x:c r="S155" s="183" t="n">
        <x:v/>
      </x:c>
      <x:c r="T155" s="182" t="n">
        <x:f ca="1">=IF(AND(U155=0,S155&gt;0),-100%,IF(OR(S155=0,S155="-"),"-",IF(AND(S155=0,U155=0),0%,IF(S155&lt;U155,SUM(U155-S155)/S155,IF(S155&gt;U155,SUM(-1*(S155-U155)/S155),"")))))</x:f>
        <x:v/>
      </x:c>
      <x:c r="U155" s="183" t="n">
        <x:v>15959.00</x:v>
      </x:c>
      <x:c r="V155" s="183" t="n">
        <x:f ca="1">=SUM(U155/ round((O155- M155)/30.42,0))</x:f>
        <x:v/>
      </x:c>
      <x:c r="W155" s="196">
        <x:f ca="1">=IF(T155="","",IF(T155="-","",IF(U155=0,"",IF(OR(T155&gt;AA4,T155&lt;-AA4),"*",""))))</x:f>
        <x:v/>
      </x:c>
      <x:c r="X155" s="98" t="str">
        <x:v/>
      </x:c>
    </x:row>
    <x:row r="156" spans="1:25" s="12" x14ac:dyDescent="0.25">
      <x:c r="A156" s="90" t="str">
        <x:v>148</x:v>
      </x:c>
      <x:c r="B156" s="191" t="str">
        <x:v>FPR56059</x:v>
      </x:c>
      <x:c r="C156" s="191" t="str">
        <x:v>HP LJ M402dn</x:v>
      </x:c>
      <x:c r="D156" s="191" t="str">
        <x:v>B/W Laser Prints</x:v>
      </x:c>
      <x:c r="E156" s="191" t="str">
        <x:v>PHB5B12946</x:v>
      </x:c>
      <x:c r="F156" s="191" t="str">
        <x:v>Active</x:v>
      </x:c>
      <x:c r="G156" s="191" t="str">
        <x:v>1303 - Raleigh</x:v>
      </x:c>
      <x:c r="H156" s="191" t="str">
        <x:v/>
      </x:c>
      <x:c r="I156" s="191" t="str">
        <x:v/>
      </x:c>
      <x:c r="J156" s="191" t="str">
        <x:v/>
      </x:c>
      <x:c r="K156" s="191" t="str">
        <x:v>David Sommardah</x:v>
      </x:c>
      <x:c r="L156" s="191" t="str">
        <x:v>1303</x:v>
      </x:c>
      <x:c r="M156" s="191" t="str">
        <x:v>5/30/2018</x:v>
      </x:c>
      <x:c r="N156" s="189" t="n">
        <x:v>54282.00</x:v>
      </x:c>
      <x:c r="O156" s="191" t="str">
        <x:v>8/28/2018</x:v>
      </x:c>
      <x:c r="P156" s="189" t="n">
        <x:v>70040.00</x:v>
      </x:c>
      <x:c r="Q156" s="206" t="n">
        <x:v>0.0045</x:v>
      </x:c>
      <x:c r="R156" s="206" t="n">
        <x:v>0.0092</x:v>
      </x:c>
      <x:c r="S156" s="189" t="n">
        <x:v/>
      </x:c>
      <x:c r="T156" s="187" t="n">
        <x:f ca="1">=IF(AND(U156=0,S156&gt;0),-100%,IF(OR(S156=0,S156="-"),"-",IF(AND(S156=0,U156=0),0%,IF(S156&lt;U156,SUM(U156-S156)/S156,IF(S156&gt;U156,SUM(-1*(S156-U156)/S156),"")))))</x:f>
        <x:v/>
      </x:c>
      <x:c r="U156" s="189" t="n">
        <x:v>15758.00</x:v>
      </x:c>
      <x:c r="V156" s="189" t="n">
        <x:f ca="1">=SUM(U156/ round((O156- M156)/30.42,0))</x:f>
        <x:v/>
      </x:c>
      <x:c r="W156" s="195">
        <x:f ca="1">=IF(T156="","",IF(T156="-","",IF(U156=0,"",IF(OR(T156&gt;AA4,T156&lt;-AA4),"*",""))))</x:f>
        <x:v/>
      </x:c>
      <x:c r="X156" s="91" t="str">
        <x:v/>
      </x:c>
    </x:row>
    <x:row r="157" spans="1:25" s="12" x14ac:dyDescent="0.25">
      <x:c r="A157" s="96" t="str">
        <x:v>149</x:v>
      </x:c>
      <x:c r="B157" s="192" t="str">
        <x:v>FPR55926</x:v>
      </x:c>
      <x:c r="C157" s="192" t="str">
        <x:v>HP LJ M401n</x:v>
      </x:c>
      <x:c r="D157" s="192" t="str">
        <x:v>B/W Laser Prints</x:v>
      </x:c>
      <x:c r="E157" s="192" t="str">
        <x:v>PHGDB79198</x:v>
      </x:c>
      <x:c r="F157" s="192" t="str">
        <x:v>Active</x:v>
      </x:c>
      <x:c r="G157" s="192" t="str">
        <x:v>1120 - Expressions Home Gallery</x:v>
      </x:c>
      <x:c r="H157" s="192" t="str">
        <x:v/>
      </x:c>
      <x:c r="I157" s="192" t="str">
        <x:v/>
      </x:c>
      <x:c r="J157" s="192" t="str">
        <x:v/>
      </x:c>
      <x:c r="K157" s="192" t="str">
        <x:v/>
      </x:c>
      <x:c r="L157" s="192" t="str">
        <x:v>1120</x:v>
      </x:c>
      <x:c r="M157" s="192" t="str">
        <x:v>5/22/2018</x:v>
      </x:c>
      <x:c r="N157" s="183" t="n">
        <x:v>138246.00</x:v>
      </x:c>
      <x:c r="O157" s="192" t="str">
        <x:v>8/28/2018</x:v>
      </x:c>
      <x:c r="P157" s="183" t="n">
        <x:v>153825.00</x:v>
      </x:c>
      <x:c r="Q157" s="207" t="n">
        <x:v>0.0045</x:v>
      </x:c>
      <x:c r="R157" s="207" t="n">
        <x:v>0.0091</x:v>
      </x:c>
      <x:c r="S157" s="183" t="n">
        <x:v/>
      </x:c>
      <x:c r="T157" s="182" t="n">
        <x:f ca="1">=IF(AND(U157=0,S157&gt;0),-100%,IF(OR(S157=0,S157="-"),"-",IF(AND(S157=0,U157=0),0%,IF(S157&lt;U157,SUM(U157-S157)/S157,IF(S157&gt;U157,SUM(-1*(S157-U157)/S157),"")))))</x:f>
        <x:v/>
      </x:c>
      <x:c r="U157" s="183" t="n">
        <x:v>15579.00</x:v>
      </x:c>
      <x:c r="V157" s="183" t="n">
        <x:f ca="1">=SUM(U157/ round((O157- M157)/30.42,0))</x:f>
        <x:v/>
      </x:c>
      <x:c r="W157" s="196">
        <x:f ca="1">=IF(T157="","",IF(T157="-","",IF(U157=0,"",IF(OR(T157&gt;AA4,T157&lt;-AA4),"*",""))))</x:f>
        <x:v/>
      </x:c>
      <x:c r="X157" s="98" t="str">
        <x:v/>
      </x:c>
    </x:row>
    <x:row r="158" spans="1:25" s="12" x14ac:dyDescent="0.25">
      <x:c r="A158" s="90" t="str">
        <x:v>150</x:v>
      </x:c>
      <x:c r="B158" s="191" t="str">
        <x:v>FPR49321</x:v>
      </x:c>
      <x:c r="C158" s="191" t="str">
        <x:v>HP LJ M425</x:v>
      </x:c>
      <x:c r="D158" s="191" t="str">
        <x:v>B/W Laser Prints</x:v>
      </x:c>
      <x:c r="E158" s="191" t="str">
        <x:v>CNF8G5X0DJ</x:v>
      </x:c>
      <x:c r="F158" s="191" t="str">
        <x:v>Active</x:v>
      </x:c>
      <x:c r="G158" s="191" t="str">
        <x:v>1004 - Fort Worth</x:v>
      </x:c>
      <x:c r="H158" s="191" t="str">
        <x:v/>
      </x:c>
      <x:c r="I158" s="191" t="str">
        <x:v>Quotations</x:v>
      </x:c>
      <x:c r="J158" s="191" t="str">
        <x:v/>
      </x:c>
      <x:c r="K158" s="191" t="str">
        <x:v/>
      </x:c>
      <x:c r="L158" s="191" t="str">
        <x:v>1004</x:v>
      </x:c>
      <x:c r="M158" s="191" t="str">
        <x:v>5/27/2016</x:v>
      </x:c>
      <x:c r="N158" s="189" t="n">
        <x:v>80560.00</x:v>
      </x:c>
      <x:c r="O158" s="191" t="str">
        <x:v>9/1/2016</x:v>
      </x:c>
      <x:c r="P158" s="189" t="n">
        <x:v>96094.00</x:v>
      </x:c>
      <x:c r="Q158" s="206" t="n">
        <x:v>0.0045</x:v>
      </x:c>
      <x:c r="R158" s="206" t="n">
        <x:v>0.0091</x:v>
      </x:c>
      <x:c r="S158" s="189" t="n">
        <x:v/>
      </x:c>
      <x:c r="T158" s="187" t="n">
        <x:f ca="1">=IF(AND(U158=0,S158&gt;0),-100%,IF(OR(S158=0,S158="-"),"-",IF(AND(S158=0,U158=0),0%,IF(S158&lt;U158,SUM(U158-S158)/S158,IF(S158&gt;U158,SUM(-1*(S158-U158)/S158),"")))))</x:f>
        <x:v/>
      </x:c>
      <x:c r="U158" s="189" t="n">
        <x:v>15534.00</x:v>
      </x:c>
      <x:c r="V158" s="189" t="n">
        <x:f ca="1">=SUM(U158/ round((O158- M158)/30.42,0))</x:f>
        <x:v/>
      </x:c>
      <x:c r="W158" s="195">
        <x:f ca="1">=IF(T158="","",IF(T158="-","",IF(U158=0,"",IF(OR(T158&gt;AA4,T158&lt;-AA4),"*",""))))</x:f>
        <x:v/>
      </x:c>
      <x:c r="X158" s="91" t="str">
        <x:v/>
      </x:c>
    </x:row>
    <x:row r="159" spans="1:25" s="12" x14ac:dyDescent="0.25">
      <x:c r="A159" s="96" t="str">
        <x:v>151</x:v>
      </x:c>
      <x:c r="B159" s="192" t="str">
        <x:v>FPR51519</x:v>
      </x:c>
      <x:c r="C159" s="192" t="str">
        <x:v>HP LJ M401n</x:v>
      </x:c>
      <x:c r="D159" s="192" t="str">
        <x:v>B/W Laser Prints</x:v>
      </x:c>
      <x:c r="E159" s="192" t="str">
        <x:v>PHGDB61016</x:v>
      </x:c>
      <x:c r="F159" s="192" t="str">
        <x:v>Active</x:v>
      </x:c>
      <x:c r="G159" s="192" t="str">
        <x:v>1016 - New Braunfels</x:v>
      </x:c>
      <x:c r="H159" s="192" t="str">
        <x:v/>
      </x:c>
      <x:c r="I159" s="192" t="str">
        <x:v/>
      </x:c>
      <x:c r="J159" s="192" t="str">
        <x:v/>
      </x:c>
      <x:c r="K159" s="192" t="str">
        <x:v/>
      </x:c>
      <x:c r="L159" s="192" t="str">
        <x:v>1016</x:v>
      </x:c>
      <x:c r="M159" s="192" t="str">
        <x:v>2/22/2016</x:v>
      </x:c>
      <x:c r="N159" s="183" t="n">
        <x:v>2144.00</x:v>
      </x:c>
      <x:c r="O159" s="192" t="str">
        <x:v>5/27/2016</x:v>
      </x:c>
      <x:c r="P159" s="183" t="n">
        <x:v>17220.00</x:v>
      </x:c>
      <x:c r="Q159" s="207" t="n">
        <x:v>0.0043</x:v>
      </x:c>
      <x:c r="R159" s="207" t="n">
        <x:v>0.0088</x:v>
      </x:c>
      <x:c r="S159" s="183" t="n">
        <x:v/>
      </x:c>
      <x:c r="T159" s="182" t="n">
        <x:f ca="1">=IF(AND(U159=0,S159&gt;0),-100%,IF(OR(S159=0,S159="-"),"-",IF(AND(S159=0,U159=0),0%,IF(S159&lt;U159,SUM(U159-S159)/S159,IF(S159&gt;U159,SUM(-1*(S159-U159)/S159),"")))))</x:f>
        <x:v/>
      </x:c>
      <x:c r="U159" s="183" t="n">
        <x:v>15076.00</x:v>
      </x:c>
      <x:c r="V159" s="183" t="n">
        <x:f ca="1">=SUM(U159/ round((O159- M159)/30.42,0))</x:f>
        <x:v/>
      </x:c>
      <x:c r="W159" s="196">
        <x:f ca="1">=IF(T159="","",IF(T159="-","",IF(U159=0,"",IF(OR(T159&gt;AA4,T159&lt;-AA4),"*",""))))</x:f>
        <x:v/>
      </x:c>
      <x:c r="X159" s="98" t="str">
        <x:v/>
      </x:c>
    </x:row>
    <x:row r="160" spans="1:25" s="12" x14ac:dyDescent="0.25">
      <x:c r="A160" s="90" t="str">
        <x:v>152</x:v>
      </x:c>
      <x:c r="B160" s="191" t="str">
        <x:v>FPR51504</x:v>
      </x:c>
      <x:c r="C160" s="191" t="str">
        <x:v>HP LJ M401n</x:v>
      </x:c>
      <x:c r="D160" s="191" t="str">
        <x:v>B/W Laser Prints</x:v>
      </x:c>
      <x:c r="E160" s="191" t="str">
        <x:v>PHGDC61383</x:v>
      </x:c>
      <x:c r="F160" s="191" t="str">
        <x:v>Active</x:v>
      </x:c>
      <x:c r="G160" s="191" t="str">
        <x:v>1080 - Grand Prairie DFW Showroom</x:v>
      </x:c>
      <x:c r="H160" s="191" t="str">
        <x:v/>
      </x:c>
      <x:c r="I160" s="191" t="str">
        <x:v/>
      </x:c>
      <x:c r="J160" s="191" t="str">
        <x:v/>
      </x:c>
      <x:c r="K160" s="191" t="str">
        <x:v/>
      </x:c>
      <x:c r="L160" s="191" t="str">
        <x:v>1080</x:v>
      </x:c>
      <x:c r="M160" s="191" t="str">
        <x:v>9/1/2017</x:v>
      </x:c>
      <x:c r="N160" s="189" t="n">
        <x:v>0.00</x:v>
      </x:c>
      <x:c r="O160" s="191" t="str">
        <x:v>2/28/2018</x:v>
      </x:c>
      <x:c r="P160" s="189" t="n">
        <x:v>15010.00</x:v>
      </x:c>
      <x:c r="Q160" s="206" t="n">
        <x:v>0.0043</x:v>
      </x:c>
      <x:c r="R160" s="206" t="n">
        <x:v>0.0088</x:v>
      </x:c>
      <x:c r="S160" s="189" t="n">
        <x:v/>
      </x:c>
      <x:c r="T160" s="187" t="n">
        <x:f ca="1">=IF(AND(U160=0,S160&gt;0),-100%,IF(OR(S160=0,S160="-"),"-",IF(AND(S160=0,U160=0),0%,IF(S160&lt;U160,SUM(U160-S160)/S160,IF(S160&gt;U160,SUM(-1*(S160-U160)/S160),"")))))</x:f>
        <x:v/>
      </x:c>
      <x:c r="U160" s="189" t="n">
        <x:v>15010.00</x:v>
      </x:c>
      <x:c r="V160" s="189" t="n">
        <x:f ca="1">=SUM(U160/ round((O160- M160)/30.42,0))</x:f>
        <x:v/>
      </x:c>
      <x:c r="W160" s="195">
        <x:f ca="1">=IF(T160="","",IF(T160="-","",IF(U160=0,"",IF(OR(T160&gt;AA4,T160&lt;-AA4),"*",""))))</x:f>
        <x:v/>
      </x:c>
      <x:c r="X160" s="91" t="str">
        <x:v/>
      </x:c>
    </x:row>
    <x:row r="161" spans="1:25" s="12" x14ac:dyDescent="0.25">
      <x:c r="A161" s="96" t="str">
        <x:v>153</x:v>
      </x:c>
      <x:c r="B161" s="192" t="str">
        <x:v>FPR56057</x:v>
      </x:c>
      <x:c r="C161" s="192" t="str">
        <x:v>HP LJ M402dn</x:v>
      </x:c>
      <x:c r="D161" s="192" t="str">
        <x:v>B/W Laser Prints</x:v>
      </x:c>
      <x:c r="E161" s="192" t="str">
        <x:v>PHB5B12960</x:v>
      </x:c>
      <x:c r="F161" s="192" t="str">
        <x:v>Active</x:v>
      </x:c>
      <x:c r="G161" s="192" t="str">
        <x:v>1303 - Raleigh</x:v>
      </x:c>
      <x:c r="H161" s="192" t="str">
        <x:v/>
      </x:c>
      <x:c r="I161" s="192" t="str">
        <x:v/>
      </x:c>
      <x:c r="J161" s="192" t="str">
        <x:v/>
      </x:c>
      <x:c r="K161" s="192" t="str">
        <x:v>David Sommardah</x:v>
      </x:c>
      <x:c r="L161" s="192" t="str">
        <x:v>1303</x:v>
      </x:c>
      <x:c r="M161" s="192" t="str">
        <x:v>9/2/2017</x:v>
      </x:c>
      <x:c r="N161" s="183" t="n">
        <x:v>9389.00</x:v>
      </x:c>
      <x:c r="O161" s="192" t="str">
        <x:v>2/28/2018</x:v>
      </x:c>
      <x:c r="P161" s="183" t="n">
        <x:v>24140.00</x:v>
      </x:c>
      <x:c r="Q161" s="207" t="n">
        <x:v>0.0042</x:v>
      </x:c>
      <x:c r="R161" s="207" t="n">
        <x:v>0.0086</x:v>
      </x:c>
      <x:c r="S161" s="183" t="n">
        <x:v/>
      </x:c>
      <x:c r="T161" s="182" t="n">
        <x:f ca="1">=IF(AND(U161=0,S161&gt;0),-100%,IF(OR(S161=0,S161="-"),"-",IF(AND(S161=0,U161=0),0%,IF(S161&lt;U161,SUM(U161-S161)/S161,IF(S161&gt;U161,SUM(-1*(S161-U161)/S161),"")))))</x:f>
        <x:v/>
      </x:c>
      <x:c r="U161" s="183" t="n">
        <x:v>14751.00</x:v>
      </x:c>
      <x:c r="V161" s="183" t="n">
        <x:f ca="1">=SUM(U161/ round((O161- M161)/30.42,0))</x:f>
        <x:v/>
      </x:c>
      <x:c r="W161" s="196">
        <x:f ca="1">=IF(T161="","",IF(T161="-","",IF(U161=0,"",IF(OR(T161&gt;AA4,T161&lt;-AA4),"*",""))))</x:f>
        <x:v/>
      </x:c>
      <x:c r="X161" s="98" t="str">
        <x:v/>
      </x:c>
    </x:row>
    <x:row r="162" spans="1:25" s="12" x14ac:dyDescent="0.25">
      <x:c r="A162" s="90" t="str">
        <x:v>154</x:v>
      </x:c>
      <x:c r="B162" s="191" t="str">
        <x:v>FPR51653</x:v>
      </x:c>
      <x:c r="C162" s="191" t="str">
        <x:v>HP LJ M401dn</x:v>
      </x:c>
      <x:c r="D162" s="191" t="str">
        <x:v>B/W Laser Prints</x:v>
      </x:c>
      <x:c r="E162" s="191" t="str">
        <x:v>PHGFB82830</x:v>
      </x:c>
      <x:c r="F162" s="191" t="str">
        <x:v>Active</x:v>
      </x:c>
      <x:c r="G162" s="191" t="str">
        <x:v>1060 - Azle</x:v>
      </x:c>
      <x:c r="H162" s="191" t="str">
        <x:v/>
      </x:c>
      <x:c r="I162" s="191" t="str">
        <x:v/>
      </x:c>
      <x:c r="J162" s="191" t="str">
        <x:v/>
      </x:c>
      <x:c r="K162" s="191" t="str">
        <x:v/>
      </x:c>
      <x:c r="L162" s="191" t="str">
        <x:v>1060</x:v>
      </x:c>
      <x:c r="M162" s="191" t="str">
        <x:v>5/27/2016</x:v>
      </x:c>
      <x:c r="N162" s="189" t="n">
        <x:v>31434.00</x:v>
      </x:c>
      <x:c r="O162" s="191" t="str">
        <x:v>9/1/2016</x:v>
      </x:c>
      <x:c r="P162" s="189" t="n">
        <x:v>46149.00</x:v>
      </x:c>
      <x:c r="Q162" s="206" t="n">
        <x:v>0.0042</x:v>
      </x:c>
      <x:c r="R162" s="206" t="n">
        <x:v>0.0086</x:v>
      </x:c>
      <x:c r="S162" s="189" t="n">
        <x:v/>
      </x:c>
      <x:c r="T162" s="187" t="n">
        <x:f ca="1">=IF(AND(U162=0,S162&gt;0),-100%,IF(OR(S162=0,S162="-"),"-",IF(AND(S162=0,U162=0),0%,IF(S162&lt;U162,SUM(U162-S162)/S162,IF(S162&gt;U162,SUM(-1*(S162-U162)/S162),"")))))</x:f>
        <x:v/>
      </x:c>
      <x:c r="U162" s="189" t="n">
        <x:v>14715.00</x:v>
      </x:c>
      <x:c r="V162" s="189" t="n">
        <x:f ca="1">=SUM(U162/ round((O162- M162)/30.42,0))</x:f>
        <x:v/>
      </x:c>
      <x:c r="W162" s="195">
        <x:f ca="1">=IF(T162="","",IF(T162="-","",IF(U162=0,"",IF(OR(T162&gt;AA4,T162&lt;-AA4),"*",""))))</x:f>
        <x:v/>
      </x:c>
      <x:c r="X162" s="91" t="str">
        <x:v/>
      </x:c>
    </x:row>
    <x:row r="163" spans="1:25" s="12" x14ac:dyDescent="0.25">
      <x:c r="A163" s="96" t="str">
        <x:v>155</x:v>
      </x:c>
      <x:c r="B163" s="192" t="str">
        <x:v>FPR49052</x:v>
      </x:c>
      <x:c r="C163" s="192" t="str">
        <x:v>HP LJ M425</x:v>
      </x:c>
      <x:c r="D163" s="192" t="str">
        <x:v>B/W Laser Prints</x:v>
      </x:c>
      <x:c r="E163" s="192" t="str">
        <x:v>CNF8G77HVV</x:v>
      </x:c>
      <x:c r="F163" s="192" t="str">
        <x:v>Active</x:v>
      </x:c>
      <x:c r="G163" s="192" t="str">
        <x:v>1007 - Houston Central</x:v>
      </x:c>
      <x:c r="H163" s="192" t="str">
        <x:v/>
      </x:c>
      <x:c r="I163" s="192" t="str">
        <x:v>Will Call / Advantage</x:v>
      </x:c>
      <x:c r="J163" s="192" t="str">
        <x:v>1</x:v>
      </x:c>
      <x:c r="K163" s="192" t="str">
        <x:v/>
      </x:c>
      <x:c r="L163" s="192" t="str">
        <x:v>1007</x:v>
      </x:c>
      <x:c r="M163" s="192" t="str">
        <x:v>6/1/2014</x:v>
      </x:c>
      <x:c r="N163" s="183" t="n">
        <x:v>3.00</x:v>
      </x:c>
      <x:c r="O163" s="192" t="str">
        <x:v>12/9/2014</x:v>
      </x:c>
      <x:c r="P163" s="183" t="n">
        <x:v>14706.00</x:v>
      </x:c>
      <x:c r="Q163" s="207" t="n">
        <x:v>0.0042</x:v>
      </x:c>
      <x:c r="R163" s="207" t="n">
        <x:v>0.0086</x:v>
      </x:c>
      <x:c r="S163" s="183" t="n">
        <x:v/>
      </x:c>
      <x:c r="T163" s="182" t="n">
        <x:f ca="1">=IF(AND(U163=0,S163&gt;0),-100%,IF(OR(S163=0,S163="-"),"-",IF(AND(S163=0,U163=0),0%,IF(S163&lt;U163,SUM(U163-S163)/S163,IF(S163&gt;U163,SUM(-1*(S163-U163)/S163),"")))))</x:f>
        <x:v/>
      </x:c>
      <x:c r="U163" s="183" t="n">
        <x:v>14703.00</x:v>
      </x:c>
      <x:c r="V163" s="183" t="n">
        <x:f ca="1">=SUM(U163/ round((O163- M163)/30.42,0))</x:f>
        <x:v/>
      </x:c>
      <x:c r="W163" s="196">
        <x:f ca="1">=IF(T163="","",IF(T163="-","",IF(U163=0,"",IF(OR(T163&gt;AA4,T163&lt;-AA4),"*",""))))</x:f>
        <x:v/>
      </x:c>
      <x:c r="X163" s="98" t="str">
        <x:v/>
      </x:c>
    </x:row>
    <x:row r="164" spans="1:25" s="12" x14ac:dyDescent="0.25">
      <x:c r="A164" s="90" t="str">
        <x:v>156</x:v>
      </x:c>
      <x:c r="B164" s="191" t="str">
        <x:v>FPR55912</x:v>
      </x:c>
      <x:c r="C164" s="191" t="str">
        <x:v>HP LJ M401n</x:v>
      </x:c>
      <x:c r="D164" s="191" t="str">
        <x:v>B/W Laser Prints</x:v>
      </x:c>
      <x:c r="E164" s="191" t="str">
        <x:v>PHGDB79197</x:v>
      </x:c>
      <x:c r="F164" s="191" t="str">
        <x:v>Active</x:v>
      </x:c>
      <x:c r="G164" s="191" t="str">
        <x:v>1116 - Expressions Home Gallery</x:v>
      </x:c>
      <x:c r="H164" s="191" t="str">
        <x:v/>
      </x:c>
      <x:c r="I164" s="191" t="str">
        <x:v/>
      </x:c>
      <x:c r="J164" s="191" t="str">
        <x:v/>
      </x:c>
      <x:c r="K164" s="191" t="str">
        <x:v/>
      </x:c>
      <x:c r="L164" s="191" t="str">
        <x:v>1116</x:v>
      </x:c>
      <x:c r="M164" s="191" t="str">
        <x:v>5/30/2018</x:v>
      </x:c>
      <x:c r="N164" s="189" t="n">
        <x:v>109976.00</x:v>
      </x:c>
      <x:c r="O164" s="191" t="str">
        <x:v>8/28/2018</x:v>
      </x:c>
      <x:c r="P164" s="189" t="n">
        <x:v>124518.00</x:v>
      </x:c>
      <x:c r="Q164" s="206" t="n">
        <x:v>0.0042</x:v>
      </x:c>
      <x:c r="R164" s="206" t="n">
        <x:v>0.0085</x:v>
      </x:c>
      <x:c r="S164" s="189" t="n">
        <x:v/>
      </x:c>
      <x:c r="T164" s="187" t="n">
        <x:f ca="1">=IF(AND(U164=0,S164&gt;0),-100%,IF(OR(S164=0,S164="-"),"-",IF(AND(S164=0,U164=0),0%,IF(S164&lt;U164,SUM(U164-S164)/S164,IF(S164&gt;U164,SUM(-1*(S164-U164)/S164),"")))))</x:f>
        <x:v/>
      </x:c>
      <x:c r="U164" s="189" t="n">
        <x:v>14542.00</x:v>
      </x:c>
      <x:c r="V164" s="189" t="n">
        <x:f ca="1">=SUM(U164/ round((O164- M164)/30.42,0))</x:f>
        <x:v/>
      </x:c>
      <x:c r="W164" s="195">
        <x:f ca="1">=IF(T164="","",IF(T164="-","",IF(U164=0,"",IF(OR(T164&gt;AA4,T164&lt;-AA4),"*",""))))</x:f>
        <x:v/>
      </x:c>
      <x:c r="X164" s="91" t="str">
        <x:v/>
      </x:c>
    </x:row>
    <x:row r="165" spans="1:25" s="12" x14ac:dyDescent="0.25">
      <x:c r="A165" s="96" t="str">
        <x:v>157</x:v>
      </x:c>
      <x:c r="B165" s="192" t="str">
        <x:v>FPR49288</x:v>
      </x:c>
      <x:c r="C165" s="192" t="str">
        <x:v>HP LJ M425</x:v>
      </x:c>
      <x:c r="D165" s="192" t="str">
        <x:v>B/W Laser Prints</x:v>
      </x:c>
      <x:c r="E165" s="192" t="str">
        <x:v>CNF8G657WC</x:v>
      </x:c>
      <x:c r="F165" s="192" t="str">
        <x:v>Active</x:v>
      </x:c>
      <x:c r="G165" s="192" t="str">
        <x:v>1034 - San Antonio</x:v>
      </x:c>
      <x:c r="H165" s="192" t="str">
        <x:v/>
      </x:c>
      <x:c r="I165" s="192" t="str">
        <x:v>Purchasing / AP</x:v>
      </x:c>
      <x:c r="J165" s="192" t="str">
        <x:v/>
      </x:c>
      <x:c r="K165" s="192" t="str">
        <x:v/>
      </x:c>
      <x:c r="L165" s="192" t="str">
        <x:v>1034</x:v>
      </x:c>
      <x:c r="M165" s="192" t="str">
        <x:v>6/1/2014</x:v>
      </x:c>
      <x:c r="N165" s="183" t="n">
        <x:v>3.00</x:v>
      </x:c>
      <x:c r="O165" s="192" t="str">
        <x:v>12/9/2014</x:v>
      </x:c>
      <x:c r="P165" s="183" t="n">
        <x:v>14322.00</x:v>
      </x:c>
      <x:c r="Q165" s="207" t="n">
        <x:v>0.0041</x:v>
      </x:c>
      <x:c r="R165" s="207" t="n">
        <x:v>0.0084</x:v>
      </x:c>
      <x:c r="S165" s="183" t="n">
        <x:v/>
      </x:c>
      <x:c r="T165" s="182" t="n">
        <x:f ca="1">=IF(AND(U165=0,S165&gt;0),-100%,IF(OR(S165=0,S165="-"),"-",IF(AND(S165=0,U165=0),0%,IF(S165&lt;U165,SUM(U165-S165)/S165,IF(S165&gt;U165,SUM(-1*(S165-U165)/S165),"")))))</x:f>
        <x:v/>
      </x:c>
      <x:c r="U165" s="183" t="n">
        <x:v>14319.00</x:v>
      </x:c>
      <x:c r="V165" s="183" t="n">
        <x:f ca="1">=SUM(U165/ round((O165- M165)/30.42,0))</x:f>
        <x:v/>
      </x:c>
      <x:c r="W165" s="196">
        <x:f ca="1">=IF(T165="","",IF(T165="-","",IF(U165=0,"",IF(OR(T165&gt;AA4,T165&lt;-AA4),"*",""))))</x:f>
        <x:v/>
      </x:c>
      <x:c r="X165" s="98" t="str">
        <x:v/>
      </x:c>
    </x:row>
    <x:row r="166" spans="1:25" s="12" x14ac:dyDescent="0.25">
      <x:c r="A166" s="90" t="str">
        <x:v>158</x:v>
      </x:c>
      <x:c r="B166" s="191" t="str">
        <x:v>FPR55998</x:v>
      </x:c>
      <x:c r="C166" s="191" t="str">
        <x:v>HP LJ M401n</x:v>
      </x:c>
      <x:c r="D166" s="191" t="str">
        <x:v>B/W Laser Prints</x:v>
      </x:c>
      <x:c r="E166" s="191" t="str">
        <x:v>PHGDG09080</x:v>
      </x:c>
      <x:c r="F166" s="191" t="str">
        <x:v>Active</x:v>
      </x:c>
      <x:c r="G166" s="191" t="str">
        <x:v>1135 - EHG Santee Warehouse</x:v>
      </x:c>
      <x:c r="H166" s="191" t="str">
        <x:v/>
      </x:c>
      <x:c r="I166" s="191" t="str">
        <x:v/>
      </x:c>
      <x:c r="J166" s="191" t="str">
        <x:v/>
      </x:c>
      <x:c r="K166" s="191" t="str">
        <x:v>Alejandro Ramos</x:v>
      </x:c>
      <x:c r="L166" s="191" t="str">
        <x:v>1135</x:v>
      </x:c>
      <x:c r="M166" s="191" t="str">
        <x:v>5/31/2018</x:v>
      </x:c>
      <x:c r="N166" s="189" t="n">
        <x:v>88632.00</x:v>
      </x:c>
      <x:c r="O166" s="191" t="str">
        <x:v>8/28/2018</x:v>
      </x:c>
      <x:c r="P166" s="189" t="n">
        <x:v>102319.00</x:v>
      </x:c>
      <x:c r="Q166" s="206" t="n">
        <x:v>0.0039</x:v>
      </x:c>
      <x:c r="R166" s="206" t="n">
        <x:v>0.008</x:v>
      </x:c>
      <x:c r="S166" s="189" t="n">
        <x:v/>
      </x:c>
      <x:c r="T166" s="187" t="n">
        <x:f ca="1">=IF(AND(U166=0,S166&gt;0),-100%,IF(OR(S166=0,S166="-"),"-",IF(AND(S166=0,U166=0),0%,IF(S166&lt;U166,SUM(U166-S166)/S166,IF(S166&gt;U166,SUM(-1*(S166-U166)/S166),"")))))</x:f>
        <x:v/>
      </x:c>
      <x:c r="U166" s="189" t="n">
        <x:v>13687.00</x:v>
      </x:c>
      <x:c r="V166" s="189" t="n">
        <x:f ca="1">=SUM(U166/ round((O166- M166)/30.42,0))</x:f>
        <x:v/>
      </x:c>
      <x:c r="W166" s="195">
        <x:f ca="1">=IF(T166="","",IF(T166="-","",IF(U166=0,"",IF(OR(T166&gt;AA4,T166&lt;-AA4),"*",""))))</x:f>
        <x:v/>
      </x:c>
      <x:c r="X166" s="91" t="str">
        <x:v/>
      </x:c>
    </x:row>
    <x:row r="167" spans="1:25" s="12" x14ac:dyDescent="0.25">
      <x:c r="A167" s="96" t="str">
        <x:v>159</x:v>
      </x:c>
      <x:c r="B167" s="192" t="str">
        <x:v>FPR49287</x:v>
      </x:c>
      <x:c r="C167" s="192" t="str">
        <x:v>HP LJ M425</x:v>
      </x:c>
      <x:c r="D167" s="192" t="str">
        <x:v>B/W Laser Prints</x:v>
      </x:c>
      <x:c r="E167" s="192" t="str">
        <x:v>CNF8G657XQ</x:v>
      </x:c>
      <x:c r="F167" s="192" t="str">
        <x:v>Active</x:v>
      </x:c>
      <x:c r="G167" s="192" t="str">
        <x:v>1034 - San Antonio</x:v>
      </x:c>
      <x:c r="H167" s="192" t="str">
        <x:v/>
      </x:c>
      <x:c r="I167" s="192" t="str">
        <x:v>Inside Sales</x:v>
      </x:c>
      <x:c r="J167" s="192" t="str">
        <x:v/>
      </x:c>
      <x:c r="K167" s="192" t="str">
        <x:v/>
      </x:c>
      <x:c r="L167" s="192" t="str">
        <x:v>1034</x:v>
      </x:c>
      <x:c r="M167" s="192" t="str">
        <x:v>6/1/2014</x:v>
      </x:c>
      <x:c r="N167" s="183" t="n">
        <x:v>3.00</x:v>
      </x:c>
      <x:c r="O167" s="192" t="str">
        <x:v>12/9/2014</x:v>
      </x:c>
      <x:c r="P167" s="183" t="n">
        <x:v>13632.00</x:v>
      </x:c>
      <x:c r="Q167" s="207" t="n">
        <x:v>0.0039</x:v>
      </x:c>
      <x:c r="R167" s="207" t="n">
        <x:v>0.008</x:v>
      </x:c>
      <x:c r="S167" s="183" t="n">
        <x:v/>
      </x:c>
      <x:c r="T167" s="182" t="n">
        <x:f ca="1">=IF(AND(U167=0,S167&gt;0),-100%,IF(OR(S167=0,S167="-"),"-",IF(AND(S167=0,U167=0),0%,IF(S167&lt;U167,SUM(U167-S167)/S167,IF(S167&gt;U167,SUM(-1*(S167-U167)/S167),"")))))</x:f>
        <x:v/>
      </x:c>
      <x:c r="U167" s="183" t="n">
        <x:v>13629.00</x:v>
      </x:c>
      <x:c r="V167" s="183" t="n">
        <x:f ca="1">=SUM(U167/ round((O167- M167)/30.42,0))</x:f>
        <x:v/>
      </x:c>
      <x:c r="W167" s="196">
        <x:f ca="1">=IF(T167="","",IF(T167="-","",IF(U167=0,"",IF(OR(T167&gt;AA4,T167&lt;-AA4),"*",""))))</x:f>
        <x:v/>
      </x:c>
      <x:c r="X167" s="98" t="str">
        <x:v/>
      </x:c>
    </x:row>
    <x:row r="168" spans="1:25" s="12" x14ac:dyDescent="0.25">
      <x:c r="A168" s="90" t="str">
        <x:v>160</x:v>
      </x:c>
      <x:c r="B168" s="191" t="str">
        <x:v>FPR51602</x:v>
      </x:c>
      <x:c r="C168" s="191" t="str">
        <x:v>HP LJ M401dn</x:v>
      </x:c>
      <x:c r="D168" s="191" t="str">
        <x:v>B/W Laser Prints</x:v>
      </x:c>
      <x:c r="E168" s="191" t="str">
        <x:v>PHGFB82811</x:v>
      </x:c>
      <x:c r="F168" s="191" t="str">
        <x:v>Active</x:v>
      </x:c>
      <x:c r="G168" s="191" t="str">
        <x:v>1035 - Carlsbad</x:v>
      </x:c>
      <x:c r="H168" s="191" t="str">
        <x:v/>
      </x:c>
      <x:c r="I168" s="191" t="str">
        <x:v/>
      </x:c>
      <x:c r="J168" s="191" t="str">
        <x:v/>
      </x:c>
      <x:c r="K168" s="191" t="str">
        <x:v/>
      </x:c>
      <x:c r="L168" s="191" t="str">
        <x:v>1035</x:v>
      </x:c>
      <x:c r="M168" s="191" t="str">
        <x:v>5/30/2018</x:v>
      </x:c>
      <x:c r="N168" s="189" t="n">
        <x:v>57540.00</x:v>
      </x:c>
      <x:c r="O168" s="191" t="str">
        <x:v>8/28/2018</x:v>
      </x:c>
      <x:c r="P168" s="189" t="n">
        <x:v>71093.00</x:v>
      </x:c>
      <x:c r="Q168" s="206" t="n">
        <x:v>0.0039</x:v>
      </x:c>
      <x:c r="R168" s="206" t="n">
        <x:v>0.0079</x:v>
      </x:c>
      <x:c r="S168" s="189" t="n">
        <x:v/>
      </x:c>
      <x:c r="T168" s="187" t="n">
        <x:f ca="1">=IF(AND(U168=0,S168&gt;0),-100%,IF(OR(S168=0,S168="-"),"-",IF(AND(S168=0,U168=0),0%,IF(S168&lt;U168,SUM(U168-S168)/S168,IF(S168&gt;U168,SUM(-1*(S168-U168)/S168),"")))))</x:f>
        <x:v/>
      </x:c>
      <x:c r="U168" s="189" t="n">
        <x:v>13553.00</x:v>
      </x:c>
      <x:c r="V168" s="189" t="n">
        <x:f ca="1">=SUM(U168/ round((O168- M168)/30.42,0))</x:f>
        <x:v/>
      </x:c>
      <x:c r="W168" s="195">
        <x:f ca="1">=IF(T168="","",IF(T168="-","",IF(U168=0,"",IF(OR(T168&gt;AA4,T168&lt;-AA4),"*",""))))</x:f>
        <x:v/>
      </x:c>
      <x:c r="X168" s="91" t="str">
        <x:v/>
      </x:c>
    </x:row>
    <x:row r="169" spans="1:25" s="12" x14ac:dyDescent="0.25">
      <x:c r="A169" s="96" t="str">
        <x:v>161</x:v>
      </x:c>
      <x:c r="B169" s="192" t="str">
        <x:v>FPR55996</x:v>
      </x:c>
      <x:c r="C169" s="192" t="str">
        <x:v>HP LJ M402dn</x:v>
      </x:c>
      <x:c r="D169" s="192" t="str">
        <x:v>B/W Laser Prints</x:v>
      </x:c>
      <x:c r="E169" s="192" t="str">
        <x:v>PHBQC31403</x:v>
      </x:c>
      <x:c r="F169" s="192" t="str">
        <x:v>Active</x:v>
      </x:c>
      <x:c r="G169" s="192" t="str">
        <x:v>1067 - Columbus</x:v>
      </x:c>
      <x:c r="H169" s="192" t="str">
        <x:v/>
      </x:c>
      <x:c r="I169" s="192" t="str">
        <x:v>Counter</x:v>
      </x:c>
      <x:c r="J169" s="192" t="str">
        <x:v/>
      </x:c>
      <x:c r="K169" s="192" t="str">
        <x:v/>
      </x:c>
      <x:c r="L169" s="192" t="str">
        <x:v>1067</x:v>
      </x:c>
      <x:c r="M169" s="192" t="str">
        <x:v>8/31/2017</x:v>
      </x:c>
      <x:c r="N169" s="183" t="n">
        <x:v>21123.00</x:v>
      </x:c>
      <x:c r="O169" s="192" t="str">
        <x:v>2/28/2018</x:v>
      </x:c>
      <x:c r="P169" s="183" t="n">
        <x:v>33940.00</x:v>
      </x:c>
      <x:c r="Q169" s="207" t="n">
        <x:v>0.0037</x:v>
      </x:c>
      <x:c r="R169" s="207" t="n">
        <x:v>0.0075</x:v>
      </x:c>
      <x:c r="S169" s="183" t="n">
        <x:v/>
      </x:c>
      <x:c r="T169" s="182" t="n">
        <x:f ca="1">=IF(AND(U169=0,S169&gt;0),-100%,IF(OR(S169=0,S169="-"),"-",IF(AND(S169=0,U169=0),0%,IF(S169&lt;U169,SUM(U169-S169)/S169,IF(S169&gt;U169,SUM(-1*(S169-U169)/S169),"")))))</x:f>
        <x:v/>
      </x:c>
      <x:c r="U169" s="183" t="n">
        <x:v>12817.00</x:v>
      </x:c>
      <x:c r="V169" s="183" t="n">
        <x:f ca="1">=SUM(U169/ round((O169- M169)/30.42,0))</x:f>
        <x:v/>
      </x:c>
      <x:c r="W169" s="196">
        <x:f ca="1">=IF(T169="","",IF(T169="-","",IF(U169=0,"",IF(OR(T169&gt;AA4,T169&lt;-AA4),"*",""))))</x:f>
        <x:v/>
      </x:c>
      <x:c r="X169" s="98" t="str">
        <x:v/>
      </x:c>
    </x:row>
    <x:row r="170" spans="1:25" s="12" x14ac:dyDescent="0.25">
      <x:c r="A170" s="90" t="str">
        <x:v>162</x:v>
      </x:c>
      <x:c r="B170" s="191" t="str">
        <x:v>FPR50567</x:v>
      </x:c>
      <x:c r="C170" s="191" t="str">
        <x:v>HP LJ M401dn</x:v>
      </x:c>
      <x:c r="D170" s="191" t="str">
        <x:v>B/W Laser Prints</x:v>
      </x:c>
      <x:c r="E170" s="191" t="str">
        <x:v>PHGFD42617</x:v>
      </x:c>
      <x:c r="F170" s="191" t="str">
        <x:v>Active</x:v>
      </x:c>
      <x:c r="G170" s="191" t="str">
        <x:v>1003 - Dallas</x:v>
      </x:c>
      <x:c r="H170" s="191" t="str">
        <x:v/>
      </x:c>
      <x:c r="I170" s="191" t="str">
        <x:v>Eclipse</x:v>
      </x:c>
      <x:c r="J170" s="191" t="str">
        <x:v/>
      </x:c>
      <x:c r="K170" s="191" t="str">
        <x:v/>
      </x:c>
      <x:c r="L170" s="191" t="str">
        <x:v>1003</x:v>
      </x:c>
      <x:c r="M170" s="191" t="str">
        <x:v>8/26/2015</x:v>
      </x:c>
      <x:c r="N170" s="189" t="n">
        <x:v>26784.00</x:v>
      </x:c>
      <x:c r="O170" s="191" t="str">
        <x:v>11/20/2015</x:v>
      </x:c>
      <x:c r="P170" s="189" t="n">
        <x:v>39521.00</x:v>
      </x:c>
      <x:c r="Q170" s="206" t="n">
        <x:v>0.0037</x:v>
      </x:c>
      <x:c r="R170" s="206" t="n">
        <x:v>0.0074</x:v>
      </x:c>
      <x:c r="S170" s="189" t="n">
        <x:v/>
      </x:c>
      <x:c r="T170" s="187" t="n">
        <x:f ca="1">=IF(AND(U170=0,S170&gt;0),-100%,IF(OR(S170=0,S170="-"),"-",IF(AND(S170=0,U170=0),0%,IF(S170&lt;U170,SUM(U170-S170)/S170,IF(S170&gt;U170,SUM(-1*(S170-U170)/S170),"")))))</x:f>
        <x:v/>
      </x:c>
      <x:c r="U170" s="189" t="n">
        <x:v>12737.00</x:v>
      </x:c>
      <x:c r="V170" s="189" t="n">
        <x:f ca="1">=SUM(U170/ round((O170- M170)/30.42,0))</x:f>
        <x:v/>
      </x:c>
      <x:c r="W170" s="195">
        <x:f ca="1">=IF(T170="","",IF(T170="-","",IF(U170=0,"",IF(OR(T170&gt;AA4,T170&lt;-AA4),"*",""))))</x:f>
        <x:v/>
      </x:c>
      <x:c r="X170" s="91" t="str">
        <x:v/>
      </x:c>
    </x:row>
    <x:row r="171" spans="1:25" s="12" x14ac:dyDescent="0.25">
      <x:c r="A171" s="96" t="str">
        <x:v>163</x:v>
      </x:c>
      <x:c r="B171" s="192" t="str">
        <x:v>FPR55972</x:v>
      </x:c>
      <x:c r="C171" s="192" t="str">
        <x:v>HP LJ M402dn</x:v>
      </x:c>
      <x:c r="D171" s="192" t="str">
        <x:v>B/W Laser Prints</x:v>
      </x:c>
      <x:c r="E171" s="192" t="str">
        <x:v>PHBQF41277</x:v>
      </x:c>
      <x:c r="F171" s="192" t="str">
        <x:v>Active</x:v>
      </x:c>
      <x:c r="G171" s="192" t="str">
        <x:v>1045 - McAllen</x:v>
      </x:c>
      <x:c r="H171" s="192" t="str">
        <x:v/>
      </x:c>
      <x:c r="I171" s="192" t="str">
        <x:v>Counter</x:v>
      </x:c>
      <x:c r="J171" s="192" t="str">
        <x:v/>
      </x:c>
      <x:c r="K171" s="192" t="str">
        <x:v/>
      </x:c>
      <x:c r="L171" s="192" t="str">
        <x:v>1045</x:v>
      </x:c>
      <x:c r="M171" s="192" t="str">
        <x:v>5/30/2018</x:v>
      </x:c>
      <x:c r="N171" s="183" t="n">
        <x:v>90187.00</x:v>
      </x:c>
      <x:c r="O171" s="192" t="str">
        <x:v>8/28/2018</x:v>
      </x:c>
      <x:c r="P171" s="183" t="n">
        <x:v>102804.00</x:v>
      </x:c>
      <x:c r="Q171" s="207" t="n">
        <x:v>0.0036</x:v>
      </x:c>
      <x:c r="R171" s="207" t="n">
        <x:v>0.0074</x:v>
      </x:c>
      <x:c r="S171" s="183" t="n">
        <x:v/>
      </x:c>
      <x:c r="T171" s="182" t="n">
        <x:f ca="1">=IF(AND(U171=0,S171&gt;0),-100%,IF(OR(S171=0,S171="-"),"-",IF(AND(S171=0,U171=0),0%,IF(S171&lt;U171,SUM(U171-S171)/S171,IF(S171&gt;U171,SUM(-1*(S171-U171)/S171),"")))))</x:f>
        <x:v/>
      </x:c>
      <x:c r="U171" s="183" t="n">
        <x:v>12617.00</x:v>
      </x:c>
      <x:c r="V171" s="183" t="n">
        <x:f ca="1">=SUM(U171/ round((O171- M171)/30.42,0))</x:f>
        <x:v/>
      </x:c>
      <x:c r="W171" s="196">
        <x:f ca="1">=IF(T171="","",IF(T171="-","",IF(U171=0,"",IF(OR(T171&gt;AA4,T171&lt;-AA4),"*",""))))</x:f>
        <x:v/>
      </x:c>
      <x:c r="X171" s="98" t="str">
        <x:v/>
      </x:c>
    </x:row>
    <x:row r="172" spans="1:25" s="12" x14ac:dyDescent="0.25">
      <x:c r="A172" s="90" t="str">
        <x:v>164</x:v>
      </x:c>
      <x:c r="B172" s="191" t="str">
        <x:v>FPR56050</x:v>
      </x:c>
      <x:c r="C172" s="191" t="str">
        <x:v>HP LJ M402dn</x:v>
      </x:c>
      <x:c r="D172" s="191" t="str">
        <x:v>B/W Laser Prints</x:v>
      </x:c>
      <x:c r="E172" s="191" t="str">
        <x:v>PHB5C00634</x:v>
      </x:c>
      <x:c r="F172" s="191" t="str">
        <x:v>Active</x:v>
      </x:c>
      <x:c r="G172" s="191" t="str">
        <x:v>3008 - Phoenix, AZ</x:v>
      </x:c>
      <x:c r="H172" s="191" t="str">
        <x:v/>
      </x:c>
      <x:c r="I172" s="191" t="str">
        <x:v>Commercial Sales</x:v>
      </x:c>
      <x:c r="J172" s="191" t="str">
        <x:v/>
      </x:c>
      <x:c r="K172" s="191" t="str">
        <x:v/>
      </x:c>
      <x:c r="L172" s="191" t="str">
        <x:v>3008</x:v>
      </x:c>
      <x:c r="M172" s="191" t="str">
        <x:v>2/28/2018</x:v>
      </x:c>
      <x:c r="N172" s="189" t="n">
        <x:v>44521.00</x:v>
      </x:c>
      <x:c r="O172" s="191" t="str">
        <x:v>5/30/2018</x:v>
      </x:c>
      <x:c r="P172" s="189" t="n">
        <x:v>56937.00</x:v>
      </x:c>
      <x:c r="Q172" s="206" t="n">
        <x:v>0.0036</x:v>
      </x:c>
      <x:c r="R172" s="206" t="n">
        <x:v>0.0073</x:v>
      </x:c>
      <x:c r="S172" s="189" t="n">
        <x:v/>
      </x:c>
      <x:c r="T172" s="187" t="n">
        <x:f ca="1">=IF(AND(U172=0,S172&gt;0),-100%,IF(OR(S172=0,S172="-"),"-",IF(AND(S172=0,U172=0),0%,IF(S172&lt;U172,SUM(U172-S172)/S172,IF(S172&gt;U172,SUM(-1*(S172-U172)/S172),"")))))</x:f>
        <x:v/>
      </x:c>
      <x:c r="U172" s="189" t="n">
        <x:v>12416.00</x:v>
      </x:c>
      <x:c r="V172" s="189" t="n">
        <x:f ca="1">=SUM(U172/ round((O172- M172)/30.42,0))</x:f>
        <x:v/>
      </x:c>
      <x:c r="W172" s="195">
        <x:f ca="1">=IF(T172="","",IF(T172="-","",IF(U172=0,"",IF(OR(T172&gt;AA4,T172&lt;-AA4),"*",""))))</x:f>
        <x:v/>
      </x:c>
      <x:c r="X172" s="91" t="str">
        <x:v/>
      </x:c>
    </x:row>
    <x:row r="173" spans="1:25" s="12" x14ac:dyDescent="0.25">
      <x:c r="A173" s="96" t="str">
        <x:v>165</x:v>
      </x:c>
      <x:c r="B173" s="192" t="str">
        <x:v>FPR47394</x:v>
      </x:c>
      <x:c r="C173" s="192" t="str">
        <x:v>HP LJ M425</x:v>
      </x:c>
      <x:c r="D173" s="192" t="str">
        <x:v>B/W Laser Prints</x:v>
      </x:c>
      <x:c r="E173" s="192" t="str">
        <x:v>CNF8G1N8SR</x:v>
      </x:c>
      <x:c r="F173" s="192" t="str">
        <x:v>Active</x:v>
      </x:c>
      <x:c r="G173" s="192" t="str">
        <x:v>1003 - Dallas</x:v>
      </x:c>
      <x:c r="H173" s="192" t="str">
        <x:v/>
      </x:c>
      <x:c r="I173" s="192" t="str">
        <x:v>Sales</x:v>
      </x:c>
      <x:c r="J173" s="192" t="str">
        <x:v/>
      </x:c>
      <x:c r="K173" s="192" t="str">
        <x:v/>
      </x:c>
      <x:c r="L173" s="192" t="str">
        <x:v>1003</x:v>
      </x:c>
      <x:c r="M173" s="192" t="str">
        <x:v>2/28/2018</x:v>
      </x:c>
      <x:c r="N173" s="183" t="n">
        <x:v>95907.00</x:v>
      </x:c>
      <x:c r="O173" s="192" t="str">
        <x:v>5/31/2018</x:v>
      </x:c>
      <x:c r="P173" s="183" t="n">
        <x:v>108318.00</x:v>
      </x:c>
      <x:c r="Q173" s="207" t="n">
        <x:v>0.0036</x:v>
      </x:c>
      <x:c r="R173" s="207" t="n">
        <x:v>0.0073</x:v>
      </x:c>
      <x:c r="S173" s="183" t="n">
        <x:v/>
      </x:c>
      <x:c r="T173" s="182" t="n">
        <x:f ca="1">=IF(AND(U173=0,S173&gt;0),-100%,IF(OR(S173=0,S173="-"),"-",IF(AND(S173=0,U173=0),0%,IF(S173&lt;U173,SUM(U173-S173)/S173,IF(S173&gt;U173,SUM(-1*(S173-U173)/S173),"")))))</x:f>
        <x:v/>
      </x:c>
      <x:c r="U173" s="183" t="n">
        <x:v>12411.00</x:v>
      </x:c>
      <x:c r="V173" s="183" t="n">
        <x:f ca="1">=SUM(U173/ round((O173- M173)/30.42,0))</x:f>
        <x:v/>
      </x:c>
      <x:c r="W173" s="196">
        <x:f ca="1">=IF(T173="","",IF(T173="-","",IF(U173=0,"",IF(OR(T173&gt;AA4,T173&lt;-AA4),"*",""))))</x:f>
        <x:v/>
      </x:c>
      <x:c r="X173" s="98" t="str">
        <x:v/>
      </x:c>
    </x:row>
    <x:row r="174" spans="1:25" s="12" x14ac:dyDescent="0.25">
      <x:c r="A174" s="90" t="str">
        <x:v>166</x:v>
      </x:c>
      <x:c r="B174" s="191" t="str">
        <x:v>FPR51671</x:v>
      </x:c>
      <x:c r="C174" s="191" t="str">
        <x:v>HP LJ M401dn</x:v>
      </x:c>
      <x:c r="D174" s="191" t="str">
        <x:v>B/W Laser Prints</x:v>
      </x:c>
      <x:c r="E174" s="191" t="str">
        <x:v>PHGFB82812</x:v>
      </x:c>
      <x:c r="F174" s="191" t="str">
        <x:v>Active</x:v>
      </x:c>
      <x:c r="G174" s="191" t="str">
        <x:v>1040 - Las Cruces</x:v>
      </x:c>
      <x:c r="H174" s="191" t="str">
        <x:v/>
      </x:c>
      <x:c r="I174" s="191" t="str">
        <x:v/>
      </x:c>
      <x:c r="J174" s="191" t="str">
        <x:v/>
      </x:c>
      <x:c r="K174" s="191" t="str">
        <x:v/>
      </x:c>
      <x:c r="L174" s="191" t="str">
        <x:v>1040</x:v>
      </x:c>
      <x:c r="M174" s="191" t="str">
        <x:v>2/21/2017</x:v>
      </x:c>
      <x:c r="N174" s="189" t="n">
        <x:v>66794.00</x:v>
      </x:c>
      <x:c r="O174" s="191" t="str">
        <x:v>5/31/2017</x:v>
      </x:c>
      <x:c r="P174" s="189" t="n">
        <x:v>79115.00</x:v>
      </x:c>
      <x:c r="Q174" s="206" t="n">
        <x:v>0.0035</x:v>
      </x:c>
      <x:c r="R174" s="206" t="n">
        <x:v>0.0072</x:v>
      </x:c>
      <x:c r="S174" s="189" t="n">
        <x:v/>
      </x:c>
      <x:c r="T174" s="187" t="n">
        <x:f ca="1">=IF(AND(U174=0,S174&gt;0),-100%,IF(OR(S174=0,S174="-"),"-",IF(AND(S174=0,U174=0),0%,IF(S174&lt;U174,SUM(U174-S174)/S174,IF(S174&gt;U174,SUM(-1*(S174-U174)/S174),"")))))</x:f>
        <x:v/>
      </x:c>
      <x:c r="U174" s="189" t="n">
        <x:v>12321.00</x:v>
      </x:c>
      <x:c r="V174" s="189" t="n">
        <x:f ca="1">=SUM(U174/ round((O174- M174)/30.42,0))</x:f>
        <x:v/>
      </x:c>
      <x:c r="W174" s="195">
        <x:f ca="1">=IF(T174="","",IF(T174="-","",IF(U174=0,"",IF(OR(T174&gt;AA4,T174&lt;-AA4),"*",""))))</x:f>
        <x:v/>
      </x:c>
      <x:c r="X174" s="91" t="str">
        <x:v/>
      </x:c>
    </x:row>
    <x:row r="175" spans="1:25" s="12" x14ac:dyDescent="0.25">
      <x:c r="A175" s="96" t="str">
        <x:v>167</x:v>
      </x:c>
      <x:c r="B175" s="192" t="str">
        <x:v>FPR55908</x:v>
      </x:c>
      <x:c r="C175" s="192" t="str">
        <x:v>HP LJ M401n</x:v>
      </x:c>
      <x:c r="D175" s="192" t="str">
        <x:v>B/W Laser Prints</x:v>
      </x:c>
      <x:c r="E175" s="192" t="str">
        <x:v>PHGDB79203</x:v>
      </x:c>
      <x:c r="F175" s="192" t="str">
        <x:v>Active</x:v>
      </x:c>
      <x:c r="G175" s="192" t="str">
        <x:v>2004 - Van Nuys</x:v>
      </x:c>
      <x:c r="H175" s="192" t="str">
        <x:v/>
      </x:c>
      <x:c r="I175" s="192" t="str">
        <x:v>Eclipse Printer</x:v>
      </x:c>
      <x:c r="J175" s="192" t="str">
        <x:v/>
      </x:c>
      <x:c r="K175" s="192" t="str">
        <x:v/>
      </x:c>
      <x:c r="L175" s="192" t="str">
        <x:v>2004</x:v>
      </x:c>
      <x:c r="M175" s="192" t="str">
        <x:v>5/22/2018</x:v>
      </x:c>
      <x:c r="N175" s="183" t="n">
        <x:v>68427.00</x:v>
      </x:c>
      <x:c r="O175" s="192" t="str">
        <x:v>8/28/2018</x:v>
      </x:c>
      <x:c r="P175" s="183" t="n">
        <x:v>80681.00</x:v>
      </x:c>
      <x:c r="Q175" s="207" t="n">
        <x:v>0.0035</x:v>
      </x:c>
      <x:c r="R175" s="207" t="n">
        <x:v>0.0072</x:v>
      </x:c>
      <x:c r="S175" s="183" t="n">
        <x:v/>
      </x:c>
      <x:c r="T175" s="182" t="n">
        <x:f ca="1">=IF(AND(U175=0,S175&gt;0),-100%,IF(OR(S175=0,S175="-"),"-",IF(AND(S175=0,U175=0),0%,IF(S175&lt;U175,SUM(U175-S175)/S175,IF(S175&gt;U175,SUM(-1*(S175-U175)/S175),"")))))</x:f>
        <x:v/>
      </x:c>
      <x:c r="U175" s="183" t="n">
        <x:v>12254.00</x:v>
      </x:c>
      <x:c r="V175" s="183" t="n">
        <x:f ca="1">=SUM(U175/ round((O175- M175)/30.42,0))</x:f>
        <x:v/>
      </x:c>
      <x:c r="W175" s="196">
        <x:f ca="1">=IF(T175="","",IF(T175="-","",IF(U175=0,"",IF(OR(T175&gt;AA4,T175&lt;-AA4),"*",""))))</x:f>
        <x:v/>
      </x:c>
      <x:c r="X175" s="98" t="str">
        <x:v/>
      </x:c>
    </x:row>
    <x:row r="176" spans="1:25" s="12" x14ac:dyDescent="0.25">
      <x:c r="A176" s="90" t="str">
        <x:v>168</x:v>
      </x:c>
      <x:c r="B176" s="191" t="str">
        <x:v>FPR49289</x:v>
      </x:c>
      <x:c r="C176" s="191" t="str">
        <x:v>HP LJ M425</x:v>
      </x:c>
      <x:c r="D176" s="191" t="str">
        <x:v>B/W Laser Prints</x:v>
      </x:c>
      <x:c r="E176" s="191" t="str">
        <x:v>CNF8G657YC</x:v>
      </x:c>
      <x:c r="F176" s="191" t="str">
        <x:v>Active</x:v>
      </x:c>
      <x:c r="G176" s="191" t="str">
        <x:v>M650 - Fort Worth (Corp)</x:v>
      </x:c>
      <x:c r="H176" s="191" t="str">
        <x:v/>
      </x:c>
      <x:c r="I176" s="191" t="str">
        <x:v>Accounts Payable</x:v>
      </x:c>
      <x:c r="J176" s="191" t="str">
        <x:v>2</x:v>
      </x:c>
      <x:c r="K176" s="191" t="str">
        <x:v>Judy Marlow</x:v>
      </x:c>
      <x:c r="L176" s="191" t="str">
        <x:v>M100</x:v>
      </x:c>
      <x:c r="M176" s="191" t="str">
        <x:v>6/1/2014</x:v>
      </x:c>
      <x:c r="N176" s="189" t="n">
        <x:v>3.00</x:v>
      </x:c>
      <x:c r="O176" s="191" t="str">
        <x:v>12/9/2014</x:v>
      </x:c>
      <x:c r="P176" s="189" t="n">
        <x:v>12197.00</x:v>
      </x:c>
      <x:c r="Q176" s="206" t="n">
        <x:v>0.0035</x:v>
      </x:c>
      <x:c r="R176" s="206" t="n">
        <x:v>0.0071</x:v>
      </x:c>
      <x:c r="S176" s="189" t="n">
        <x:v/>
      </x:c>
      <x:c r="T176" s="187" t="n">
        <x:f ca="1">=IF(AND(U176=0,S176&gt;0),-100%,IF(OR(S176=0,S176="-"),"-",IF(AND(S176=0,U176=0),0%,IF(S176&lt;U176,SUM(U176-S176)/S176,IF(S176&gt;U176,SUM(-1*(S176-U176)/S176),"")))))</x:f>
        <x:v/>
      </x:c>
      <x:c r="U176" s="189" t="n">
        <x:v>12194.00</x:v>
      </x:c>
      <x:c r="V176" s="189" t="n">
        <x:f ca="1">=SUM(U176/ round((O176- M176)/30.42,0))</x:f>
        <x:v/>
      </x:c>
      <x:c r="W176" s="195">
        <x:f ca="1">=IF(T176="","",IF(T176="-","",IF(U176=0,"",IF(OR(T176&gt;AA4,T176&lt;-AA4),"*",""))))</x:f>
        <x:v/>
      </x:c>
      <x:c r="X176" s="91" t="str">
        <x:v/>
      </x:c>
    </x:row>
    <x:row r="177" spans="1:25" s="12" x14ac:dyDescent="0.25">
      <x:c r="A177" s="96" t="str">
        <x:v>169</x:v>
      </x:c>
      <x:c r="B177" s="192" t="str">
        <x:v>FPR56037</x:v>
      </x:c>
      <x:c r="C177" s="192" t="str">
        <x:v>HP LJ M402dn</x:v>
      </x:c>
      <x:c r="D177" s="192" t="str">
        <x:v>B/W Laser Prints</x:v>
      </x:c>
      <x:c r="E177" s="192" t="str">
        <x:v>PHB5C00639</x:v>
      </x:c>
      <x:c r="F177" s="192" t="str">
        <x:v>Active</x:v>
      </x:c>
      <x:c r="G177" s="192" t="str">
        <x:v>3009 - Waterworks  (Ingram)</x:v>
      </x:c>
      <x:c r="H177" s="192" t="str">
        <x:v/>
      </x:c>
      <x:c r="I177" s="192" t="str">
        <x:v>Counter</x:v>
      </x:c>
      <x:c r="J177" s="192" t="str">
        <x:v>1</x:v>
      </x:c>
      <x:c r="K177" s="192" t="str">
        <x:v/>
      </x:c>
      <x:c r="L177" s="192" t="str">
        <x:v>3009</x:v>
      </x:c>
      <x:c r="M177" s="192" t="str">
        <x:v>5/30/2018</x:v>
      </x:c>
      <x:c r="N177" s="183" t="n">
        <x:v>57353.00</x:v>
      </x:c>
      <x:c r="O177" s="192" t="str">
        <x:v>8/28/2018</x:v>
      </x:c>
      <x:c r="P177" s="183" t="n">
        <x:v>69387.00</x:v>
      </x:c>
      <x:c r="Q177" s="207" t="n">
        <x:v>0.0035</x:v>
      </x:c>
      <x:c r="R177" s="207" t="n">
        <x:v>0.007</x:v>
      </x:c>
      <x:c r="S177" s="183" t="n">
        <x:v/>
      </x:c>
      <x:c r="T177" s="182" t="n">
        <x:f ca="1">=IF(AND(U177=0,S177&gt;0),-100%,IF(OR(S177=0,S177="-"),"-",IF(AND(S177=0,U177=0),0%,IF(S177&lt;U177,SUM(U177-S177)/S177,IF(S177&gt;U177,SUM(-1*(S177-U177)/S177),"")))))</x:f>
        <x:v/>
      </x:c>
      <x:c r="U177" s="183" t="n">
        <x:v>12034.00</x:v>
      </x:c>
      <x:c r="V177" s="183" t="n">
        <x:f ca="1">=SUM(U177/ round((O177- M177)/30.42,0))</x:f>
        <x:v/>
      </x:c>
      <x:c r="W177" s="196">
        <x:f ca="1">=IF(T177="","",IF(T177="-","",IF(U177=0,"",IF(OR(T177&gt;AA4,T177&lt;-AA4),"*",""))))</x:f>
        <x:v/>
      </x:c>
      <x:c r="X177" s="98" t="str">
        <x:v/>
      </x:c>
    </x:row>
    <x:row r="178" spans="1:25" s="12" x14ac:dyDescent="0.25">
      <x:c r="A178" s="90" t="str">
        <x:v>170</x:v>
      </x:c>
      <x:c r="B178" s="191" t="str">
        <x:v>FPR51550</x:v>
      </x:c>
      <x:c r="C178" s="191" t="str">
        <x:v>HP LJ M401dn</x:v>
      </x:c>
      <x:c r="D178" s="191" t="str">
        <x:v>B/W Laser Prints</x:v>
      </x:c>
      <x:c r="E178" s="191" t="str">
        <x:v>PHGFB82804</x:v>
      </x:c>
      <x:c r="F178" s="191" t="str">
        <x:v>Active</x:v>
      </x:c>
      <x:c r="G178" s="191" t="str">
        <x:v>3007 - Tucson, AZ</x:v>
      </x:c>
      <x:c r="H178" s="191" t="str">
        <x:v/>
      </x:c>
      <x:c r="I178" s="191" t="str">
        <x:v>Plumbing Counter</x:v>
      </x:c>
      <x:c r="J178" s="191" t="str">
        <x:v/>
      </x:c>
      <x:c r="K178" s="191" t="str">
        <x:v/>
      </x:c>
      <x:c r="L178" s="191" t="str">
        <x:v>3007</x:v>
      </x:c>
      <x:c r="M178" s="191" t="str">
        <x:v>9/4/2017</x:v>
      </x:c>
      <x:c r="N178" s="189" t="n">
        <x:v>36988.00</x:v>
      </x:c>
      <x:c r="O178" s="191" t="str">
        <x:v>2/28/2018</x:v>
      </x:c>
      <x:c r="P178" s="189" t="n">
        <x:v>48998.00</x:v>
      </x:c>
      <x:c r="Q178" s="206" t="n">
        <x:v>0.0035</x:v>
      </x:c>
      <x:c r="R178" s="206" t="n">
        <x:v>0.007</x:v>
      </x:c>
      <x:c r="S178" s="189" t="n">
        <x:v/>
      </x:c>
      <x:c r="T178" s="187" t="n">
        <x:f ca="1">=IF(AND(U178=0,S178&gt;0),-100%,IF(OR(S178=0,S178="-"),"-",IF(AND(S178=0,U178=0),0%,IF(S178&lt;U178,SUM(U178-S178)/S178,IF(S178&gt;U178,SUM(-1*(S178-U178)/S178),"")))))</x:f>
        <x:v/>
      </x:c>
      <x:c r="U178" s="189" t="n">
        <x:v>12010.00</x:v>
      </x:c>
      <x:c r="V178" s="189" t="n">
        <x:f ca="1">=SUM(U178/ round((O178- M178)/30.42,0))</x:f>
        <x:v/>
      </x:c>
      <x:c r="W178" s="195">
        <x:f ca="1">=IF(T178="","",IF(T178="-","",IF(U178=0,"",IF(OR(T178&gt;AA4,T178&lt;-AA4),"*",""))))</x:f>
        <x:v/>
      </x:c>
      <x:c r="X178" s="91" t="str">
        <x:v/>
      </x:c>
    </x:row>
    <x:row r="179" spans="1:25" s="12" x14ac:dyDescent="0.25">
      <x:c r="A179" s="96" t="str">
        <x:v>171</x:v>
      </x:c>
      <x:c r="B179" s="192" t="str">
        <x:v>FPR51515</x:v>
      </x:c>
      <x:c r="C179" s="192" t="str">
        <x:v>HP LJ M401n</x:v>
      </x:c>
      <x:c r="D179" s="192" t="str">
        <x:v>B/W Laser Prints</x:v>
      </x:c>
      <x:c r="E179" s="192" t="str">
        <x:v>PHGDC61376</x:v>
      </x:c>
      <x:c r="F179" s="192" t="str">
        <x:v>Active</x:v>
      </x:c>
      <x:c r="G179" s="192" t="str">
        <x:v>1014 - Austin Northwest</x:v>
      </x:c>
      <x:c r="H179" s="192" t="str">
        <x:v/>
      </x:c>
      <x:c r="I179" s="192" t="str">
        <x:v/>
      </x:c>
      <x:c r="J179" s="192" t="str">
        <x:v/>
      </x:c>
      <x:c r="K179" s="192" t="str">
        <x:v/>
      </x:c>
      <x:c r="L179" s="192" t="str">
        <x:v>1014</x:v>
      </x:c>
      <x:c r="M179" s="192" t="str">
        <x:v>5/30/2018</x:v>
      </x:c>
      <x:c r="N179" s="183" t="n">
        <x:v>127619.00</x:v>
      </x:c>
      <x:c r="O179" s="192" t="str">
        <x:v>8/28/2018</x:v>
      </x:c>
      <x:c r="P179" s="183" t="n">
        <x:v>139360.00</x:v>
      </x:c>
      <x:c r="Q179" s="207" t="n">
        <x:v>0.0034</x:v>
      </x:c>
      <x:c r="R179" s="207" t="n">
        <x:v>0.0069</x:v>
      </x:c>
      <x:c r="S179" s="183" t="n">
        <x:v/>
      </x:c>
      <x:c r="T179" s="182" t="n">
        <x:f ca="1">=IF(AND(U179=0,S179&gt;0),-100%,IF(OR(S179=0,S179="-"),"-",IF(AND(S179=0,U179=0),0%,IF(S179&lt;U179,SUM(U179-S179)/S179,IF(S179&gt;U179,SUM(-1*(S179-U179)/S179),"")))))</x:f>
        <x:v/>
      </x:c>
      <x:c r="U179" s="183" t="n">
        <x:v>11741.00</x:v>
      </x:c>
      <x:c r="V179" s="183" t="n">
        <x:f ca="1">=SUM(U179/ round((O179- M179)/30.42,0))</x:f>
        <x:v/>
      </x:c>
      <x:c r="W179" s="196">
        <x:f ca="1">=IF(T179="","",IF(T179="-","",IF(U179=0,"",IF(OR(T179&gt;AA4,T179&lt;-AA4),"*",""))))</x:f>
        <x:v/>
      </x:c>
      <x:c r="X179" s="98" t="str">
        <x:v/>
      </x:c>
    </x:row>
    <x:row r="180" spans="1:25" s="12" x14ac:dyDescent="0.25">
      <x:c r="A180" s="90" t="str">
        <x:v>172</x:v>
      </x:c>
      <x:c r="B180" s="191" t="str">
        <x:v>FPR59276</x:v>
      </x:c>
      <x:c r="C180" s="191" t="str">
        <x:v>HP LJ M402dn</x:v>
      </x:c>
      <x:c r="D180" s="191" t="str">
        <x:v>B/W Laser Prints</x:v>
      </x:c>
      <x:c r="E180" s="191" t="str">
        <x:v>PHB5B40308</x:v>
      </x:c>
      <x:c r="F180" s="191" t="str">
        <x:v>Active</x:v>
      </x:c>
      <x:c r="G180" s="191" t="str">
        <x:v>4001 - Denver, CO</x:v>
      </x:c>
      <x:c r="H180" s="191" t="str">
        <x:v/>
      </x:c>
      <x:c r="I180" s="191" t="str">
        <x:v/>
      </x:c>
      <x:c r="J180" s="191" t="str">
        <x:v/>
      </x:c>
      <x:c r="K180" s="191" t="str">
        <x:v/>
      </x:c>
      <x:c r="L180" s="191" t="str">
        <x:v>4001</x:v>
      </x:c>
      <x:c r="M180" s="191" t="str">
        <x:v>1/8/2018</x:v>
      </x:c>
      <x:c r="N180" s="189" t="n">
        <x:v>0.00</x:v>
      </x:c>
      <x:c r="O180" s="191" t="str">
        <x:v>2/28/2018</x:v>
      </x:c>
      <x:c r="P180" s="189" t="n">
        <x:v>11224.00</x:v>
      </x:c>
      <x:c r="Q180" s="206" t="n">
        <x:v>0.0032</x:v>
      </x:c>
      <x:c r="R180" s="206" t="n">
        <x:v>0.0066</x:v>
      </x:c>
      <x:c r="S180" s="189" t="n">
        <x:v/>
      </x:c>
      <x:c r="T180" s="187" t="n">
        <x:f ca="1">=IF(AND(U180=0,S180&gt;0),-100%,IF(OR(S180=0,S180="-"),"-",IF(AND(S180=0,U180=0),0%,IF(S180&lt;U180,SUM(U180-S180)/S180,IF(S180&gt;U180,SUM(-1*(S180-U180)/S180),"")))))</x:f>
        <x:v/>
      </x:c>
      <x:c r="U180" s="189" t="n">
        <x:v>11224.00</x:v>
      </x:c>
      <x:c r="V180" s="189" t="n">
        <x:f ca="1">=SUM(U180/ round((O180- M180)/30.42,0))</x:f>
        <x:v/>
      </x:c>
      <x:c r="W180" s="195">
        <x:f ca="1">=IF(T180="","",IF(T180="-","",IF(U180=0,"",IF(OR(T180&gt;AA4,T180&lt;-AA4),"*",""))))</x:f>
        <x:v/>
      </x:c>
      <x:c r="X180" s="91" t="str">
        <x:v/>
      </x:c>
    </x:row>
    <x:row r="181" spans="1:25" s="12" x14ac:dyDescent="0.25">
      <x:c r="A181" s="96" t="str">
        <x:v>173</x:v>
      </x:c>
      <x:c r="B181" s="192" t="str">
        <x:v>FPR56095</x:v>
      </x:c>
      <x:c r="C181" s="192" t="str">
        <x:v>HP LJ M402dn</x:v>
      </x:c>
      <x:c r="D181" s="192" t="str">
        <x:v>B/W Laser Prints</x:v>
      </x:c>
      <x:c r="E181" s="192" t="str">
        <x:v>PHB5B12942</x:v>
      </x:c>
      <x:c r="F181" s="192" t="str">
        <x:v>Active</x:v>
      </x:c>
      <x:c r="G181" s="192" t="str">
        <x:v>1405 - Kennesaw</x:v>
      </x:c>
      <x:c r="H181" s="192" t="str">
        <x:v/>
      </x:c>
      <x:c r="I181" s="192" t="str">
        <x:v/>
      </x:c>
      <x:c r="J181" s="192" t="str">
        <x:v/>
      </x:c>
      <x:c r="K181" s="192" t="str">
        <x:v/>
      </x:c>
      <x:c r="L181" s="192" t="str">
        <x:v>1405</x:v>
      </x:c>
      <x:c r="M181" s="192" t="str">
        <x:v>5/30/2018</x:v>
      </x:c>
      <x:c r="N181" s="183" t="n">
        <x:v>42659.00</x:v>
      </x:c>
      <x:c r="O181" s="192" t="str">
        <x:v>8/28/2018</x:v>
      </x:c>
      <x:c r="P181" s="183" t="n">
        <x:v>53722.00</x:v>
      </x:c>
      <x:c r="Q181" s="207" t="n">
        <x:v>0.0032</x:v>
      </x:c>
      <x:c r="R181" s="207" t="n">
        <x:v>0.0065</x:v>
      </x:c>
      <x:c r="S181" s="183" t="n">
        <x:v/>
      </x:c>
      <x:c r="T181" s="182" t="n">
        <x:f ca="1">=IF(AND(U181=0,S181&gt;0),-100%,IF(OR(S181=0,S181="-"),"-",IF(AND(S181=0,U181=0),0%,IF(S181&lt;U181,SUM(U181-S181)/S181,IF(S181&gt;U181,SUM(-1*(S181-U181)/S181),"")))))</x:f>
        <x:v/>
      </x:c>
      <x:c r="U181" s="183" t="n">
        <x:v>11063.00</x:v>
      </x:c>
      <x:c r="V181" s="183" t="n">
        <x:f ca="1">=SUM(U181/ round((O181- M181)/30.42,0))</x:f>
        <x:v/>
      </x:c>
      <x:c r="W181" s="196">
        <x:f ca="1">=IF(T181="","",IF(T181="-","",IF(U181=0,"",IF(OR(T181&gt;AA4,T181&lt;-AA4),"*",""))))</x:f>
        <x:v/>
      </x:c>
      <x:c r="X181" s="98" t="str">
        <x:v/>
      </x:c>
    </x:row>
    <x:row r="182" spans="1:25" s="12" x14ac:dyDescent="0.25">
      <x:c r="A182" s="90" t="str">
        <x:v>174</x:v>
      </x:c>
      <x:c r="B182" s="191" t="str">
        <x:v>FPR51513</x:v>
      </x:c>
      <x:c r="C182" s="191" t="str">
        <x:v>HP LJ M401n</x:v>
      </x:c>
      <x:c r="D182" s="191" t="str">
        <x:v>B/W Laser Prints</x:v>
      </x:c>
      <x:c r="E182" s="191" t="str">
        <x:v>PHGDC61380</x:v>
      </x:c>
      <x:c r="F182" s="191" t="str">
        <x:v>Active</x:v>
      </x:c>
      <x:c r="G182" s="191" t="str">
        <x:v>1013 - Austin South</x:v>
      </x:c>
      <x:c r="H182" s="191" t="str">
        <x:v/>
      </x:c>
      <x:c r="I182" s="191" t="str">
        <x:v/>
      </x:c>
      <x:c r="J182" s="191" t="str">
        <x:v/>
      </x:c>
      <x:c r="K182" s="191" t="str">
        <x:v/>
      </x:c>
      <x:c r="L182" s="191" t="str">
        <x:v>1013</x:v>
      </x:c>
      <x:c r="M182" s="191" t="str">
        <x:v>5/22/2018</x:v>
      </x:c>
      <x:c r="N182" s="189" t="n">
        <x:v>94267.00</x:v>
      </x:c>
      <x:c r="O182" s="191" t="str">
        <x:v>8/28/2018</x:v>
      </x:c>
      <x:c r="P182" s="189" t="n">
        <x:v>104734.00</x:v>
      </x:c>
      <x:c r="Q182" s="206" t="n">
        <x:v>0.003</x:v>
      </x:c>
      <x:c r="R182" s="206" t="n">
        <x:v>0.0061</x:v>
      </x:c>
      <x:c r="S182" s="189" t="n">
        <x:v/>
      </x:c>
      <x:c r="T182" s="187" t="n">
        <x:f ca="1">=IF(AND(U182=0,S182&gt;0),-100%,IF(OR(S182=0,S182="-"),"-",IF(AND(S182=0,U182=0),0%,IF(S182&lt;U182,SUM(U182-S182)/S182,IF(S182&gt;U182,SUM(-1*(S182-U182)/S182),"")))))</x:f>
        <x:v/>
      </x:c>
      <x:c r="U182" s="189" t="n">
        <x:v>10467.00</x:v>
      </x:c>
      <x:c r="V182" s="189" t="n">
        <x:f ca="1">=SUM(U182/ round((O182- M182)/30.42,0))</x:f>
        <x:v/>
      </x:c>
      <x:c r="W182" s="195">
        <x:f ca="1">=IF(T182="","",IF(T182="-","",IF(U182=0,"",IF(OR(T182&gt;AA4,T182&lt;-AA4),"*",""))))</x:f>
        <x:v/>
      </x:c>
      <x:c r="X182" s="91" t="str">
        <x:v/>
      </x:c>
    </x:row>
    <x:row r="183" spans="1:25" s="12" x14ac:dyDescent="0.25">
      <x:c r="A183" s="96" t="str">
        <x:v>175</x:v>
      </x:c>
      <x:c r="B183" s="192" t="str">
        <x:v>FPR59338</x:v>
      </x:c>
      <x:c r="C183" s="192" t="str">
        <x:v>HP LJ M402dn</x:v>
      </x:c>
      <x:c r="D183" s="192" t="str">
        <x:v>B/W Laser Prints</x:v>
      </x:c>
      <x:c r="E183" s="192" t="str">
        <x:v>PHB5C06315</x:v>
      </x:c>
      <x:c r="F183" s="192" t="str">
        <x:v>Active</x:v>
      </x:c>
      <x:c r="G183" s="192" t="str">
        <x:v>1321 - Charleston, SC</x:v>
      </x:c>
      <x:c r="H183" s="192" t="str">
        <x:v/>
      </x:c>
      <x:c r="I183" s="192" t="str">
        <x:v>Shipping / Receiving</x:v>
      </x:c>
      <x:c r="J183" s="192" t="str">
        <x:v/>
      </x:c>
      <x:c r="K183" s="192" t="str">
        <x:v/>
      </x:c>
      <x:c r="L183" s="192" t="str">
        <x:v>1321</x:v>
      </x:c>
      <x:c r="M183" s="192" t="str">
        <x:v>5/30/2018</x:v>
      </x:c>
      <x:c r="N183" s="183" t="n">
        <x:v>37592.00</x:v>
      </x:c>
      <x:c r="O183" s="192" t="str">
        <x:v>8/28/2018</x:v>
      </x:c>
      <x:c r="P183" s="183" t="n">
        <x:v>48052.00</x:v>
      </x:c>
      <x:c r="Q183" s="207" t="n">
        <x:v>0.003</x:v>
      </x:c>
      <x:c r="R183" s="207" t="n">
        <x:v>0.0061</x:v>
      </x:c>
      <x:c r="S183" s="183" t="n">
        <x:v/>
      </x:c>
      <x:c r="T183" s="182" t="n">
        <x:f ca="1">=IF(AND(U183=0,S183&gt;0),-100%,IF(OR(S183=0,S183="-"),"-",IF(AND(S183=0,U183=0),0%,IF(S183&lt;U183,SUM(U183-S183)/S183,IF(S183&gt;U183,SUM(-1*(S183-U183)/S183),"")))))</x:f>
        <x:v/>
      </x:c>
      <x:c r="U183" s="183" t="n">
        <x:v>10460.00</x:v>
      </x:c>
      <x:c r="V183" s="183" t="n">
        <x:f ca="1">=SUM(U183/ round((O183- M183)/30.42,0))</x:f>
        <x:v/>
      </x:c>
      <x:c r="W183" s="196">
        <x:f ca="1">=IF(T183="","",IF(T183="-","",IF(U183=0,"",IF(OR(T183&gt;AA4,T183&lt;-AA4),"*",""))))</x:f>
        <x:v/>
      </x:c>
      <x:c r="X183" s="98" t="str">
        <x:v/>
      </x:c>
    </x:row>
    <x:row r="184" spans="1:25" s="12" x14ac:dyDescent="0.25">
      <x:c r="A184" s="90" t="str">
        <x:v>176</x:v>
      </x:c>
      <x:c r="B184" s="191" t="str">
        <x:v>FPR55960</x:v>
      </x:c>
      <x:c r="C184" s="191" t="str">
        <x:v>HP LJ M402dn</x:v>
      </x:c>
      <x:c r="D184" s="191" t="str">
        <x:v>B/W Laser Prints</x:v>
      </x:c>
      <x:c r="E184" s="191" t="str">
        <x:v>PHBQF41272</x:v>
      </x:c>
      <x:c r="F184" s="191" t="str">
        <x:v>Active</x:v>
      </x:c>
      <x:c r="G184" s="191" t="str">
        <x:v>1134 - Houston Plumbing</x:v>
      </x:c>
      <x:c r="H184" s="191" t="str">
        <x:v/>
      </x:c>
      <x:c r="I184" s="191" t="str">
        <x:v>Warehouse</x:v>
      </x:c>
      <x:c r="J184" s="191" t="str">
        <x:v/>
      </x:c>
      <x:c r="K184" s="191" t="str">
        <x:v/>
      </x:c>
      <x:c r="L184" s="191" t="str">
        <x:v>1134</x:v>
      </x:c>
      <x:c r="M184" s="191" t="str">
        <x:v>5/30/2018</x:v>
      </x:c>
      <x:c r="N184" s="189" t="n">
        <x:v>59955.00</x:v>
      </x:c>
      <x:c r="O184" s="191" t="str">
        <x:v>8/28/2018</x:v>
      </x:c>
      <x:c r="P184" s="189" t="n">
        <x:v>70370.00</x:v>
      </x:c>
      <x:c r="Q184" s="206" t="n">
        <x:v>0.003</x:v>
      </x:c>
      <x:c r="R184" s="206" t="n">
        <x:v>0.0061</x:v>
      </x:c>
      <x:c r="S184" s="189" t="n">
        <x:v/>
      </x:c>
      <x:c r="T184" s="187" t="n">
        <x:f ca="1">=IF(AND(U184=0,S184&gt;0),-100%,IF(OR(S184=0,S184="-"),"-",IF(AND(S184=0,U184=0),0%,IF(S184&lt;U184,SUM(U184-S184)/S184,IF(S184&gt;U184,SUM(-1*(S184-U184)/S184),"")))))</x:f>
        <x:v/>
      </x:c>
      <x:c r="U184" s="189" t="n">
        <x:v>10415.00</x:v>
      </x:c>
      <x:c r="V184" s="189" t="n">
        <x:f ca="1">=SUM(U184/ round((O184- M184)/30.42,0))</x:f>
        <x:v/>
      </x:c>
      <x:c r="W184" s="195">
        <x:f ca="1">=IF(T184="","",IF(T184="-","",IF(U184=0,"",IF(OR(T184&gt;AA4,T184&lt;-AA4),"*",""))))</x:f>
        <x:v/>
      </x:c>
      <x:c r="X184" s="91" t="str">
        <x:v/>
      </x:c>
    </x:row>
    <x:row r="185" spans="1:25" s="12" x14ac:dyDescent="0.25">
      <x:c r="A185" s="96" t="str">
        <x:v>177</x:v>
      </x:c>
      <x:c r="B185" s="192" t="str">
        <x:v>FPR55964</x:v>
      </x:c>
      <x:c r="C185" s="192" t="str">
        <x:v>HP LJ M402dn</x:v>
      </x:c>
      <x:c r="D185" s="192" t="str">
        <x:v>B/W Laser Prints</x:v>
      </x:c>
      <x:c r="E185" s="192" t="str">
        <x:v>PHBQF41262</x:v>
      </x:c>
      <x:c r="F185" s="192" t="str">
        <x:v>Active</x:v>
      </x:c>
      <x:c r="G185" s="192" t="str">
        <x:v>1030 - Conroe</x:v>
      </x:c>
      <x:c r="H185" s="192" t="str">
        <x:v/>
      </x:c>
      <x:c r="I185" s="192" t="str">
        <x:v>Counter</x:v>
      </x:c>
      <x:c r="J185" s="192" t="str">
        <x:v/>
      </x:c>
      <x:c r="K185" s="192" t="str">
        <x:v/>
      </x:c>
      <x:c r="L185" s="192" t="str">
        <x:v>1030</x:v>
      </x:c>
      <x:c r="M185" s="192" t="str">
        <x:v>5/31/2017</x:v>
      </x:c>
      <x:c r="N185" s="183" t="n">
        <x:v>30068.00</x:v>
      </x:c>
      <x:c r="O185" s="192" t="str">
        <x:v>9/4/2017</x:v>
      </x:c>
      <x:c r="P185" s="183" t="n">
        <x:v>40432.00</x:v>
      </x:c>
      <x:c r="Q185" s="207" t="n">
        <x:v>0.003</x:v>
      </x:c>
      <x:c r="R185" s="207" t="n">
        <x:v>0.0061</x:v>
      </x:c>
      <x:c r="S185" s="183" t="n">
        <x:v/>
      </x:c>
      <x:c r="T185" s="182" t="n">
        <x:f ca="1">=IF(AND(U185=0,S185&gt;0),-100%,IF(OR(S185=0,S185="-"),"-",IF(AND(S185=0,U185=0),0%,IF(S185&lt;U185,SUM(U185-S185)/S185,IF(S185&gt;U185,SUM(-1*(S185-U185)/S185),"")))))</x:f>
        <x:v/>
      </x:c>
      <x:c r="U185" s="183" t="n">
        <x:v>10364.00</x:v>
      </x:c>
      <x:c r="V185" s="183" t="n">
        <x:f ca="1">=SUM(U185/ round((O185- M185)/30.42,0))</x:f>
        <x:v/>
      </x:c>
      <x:c r="W185" s="196">
        <x:f ca="1">=IF(T185="","",IF(T185="-","",IF(U185=0,"",IF(OR(T185&gt;AA4,T185&lt;-AA4),"*",""))))</x:f>
        <x:v/>
      </x:c>
      <x:c r="X185" s="98" t="str">
        <x:v/>
      </x:c>
    </x:row>
    <x:row r="186" spans="1:25" s="12" x14ac:dyDescent="0.25">
      <x:c r="A186" s="90" t="str">
        <x:v>178</x:v>
      </x:c>
      <x:c r="B186" s="191" t="str">
        <x:v>FPR55910</x:v>
      </x:c>
      <x:c r="C186" s="191" t="str">
        <x:v>HP LJ M401n</x:v>
      </x:c>
      <x:c r="D186" s="191" t="str">
        <x:v>B/W Laser Prints</x:v>
      </x:c>
      <x:c r="E186" s="191" t="str">
        <x:v>PHGDB79194</x:v>
      </x:c>
      <x:c r="F186" s="191" t="str">
        <x:v>Active</x:v>
      </x:c>
      <x:c r="G186" s="191" t="str">
        <x:v>1116 - Expressions Home Gallery</x:v>
      </x:c>
      <x:c r="H186" s="191" t="str">
        <x:v/>
      </x:c>
      <x:c r="I186" s="191" t="str">
        <x:v/>
      </x:c>
      <x:c r="J186" s="191" t="str">
        <x:v/>
      </x:c>
      <x:c r="K186" s="191" t="str">
        <x:v/>
      </x:c>
      <x:c r="L186" s="191" t="str">
        <x:v>1116</x:v>
      </x:c>
      <x:c r="M186" s="191" t="str">
        <x:v>8/31/2017</x:v>
      </x:c>
      <x:c r="N186" s="189" t="n">
        <x:v>16560.00</x:v>
      </x:c>
      <x:c r="O186" s="191" t="str">
        <x:v>2/28/2018</x:v>
      </x:c>
      <x:c r="P186" s="189" t="n">
        <x:v>26880.00</x:v>
      </x:c>
      <x:c r="Q186" s="206" t="n">
        <x:v>0.003</x:v>
      </x:c>
      <x:c r="R186" s="206" t="n">
        <x:v>0.006</x:v>
      </x:c>
      <x:c r="S186" s="189" t="n">
        <x:v/>
      </x:c>
      <x:c r="T186" s="187" t="n">
        <x:f ca="1">=IF(AND(U186=0,S186&gt;0),-100%,IF(OR(S186=0,S186="-"),"-",IF(AND(S186=0,U186=0),0%,IF(S186&lt;U186,SUM(U186-S186)/S186,IF(S186&gt;U186,SUM(-1*(S186-U186)/S186),"")))))</x:f>
        <x:v/>
      </x:c>
      <x:c r="U186" s="189" t="n">
        <x:v>10320.00</x:v>
      </x:c>
      <x:c r="V186" s="189" t="n">
        <x:f ca="1">=SUM(U186/ round((O186- M186)/30.42,0))</x:f>
        <x:v/>
      </x:c>
      <x:c r="W186" s="195">
        <x:f ca="1">=IF(T186="","",IF(T186="-","",IF(U186=0,"",IF(OR(T186&gt;AA4,T186&lt;-AA4),"*",""))))</x:f>
        <x:v/>
      </x:c>
      <x:c r="X186" s="91" t="str">
        <x:v/>
      </x:c>
    </x:row>
    <x:row r="187" spans="1:25" s="12" x14ac:dyDescent="0.25">
      <x:c r="A187" s="96" t="str">
        <x:v>179</x:v>
      </x:c>
      <x:c r="B187" s="192" t="str">
        <x:v>FPR56046</x:v>
      </x:c>
      <x:c r="C187" s="192" t="str">
        <x:v>HP LJ M402dn</x:v>
      </x:c>
      <x:c r="D187" s="192" t="str">
        <x:v>B/W Laser Prints</x:v>
      </x:c>
      <x:c r="E187" s="192" t="str">
        <x:v>PHB5C00664</x:v>
      </x:c>
      <x:c r="F187" s="192" t="str">
        <x:v>Active</x:v>
      </x:c>
      <x:c r="G187" s="192" t="str">
        <x:v>3008 - Phoenix, AZ</x:v>
      </x:c>
      <x:c r="H187" s="192" t="str">
        <x:v/>
      </x:c>
      <x:c r="I187" s="192" t="str">
        <x:v>Receiving</x:v>
      </x:c>
      <x:c r="J187" s="192" t="str">
        <x:v/>
      </x:c>
      <x:c r="K187" s="192" t="str">
        <x:v/>
      </x:c>
      <x:c r="L187" s="192" t="str">
        <x:v>3008</x:v>
      </x:c>
      <x:c r="M187" s="192" t="str">
        <x:v>5/30/2018</x:v>
      </x:c>
      <x:c r="N187" s="183" t="n">
        <x:v>57580.00</x:v>
      </x:c>
      <x:c r="O187" s="192" t="str">
        <x:v>8/28/2018</x:v>
      </x:c>
      <x:c r="P187" s="183" t="n">
        <x:v>67698.00</x:v>
      </x:c>
      <x:c r="Q187" s="207" t="n">
        <x:v>0.0029</x:v>
      </x:c>
      <x:c r="R187" s="207" t="n">
        <x:v>0.0059</x:v>
      </x:c>
      <x:c r="S187" s="183" t="n">
        <x:v/>
      </x:c>
      <x:c r="T187" s="182" t="n">
        <x:f ca="1">=IF(AND(U187=0,S187&gt;0),-100%,IF(OR(S187=0,S187="-"),"-",IF(AND(S187=0,U187=0),0%,IF(S187&lt;U187,SUM(U187-S187)/S187,IF(S187&gt;U187,SUM(-1*(S187-U187)/S187),"")))))</x:f>
        <x:v/>
      </x:c>
      <x:c r="U187" s="183" t="n">
        <x:v>10118.00</x:v>
      </x:c>
      <x:c r="V187" s="183" t="n">
        <x:f ca="1">=SUM(U187/ round((O187- M187)/30.42,0))</x:f>
        <x:v/>
      </x:c>
      <x:c r="W187" s="196">
        <x:f ca="1">=IF(T187="","",IF(T187="-","",IF(U187=0,"",IF(OR(T187&gt;AA4,T187&lt;-AA4),"*",""))))</x:f>
        <x:v/>
      </x:c>
      <x:c r="X187" s="98" t="str">
        <x:v/>
      </x:c>
    </x:row>
    <x:row r="188" spans="1:25" s="12" x14ac:dyDescent="0.25">
      <x:c r="A188" s="90" t="str">
        <x:v>180</x:v>
      </x:c>
      <x:c r="B188" s="191" t="str">
        <x:v>FPR55955</x:v>
      </x:c>
      <x:c r="C188" s="191" t="str">
        <x:v>HP LJ M402dn</x:v>
      </x:c>
      <x:c r="D188" s="191" t="str">
        <x:v>B/W Laser Prints</x:v>
      </x:c>
      <x:c r="E188" s="191" t="str">
        <x:v>PHBQG09541</x:v>
      </x:c>
      <x:c r="F188" s="191" t="str">
        <x:v>Active</x:v>
      </x:c>
      <x:c r="G188" s="191" t="str">
        <x:v>1029 - San Angelo</x:v>
      </x:c>
      <x:c r="H188" s="191" t="str">
        <x:v/>
      </x:c>
      <x:c r="I188" s="191" t="str">
        <x:v/>
      </x:c>
      <x:c r="J188" s="191" t="str">
        <x:v/>
      </x:c>
      <x:c r="K188" s="191" t="str">
        <x:v/>
      </x:c>
      <x:c r="L188" s="191" t="str">
        <x:v>1029</x:v>
      </x:c>
      <x:c r="M188" s="191" t="str">
        <x:v>11/28/2016</x:v>
      </x:c>
      <x:c r="N188" s="189" t="n">
        <x:v>17087.00</x:v>
      </x:c>
      <x:c r="O188" s="191" t="str">
        <x:v>3/8/2017</x:v>
      </x:c>
      <x:c r="P188" s="189" t="n">
        <x:v>27167.00</x:v>
      </x:c>
      <x:c r="Q188" s="206" t="n">
        <x:v>0.0029</x:v>
      </x:c>
      <x:c r="R188" s="206" t="n">
        <x:v>0.0059</x:v>
      </x:c>
      <x:c r="S188" s="189" t="n">
        <x:v/>
      </x:c>
      <x:c r="T188" s="187" t="n">
        <x:f ca="1">=IF(AND(U188=0,S188&gt;0),-100%,IF(OR(S188=0,S188="-"),"-",IF(AND(S188=0,U188=0),0%,IF(S188&lt;U188,SUM(U188-S188)/S188,IF(S188&gt;U188,SUM(-1*(S188-U188)/S188),"")))))</x:f>
        <x:v/>
      </x:c>
      <x:c r="U188" s="189" t="n">
        <x:v>10080.00</x:v>
      </x:c>
      <x:c r="V188" s="189" t="n">
        <x:f ca="1">=SUM(U188/ round((O188- M188)/30.42,0))</x:f>
        <x:v/>
      </x:c>
      <x:c r="W188" s="195">
        <x:f ca="1">=IF(T188="","",IF(T188="-","",IF(U188=0,"",IF(OR(T188&gt;AA4,T188&lt;-AA4),"*",""))))</x:f>
        <x:v/>
      </x:c>
      <x:c r="X188" s="91" t="str">
        <x:v/>
      </x:c>
    </x:row>
    <x:row r="189" spans="1:25" s="12" x14ac:dyDescent="0.25">
      <x:c r="A189" s="96" t="str">
        <x:v>181</x:v>
      </x:c>
      <x:c r="B189" s="192" t="str">
        <x:v>FPR51542</x:v>
      </x:c>
      <x:c r="C189" s="192" t="str">
        <x:v>HP LJ M401n</x:v>
      </x:c>
      <x:c r="D189" s="192" t="str">
        <x:v>B/W Laser Prints</x:v>
      </x:c>
      <x:c r="E189" s="192" t="str">
        <x:v>PHGDB61027</x:v>
      </x:c>
      <x:c r="F189" s="192" t="str">
        <x:v>Active</x:v>
      </x:c>
      <x:c r="G189" s="192" t="str">
        <x:v>2003 - Irvine</x:v>
      </x:c>
      <x:c r="H189" s="192" t="str">
        <x:v/>
      </x:c>
      <x:c r="I189" s="192" t="str">
        <x:v>Eclipse Printer</x:v>
      </x:c>
      <x:c r="J189" s="192" t="str">
        <x:v/>
      </x:c>
      <x:c r="K189" s="192" t="str">
        <x:v/>
      </x:c>
      <x:c r="L189" s="192" t="str">
        <x:v>2003</x:v>
      </x:c>
      <x:c r="M189" s="192" t="str">
        <x:v>2/28/2018</x:v>
      </x:c>
      <x:c r="N189" s="183" t="n">
        <x:v>52229.00</x:v>
      </x:c>
      <x:c r="O189" s="192" t="str">
        <x:v>5/30/2018</x:v>
      </x:c>
      <x:c r="P189" s="183" t="n">
        <x:v>62307.00</x:v>
      </x:c>
      <x:c r="Q189" s="207" t="n">
        <x:v>0.0029</x:v>
      </x:c>
      <x:c r="R189" s="207" t="n">
        <x:v>0.0059</x:v>
      </x:c>
      <x:c r="S189" s="183" t="n">
        <x:v/>
      </x:c>
      <x:c r="T189" s="182" t="n">
        <x:f ca="1">=IF(AND(U189=0,S189&gt;0),-100%,IF(OR(S189=0,S189="-"),"-",IF(AND(S189=0,U189=0),0%,IF(S189&lt;U189,SUM(U189-S189)/S189,IF(S189&gt;U189,SUM(-1*(S189-U189)/S189),"")))))</x:f>
        <x:v/>
      </x:c>
      <x:c r="U189" s="183" t="n">
        <x:v>10078.00</x:v>
      </x:c>
      <x:c r="V189" s="183" t="n">
        <x:f ca="1">=SUM(U189/ round((O189- M189)/30.42,0))</x:f>
        <x:v/>
      </x:c>
      <x:c r="W189" s="196">
        <x:f ca="1">=IF(T189="","",IF(T189="-","",IF(U189=0,"",IF(OR(T189&gt;AA4,T189&lt;-AA4),"*",""))))</x:f>
        <x:v/>
      </x:c>
      <x:c r="X189" s="98" t="str">
        <x:v/>
      </x:c>
    </x:row>
    <x:row r="190" spans="1:25" s="12" x14ac:dyDescent="0.25">
      <x:c r="A190" s="90" t="str">
        <x:v>182</x:v>
      </x:c>
      <x:c r="B190" s="191" t="str">
        <x:v>FPR56060</x:v>
      </x:c>
      <x:c r="C190" s="191" t="str">
        <x:v>HP LJ M402dn</x:v>
      </x:c>
      <x:c r="D190" s="191" t="str">
        <x:v>B/W Laser Prints</x:v>
      </x:c>
      <x:c r="E190" s="191" t="str">
        <x:v>PHBQF41279</x:v>
      </x:c>
      <x:c r="F190" s="191" t="str">
        <x:v>Active</x:v>
      </x:c>
      <x:c r="G190" s="191" t="str">
        <x:v>3002 - Peoria, AZ</x:v>
      </x:c>
      <x:c r="H190" s="191" t="str">
        <x:v/>
      </x:c>
      <x:c r="I190" s="191" t="str">
        <x:v>Counter</x:v>
      </x:c>
      <x:c r="J190" s="191" t="str">
        <x:v/>
      </x:c>
      <x:c r="K190" s="191" t="str">
        <x:v/>
      </x:c>
      <x:c r="L190" s="191" t="str">
        <x:v>3002</x:v>
      </x:c>
      <x:c r="M190" s="191" t="str">
        <x:v>5/30/2018</x:v>
      </x:c>
      <x:c r="N190" s="189" t="n">
        <x:v>49270.00</x:v>
      </x:c>
      <x:c r="O190" s="191" t="str">
        <x:v>8/28/2018</x:v>
      </x:c>
      <x:c r="P190" s="189" t="n">
        <x:v>59324.00</x:v>
      </x:c>
      <x:c r="Q190" s="206" t="n">
        <x:v>0.0029</x:v>
      </x:c>
      <x:c r="R190" s="206" t="n">
        <x:v>0.0059</x:v>
      </x:c>
      <x:c r="S190" s="189" t="n">
        <x:v/>
      </x:c>
      <x:c r="T190" s="187" t="n">
        <x:f ca="1">=IF(AND(U190=0,S190&gt;0),-100%,IF(OR(S190=0,S190="-"),"-",IF(AND(S190=0,U190=0),0%,IF(S190&lt;U190,SUM(U190-S190)/S190,IF(S190&gt;U190,SUM(-1*(S190-U190)/S190),"")))))</x:f>
        <x:v/>
      </x:c>
      <x:c r="U190" s="189" t="n">
        <x:v>10054.00</x:v>
      </x:c>
      <x:c r="V190" s="189" t="n">
        <x:f ca="1">=SUM(U190/ round((O190- M190)/30.42,0))</x:f>
        <x:v/>
      </x:c>
      <x:c r="W190" s="195">
        <x:f ca="1">=IF(T190="","",IF(T190="-","",IF(U190=0,"",IF(OR(T190&gt;AA4,T190&lt;-AA4),"*",""))))</x:f>
        <x:v/>
      </x:c>
      <x:c r="X190" s="91" t="str">
        <x:v/>
      </x:c>
    </x:row>
    <x:row r="191" spans="1:25" s="12" x14ac:dyDescent="0.25">
      <x:c r="A191" s="96" t="str">
        <x:v>183</x:v>
      </x:c>
      <x:c r="B191" s="192" t="str">
        <x:v>FPR51601</x:v>
      </x:c>
      <x:c r="C191" s="192" t="str">
        <x:v>HP LJ M401n</x:v>
      </x:c>
      <x:c r="D191" s="192" t="str">
        <x:v>B/W Laser Prints</x:v>
      </x:c>
      <x:c r="E191" s="192" t="str">
        <x:v>PHGDB61032</x:v>
      </x:c>
      <x:c r="F191" s="192" t="str">
        <x:v>Active</x:v>
      </x:c>
      <x:c r="G191" s="192" t="str">
        <x:v>1046 - San Antonio Downtown (1666)</x:v>
      </x:c>
      <x:c r="H191" s="192" t="str">
        <x:v/>
      </x:c>
      <x:c r="I191" s="192" t="str">
        <x:v/>
      </x:c>
      <x:c r="J191" s="192" t="str">
        <x:v/>
      </x:c>
      <x:c r="K191" s="192" t="str">
        <x:v/>
      </x:c>
      <x:c r="L191" s="192" t="str">
        <x:v>1046</x:v>
      </x:c>
      <x:c r="M191" s="192" t="str">
        <x:v>5/30/2018</x:v>
      </x:c>
      <x:c r="N191" s="183" t="n">
        <x:v>100990.00</x:v>
      </x:c>
      <x:c r="O191" s="192" t="str">
        <x:v>8/28/2018</x:v>
      </x:c>
      <x:c r="P191" s="183" t="n">
        <x:v>110723.00</x:v>
      </x:c>
      <x:c r="Q191" s="207" t="n">
        <x:v>0.0028</x:v>
      </x:c>
      <x:c r="R191" s="207" t="n">
        <x:v>0.0057</x:v>
      </x:c>
      <x:c r="S191" s="183" t="n">
        <x:v/>
      </x:c>
      <x:c r="T191" s="182" t="n">
        <x:f ca="1">=IF(AND(U191=0,S191&gt;0),-100%,IF(OR(S191=0,S191="-"),"-",IF(AND(S191=0,U191=0),0%,IF(S191&lt;U191,SUM(U191-S191)/S191,IF(S191&gt;U191,SUM(-1*(S191-U191)/S191),"")))))</x:f>
        <x:v/>
      </x:c>
      <x:c r="U191" s="183" t="n">
        <x:v>9733.00</x:v>
      </x:c>
      <x:c r="V191" s="183" t="n">
        <x:f ca="1">=SUM(U191/ round((O191- M191)/30.42,0))</x:f>
        <x:v/>
      </x:c>
      <x:c r="W191" s="196">
        <x:f ca="1">=IF(T191="","",IF(T191="-","",IF(U191=0,"",IF(OR(T191&gt;AA4,T191&lt;-AA4),"*",""))))</x:f>
        <x:v/>
      </x:c>
      <x:c r="X191" s="98" t="str">
        <x:v/>
      </x:c>
    </x:row>
    <x:row r="192" spans="1:25" s="12" x14ac:dyDescent="0.25">
      <x:c r="A192" s="90" t="str">
        <x:v>184</x:v>
      </x:c>
      <x:c r="B192" s="191" t="str">
        <x:v>FPR56077</x:v>
      </x:c>
      <x:c r="C192" s="191" t="str">
        <x:v>HP LJ M402dn</x:v>
      </x:c>
      <x:c r="D192" s="191" t="str">
        <x:v>B/W Laser Prints</x:v>
      </x:c>
      <x:c r="E192" s="191" t="str">
        <x:v>PHB5B12951</x:v>
      </x:c>
      <x:c r="F192" s="191" t="str">
        <x:v>Active</x:v>
      </x:c>
      <x:c r="G192" s="191" t="str">
        <x:v>1401 - Athens</x:v>
      </x:c>
      <x:c r="H192" s="191" t="str">
        <x:v/>
      </x:c>
      <x:c r="I192" s="191" t="str">
        <x:v/>
      </x:c>
      <x:c r="J192" s="191" t="str">
        <x:v/>
      </x:c>
      <x:c r="K192" s="191" t="str">
        <x:v>Travis Elrod</x:v>
      </x:c>
      <x:c r="L192" s="191" t="str">
        <x:v>1401</x:v>
      </x:c>
      <x:c r="M192" s="191" t="str">
        <x:v>5/30/2018</x:v>
      </x:c>
      <x:c r="N192" s="189" t="n">
        <x:v>36542.00</x:v>
      </x:c>
      <x:c r="O192" s="191" t="str">
        <x:v>8/28/2018</x:v>
      </x:c>
      <x:c r="P192" s="189" t="n">
        <x:v>46116.00</x:v>
      </x:c>
      <x:c r="Q192" s="206" t="n">
        <x:v>0.0028</x:v>
      </x:c>
      <x:c r="R192" s="206" t="n">
        <x:v>0.0056</x:v>
      </x:c>
      <x:c r="S192" s="189" t="n">
        <x:v/>
      </x:c>
      <x:c r="T192" s="187" t="n">
        <x:f ca="1">=IF(AND(U192=0,S192&gt;0),-100%,IF(OR(S192=0,S192="-"),"-",IF(AND(S192=0,U192=0),0%,IF(S192&lt;U192,SUM(U192-S192)/S192,IF(S192&gt;U192,SUM(-1*(S192-U192)/S192),"")))))</x:f>
        <x:v/>
      </x:c>
      <x:c r="U192" s="189" t="n">
        <x:v>9574.00</x:v>
      </x:c>
      <x:c r="V192" s="189" t="n">
        <x:f ca="1">=SUM(U192/ round((O192- M192)/30.42,0))</x:f>
        <x:v/>
      </x:c>
      <x:c r="W192" s="195">
        <x:f ca="1">=IF(T192="","",IF(T192="-","",IF(U192=0,"",IF(OR(T192&gt;AA4,T192&lt;-AA4),"*",""))))</x:f>
        <x:v/>
      </x:c>
      <x:c r="X192" s="91" t="str">
        <x:v/>
      </x:c>
    </x:row>
    <x:row r="193" spans="1:25" s="12" x14ac:dyDescent="0.25">
      <x:c r="A193" s="96" t="str">
        <x:v>185</x:v>
      </x:c>
      <x:c r="B193" s="192" t="str">
        <x:v>FPR56026</x:v>
      </x:c>
      <x:c r="C193" s="192" t="str">
        <x:v>HP LJ M402dn</x:v>
      </x:c>
      <x:c r="D193" s="192" t="str">
        <x:v>B/W Laser Prints</x:v>
      </x:c>
      <x:c r="E193" s="192" t="str">
        <x:v>PHBQG20377</x:v>
      </x:c>
      <x:c r="F193" s="192" t="str">
        <x:v>Active</x:v>
      </x:c>
      <x:c r="G193" s="192" t="str">
        <x:v>1024 - Nacagdoches</x:v>
      </x:c>
      <x:c r="H193" s="192" t="str">
        <x:v/>
      </x:c>
      <x:c r="I193" s="192" t="str">
        <x:v/>
      </x:c>
      <x:c r="J193" s="192" t="str">
        <x:v/>
      </x:c>
      <x:c r="K193" s="192" t="str">
        <x:v/>
      </x:c>
      <x:c r="L193" s="192" t="str">
        <x:v>1024</x:v>
      </x:c>
      <x:c r="M193" s="192" t="str">
        <x:v>5/30/2018</x:v>
      </x:c>
      <x:c r="N193" s="183" t="n">
        <x:v>53319.00</x:v>
      </x:c>
      <x:c r="O193" s="192" t="str">
        <x:v>8/28/2018</x:v>
      </x:c>
      <x:c r="P193" s="183" t="n">
        <x:v>62864.00</x:v>
      </x:c>
      <x:c r="Q193" s="207" t="n">
        <x:v>0.0027</x:v>
      </x:c>
      <x:c r="R193" s="207" t="n">
        <x:v>0.0056</x:v>
      </x:c>
      <x:c r="S193" s="183" t="n">
        <x:v/>
      </x:c>
      <x:c r="T193" s="182" t="n">
        <x:f ca="1">=IF(AND(U193=0,S193&gt;0),-100%,IF(OR(S193=0,S193="-"),"-",IF(AND(S193=0,U193=0),0%,IF(S193&lt;U193,SUM(U193-S193)/S193,IF(S193&gt;U193,SUM(-1*(S193-U193)/S193),"")))))</x:f>
        <x:v/>
      </x:c>
      <x:c r="U193" s="183" t="n">
        <x:v>9545.00</x:v>
      </x:c>
      <x:c r="V193" s="183" t="n">
        <x:f ca="1">=SUM(U193/ round((O193- M193)/30.42,0))</x:f>
        <x:v/>
      </x:c>
      <x:c r="W193" s="196">
        <x:f ca="1">=IF(T193="","",IF(T193="-","",IF(U193=0,"",IF(OR(T193&gt;AA4,T193&lt;-AA4),"*",""))))</x:f>
        <x:v/>
      </x:c>
      <x:c r="X193" s="98" t="str">
        <x:v/>
      </x:c>
    </x:row>
    <x:row r="194" spans="1:25" s="12" x14ac:dyDescent="0.25">
      <x:c r="A194" s="90" t="str">
        <x:v>186</x:v>
      </x:c>
      <x:c r="B194" s="191" t="str">
        <x:v>FPR47284</x:v>
      </x:c>
      <x:c r="C194" s="191" t="str">
        <x:v>HP LJ M425</x:v>
      </x:c>
      <x:c r="D194" s="191" t="str">
        <x:v>B/W Laser Prints</x:v>
      </x:c>
      <x:c r="E194" s="191" t="str">
        <x:v>CNF8G1N8XR</x:v>
      </x:c>
      <x:c r="F194" s="191" t="str">
        <x:v>Active</x:v>
      </x:c>
      <x:c r="G194" s="191" t="str">
        <x:v>1028 - Sherman A/C</x:v>
      </x:c>
      <x:c r="H194" s="191" t="str">
        <x:v/>
      </x:c>
      <x:c r="I194" s="191" t="str">
        <x:v/>
      </x:c>
      <x:c r="J194" s="191" t="str">
        <x:v/>
      </x:c>
      <x:c r="K194" s="191" t="str">
        <x:v/>
      </x:c>
      <x:c r="L194" s="191" t="str">
        <x:v>1028</x:v>
      </x:c>
      <x:c r="M194" s="191" t="str">
        <x:v>5/21/2014</x:v>
      </x:c>
      <x:c r="N194" s="189" t="n">
        <x:v>1.00</x:v>
      </x:c>
      <x:c r="O194" s="191" t="str">
        <x:v>12/9/2014</x:v>
      </x:c>
      <x:c r="P194" s="189" t="n">
        <x:v>9424.00</x:v>
      </x:c>
      <x:c r="Q194" s="206" t="n">
        <x:v>0.0027</x:v>
      </x:c>
      <x:c r="R194" s="206" t="n">
        <x:v>0.0055</x:v>
      </x:c>
      <x:c r="S194" s="189" t="n">
        <x:v/>
      </x:c>
      <x:c r="T194" s="187" t="n">
        <x:f ca="1">=IF(AND(U194=0,S194&gt;0),-100%,IF(OR(S194=0,S194="-"),"-",IF(AND(S194=0,U194=0),0%,IF(S194&lt;U194,SUM(U194-S194)/S194,IF(S194&gt;U194,SUM(-1*(S194-U194)/S194),"")))))</x:f>
        <x:v/>
      </x:c>
      <x:c r="U194" s="189" t="n">
        <x:v>9423.00</x:v>
      </x:c>
      <x:c r="V194" s="189" t="n">
        <x:f ca="1">=SUM(U194/ round((O194- M194)/30.42,0))</x:f>
        <x:v/>
      </x:c>
      <x:c r="W194" s="195">
        <x:f ca="1">=IF(T194="","",IF(T194="-","",IF(U194=0,"",IF(OR(T194&gt;AA4,T194&lt;-AA4),"*",""))))</x:f>
        <x:v/>
      </x:c>
      <x:c r="X194" s="91" t="str">
        <x:v/>
      </x:c>
    </x:row>
    <x:row r="195" spans="1:25" s="12" x14ac:dyDescent="0.25">
      <x:c r="A195" s="96" t="str">
        <x:v>187</x:v>
      </x:c>
      <x:c r="B195" s="192" t="str">
        <x:v>FPR47333</x:v>
      </x:c>
      <x:c r="C195" s="192" t="str">
        <x:v>HP LJ M5035 MFP</x:v>
      </x:c>
      <x:c r="D195" s="192" t="str">
        <x:v>B/W Laser Prints</x:v>
      </x:c>
      <x:c r="E195" s="192" t="str">
        <x:v>CN4CD9B1VP</x:v>
      </x:c>
      <x:c r="F195" s="192" t="str">
        <x:v>Active</x:v>
      </x:c>
      <x:c r="G195" s="192" t="str">
        <x:v>M650 - Fort Worth (Corp)</x:v>
      </x:c>
      <x:c r="H195" s="192" t="str">
        <x:v/>
      </x:c>
      <x:c r="I195" s="192" t="str">
        <x:v>Lobby</x:v>
      </x:c>
      <x:c r="J195" s="192" t="str">
        <x:v/>
      </x:c>
      <x:c r="K195" s="192" t="str">
        <x:v/>
      </x:c>
      <x:c r="L195" s="192" t="str">
        <x:v>M650</x:v>
      </x:c>
      <x:c r="M195" s="192" t="str">
        <x:v>6/1/2014</x:v>
      </x:c>
      <x:c r="N195" s="183" t="n">
        <x:v>14279.00</x:v>
      </x:c>
      <x:c r="O195" s="192" t="str">
        <x:v>12/9/2014</x:v>
      </x:c>
      <x:c r="P195" s="183" t="n">
        <x:v>23692.00</x:v>
      </x:c>
      <x:c r="Q195" s="207" t="n">
        <x:v>0.0027</x:v>
      </x:c>
      <x:c r="R195" s="207" t="n">
        <x:v>0.0055</x:v>
      </x:c>
      <x:c r="S195" s="183" t="n">
        <x:v/>
      </x:c>
      <x:c r="T195" s="182" t="n">
        <x:f ca="1">=IF(AND(U195=0,S195&gt;0),-100%,IF(OR(S195=0,S195="-"),"-",IF(AND(S195=0,U195=0),0%,IF(S195&lt;U195,SUM(U195-S195)/S195,IF(S195&gt;U195,SUM(-1*(S195-U195)/S195),"")))))</x:f>
        <x:v/>
      </x:c>
      <x:c r="U195" s="183" t="n">
        <x:v>9413.00</x:v>
      </x:c>
      <x:c r="V195" s="183" t="n">
        <x:f ca="1">=SUM(U195/ round((O195- M195)/30.42,0))</x:f>
        <x:v/>
      </x:c>
      <x:c r="W195" s="196">
        <x:f ca="1">=IF(T195="","",IF(T195="-","",IF(U195=0,"",IF(OR(T195&gt;AA4,T195&lt;-AA4),"*",""))))</x:f>
        <x:v/>
      </x:c>
      <x:c r="X195" s="98" t="str">
        <x:v/>
      </x:c>
    </x:row>
    <x:row r="196" spans="1:25" s="12" x14ac:dyDescent="0.25">
      <x:c r="A196" s="90" t="str">
        <x:v>188</x:v>
      </x:c>
      <x:c r="B196" s="191" t="str">
        <x:v>FPR55974</x:v>
      </x:c>
      <x:c r="C196" s="191" t="str">
        <x:v>HP LJ M402dn</x:v>
      </x:c>
      <x:c r="D196" s="191" t="str">
        <x:v>B/W Laser Prints</x:v>
      </x:c>
      <x:c r="E196" s="191" t="str">
        <x:v>PHBQF41276</x:v>
      </x:c>
      <x:c r="F196" s="191" t="str">
        <x:v>Active</x:v>
      </x:c>
      <x:c r="G196" s="191" t="str">
        <x:v>1045 - McAllen</x:v>
      </x:c>
      <x:c r="H196" s="191" t="str">
        <x:v/>
      </x:c>
      <x:c r="I196" s="191" t="str">
        <x:v>Warehouse</x:v>
      </x:c>
      <x:c r="J196" s="191" t="str">
        <x:v/>
      </x:c>
      <x:c r="K196" s="191" t="str">
        <x:v/>
      </x:c>
      <x:c r="L196" s="191" t="str">
        <x:v>1045</x:v>
      </x:c>
      <x:c r="M196" s="191" t="str">
        <x:v>5/31/2017</x:v>
      </x:c>
      <x:c r="N196" s="189" t="n">
        <x:v>22850.00</x:v>
      </x:c>
      <x:c r="O196" s="191" t="str">
        <x:v>9/2/2017</x:v>
      </x:c>
      <x:c r="P196" s="189" t="n">
        <x:v>32214.00</x:v>
      </x:c>
      <x:c r="Q196" s="206" t="n">
        <x:v>0.0027</x:v>
      </x:c>
      <x:c r="R196" s="206" t="n">
        <x:v>0.0055</x:v>
      </x:c>
      <x:c r="S196" s="189" t="n">
        <x:v/>
      </x:c>
      <x:c r="T196" s="187" t="n">
        <x:f ca="1">=IF(AND(U196=0,S196&gt;0),-100%,IF(OR(S196=0,S196="-"),"-",IF(AND(S196=0,U196=0),0%,IF(S196&lt;U196,SUM(U196-S196)/S196,IF(S196&gt;U196,SUM(-1*(S196-U196)/S196),"")))))</x:f>
        <x:v/>
      </x:c>
      <x:c r="U196" s="189" t="n">
        <x:v>9364.00</x:v>
      </x:c>
      <x:c r="V196" s="189" t="n">
        <x:f ca="1">=SUM(U196/ round((O196- M196)/30.42,0))</x:f>
        <x:v/>
      </x:c>
      <x:c r="W196" s="195">
        <x:f ca="1">=IF(T196="","",IF(T196="-","",IF(U196=0,"",IF(OR(T196&gt;AA4,T196&lt;-AA4),"*",""))))</x:f>
        <x:v/>
      </x:c>
      <x:c r="X196" s="91" t="str">
        <x:v/>
      </x:c>
    </x:row>
    <x:row r="197" spans="1:25" s="12" x14ac:dyDescent="0.25">
      <x:c r="A197" s="96" t="str">
        <x:v>189</x:v>
      </x:c>
      <x:c r="B197" s="192" t="str">
        <x:v>FPR51535</x:v>
      </x:c>
      <x:c r="C197" s="192" t="str">
        <x:v>HP LJ M401n</x:v>
      </x:c>
      <x:c r="D197" s="192" t="str">
        <x:v>B/W Laser Prints</x:v>
      </x:c>
      <x:c r="E197" s="192" t="str">
        <x:v>PHGDB61033</x:v>
      </x:c>
      <x:c r="F197" s="192" t="str">
        <x:v>Active</x:v>
      </x:c>
      <x:c r="G197" s="192" t="str">
        <x:v>1046 - San Antonio Downtown (1666)</x:v>
      </x:c>
      <x:c r="H197" s="192" t="str">
        <x:v/>
      </x:c>
      <x:c r="I197" s="192" t="str">
        <x:v/>
      </x:c>
      <x:c r="J197" s="192" t="str">
        <x:v/>
      </x:c>
      <x:c r="K197" s="192" t="str">
        <x:v/>
      </x:c>
      <x:c r="L197" s="192" t="str">
        <x:v>1046</x:v>
      </x:c>
      <x:c r="M197" s="192" t="str">
        <x:v>5/30/2018</x:v>
      </x:c>
      <x:c r="N197" s="183" t="n">
        <x:v>96311.00</x:v>
      </x:c>
      <x:c r="O197" s="192" t="str">
        <x:v>8/28/2018</x:v>
      </x:c>
      <x:c r="P197" s="183" t="n">
        <x:v>105627.00</x:v>
      </x:c>
      <x:c r="Q197" s="207" t="n">
        <x:v>0.0027</x:v>
      </x:c>
      <x:c r="R197" s="207" t="n">
        <x:v>0.0054</x:v>
      </x:c>
      <x:c r="S197" s="183" t="n">
        <x:v/>
      </x:c>
      <x:c r="T197" s="182" t="n">
        <x:f ca="1">=IF(AND(U197=0,S197&gt;0),-100%,IF(OR(S197=0,S197="-"),"-",IF(AND(S197=0,U197=0),0%,IF(S197&lt;U197,SUM(U197-S197)/S197,IF(S197&gt;U197,SUM(-1*(S197-U197)/S197),"")))))</x:f>
        <x:v/>
      </x:c>
      <x:c r="U197" s="183" t="n">
        <x:v>9316.00</x:v>
      </x:c>
      <x:c r="V197" s="183" t="n">
        <x:f ca="1">=SUM(U197/ round((O197- M197)/30.42,0))</x:f>
        <x:v/>
      </x:c>
      <x:c r="W197" s="196">
        <x:f ca="1">=IF(T197="","",IF(T197="-","",IF(U197=0,"",IF(OR(T197&gt;AA4,T197&lt;-AA4),"*",""))))</x:f>
        <x:v/>
      </x:c>
      <x:c r="X197" s="98" t="str">
        <x:v/>
      </x:c>
    </x:row>
    <x:row r="198" spans="1:25" s="12" x14ac:dyDescent="0.25">
      <x:c r="A198" s="90" t="str">
        <x:v>190</x:v>
      </x:c>
      <x:c r="B198" s="191" t="str">
        <x:v>AFPR59278</x:v>
      </x:c>
      <x:c r="C198" s="191" t="str">
        <x:v>HP LJ M402dn</x:v>
      </x:c>
      <x:c r="D198" s="191" t="str">
        <x:v>B/W Laser Prints</x:v>
      </x:c>
      <x:c r="E198" s="191" t="str">
        <x:v>PHBQD61049</x:v>
      </x:c>
      <x:c r="F198" s="191" t="str">
        <x:v>Inactive</x:v>
      </x:c>
      <x:c r="G198" s="191" t="str">
        <x:v>M650 - Annex</x:v>
      </x:c>
      <x:c r="H198" s="191" t="str">
        <x:v/>
      </x:c>
      <x:c r="I198" s="191" t="str">
        <x:v>Storage</x:v>
      </x:c>
      <x:c r="J198" s="191" t="str">
        <x:v/>
      </x:c>
      <x:c r="K198" s="191" t="str">
        <x:v/>
      </x:c>
      <x:c r="L198" s="191" t="str">
        <x:v>1002</x:v>
      </x:c>
      <x:c r="M198" s="191" t="str">
        <x:v>9/1/2017</x:v>
      </x:c>
      <x:c r="N198" s="189" t="n">
        <x:v>0.00</x:v>
      </x:c>
      <x:c r="O198" s="191" t="str">
        <x:v>2/28/2018</x:v>
      </x:c>
      <x:c r="P198" s="189" t="n">
        <x:v>9307.00</x:v>
      </x:c>
      <x:c r="Q198" s="206" t="n">
        <x:v>0.0027</x:v>
      </x:c>
      <x:c r="R198" s="206" t="n">
        <x:v>0.0054</x:v>
      </x:c>
      <x:c r="S198" s="189" t="n">
        <x:v/>
      </x:c>
      <x:c r="T198" s="187" t="n">
        <x:f ca="1">=IF(AND(U198=0,S198&gt;0),-100%,IF(OR(S198=0,S198="-"),"-",IF(AND(S198=0,U198=0),0%,IF(S198&lt;U198,SUM(U198-S198)/S198,IF(S198&gt;U198,SUM(-1*(S198-U198)/S198),"")))))</x:f>
        <x:v/>
      </x:c>
      <x:c r="U198" s="189" t="n">
        <x:v>9307.00</x:v>
      </x:c>
      <x:c r="V198" s="189" t="n">
        <x:f ca="1">=SUM(U198/ round((O198- M198)/30.42,0))</x:f>
        <x:v/>
      </x:c>
      <x:c r="W198" s="195">
        <x:f ca="1">=IF(T198="","",IF(T198="-","",IF(U198=0,"",IF(OR(T198&gt;AA4,T198&lt;-AA4),"*",""))))</x:f>
        <x:v/>
      </x:c>
      <x:c r="X198" s="91" t="str">
        <x:v/>
      </x:c>
    </x:row>
    <x:row r="199" spans="1:25" s="12" x14ac:dyDescent="0.25">
      <x:c r="A199" s="96" t="str">
        <x:v>191</x:v>
      </x:c>
      <x:c r="B199" s="192" t="str">
        <x:v>FPR56005</x:v>
      </x:c>
      <x:c r="C199" s="192" t="str">
        <x:v>HP LJ M402dn</x:v>
      </x:c>
      <x:c r="D199" s="192" t="str">
        <x:v>B/W Laser Prints</x:v>
      </x:c>
      <x:c r="E199" s="192" t="str">
        <x:v>PHBQC31393</x:v>
      </x:c>
      <x:c r="F199" s="192" t="str">
        <x:v>Active</x:v>
      </x:c>
      <x:c r="G199" s="192" t="str">
        <x:v>1073 - Houston PVF</x:v>
      </x:c>
      <x:c r="H199" s="192" t="str">
        <x:v/>
      </x:c>
      <x:c r="I199" s="192" t="str">
        <x:v>Warehouse</x:v>
      </x:c>
      <x:c r="J199" s="192" t="str">
        <x:v/>
      </x:c>
      <x:c r="K199" s="192" t="str">
        <x:v/>
      </x:c>
      <x:c r="L199" s="192" t="str">
        <x:v>1073</x:v>
      </x:c>
      <x:c r="M199" s="192" t="str">
        <x:v>2/28/2018</x:v>
      </x:c>
      <x:c r="N199" s="183" t="n">
        <x:v>59843.00</x:v>
      </x:c>
      <x:c r="O199" s="192" t="str">
        <x:v>5/22/2018</x:v>
      </x:c>
      <x:c r="P199" s="183" t="n">
        <x:v>69146.00</x:v>
      </x:c>
      <x:c r="Q199" s="207" t="n">
        <x:v>0.0027</x:v>
      </x:c>
      <x:c r="R199" s="207" t="n">
        <x:v>0.0054</x:v>
      </x:c>
      <x:c r="S199" s="183" t="n">
        <x:v/>
      </x:c>
      <x:c r="T199" s="182" t="n">
        <x:f ca="1">=IF(AND(U199=0,S199&gt;0),-100%,IF(OR(S199=0,S199="-"),"-",IF(AND(S199=0,U199=0),0%,IF(S199&lt;U199,SUM(U199-S199)/S199,IF(S199&gt;U199,SUM(-1*(S199-U199)/S199),"")))))</x:f>
        <x:v/>
      </x:c>
      <x:c r="U199" s="183" t="n">
        <x:v>9303.00</x:v>
      </x:c>
      <x:c r="V199" s="183" t="n">
        <x:f ca="1">=SUM(U199/ round((O199- M199)/30.42,0))</x:f>
        <x:v/>
      </x:c>
      <x:c r="W199" s="196">
        <x:f ca="1">=IF(T199="","",IF(T199="-","",IF(U199=0,"",IF(OR(T199&gt;AA4,T199&lt;-AA4),"*",""))))</x:f>
        <x:v/>
      </x:c>
      <x:c r="X199" s="98" t="str">
        <x:v/>
      </x:c>
    </x:row>
    <x:row r="200" spans="1:25" s="12" x14ac:dyDescent="0.25">
      <x:c r="A200" s="90" t="str">
        <x:v>192</x:v>
      </x:c>
      <x:c r="B200" s="191" t="str">
        <x:v>FPR56043</x:v>
      </x:c>
      <x:c r="C200" s="191" t="str">
        <x:v>HP LJ M402dn</x:v>
      </x:c>
      <x:c r="D200" s="191" t="str">
        <x:v>B/W Laser Prints</x:v>
      </x:c>
      <x:c r="E200" s="191" t="str">
        <x:v>PHB5C00641</x:v>
      </x:c>
      <x:c r="F200" s="191" t="str">
        <x:v>Active</x:v>
      </x:c>
      <x:c r="G200" s="191" t="str">
        <x:v>3004 - Mesa (Pima)</x:v>
      </x:c>
      <x:c r="H200" s="191" t="str">
        <x:v/>
      </x:c>
      <x:c r="I200" s="191" t="str">
        <x:v>Crab Shack</x:v>
      </x:c>
      <x:c r="J200" s="191" t="str">
        <x:v/>
      </x:c>
      <x:c r="K200" s="191" t="str">
        <x:v/>
      </x:c>
      <x:c r="L200" s="191" t="str">
        <x:v>3004</x:v>
      </x:c>
      <x:c r="M200" s="191" t="str">
        <x:v>9/1/2017</x:v>
      </x:c>
      <x:c r="N200" s="189" t="n">
        <x:v>0.00</x:v>
      </x:c>
      <x:c r="O200" s="191" t="str">
        <x:v>3/1/2018</x:v>
      </x:c>
      <x:c r="P200" s="189" t="n">
        <x:v>9217.00</x:v>
      </x:c>
      <x:c r="Q200" s="206" t="n">
        <x:v>0.0026</x:v>
      </x:c>
      <x:c r="R200" s="206" t="n">
        <x:v>0.0054</x:v>
      </x:c>
      <x:c r="S200" s="189" t="n">
        <x:v/>
      </x:c>
      <x:c r="T200" s="187" t="n">
        <x:f ca="1">=IF(AND(U200=0,S200&gt;0),-100%,IF(OR(S200=0,S200="-"),"-",IF(AND(S200=0,U200=0),0%,IF(S200&lt;U200,SUM(U200-S200)/S200,IF(S200&gt;U200,SUM(-1*(S200-U200)/S200),"")))))</x:f>
        <x:v/>
      </x:c>
      <x:c r="U200" s="189" t="n">
        <x:v>9217.00</x:v>
      </x:c>
      <x:c r="V200" s="189" t="n">
        <x:f ca="1">=SUM(U200/ round((O200- M200)/30.42,0))</x:f>
        <x:v/>
      </x:c>
      <x:c r="W200" s="195">
        <x:f ca="1">=IF(T200="","",IF(T200="-","",IF(U200=0,"",IF(OR(T200&gt;AA4,T200&lt;-AA4),"*",""))))</x:f>
        <x:v/>
      </x:c>
      <x:c r="X200" s="91" t="str">
        <x:v/>
      </x:c>
    </x:row>
    <x:row r="201" spans="1:25" s="12" x14ac:dyDescent="0.25">
      <x:c r="A201" s="96" t="str">
        <x:v>193</x:v>
      </x:c>
      <x:c r="B201" s="192" t="str">
        <x:v>FPR49294</x:v>
      </x:c>
      <x:c r="C201" s="192" t="str">
        <x:v>HP LJ M425</x:v>
      </x:c>
      <x:c r="D201" s="192" t="str">
        <x:v>B/W Laser Prints</x:v>
      </x:c>
      <x:c r="E201" s="192" t="str">
        <x:v>CNC6DBW066</x:v>
      </x:c>
      <x:c r="F201" s="192" t="str">
        <x:v>Active</x:v>
      </x:c>
      <x:c r="G201" s="192" t="str">
        <x:v>1007 - Houston Central</x:v>
      </x:c>
      <x:c r="H201" s="192" t="str">
        <x:v/>
      </x:c>
      <x:c r="I201" s="192" t="str">
        <x:v>Outside Sales Pit</x:v>
      </x:c>
      <x:c r="J201" s="192" t="str">
        <x:v>2</x:v>
      </x:c>
      <x:c r="K201" s="192" t="str">
        <x:v/>
      </x:c>
      <x:c r="L201" s="192" t="str">
        <x:v>1007</x:v>
      </x:c>
      <x:c r="M201" s="192" t="str">
        <x:v>11/28/2016</x:v>
      </x:c>
      <x:c r="N201" s="183" t="n">
        <x:v>36345.00</x:v>
      </x:c>
      <x:c r="O201" s="192" t="str">
        <x:v>2/21/2017</x:v>
      </x:c>
      <x:c r="P201" s="183" t="n">
        <x:v>45483.00</x:v>
      </x:c>
      <x:c r="Q201" s="207" t="n">
        <x:v>0.0026</x:v>
      </x:c>
      <x:c r="R201" s="207" t="n">
        <x:v>0.0053</x:v>
      </x:c>
      <x:c r="S201" s="183" t="n">
        <x:v/>
      </x:c>
      <x:c r="T201" s="182" t="n">
        <x:f ca="1">=IF(AND(U201=0,S201&gt;0),-100%,IF(OR(S201=0,S201="-"),"-",IF(AND(S201=0,U201=0),0%,IF(S201&lt;U201,SUM(U201-S201)/S201,IF(S201&gt;U201,SUM(-1*(S201-U201)/S201),"")))))</x:f>
        <x:v/>
      </x:c>
      <x:c r="U201" s="183" t="n">
        <x:v>9138.00</x:v>
      </x:c>
      <x:c r="V201" s="183" t="n">
        <x:f ca="1">=SUM(U201/ round((O201- M201)/30.42,0))</x:f>
        <x:v/>
      </x:c>
      <x:c r="W201" s="196">
        <x:f ca="1">=IF(T201="","",IF(T201="-","",IF(U201=0,"",IF(OR(T201&gt;AA4,T201&lt;-AA4),"*",""))))</x:f>
        <x:v/>
      </x:c>
      <x:c r="X201" s="98" t="str">
        <x:v/>
      </x:c>
    </x:row>
    <x:row r="202" spans="1:25" s="12" x14ac:dyDescent="0.25">
      <x:c r="A202" s="90" t="str">
        <x:v>194</x:v>
      </x:c>
      <x:c r="B202" s="191" t="str">
        <x:v>FPR55995</x:v>
      </x:c>
      <x:c r="C202" s="191" t="str">
        <x:v>HP LJ M402dn</x:v>
      </x:c>
      <x:c r="D202" s="191" t="str">
        <x:v>B/W Laser Prints</x:v>
      </x:c>
      <x:c r="E202" s="191" t="str">
        <x:v>PHBQC31394</x:v>
      </x:c>
      <x:c r="F202" s="191" t="str">
        <x:v>Active</x:v>
      </x:c>
      <x:c r="G202" s="191" t="str">
        <x:v>1068 - Rosenberg</x:v>
      </x:c>
      <x:c r="H202" s="191" t="str">
        <x:v/>
      </x:c>
      <x:c r="I202" s="191" t="str">
        <x:v>Counter</x:v>
      </x:c>
      <x:c r="J202" s="191" t="str">
        <x:v/>
      </x:c>
      <x:c r="K202" s="191" t="str">
        <x:v/>
      </x:c>
      <x:c r="L202" s="191" t="str">
        <x:v>1068</x:v>
      </x:c>
      <x:c r="M202" s="191" t="str">
        <x:v>11/28/2016</x:v>
      </x:c>
      <x:c r="N202" s="189" t="n">
        <x:v>3852.00</x:v>
      </x:c>
      <x:c r="O202" s="191" t="str">
        <x:v>3/8/2017</x:v>
      </x:c>
      <x:c r="P202" s="189" t="n">
        <x:v>12952.00</x:v>
      </x:c>
      <x:c r="Q202" s="206" t="n">
        <x:v>0.0026</x:v>
      </x:c>
      <x:c r="R202" s="206" t="n">
        <x:v>0.0053</x:v>
      </x:c>
      <x:c r="S202" s="189" t="n">
        <x:v/>
      </x:c>
      <x:c r="T202" s="187" t="n">
        <x:f ca="1">=IF(AND(U202=0,S202&gt;0),-100%,IF(OR(S202=0,S202="-"),"-",IF(AND(S202=0,U202=0),0%,IF(S202&lt;U202,SUM(U202-S202)/S202,IF(S202&gt;U202,SUM(-1*(S202-U202)/S202),"")))))</x:f>
        <x:v/>
      </x:c>
      <x:c r="U202" s="189" t="n">
        <x:v>9100.00</x:v>
      </x:c>
      <x:c r="V202" s="189" t="n">
        <x:f ca="1">=SUM(U202/ round((O202- M202)/30.42,0))</x:f>
        <x:v/>
      </x:c>
      <x:c r="W202" s="195">
        <x:f ca="1">=IF(T202="","",IF(T202="-","",IF(U202=0,"",IF(OR(T202&gt;AA4,T202&lt;-AA4),"*",""))))</x:f>
        <x:v/>
      </x:c>
      <x:c r="X202" s="91" t="str">
        <x:v/>
      </x:c>
    </x:row>
    <x:row r="203" spans="1:25" s="12" x14ac:dyDescent="0.25">
      <x:c r="A203" s="96" t="str">
        <x:v>195</x:v>
      </x:c>
      <x:c r="B203" s="192" t="str">
        <x:v>FPR48690</x:v>
      </x:c>
      <x:c r="C203" s="192" t="str">
        <x:v>HP LJ M401dn</x:v>
      </x:c>
      <x:c r="D203" s="192" t="str">
        <x:v>B/W Laser Prints</x:v>
      </x:c>
      <x:c r="E203" s="192" t="str">
        <x:v>VNG3H02410</x:v>
      </x:c>
      <x:c r="F203" s="192" t="str">
        <x:v>Active</x:v>
      </x:c>
      <x:c r="G203" s="192" t="str">
        <x:v>M650 - Annex</x:v>
      </x:c>
      <x:c r="H203" s="192" t="str">
        <x:v/>
      </x:c>
      <x:c r="I203" s="192" t="str">
        <x:v/>
      </x:c>
      <x:c r="J203" s="192" t="str">
        <x:v/>
      </x:c>
      <x:c r="K203" s="192" t="str">
        <x:v>Jeff W</x:v>
      </x:c>
      <x:c r="L203" s="192" t="str">
        <x:v>M153</x:v>
      </x:c>
      <x:c r="M203" s="192" t="str">
        <x:v>6/1/2014</x:v>
      </x:c>
      <x:c r="N203" s="183" t="n">
        <x:v>5.00</x:v>
      </x:c>
      <x:c r="O203" s="192" t="str">
        <x:v>12/9/2014</x:v>
      </x:c>
      <x:c r="P203" s="183" t="n">
        <x:v>8904.00</x:v>
      </x:c>
      <x:c r="Q203" s="207" t="n">
        <x:v>0.0026</x:v>
      </x:c>
      <x:c r="R203" s="207" t="n">
        <x:v>0.0052</x:v>
      </x:c>
      <x:c r="S203" s="183" t="n">
        <x:v/>
      </x:c>
      <x:c r="T203" s="182" t="n">
        <x:f ca="1">=IF(AND(U203=0,S203&gt;0),-100%,IF(OR(S203=0,S203="-"),"-",IF(AND(S203=0,U203=0),0%,IF(S203&lt;U203,SUM(U203-S203)/S203,IF(S203&gt;U203,SUM(-1*(S203-U203)/S203),"")))))</x:f>
        <x:v/>
      </x:c>
      <x:c r="U203" s="183" t="n">
        <x:v>8899.00</x:v>
      </x:c>
      <x:c r="V203" s="183" t="n">
        <x:f ca="1">=SUM(U203/ round((O203- M203)/30.42,0))</x:f>
        <x:v/>
      </x:c>
      <x:c r="W203" s="196">
        <x:f ca="1">=IF(T203="","",IF(T203="-","",IF(U203=0,"",IF(OR(T203&gt;AA4,T203&lt;-AA4),"*",""))))</x:f>
        <x:v/>
      </x:c>
      <x:c r="X203" s="98" t="str">
        <x:v/>
      </x:c>
    </x:row>
    <x:row r="204" spans="1:25" s="12" x14ac:dyDescent="0.25">
      <x:c r="A204" s="90" t="str">
        <x:v>196</x:v>
      </x:c>
      <x:c r="B204" s="191" t="str">
        <x:v>FPR55946</x:v>
      </x:c>
      <x:c r="C204" s="191" t="str">
        <x:v>HP LJ M425</x:v>
      </x:c>
      <x:c r="D204" s="191" t="str">
        <x:v>B/W Laser Prints</x:v>
      </x:c>
      <x:c r="E204" s="191" t="str">
        <x:v>CNF8GCG22J</x:v>
      </x:c>
      <x:c r="F204" s="191" t="str">
        <x:v>Active</x:v>
      </x:c>
      <x:c r="G204" s="191" t="str">
        <x:v>1004 - Fort Worth</x:v>
      </x:c>
      <x:c r="H204" s="191" t="str">
        <x:v/>
      </x:c>
      <x:c r="I204" s="191" t="str">
        <x:v>Warehouse</x:v>
      </x:c>
      <x:c r="J204" s="191" t="str">
        <x:v/>
      </x:c>
      <x:c r="K204" s="191" t="str">
        <x:v>Mike Gilder</x:v>
      </x:c>
      <x:c r="L204" s="191" t="str">
        <x:v>1004</x:v>
      </x:c>
      <x:c r="M204" s="191" t="str">
        <x:v>5/31/2018</x:v>
      </x:c>
      <x:c r="N204" s="189" t="n">
        <x:v>19044.00</x:v>
      </x:c>
      <x:c r="O204" s="191" t="str">
        <x:v>8/23/2018</x:v>
      </x:c>
      <x:c r="P204" s="189" t="n">
        <x:v>27760.00</x:v>
      </x:c>
      <x:c r="Q204" s="206" t="n">
        <x:v>0.0025</x:v>
      </x:c>
      <x:c r="R204" s="206" t="n">
        <x:v>0.0051</x:v>
      </x:c>
      <x:c r="S204" s="189" t="n">
        <x:v/>
      </x:c>
      <x:c r="T204" s="187" t="n">
        <x:f ca="1">=IF(AND(U204=0,S204&gt;0),-100%,IF(OR(S204=0,S204="-"),"-",IF(AND(S204=0,U204=0),0%,IF(S204&lt;U204,SUM(U204-S204)/S204,IF(S204&gt;U204,SUM(-1*(S204-U204)/S204),"")))))</x:f>
        <x:v/>
      </x:c>
      <x:c r="U204" s="189" t="n">
        <x:v>8716.00</x:v>
      </x:c>
      <x:c r="V204" s="189" t="n">
        <x:f ca="1">=SUM(U204/ round((O204- M204)/30.42,0))</x:f>
        <x:v/>
      </x:c>
      <x:c r="W204" s="195">
        <x:f ca="1">=IF(T204="","",IF(T204="-","",IF(U204=0,"",IF(OR(T204&gt;AA4,T204&lt;-AA4),"*",""))))</x:f>
        <x:v/>
      </x:c>
      <x:c r="X204" s="91" t="str">
        <x:v/>
      </x:c>
    </x:row>
    <x:row r="205" spans="1:25" s="12" x14ac:dyDescent="0.25">
      <x:c r="A205" s="96" t="str">
        <x:v>197</x:v>
      </x:c>
      <x:c r="B205" s="192" t="str">
        <x:v>FPR48693</x:v>
      </x:c>
      <x:c r="C205" s="192" t="str">
        <x:v>HP LJ M401dn</x:v>
      </x:c>
      <x:c r="D205" s="192" t="str">
        <x:v>B/W Laser Prints</x:v>
      </x:c>
      <x:c r="E205" s="192" t="str">
        <x:v>VNG3H02437</x:v>
      </x:c>
      <x:c r="F205" s="192" t="str">
        <x:v>Active</x:v>
      </x:c>
      <x:c r="G205" s="192" t="str">
        <x:v>M650 - Annex</x:v>
      </x:c>
      <x:c r="H205" s="192" t="str">
        <x:v/>
      </x:c>
      <x:c r="I205" s="192" t="str">
        <x:v/>
      </x:c>
      <x:c r="J205" s="192" t="str">
        <x:v/>
      </x:c>
      <x:c r="K205" s="192" t="str">
        <x:v>Wendy</x:v>
      </x:c>
      <x:c r="L205" s="192" t="str">
        <x:v>M153</x:v>
      </x:c>
      <x:c r="M205" s="192" t="str">
        <x:v>6/1/2014</x:v>
      </x:c>
      <x:c r="N205" s="183" t="n">
        <x:v>0.00</x:v>
      </x:c>
      <x:c r="O205" s="192" t="str">
        <x:v>12/9/2014</x:v>
      </x:c>
      <x:c r="P205" s="183" t="n">
        <x:v>8593.00</x:v>
      </x:c>
      <x:c r="Q205" s="207" t="n">
        <x:v>0.0025</x:v>
      </x:c>
      <x:c r="R205" s="207" t="n">
        <x:v>0.005</x:v>
      </x:c>
      <x:c r="S205" s="183" t="n">
        <x:v/>
      </x:c>
      <x:c r="T205" s="182" t="n">
        <x:f ca="1">=IF(AND(U205=0,S205&gt;0),-100%,IF(OR(S205=0,S205="-"),"-",IF(AND(S205=0,U205=0),0%,IF(S205&lt;U205,SUM(U205-S205)/S205,IF(S205&gt;U205,SUM(-1*(S205-U205)/S205),"")))))</x:f>
        <x:v/>
      </x:c>
      <x:c r="U205" s="183" t="n">
        <x:v>8593.00</x:v>
      </x:c>
      <x:c r="V205" s="183" t="n">
        <x:f ca="1">=SUM(U205/ round((O205- M205)/30.42,0))</x:f>
        <x:v/>
      </x:c>
      <x:c r="W205" s="196">
        <x:f ca="1">=IF(T205="","",IF(T205="-","",IF(U205=0,"",IF(OR(T205&gt;AA4,T205&lt;-AA4),"*",""))))</x:f>
        <x:v/>
      </x:c>
      <x:c r="X205" s="98" t="str">
        <x:v/>
      </x:c>
    </x:row>
    <x:row r="206" spans="1:25" s="12" x14ac:dyDescent="0.25">
      <x:c r="A206" s="90" t="str">
        <x:v>198</x:v>
      </x:c>
      <x:c r="B206" s="191" t="str">
        <x:v>FPR55983</x:v>
      </x:c>
      <x:c r="C206" s="191" t="str">
        <x:v>HP LJ M402dn</x:v>
      </x:c>
      <x:c r="D206" s="191" t="str">
        <x:v>B/W Laser Prints</x:v>
      </x:c>
      <x:c r="E206" s="191" t="str">
        <x:v>PHBQG09161</x:v>
      </x:c>
      <x:c r="F206" s="191" t="str">
        <x:v>Active</x:v>
      </x:c>
      <x:c r="G206" s="191" t="str">
        <x:v>1101 - Oklahoma City</x:v>
      </x:c>
      <x:c r="H206" s="191" t="str">
        <x:v/>
      </x:c>
      <x:c r="I206" s="191" t="str">
        <x:v/>
      </x:c>
      <x:c r="J206" s="191" t="str">
        <x:v/>
      </x:c>
      <x:c r="K206" s="191" t="str">
        <x:v/>
      </x:c>
      <x:c r="L206" s="191" t="str">
        <x:v>1101</x:v>
      </x:c>
      <x:c r="M206" s="191" t="str">
        <x:v>5/27/2016</x:v>
      </x:c>
      <x:c r="N206" s="189" t="n">
        <x:v>570.00</x:v>
      </x:c>
      <x:c r="O206" s="191" t="str">
        <x:v>9/1/2016</x:v>
      </x:c>
      <x:c r="P206" s="189" t="n">
        <x:v>9114.00</x:v>
      </x:c>
      <x:c r="Q206" s="206" t="n">
        <x:v>0.0025</x:v>
      </x:c>
      <x:c r="R206" s="206" t="n">
        <x:v>0.005</x:v>
      </x:c>
      <x:c r="S206" s="189" t="n">
        <x:v/>
      </x:c>
      <x:c r="T206" s="187" t="n">
        <x:f ca="1">=IF(AND(U206=0,S206&gt;0),-100%,IF(OR(S206=0,S206="-"),"-",IF(AND(S206=0,U206=0),0%,IF(S206&lt;U206,SUM(U206-S206)/S206,IF(S206&gt;U206,SUM(-1*(S206-U206)/S206),"")))))</x:f>
        <x:v/>
      </x:c>
      <x:c r="U206" s="189" t="n">
        <x:v>8544.00</x:v>
      </x:c>
      <x:c r="V206" s="189" t="n">
        <x:f ca="1">=SUM(U206/ round((O206- M206)/30.42,0))</x:f>
        <x:v/>
      </x:c>
      <x:c r="W206" s="195">
        <x:f ca="1">=IF(T206="","",IF(T206="-","",IF(U206=0,"",IF(OR(T206&gt;AA4,T206&lt;-AA4),"*",""))))</x:f>
        <x:v/>
      </x:c>
      <x:c r="X206" s="91" t="str">
        <x:v/>
      </x:c>
    </x:row>
    <x:row r="207" spans="1:25" s="12" x14ac:dyDescent="0.25">
      <x:c r="A207" s="96" t="str">
        <x:v>199</x:v>
      </x:c>
      <x:c r="B207" s="192" t="str">
        <x:v>FPR51529</x:v>
      </x:c>
      <x:c r="C207" s="192" t="str">
        <x:v>HP LJ M401n</x:v>
      </x:c>
      <x:c r="D207" s="192" t="str">
        <x:v>B/W Laser Prints</x:v>
      </x:c>
      <x:c r="E207" s="192" t="str">
        <x:v>PHGDB61000</x:v>
      </x:c>
      <x:c r="F207" s="192" t="str">
        <x:v>Active</x:v>
      </x:c>
      <x:c r="G207" s="192" t="str">
        <x:v>1059 - Seguin</x:v>
      </x:c>
      <x:c r="H207" s="192" t="str">
        <x:v/>
      </x:c>
      <x:c r="I207" s="192" t="str">
        <x:v/>
      </x:c>
      <x:c r="J207" s="192" t="str">
        <x:v/>
      </x:c>
      <x:c r="K207" s="192" t="str">
        <x:v/>
      </x:c>
      <x:c r="L207" s="192" t="str">
        <x:v>1059</x:v>
      </x:c>
      <x:c r="M207" s="192" t="str">
        <x:v>2/22/2016</x:v>
      </x:c>
      <x:c r="N207" s="183" t="n">
        <x:v>774.00</x:v>
      </x:c>
      <x:c r="O207" s="192" t="str">
        <x:v>5/27/2016</x:v>
      </x:c>
      <x:c r="P207" s="183" t="n">
        <x:v>9316.00</x:v>
      </x:c>
      <x:c r="Q207" s="207" t="n">
        <x:v>0.0025</x:v>
      </x:c>
      <x:c r="R207" s="207" t="n">
        <x:v>0.005</x:v>
      </x:c>
      <x:c r="S207" s="183" t="n">
        <x:v/>
      </x:c>
      <x:c r="T207" s="182" t="n">
        <x:f ca="1">=IF(AND(U207=0,S207&gt;0),-100%,IF(OR(S207=0,S207="-"),"-",IF(AND(S207=0,U207=0),0%,IF(S207&lt;U207,SUM(U207-S207)/S207,IF(S207&gt;U207,SUM(-1*(S207-U207)/S207),"")))))</x:f>
        <x:v/>
      </x:c>
      <x:c r="U207" s="183" t="n">
        <x:v>8542.00</x:v>
      </x:c>
      <x:c r="V207" s="183" t="n">
        <x:f ca="1">=SUM(U207/ round((O207- M207)/30.42,0))</x:f>
        <x:v/>
      </x:c>
      <x:c r="W207" s="196">
        <x:f ca="1">=IF(T207="","",IF(T207="-","",IF(U207=0,"",IF(OR(T207&gt;AA4,T207&lt;-AA4),"*",""))))</x:f>
        <x:v/>
      </x:c>
      <x:c r="X207" s="98" t="str">
        <x:v/>
      </x:c>
    </x:row>
    <x:row r="208" spans="1:25" s="12" x14ac:dyDescent="0.25">
      <x:c r="A208" s="90" t="str">
        <x:v>200</x:v>
      </x:c>
      <x:c r="B208" s="191" t="str">
        <x:v>AFPR49046</x:v>
      </x:c>
      <x:c r="C208" s="191" t="str">
        <x:v>HP LJ 5100</x:v>
      </x:c>
      <x:c r="D208" s="191" t="str">
        <x:v>B/W Laser Prints</x:v>
      </x:c>
      <x:c r="E208" s="191" t="str">
        <x:v>CNGN123310</x:v>
      </x:c>
      <x:c r="F208" s="191" t="str">
        <x:v>Inactive</x:v>
      </x:c>
      <x:c r="G208" s="191" t="str">
        <x:v>1054 - San Antonio Utilities</x:v>
      </x:c>
      <x:c r="H208" s="191" t="str">
        <x:v/>
      </x:c>
      <x:c r="I208" s="191" t="str">
        <x:v>Printer Dead / Remove</x:v>
      </x:c>
      <x:c r="J208" s="191" t="str">
        <x:v/>
      </x:c>
      <x:c r="K208" s="191" t="str">
        <x:v>Nancy McDonald</x:v>
      </x:c>
      <x:c r="L208" s="191" t="str">
        <x:v>1054</x:v>
      </x:c>
      <x:c r="M208" s="191" t="str">
        <x:v>6/1/2014</x:v>
      </x:c>
      <x:c r="N208" s="189" t="n">
        <x:v>243616.00</x:v>
      </x:c>
      <x:c r="O208" s="191" t="str">
        <x:v>12/9/2014</x:v>
      </x:c>
      <x:c r="P208" s="189" t="n">
        <x:v>252152.00</x:v>
      </x:c>
      <x:c r="Q208" s="206" t="n">
        <x:v>0.0025</x:v>
      </x:c>
      <x:c r="R208" s="206" t="n">
        <x:v>0.005</x:v>
      </x:c>
      <x:c r="S208" s="189" t="n">
        <x:v/>
      </x:c>
      <x:c r="T208" s="187" t="n">
        <x:f ca="1">=IF(AND(U208=0,S208&gt;0),-100%,IF(OR(S208=0,S208="-"),"-",IF(AND(S208=0,U208=0),0%,IF(S208&lt;U208,SUM(U208-S208)/S208,IF(S208&gt;U208,SUM(-1*(S208-U208)/S208),"")))))</x:f>
        <x:v/>
      </x:c>
      <x:c r="U208" s="189" t="n">
        <x:v>8536.00</x:v>
      </x:c>
      <x:c r="V208" s="189" t="n">
        <x:f ca="1">=SUM(U208/ round((O208- M208)/30.42,0))</x:f>
        <x:v/>
      </x:c>
      <x:c r="W208" s="195">
        <x:f ca="1">=IF(T208="","",IF(T208="-","",IF(U208=0,"",IF(OR(T208&gt;AA4,T208&lt;-AA4),"*",""))))</x:f>
        <x:v/>
      </x:c>
      <x:c r="X208" s="91" t="str">
        <x:v/>
      </x:c>
    </x:row>
    <x:row r="209" spans="1:25" s="12" x14ac:dyDescent="0.25">
      <x:c r="A209" s="96" t="str">
        <x:v>201</x:v>
      </x:c>
      <x:c r="B209" s="192" t="str">
        <x:v>FPR55982</x:v>
      </x:c>
      <x:c r="C209" s="192" t="str">
        <x:v>HP LJ M402dn</x:v>
      </x:c>
      <x:c r="D209" s="192" t="str">
        <x:v>B/W Laser Prints</x:v>
      </x:c>
      <x:c r="E209" s="192" t="str">
        <x:v>PHBQC31402</x:v>
      </x:c>
      <x:c r="F209" s="192" t="str">
        <x:v>Active</x:v>
      </x:c>
      <x:c r="G209" s="192" t="str">
        <x:v>1049 - Houston HVAC</x:v>
      </x:c>
      <x:c r="H209" s="192" t="str">
        <x:v/>
      </x:c>
      <x:c r="I209" s="192" t="str">
        <x:v>Warehouse</x:v>
      </x:c>
      <x:c r="J209" s="192" t="str">
        <x:v/>
      </x:c>
      <x:c r="K209" s="192" t="str">
        <x:v/>
      </x:c>
      <x:c r="L209" s="192" t="str">
        <x:v>1049</x:v>
      </x:c>
      <x:c r="M209" s="192" t="str">
        <x:v>2/28/2018</x:v>
      </x:c>
      <x:c r="N209" s="183" t="n">
        <x:v>35342.00</x:v>
      </x:c>
      <x:c r="O209" s="192" t="str">
        <x:v>5/30/2018</x:v>
      </x:c>
      <x:c r="P209" s="183" t="n">
        <x:v>43689.00</x:v>
      </x:c>
      <x:c r="Q209" s="207" t="n">
        <x:v>0.0024</x:v>
      </x:c>
      <x:c r="R209" s="207" t="n">
        <x:v>0.0049</x:v>
      </x:c>
      <x:c r="S209" s="183" t="n">
        <x:v/>
      </x:c>
      <x:c r="T209" s="182" t="n">
        <x:f ca="1">=IF(AND(U209=0,S209&gt;0),-100%,IF(OR(S209=0,S209="-"),"-",IF(AND(S209=0,U209=0),0%,IF(S209&lt;U209,SUM(U209-S209)/S209,IF(S209&gt;U209,SUM(-1*(S209-U209)/S209),"")))))</x:f>
        <x:v/>
      </x:c>
      <x:c r="U209" s="183" t="n">
        <x:v>8347.00</x:v>
      </x:c>
      <x:c r="V209" s="183" t="n">
        <x:f ca="1">=SUM(U209/ round((O209- M209)/30.42,0))</x:f>
        <x:v/>
      </x:c>
      <x:c r="W209" s="196">
        <x:f ca="1">=IF(T209="","",IF(T209="-","",IF(U209=0,"",IF(OR(T209&gt;AA4,T209&lt;-AA4),"*",""))))</x:f>
        <x:v/>
      </x:c>
      <x:c r="X209" s="98" t="str">
        <x:v/>
      </x:c>
    </x:row>
    <x:row r="210" spans="1:25" s="12" x14ac:dyDescent="0.25">
      <x:c r="A210" s="90" t="str">
        <x:v>202</x:v>
      </x:c>
      <x:c r="B210" s="191" t="str">
        <x:v>FPR48608</x:v>
      </x:c>
      <x:c r="C210" s="191" t="str">
        <x:v>HP LJ M401dn</x:v>
      </x:c>
      <x:c r="D210" s="191" t="str">
        <x:v>B/W Laser Prints</x:v>
      </x:c>
      <x:c r="E210" s="191" t="str">
        <x:v>VNG3H02382</x:v>
      </x:c>
      <x:c r="F210" s="191" t="str">
        <x:v>Active</x:v>
      </x:c>
      <x:c r="G210" s="191" t="str">
        <x:v>M650 - Annex</x:v>
      </x:c>
      <x:c r="H210" s="191" t="str">
        <x:v/>
      </x:c>
      <x:c r="I210" s="191" t="str">
        <x:v/>
      </x:c>
      <x:c r="J210" s="191" t="str">
        <x:v/>
      </x:c>
      <x:c r="K210" s="191" t="str">
        <x:v>Jamie</x:v>
      </x:c>
      <x:c r="L210" s="191" t="str">
        <x:v>F101</x:v>
      </x:c>
      <x:c r="M210" s="191" t="str">
        <x:v>6/1/2014</x:v>
      </x:c>
      <x:c r="N210" s="189" t="n">
        <x:v>5.00</x:v>
      </x:c>
      <x:c r="O210" s="191" t="str">
        <x:v>12/9/2014</x:v>
      </x:c>
      <x:c r="P210" s="189" t="n">
        <x:v>8134.00</x:v>
      </x:c>
      <x:c r="Q210" s="206" t="n">
        <x:v>0.0023</x:v>
      </x:c>
      <x:c r="R210" s="206" t="n">
        <x:v>0.0048</x:v>
      </x:c>
      <x:c r="S210" s="189" t="n">
        <x:v/>
      </x:c>
      <x:c r="T210" s="187" t="n">
        <x:f ca="1">=IF(AND(U210=0,S210&gt;0),-100%,IF(OR(S210=0,S210="-"),"-",IF(AND(S210=0,U210=0),0%,IF(S210&lt;U210,SUM(U210-S210)/S210,IF(S210&gt;U210,SUM(-1*(S210-U210)/S210),"")))))</x:f>
        <x:v/>
      </x:c>
      <x:c r="U210" s="189" t="n">
        <x:v>8129.00</x:v>
      </x:c>
      <x:c r="V210" s="189" t="n">
        <x:f ca="1">=SUM(U210/ round((O210- M210)/30.42,0))</x:f>
        <x:v/>
      </x:c>
      <x:c r="W210" s="195">
        <x:f ca="1">=IF(T210="","",IF(T210="-","",IF(U210=0,"",IF(OR(T210&gt;AA4,T210&lt;-AA4),"*",""))))</x:f>
        <x:v/>
      </x:c>
      <x:c r="X210" s="91" t="str">
        <x:v/>
      </x:c>
    </x:row>
    <x:row r="211" spans="1:25" s="12" x14ac:dyDescent="0.25">
      <x:c r="A211" s="96" t="str">
        <x:v>203</x:v>
      </x:c>
      <x:c r="B211" s="192" t="str">
        <x:v>FPR51573</x:v>
      </x:c>
      <x:c r="C211" s="192" t="str">
        <x:v>HP LJ M401dn</x:v>
      </x:c>
      <x:c r="D211" s="192" t="str">
        <x:v>B/W Laser Prints</x:v>
      </x:c>
      <x:c r="E211" s="192" t="str">
        <x:v>VNG3H13563</x:v>
      </x:c>
      <x:c r="F211" s="192" t="str">
        <x:v>Active</x:v>
      </x:c>
      <x:c r="G211" s="192" t="str">
        <x:v>1096 - Dallas DC</x:v>
      </x:c>
      <x:c r="H211" s="192" t="str">
        <x:v/>
      </x:c>
      <x:c r="I211" s="192" t="str">
        <x:v/>
      </x:c>
      <x:c r="J211" s="192" t="str">
        <x:v/>
      </x:c>
      <x:c r="K211" s="192" t="str">
        <x:v/>
      </x:c>
      <x:c r="L211" s="192" t="str">
        <x:v>1096</x:v>
      </x:c>
      <x:c r="M211" s="192" t="str">
        <x:v>5/30/2018</x:v>
      </x:c>
      <x:c r="N211" s="183" t="n">
        <x:v>149632.00</x:v>
      </x:c>
      <x:c r="O211" s="192" t="str">
        <x:v>8/28/2018</x:v>
      </x:c>
      <x:c r="P211" s="183" t="n">
        <x:v>157702.00</x:v>
      </x:c>
      <x:c r="Q211" s="207" t="n">
        <x:v>0.0023</x:v>
      </x:c>
      <x:c r="R211" s="207" t="n">
        <x:v>0.0047</x:v>
      </x:c>
      <x:c r="S211" s="183" t="n">
        <x:v/>
      </x:c>
      <x:c r="T211" s="182" t="n">
        <x:f ca="1">=IF(AND(U211=0,S211&gt;0),-100%,IF(OR(S211=0,S211="-"),"-",IF(AND(S211=0,U211=0),0%,IF(S211&lt;U211,SUM(U211-S211)/S211,IF(S211&gt;U211,SUM(-1*(S211-U211)/S211),"")))))</x:f>
        <x:v/>
      </x:c>
      <x:c r="U211" s="183" t="n">
        <x:v>8070.00</x:v>
      </x:c>
      <x:c r="V211" s="183" t="n">
        <x:f ca="1">=SUM(U211/ round((O211- M211)/30.42,0))</x:f>
        <x:v/>
      </x:c>
      <x:c r="W211" s="196">
        <x:f ca="1">=IF(T211="","",IF(T211="-","",IF(U211=0,"",IF(OR(T211&gt;AA4,T211&lt;-AA4),"*",""))))</x:f>
        <x:v/>
      </x:c>
      <x:c r="X211" s="98" t="str">
        <x:v/>
      </x:c>
    </x:row>
    <x:row r="212" spans="1:25" s="12" x14ac:dyDescent="0.25">
      <x:c r="A212" s="90" t="str">
        <x:v>204</x:v>
      </x:c>
      <x:c r="B212" s="191" t="str">
        <x:v>FPR47400</x:v>
      </x:c>
      <x:c r="C212" s="191" t="str">
        <x:v>HP LJ M401dn</x:v>
      </x:c>
      <x:c r="D212" s="191" t="str">
        <x:v>B/W Laser Prints</x:v>
      </x:c>
      <x:c r="E212" s="191" t="str">
        <x:v>PHGFF11556</x:v>
      </x:c>
      <x:c r="F212" s="191" t="str">
        <x:v>Active</x:v>
      </x:c>
      <x:c r="G212" s="191" t="str">
        <x:v>1116 - Expressions Home Gallery</x:v>
      </x:c>
      <x:c r="H212" s="191" t="str">
        <x:v/>
      </x:c>
      <x:c r="I212" s="191" t="str">
        <x:v/>
      </x:c>
      <x:c r="J212" s="191" t="str">
        <x:v/>
      </x:c>
      <x:c r="K212" s="191" t="str">
        <x:v/>
      </x:c>
      <x:c r="L212" s="191" t="str">
        <x:v>1116</x:v>
      </x:c>
      <x:c r="M212" s="191" t="str">
        <x:v>6/1/2014</x:v>
      </x:c>
      <x:c r="N212" s="189" t="n">
        <x:v>1.00</x:v>
      </x:c>
      <x:c r="O212" s="191" t="str">
        <x:v>12/9/2014</x:v>
      </x:c>
      <x:c r="P212" s="189" t="n">
        <x:v>7926.00</x:v>
      </x:c>
      <x:c r="Q212" s="206" t="n">
        <x:v>0.0023</x:v>
      </x:c>
      <x:c r="R212" s="206" t="n">
        <x:v>0.0046</x:v>
      </x:c>
      <x:c r="S212" s="189" t="n">
        <x:v/>
      </x:c>
      <x:c r="T212" s="187" t="n">
        <x:f ca="1">=IF(AND(U212=0,S212&gt;0),-100%,IF(OR(S212=0,S212="-"),"-",IF(AND(S212=0,U212=0),0%,IF(S212&lt;U212,SUM(U212-S212)/S212,IF(S212&gt;U212,SUM(-1*(S212-U212)/S212),"")))))</x:f>
        <x:v/>
      </x:c>
      <x:c r="U212" s="189" t="n">
        <x:v>7925.00</x:v>
      </x:c>
      <x:c r="V212" s="189" t="n">
        <x:f ca="1">=SUM(U212/ round((O212- M212)/30.42,0))</x:f>
        <x:v/>
      </x:c>
      <x:c r="W212" s="195">
        <x:f ca="1">=IF(T212="","",IF(T212="-","",IF(U212=0,"",IF(OR(T212&gt;AA4,T212&lt;-AA4),"*",""))))</x:f>
        <x:v/>
      </x:c>
      <x:c r="X212" s="91" t="str">
        <x:v/>
      </x:c>
    </x:row>
    <x:row r="213" spans="1:25" s="12" x14ac:dyDescent="0.25">
      <x:c r="A213" s="96" t="str">
        <x:v>205</x:v>
      </x:c>
      <x:c r="B213" s="192" t="str">
        <x:v>FPR55992</x:v>
      </x:c>
      <x:c r="C213" s="192" t="str">
        <x:v>HP LJ M402dn</x:v>
      </x:c>
      <x:c r="D213" s="192" t="str">
        <x:v>B/W Laser Prints</x:v>
      </x:c>
      <x:c r="E213" s="192" t="str">
        <x:v>PHBQC31396</x:v>
      </x:c>
      <x:c r="F213" s="192" t="str">
        <x:v>Active</x:v>
      </x:c>
      <x:c r="G213" s="192" t="str">
        <x:v>1056 - Harlingen</x:v>
      </x:c>
      <x:c r="H213" s="192" t="str">
        <x:v/>
      </x:c>
      <x:c r="I213" s="192" t="str">
        <x:v>Counter</x:v>
      </x:c>
      <x:c r="J213" s="192" t="str">
        <x:v/>
      </x:c>
      <x:c r="K213" s="192" t="str">
        <x:v/>
      </x:c>
      <x:c r="L213" s="192" t="str">
        <x:v>1056</x:v>
      </x:c>
      <x:c r="M213" s="192" t="str">
        <x:v>5/31/2017</x:v>
      </x:c>
      <x:c r="N213" s="183" t="n">
        <x:v>18316.00</x:v>
      </x:c>
      <x:c r="O213" s="192" t="str">
        <x:v>9/2/2017</x:v>
      </x:c>
      <x:c r="P213" s="183" t="n">
        <x:v>25791.00</x:v>
      </x:c>
      <x:c r="Q213" s="207" t="n">
        <x:v>0.0021</x:v>
      </x:c>
      <x:c r="R213" s="207" t="n">
        <x:v>0.0044</x:v>
      </x:c>
      <x:c r="S213" s="183" t="n">
        <x:v/>
      </x:c>
      <x:c r="T213" s="182" t="n">
        <x:f ca="1">=IF(AND(U213=0,S213&gt;0),-100%,IF(OR(S213=0,S213="-"),"-",IF(AND(S213=0,U213=0),0%,IF(S213&lt;U213,SUM(U213-S213)/S213,IF(S213&gt;U213,SUM(-1*(S213-U213)/S213),"")))))</x:f>
        <x:v/>
      </x:c>
      <x:c r="U213" s="183" t="n">
        <x:v>7475.00</x:v>
      </x:c>
      <x:c r="V213" s="183" t="n">
        <x:f ca="1">=SUM(U213/ round((O213- M213)/30.42,0))</x:f>
        <x:v/>
      </x:c>
      <x:c r="W213" s="196">
        <x:f ca="1">=IF(T213="","",IF(T213="-","",IF(U213=0,"",IF(OR(T213&gt;AA4,T213&lt;-AA4),"*",""))))</x:f>
        <x:v/>
      </x:c>
      <x:c r="X213" s="98" t="str">
        <x:v/>
      </x:c>
    </x:row>
    <x:row r="214" spans="1:25" s="12" x14ac:dyDescent="0.25">
      <x:c r="A214" s="90" t="str">
        <x:v>206</x:v>
      </x:c>
      <x:c r="B214" s="191" t="str">
        <x:v>FPR48748</x:v>
      </x:c>
      <x:c r="C214" s="191" t="str">
        <x:v>HP LJ M425</x:v>
      </x:c>
      <x:c r="D214" s="191" t="str">
        <x:v>B/W Laser Prints</x:v>
      </x:c>
      <x:c r="E214" s="191" t="str">
        <x:v>CNB6D5V0NT</x:v>
      </x:c>
      <x:c r="F214" s="191" t="str">
        <x:v>Active</x:v>
      </x:c>
      <x:c r="G214" s="191" t="str">
        <x:v>M650 - Annex</x:v>
      </x:c>
      <x:c r="H214" s="191" t="str">
        <x:v/>
      </x:c>
      <x:c r="I214" s="191" t="str">
        <x:v/>
      </x:c>
      <x:c r="J214" s="191" t="str">
        <x:v/>
      </x:c>
      <x:c r="K214" s="191" t="str">
        <x:v>Darci</x:v>
      </x:c>
      <x:c r="L214" s="191" t="str">
        <x:v>M154</x:v>
      </x:c>
      <x:c r="M214" s="191" t="str">
        <x:v>6/1/2014</x:v>
      </x:c>
      <x:c r="N214" s="189" t="n">
        <x:v>39770.00</x:v>
      </x:c>
      <x:c r="O214" s="191" t="str">
        <x:v>12/9/2014</x:v>
      </x:c>
      <x:c r="P214" s="189" t="n">
        <x:v>46903.00</x:v>
      </x:c>
      <x:c r="Q214" s="206" t="n">
        <x:v>0.002</x:v>
      </x:c>
      <x:c r="R214" s="206" t="n">
        <x:v>0.0042</x:v>
      </x:c>
      <x:c r="S214" s="189" t="n">
        <x:v/>
      </x:c>
      <x:c r="T214" s="187" t="n">
        <x:f ca="1">=IF(AND(U214=0,S214&gt;0),-100%,IF(OR(S214=0,S214="-"),"-",IF(AND(S214=0,U214=0),0%,IF(S214&lt;U214,SUM(U214-S214)/S214,IF(S214&gt;U214,SUM(-1*(S214-U214)/S214),"")))))</x:f>
        <x:v/>
      </x:c>
      <x:c r="U214" s="189" t="n">
        <x:v>7133.00</x:v>
      </x:c>
      <x:c r="V214" s="189" t="n">
        <x:f ca="1">=SUM(U214/ round((O214- M214)/30.42,0))</x:f>
        <x:v/>
      </x:c>
      <x:c r="W214" s="195">
        <x:f ca="1">=IF(T214="","",IF(T214="-","",IF(U214=0,"",IF(OR(T214&gt;AA4,T214&lt;-AA4),"*",""))))</x:f>
        <x:v/>
      </x:c>
      <x:c r="X214" s="91" t="str">
        <x:v/>
      </x:c>
    </x:row>
    <x:row r="215" spans="1:25" s="12" x14ac:dyDescent="0.25">
      <x:c r="A215" s="96" t="str">
        <x:v>207</x:v>
      </x:c>
      <x:c r="B215" s="192" t="str">
        <x:v>FPR49204</x:v>
      </x:c>
      <x:c r="C215" s="192" t="str">
        <x:v>HP LJ M425</x:v>
      </x:c>
      <x:c r="D215" s="192" t="str">
        <x:v>B/W Laser Prints</x:v>
      </x:c>
      <x:c r="E215" s="192" t="str">
        <x:v>CNF8G5X0BR</x:v>
      </x:c>
      <x:c r="F215" s="192" t="str">
        <x:v>Active</x:v>
      </x:c>
      <x:c r="G215" s="192" t="str">
        <x:v>1046 - San Antonio Downtown (1666)</x:v>
      </x:c>
      <x:c r="H215" s="192" t="str">
        <x:v/>
      </x:c>
      <x:c r="I215" s="192" t="str">
        <x:v>2nd Floor / Sales</x:v>
      </x:c>
      <x:c r="J215" s="192" t="str">
        <x:v>2</x:v>
      </x:c>
      <x:c r="K215" s="192" t="str">
        <x:v/>
      </x:c>
      <x:c r="L215" s="192" t="str">
        <x:v>1046</x:v>
      </x:c>
      <x:c r="M215" s="192" t="str">
        <x:v>11/20/2015</x:v>
      </x:c>
      <x:c r="N215" s="183" t="n">
        <x:v>34542.00</x:v>
      </x:c>
      <x:c r="O215" s="192" t="str">
        <x:v>2/22/2016</x:v>
      </x:c>
      <x:c r="P215" s="183" t="n">
        <x:v>41567.00</x:v>
      </x:c>
      <x:c r="Q215" s="207" t="n">
        <x:v>0.002</x:v>
      </x:c>
      <x:c r="R215" s="207" t="n">
        <x:v>0.0041</x:v>
      </x:c>
      <x:c r="S215" s="183" t="n">
        <x:v/>
      </x:c>
      <x:c r="T215" s="182" t="n">
        <x:f ca="1">=IF(AND(U215=0,S215&gt;0),-100%,IF(OR(S215=0,S215="-"),"-",IF(AND(S215=0,U215=0),0%,IF(S215&lt;U215,SUM(U215-S215)/S215,IF(S215&gt;U215,SUM(-1*(S215-U215)/S215),"")))))</x:f>
        <x:v/>
      </x:c>
      <x:c r="U215" s="183" t="n">
        <x:v>7025.00</x:v>
      </x:c>
      <x:c r="V215" s="183" t="n">
        <x:f ca="1">=SUM(U215/ round((O215- M215)/30.42,0))</x:f>
        <x:v/>
      </x:c>
      <x:c r="W215" s="196">
        <x:f ca="1">=IF(T215="","",IF(T215="-","",IF(U215=0,"",IF(OR(T215&gt;AA4,T215&lt;-AA4),"*",""))))</x:f>
        <x:v/>
      </x:c>
      <x:c r="X215" s="98" t="str">
        <x:v/>
      </x:c>
    </x:row>
    <x:row r="216" spans="1:25" s="12" x14ac:dyDescent="0.25">
      <x:c r="A216" s="90" t="str">
        <x:v>208</x:v>
      </x:c>
      <x:c r="B216" s="191" t="str">
        <x:v>FPR47393</x:v>
      </x:c>
      <x:c r="C216" s="191" t="str">
        <x:v>HP LJ M425</x:v>
      </x:c>
      <x:c r="D216" s="191" t="str">
        <x:v>B/W Laser Prints</x:v>
      </x:c>
      <x:c r="E216" s="191" t="str">
        <x:v>CNF8G1N8W1</x:v>
      </x:c>
      <x:c r="F216" s="191" t="str">
        <x:v>Active</x:v>
      </x:c>
      <x:c r="G216" s="191" t="str">
        <x:v>GMF PSC</x:v>
      </x:c>
      <x:c r="H216" s="191" t="str">
        <x:v/>
      </x:c>
      <x:c r="I216" s="191" t="str">
        <x:v/>
      </x:c>
      <x:c r="J216" s="191" t="str">
        <x:v/>
      </x:c>
      <x:c r="K216" s="191" t="str">
        <x:v>x</x:v>
      </x:c>
      <x:c r="L216" s="191" t="str">
        <x:v>1003</x:v>
      </x:c>
      <x:c r="M216" s="191" t="str">
        <x:v>5/22/2014</x:v>
      </x:c>
      <x:c r="N216" s="189" t="n">
        <x:v>0.00</x:v>
      </x:c>
      <x:c r="O216" s="191" t="str">
        <x:v>12/9/2014</x:v>
      </x:c>
      <x:c r="P216" s="189" t="n">
        <x:v>6985.00</x:v>
      </x:c>
      <x:c r="Q216" s="206" t="n">
        <x:v>0.002</x:v>
      </x:c>
      <x:c r="R216" s="206" t="n">
        <x:v>0.0041</x:v>
      </x:c>
      <x:c r="S216" s="189" t="n">
        <x:v/>
      </x:c>
      <x:c r="T216" s="187" t="n">
        <x:f ca="1">=IF(AND(U216=0,S216&gt;0),-100%,IF(OR(S216=0,S216="-"),"-",IF(AND(S216=0,U216=0),0%,IF(S216&lt;U216,SUM(U216-S216)/S216,IF(S216&gt;U216,SUM(-1*(S216-U216)/S216),"")))))</x:f>
        <x:v/>
      </x:c>
      <x:c r="U216" s="189" t="n">
        <x:v>6985.00</x:v>
      </x:c>
      <x:c r="V216" s="189" t="n">
        <x:f ca="1">=SUM(U216/ round((O216- M216)/30.42,0))</x:f>
        <x:v/>
      </x:c>
      <x:c r="W216" s="195">
        <x:f ca="1">=IF(T216="","",IF(T216="-","",IF(U216=0,"",IF(OR(T216&gt;AA4,T216&lt;-AA4),"*",""))))</x:f>
        <x:v/>
      </x:c>
      <x:c r="X216" s="91" t="str">
        <x:v/>
      </x:c>
    </x:row>
    <x:row r="217" spans="1:25" s="12" x14ac:dyDescent="0.25">
      <x:c r="A217" s="96" t="str">
        <x:v>209</x:v>
      </x:c>
      <x:c r="B217" s="192" t="str">
        <x:v>FPR56019</x:v>
      </x:c>
      <x:c r="C217" s="192" t="str">
        <x:v>HP LJ M402dn</x:v>
      </x:c>
      <x:c r="D217" s="192" t="str">
        <x:v>B/W Laser Prints</x:v>
      </x:c>
      <x:c r="E217" s="192" t="str">
        <x:v>PHBQC31384</x:v>
      </x:c>
      <x:c r="F217" s="192" t="str">
        <x:v>Active</x:v>
      </x:c>
      <x:c r="G217" s="192" t="str">
        <x:v>1048 - San Antonio HVAC</x:v>
      </x:c>
      <x:c r="H217" s="192" t="str">
        <x:v/>
      </x:c>
      <x:c r="I217" s="192" t="str">
        <x:v>Warehouse</x:v>
      </x:c>
      <x:c r="J217" s="192" t="str">
        <x:v/>
      </x:c>
      <x:c r="K217" s="192" t="str">
        <x:v/>
      </x:c>
      <x:c r="L217" s="192" t="str">
        <x:v>1048</x:v>
      </x:c>
      <x:c r="M217" s="192" t="str">
        <x:v>5/30/2018</x:v>
      </x:c>
      <x:c r="N217" s="183" t="n">
        <x:v>36827.00</x:v>
      </x:c>
      <x:c r="O217" s="192" t="str">
        <x:v>8/28/2018</x:v>
      </x:c>
      <x:c r="P217" s="183" t="n">
        <x:v>43791.00</x:v>
      </x:c>
      <x:c r="Q217" s="207" t="n">
        <x:v>0.002</x:v>
      </x:c>
      <x:c r="R217" s="207" t="n">
        <x:v>0.0041</x:v>
      </x:c>
      <x:c r="S217" s="183" t="n">
        <x:v/>
      </x:c>
      <x:c r="T217" s="182" t="n">
        <x:f ca="1">=IF(AND(U217=0,S217&gt;0),-100%,IF(OR(S217=0,S217="-"),"-",IF(AND(S217=0,U217=0),0%,IF(S217&lt;U217,SUM(U217-S217)/S217,IF(S217&gt;U217,SUM(-1*(S217-U217)/S217),"")))))</x:f>
        <x:v/>
      </x:c>
      <x:c r="U217" s="183" t="n">
        <x:v>6964.00</x:v>
      </x:c>
      <x:c r="V217" s="183" t="n">
        <x:f ca="1">=SUM(U217/ round((O217- M217)/30.42,0))</x:f>
        <x:v/>
      </x:c>
      <x:c r="W217" s="196">
        <x:f ca="1">=IF(T217="","",IF(T217="-","",IF(U217=0,"",IF(OR(T217&gt;AA4,T217&lt;-AA4),"*",""))))</x:f>
        <x:v/>
      </x:c>
      <x:c r="X217" s="98" t="str">
        <x:v/>
      </x:c>
    </x:row>
    <x:row r="218" spans="1:25" s="12" x14ac:dyDescent="0.25">
      <x:c r="A218" s="90" t="str">
        <x:v>210</x:v>
      </x:c>
      <x:c r="B218" s="191" t="str">
        <x:v>FPR48681</x:v>
      </x:c>
      <x:c r="C218" s="191" t="str">
        <x:v>Ricoh SP C320DN</x:v>
      </x:c>
      <x:c r="D218" s="191" t="str">
        <x:v>B/W Laser Prints</x:v>
      </x:c>
      <x:c r="E218" s="191" t="str">
        <x:v>S9948500596</x:v>
      </x:c>
      <x:c r="F218" s="191" t="str">
        <x:v>Active</x:v>
      </x:c>
      <x:c r="G218" s="191" t="str">
        <x:v>1077 - Fort Worth Expressions Home Gallery</x:v>
      </x:c>
      <x:c r="H218" s="191" t="str">
        <x:v/>
      </x:c>
      <x:c r="I218" s="191" t="str">
        <x:v>Front Desk</x:v>
      </x:c>
      <x:c r="J218" s="191" t="str">
        <x:v>1</x:v>
      </x:c>
      <x:c r="K218" s="191" t="str">
        <x:v/>
      </x:c>
      <x:c r="L218" s="191" t="str">
        <x:v>1077</x:v>
      </x:c>
      <x:c r="M218" s="191" t="str">
        <x:v>6/1/2014</x:v>
      </x:c>
      <x:c r="N218" s="189" t="n">
        <x:v>4.00</x:v>
      </x:c>
      <x:c r="O218" s="191" t="str">
        <x:v>12/9/2014</x:v>
      </x:c>
      <x:c r="P218" s="189" t="n">
        <x:v>6952.00</x:v>
      </x:c>
      <x:c r="Q218" s="206" t="n">
        <x:v>0.002</x:v>
      </x:c>
      <x:c r="R218" s="206" t="n">
        <x:v>0.0041</x:v>
      </x:c>
      <x:c r="S218" s="189" t="n">
        <x:v/>
      </x:c>
      <x:c r="T218" s="187" t="n">
        <x:f ca="1">=IF(AND(U218=0,S218&gt;0),-100%,IF(OR(S218=0,S218="-"),"-",IF(AND(S218=0,U218=0),0%,IF(S218&lt;U218,SUM(U218-S218)/S218,IF(S218&gt;U218,SUM(-1*(S218-U218)/S218),"")))))</x:f>
        <x:v/>
      </x:c>
      <x:c r="U218" s="189" t="n">
        <x:v>6948.00</x:v>
      </x:c>
      <x:c r="V218" s="189" t="n">
        <x:f ca="1">=SUM(U218/ round((O218- M218)/30.42,0))</x:f>
        <x:v/>
      </x:c>
      <x:c r="W218" s="195">
        <x:f ca="1">=IF(T218="","",IF(T218="-","",IF(U218=0,"",IF(OR(T218&gt;AA4,T218&lt;-AA4),"*",""))))</x:f>
        <x:v/>
      </x:c>
      <x:c r="X218" s="91" t="str">
        <x:v/>
      </x:c>
    </x:row>
    <x:row r="219" spans="1:25" s="12" x14ac:dyDescent="0.25">
      <x:c r="A219" s="96" t="str">
        <x:v>211</x:v>
      </x:c>
      <x:c r="B219" s="192" t="str">
        <x:v>FPR51670</x:v>
      </x:c>
      <x:c r="C219" s="192" t="str">
        <x:v>HP LJ M401dn</x:v>
      </x:c>
      <x:c r="D219" s="192" t="str">
        <x:v>B/W Laser Prints</x:v>
      </x:c>
      <x:c r="E219" s="192" t="str">
        <x:v>PHGFB82808</x:v>
      </x:c>
      <x:c r="F219" s="192" t="str">
        <x:v>Active</x:v>
      </x:c>
      <x:c r="G219" s="192" t="str">
        <x:v>1040 - Las Cruces</x:v>
      </x:c>
      <x:c r="H219" s="192" t="str">
        <x:v/>
      </x:c>
      <x:c r="I219" s="192" t="str">
        <x:v/>
      </x:c>
      <x:c r="J219" s="192" t="str">
        <x:v/>
      </x:c>
      <x:c r="K219" s="192" t="str">
        <x:v/>
      </x:c>
      <x:c r="L219" s="192" t="str">
        <x:v>1040</x:v>
      </x:c>
      <x:c r="M219" s="192" t="str">
        <x:v>2/28/2018</x:v>
      </x:c>
      <x:c r="N219" s="183" t="n">
        <x:v>62363.00</x:v>
      </x:c>
      <x:c r="O219" s="192" t="str">
        <x:v>5/30/2018</x:v>
      </x:c>
      <x:c r="P219" s="183" t="n">
        <x:v>68936.00</x:v>
      </x:c>
      <x:c r="Q219" s="207" t="n">
        <x:v>0.0019</x:v>
      </x:c>
      <x:c r="R219" s="207" t="n">
        <x:v>0.0038</x:v>
      </x:c>
      <x:c r="S219" s="183" t="n">
        <x:v/>
      </x:c>
      <x:c r="T219" s="182" t="n">
        <x:f ca="1">=IF(AND(U219=0,S219&gt;0),-100%,IF(OR(S219=0,S219="-"),"-",IF(AND(S219=0,U219=0),0%,IF(S219&lt;U219,SUM(U219-S219)/S219,IF(S219&gt;U219,SUM(-1*(S219-U219)/S219),"")))))</x:f>
        <x:v/>
      </x:c>
      <x:c r="U219" s="183" t="n">
        <x:v>6573.00</x:v>
      </x:c>
      <x:c r="V219" s="183" t="n">
        <x:f ca="1">=SUM(U219/ round((O219- M219)/30.42,0))</x:f>
        <x:v/>
      </x:c>
      <x:c r="W219" s="196">
        <x:f ca="1">=IF(T219="","",IF(T219="-","",IF(U219=0,"",IF(OR(T219&gt;AA4,T219&lt;-AA4),"*",""))))</x:f>
        <x:v/>
      </x:c>
      <x:c r="X219" s="98" t="str">
        <x:v/>
      </x:c>
    </x:row>
    <x:row r="220" spans="1:25" s="12" x14ac:dyDescent="0.25">
      <x:c r="A220" s="90" t="str">
        <x:v>212</x:v>
      </x:c>
      <x:c r="B220" s="191" t="str">
        <x:v>FPR59275</x:v>
      </x:c>
      <x:c r="C220" s="191" t="str">
        <x:v>HP LJ M402dn</x:v>
      </x:c>
      <x:c r="D220" s="191" t="str">
        <x:v>B/W Laser Prints</x:v>
      </x:c>
      <x:c r="E220" s="191" t="str">
        <x:v>PHB5D22247</x:v>
      </x:c>
      <x:c r="F220" s="191" t="str">
        <x:v>Active</x:v>
      </x:c>
      <x:c r="G220" s="191" t="str">
        <x:v>1029 - San Angelo</x:v>
      </x:c>
      <x:c r="H220" s="191" t="str">
        <x:v/>
      </x:c>
      <x:c r="I220" s="191" t="str">
        <x:v/>
      </x:c>
      <x:c r="J220" s="191" t="str">
        <x:v/>
      </x:c>
      <x:c r="K220" s="191" t="str">
        <x:v/>
      </x:c>
      <x:c r="L220" s="191" t="str">
        <x:v>1029</x:v>
      </x:c>
      <x:c r="M220" s="191" t="str">
        <x:v>10/2/2017</x:v>
      </x:c>
      <x:c r="N220" s="189" t="n">
        <x:v>0.00</x:v>
      </x:c>
      <x:c r="O220" s="191" t="str">
        <x:v>2/28/2018</x:v>
      </x:c>
      <x:c r="P220" s="189" t="n">
        <x:v>6563.00</x:v>
      </x:c>
      <x:c r="Q220" s="206" t="n">
        <x:v>0.0019</x:v>
      </x:c>
      <x:c r="R220" s="206" t="n">
        <x:v>0.0038</x:v>
      </x:c>
      <x:c r="S220" s="189" t="n">
        <x:v/>
      </x:c>
      <x:c r="T220" s="187" t="n">
        <x:f ca="1">=IF(AND(U220=0,S220&gt;0),-100%,IF(OR(S220=0,S220="-"),"-",IF(AND(S220=0,U220=0),0%,IF(S220&lt;U220,SUM(U220-S220)/S220,IF(S220&gt;U220,SUM(-1*(S220-U220)/S220),"")))))</x:f>
        <x:v/>
      </x:c>
      <x:c r="U220" s="189" t="n">
        <x:v>6563.00</x:v>
      </x:c>
      <x:c r="V220" s="189" t="n">
        <x:f ca="1">=SUM(U220/ round((O220- M220)/30.42,0))</x:f>
        <x:v/>
      </x:c>
      <x:c r="W220" s="195">
        <x:f ca="1">=IF(T220="","",IF(T220="-","",IF(U220=0,"",IF(OR(T220&gt;AA4,T220&lt;-AA4),"*",""))))</x:f>
        <x:v/>
      </x:c>
      <x:c r="X220" s="91" t="str">
        <x:v/>
      </x:c>
    </x:row>
    <x:row r="221" spans="1:25" s="12" x14ac:dyDescent="0.25">
      <x:c r="A221" s="96" t="str">
        <x:v>213</x:v>
      </x:c>
      <x:c r="B221" s="192" t="str">
        <x:v>FPR56029</x:v>
      </x:c>
      <x:c r="C221" s="192" t="str">
        <x:v>HP LJ M402dn</x:v>
      </x:c>
      <x:c r="D221" s="192" t="str">
        <x:v>B/W Laser Prints</x:v>
      </x:c>
      <x:c r="E221" s="192" t="str">
        <x:v>PHBQC31383</x:v>
      </x:c>
      <x:c r="F221" s="192" t="str">
        <x:v>Active</x:v>
      </x:c>
      <x:c r="G221" s="192" t="str">
        <x:v>1027 - Longview</x:v>
      </x:c>
      <x:c r="H221" s="192" t="str">
        <x:v/>
      </x:c>
      <x:c r="I221" s="192" t="str">
        <x:v/>
      </x:c>
      <x:c r="J221" s="192" t="str">
        <x:v/>
      </x:c>
      <x:c r="K221" s="192" t="str">
        <x:v/>
      </x:c>
      <x:c r="L221" s="192" t="str">
        <x:v>1027</x:v>
      </x:c>
      <x:c r="M221" s="192" t="str">
        <x:v>2/28/2018</x:v>
      </x:c>
      <x:c r="N221" s="183" t="n">
        <x:v>32727.00</x:v>
      </x:c>
      <x:c r="O221" s="192" t="str">
        <x:v>5/30/2018</x:v>
      </x:c>
      <x:c r="P221" s="183" t="n">
        <x:v>39265.00</x:v>
      </x:c>
      <x:c r="Q221" s="207" t="n">
        <x:v>0.0019</x:v>
      </x:c>
      <x:c r="R221" s="207" t="n">
        <x:v>0.0038</x:v>
      </x:c>
      <x:c r="S221" s="183" t="n">
        <x:v/>
      </x:c>
      <x:c r="T221" s="182" t="n">
        <x:f ca="1">=IF(AND(U221=0,S221&gt;0),-100%,IF(OR(S221=0,S221="-"),"-",IF(AND(S221=0,U221=0),0%,IF(S221&lt;U221,SUM(U221-S221)/S221,IF(S221&gt;U221,SUM(-1*(S221-U221)/S221),"")))))</x:f>
        <x:v/>
      </x:c>
      <x:c r="U221" s="183" t="n">
        <x:v>6538.00</x:v>
      </x:c>
      <x:c r="V221" s="183" t="n">
        <x:f ca="1">=SUM(U221/ round((O221- M221)/30.42,0))</x:f>
        <x:v/>
      </x:c>
      <x:c r="W221" s="196">
        <x:f ca="1">=IF(T221="","",IF(T221="-","",IF(U221=0,"",IF(OR(T221&gt;AA4,T221&lt;-AA4),"*",""))))</x:f>
        <x:v/>
      </x:c>
      <x:c r="X221" s="98" t="str">
        <x:v/>
      </x:c>
    </x:row>
    <x:row r="222" spans="1:25" s="12" x14ac:dyDescent="0.25">
      <x:c r="A222" s="90" t="str">
        <x:v>214</x:v>
      </x:c>
      <x:c r="B222" s="191" t="str">
        <x:v>FPR55911</x:v>
      </x:c>
      <x:c r="C222" s="191" t="str">
        <x:v>HP LJ M402dn</x:v>
      </x:c>
      <x:c r="D222" s="191" t="str">
        <x:v>B/W Laser Prints</x:v>
      </x:c>
      <x:c r="E222" s="191" t="str">
        <x:v>PHBQG09540</x:v>
      </x:c>
      <x:c r="F222" s="191" t="str">
        <x:v>Active</x:v>
      </x:c>
      <x:c r="G222" s="191" t="str">
        <x:v>1001 - Abilene</x:v>
      </x:c>
      <x:c r="H222" s="191" t="str">
        <x:v/>
      </x:c>
      <x:c r="I222" s="191" t="str">
        <x:v>Warehouse</x:v>
      </x:c>
      <x:c r="J222" s="191" t="str">
        <x:v/>
      </x:c>
      <x:c r="K222" s="191" t="str">
        <x:v/>
      </x:c>
      <x:c r="L222" s="191" t="str">
        <x:v>1001</x:v>
      </x:c>
      <x:c r="M222" s="191" t="str">
        <x:v>9/2/2017</x:v>
      </x:c>
      <x:c r="N222" s="189" t="n">
        <x:v>14051.00</x:v>
      </x:c>
      <x:c r="O222" s="191" t="str">
        <x:v>2/28/2018</x:v>
      </x:c>
      <x:c r="P222" s="189" t="n">
        <x:v>20561.00</x:v>
      </x:c>
      <x:c r="Q222" s="206" t="n">
        <x:v>0.0019</x:v>
      </x:c>
      <x:c r="R222" s="206" t="n">
        <x:v>0.0038</x:v>
      </x:c>
      <x:c r="S222" s="189" t="n">
        <x:v/>
      </x:c>
      <x:c r="T222" s="187" t="n">
        <x:f ca="1">=IF(AND(U222=0,S222&gt;0),-100%,IF(OR(S222=0,S222="-"),"-",IF(AND(S222=0,U222=0),0%,IF(S222&lt;U222,SUM(U222-S222)/S222,IF(S222&gt;U222,SUM(-1*(S222-U222)/S222),"")))))</x:f>
        <x:v/>
      </x:c>
      <x:c r="U222" s="189" t="n">
        <x:v>6510.00</x:v>
      </x:c>
      <x:c r="V222" s="189" t="n">
        <x:f ca="1">=SUM(U222/ round((O222- M222)/30.42,0))</x:f>
        <x:v/>
      </x:c>
      <x:c r="W222" s="195">
        <x:f ca="1">=IF(T222="","",IF(T222="-","",IF(U222=0,"",IF(OR(T222&gt;AA4,T222&lt;-AA4),"*",""))))</x:f>
        <x:v/>
      </x:c>
      <x:c r="X222" s="91" t="str">
        <x:v/>
      </x:c>
    </x:row>
    <x:row r="223" spans="1:25" s="12" x14ac:dyDescent="0.25">
      <x:c r="A223" s="96" t="str">
        <x:v>215</x:v>
      </x:c>
      <x:c r="B223" s="192" t="str">
        <x:v>FPR56001</x:v>
      </x:c>
      <x:c r="C223" s="192" t="str">
        <x:v>HP LJ M402dn</x:v>
      </x:c>
      <x:c r="D223" s="192" t="str">
        <x:v>B/W Laser Prints</x:v>
      </x:c>
      <x:c r="E223" s="192" t="str">
        <x:v>PHBQC31395</x:v>
      </x:c>
      <x:c r="F223" s="192" t="str">
        <x:v>Active</x:v>
      </x:c>
      <x:c r="G223" s="192" t="str">
        <x:v>3010 - Tucson, AZ</x:v>
      </x:c>
      <x:c r="H223" s="192" t="str">
        <x:v/>
      </x:c>
      <x:c r="I223" s="192" t="str">
        <x:v>Counter</x:v>
      </x:c>
      <x:c r="J223" s="192" t="str">
        <x:v/>
      </x:c>
      <x:c r="K223" s="192" t="str">
        <x:v/>
      </x:c>
      <x:c r="L223" s="192" t="str">
        <x:v>3010</x:v>
      </x:c>
      <x:c r="M223" s="192" t="str">
        <x:v>2/27/2017</x:v>
      </x:c>
      <x:c r="N223" s="183" t="n">
        <x:v>2842.00</x:v>
      </x:c>
      <x:c r="O223" s="192" t="str">
        <x:v>5/31/2017</x:v>
      </x:c>
      <x:c r="P223" s="183" t="n">
        <x:v>9314.00</x:v>
      </x:c>
      <x:c r="Q223" s="207" t="n">
        <x:v>0.0019</x:v>
      </x:c>
      <x:c r="R223" s="207" t="n">
        <x:v>0.0038</x:v>
      </x:c>
      <x:c r="S223" s="183" t="n">
        <x:v/>
      </x:c>
      <x:c r="T223" s="182" t="n">
        <x:f ca="1">=IF(AND(U223=0,S223&gt;0),-100%,IF(OR(S223=0,S223="-"),"-",IF(AND(S223=0,U223=0),0%,IF(S223&lt;U223,SUM(U223-S223)/S223,IF(S223&gt;U223,SUM(-1*(S223-U223)/S223),"")))))</x:f>
        <x:v/>
      </x:c>
      <x:c r="U223" s="183" t="n">
        <x:v>6472.00</x:v>
      </x:c>
      <x:c r="V223" s="183" t="n">
        <x:f ca="1">=SUM(U223/ round((O223- M223)/30.42,0))</x:f>
        <x:v/>
      </x:c>
      <x:c r="W223" s="196">
        <x:f ca="1">=IF(T223="","",IF(T223="-","",IF(U223=0,"",IF(OR(T223&gt;AA4,T223&lt;-AA4),"*",""))))</x:f>
        <x:v/>
      </x:c>
      <x:c r="X223" s="98" t="str">
        <x:v/>
      </x:c>
    </x:row>
    <x:row r="224" spans="1:25" s="12" x14ac:dyDescent="0.25">
      <x:c r="A224" s="90" t="str">
        <x:v>216</x:v>
      </x:c>
      <x:c r="B224" s="191" t="str">
        <x:v>FPR51654</x:v>
      </x:c>
      <x:c r="C224" s="191" t="str">
        <x:v>HP LJ M401dn</x:v>
      </x:c>
      <x:c r="D224" s="191" t="str">
        <x:v>B/W Laser Prints</x:v>
      </x:c>
      <x:c r="E224" s="191" t="str">
        <x:v>PHGFB82831</x:v>
      </x:c>
      <x:c r="F224" s="191" t="str">
        <x:v>Active</x:v>
      </x:c>
      <x:c r="G224" s="191" t="str">
        <x:v>1109 - Santa Fe</x:v>
      </x:c>
      <x:c r="H224" s="191" t="str">
        <x:v/>
      </x:c>
      <x:c r="I224" s="191" t="str">
        <x:v/>
      </x:c>
      <x:c r="J224" s="191" t="str">
        <x:v/>
      </x:c>
      <x:c r="K224" s="191" t="str">
        <x:v/>
      </x:c>
      <x:c r="L224" s="191" t="str">
        <x:v>1109</x:v>
      </x:c>
      <x:c r="M224" s="191" t="str">
        <x:v>2/22/2016</x:v>
      </x:c>
      <x:c r="N224" s="189" t="n">
        <x:v>9755.00</x:v>
      </x:c>
      <x:c r="O224" s="191" t="str">
        <x:v>5/27/2016</x:v>
      </x:c>
      <x:c r="P224" s="189" t="n">
        <x:v>16197.00</x:v>
      </x:c>
      <x:c r="Q224" s="206" t="n">
        <x:v>0.0019</x:v>
      </x:c>
      <x:c r="R224" s="206" t="n">
        <x:v>0.0038</x:v>
      </x:c>
      <x:c r="S224" s="189" t="n">
        <x:v/>
      </x:c>
      <x:c r="T224" s="187" t="n">
        <x:f ca="1">=IF(AND(U224=0,S224&gt;0),-100%,IF(OR(S224=0,S224="-"),"-",IF(AND(S224=0,U224=0),0%,IF(S224&lt;U224,SUM(U224-S224)/S224,IF(S224&gt;U224,SUM(-1*(S224-U224)/S224),"")))))</x:f>
        <x:v/>
      </x:c>
      <x:c r="U224" s="189" t="n">
        <x:v>6442.00</x:v>
      </x:c>
      <x:c r="V224" s="189" t="n">
        <x:f ca="1">=SUM(U224/ round((O224- M224)/30.42,0))</x:f>
        <x:v/>
      </x:c>
      <x:c r="W224" s="195">
        <x:f ca="1">=IF(T224="","",IF(T224="-","",IF(U224=0,"",IF(OR(T224&gt;AA4,T224&lt;-AA4),"*",""))))</x:f>
        <x:v/>
      </x:c>
      <x:c r="X224" s="91" t="str">
        <x:v/>
      </x:c>
    </x:row>
    <x:row r="225" spans="1:25" s="12" x14ac:dyDescent="0.25">
      <x:c r="A225" s="96" t="str">
        <x:v>217</x:v>
      </x:c>
      <x:c r="B225" s="192" t="str">
        <x:v>FPR51667</x:v>
      </x:c>
      <x:c r="C225" s="192" t="str">
        <x:v>HP LJ M401dn</x:v>
      </x:c>
      <x:c r="D225" s="192" t="str">
        <x:v>B/W Laser Prints</x:v>
      </x:c>
      <x:c r="E225" s="192" t="str">
        <x:v>PHGFB82836</x:v>
      </x:c>
      <x:c r="F225" s="192" t="str">
        <x:v>Active</x:v>
      </x:c>
      <x:c r="G225" s="192" t="str">
        <x:v>1044 - Albuquerque</x:v>
      </x:c>
      <x:c r="H225" s="192" t="str">
        <x:v/>
      </x:c>
      <x:c r="I225" s="192" t="str">
        <x:v/>
      </x:c>
      <x:c r="J225" s="192" t="str">
        <x:v/>
      </x:c>
      <x:c r="K225" s="192" t="str">
        <x:v/>
      </x:c>
      <x:c r="L225" s="192" t="str">
        <x:v>1044</x:v>
      </x:c>
      <x:c r="M225" s="192" t="str">
        <x:v>2/28/2018</x:v>
      </x:c>
      <x:c r="N225" s="183" t="n">
        <x:v>93580.00</x:v>
      </x:c>
      <x:c r="O225" s="192" t="str">
        <x:v>5/30/2018</x:v>
      </x:c>
      <x:c r="P225" s="183" t="n">
        <x:v>99856.00</x:v>
      </x:c>
      <x:c r="Q225" s="207" t="n">
        <x:v>0.0018</x:v>
      </x:c>
      <x:c r="R225" s="207" t="n">
        <x:v>0.0037</x:v>
      </x:c>
      <x:c r="S225" s="183" t="n">
        <x:v/>
      </x:c>
      <x:c r="T225" s="182" t="n">
        <x:f ca="1">=IF(AND(U225=0,S225&gt;0),-100%,IF(OR(S225=0,S225="-"),"-",IF(AND(S225=0,U225=0),0%,IF(S225&lt;U225,SUM(U225-S225)/S225,IF(S225&gt;U225,SUM(-1*(S225-U225)/S225),"")))))</x:f>
        <x:v/>
      </x:c>
      <x:c r="U225" s="183" t="n">
        <x:v>6276.00</x:v>
      </x:c>
      <x:c r="V225" s="183" t="n">
        <x:f ca="1">=SUM(U225/ round((O225- M225)/30.42,0))</x:f>
        <x:v/>
      </x:c>
      <x:c r="W225" s="196">
        <x:f ca="1">=IF(T225="","",IF(T225="-","",IF(U225=0,"",IF(OR(T225&gt;AA4,T225&lt;-AA4),"*",""))))</x:f>
        <x:v/>
      </x:c>
      <x:c r="X225" s="98" t="str">
        <x:v/>
      </x:c>
    </x:row>
    <x:row r="226" spans="1:25" s="12" x14ac:dyDescent="0.25">
      <x:c r="A226" s="90" t="str">
        <x:v>218</x:v>
      </x:c>
      <x:c r="B226" s="191" t="str">
        <x:v>FPR51648</x:v>
      </x:c>
      <x:c r="C226" s="191" t="str">
        <x:v>HP LJ M401dn</x:v>
      </x:c>
      <x:c r="D226" s="191" t="str">
        <x:v>B/W Laser Prints</x:v>
      </x:c>
      <x:c r="E226" s="191" t="str">
        <x:v>PHGFB82819</x:v>
      </x:c>
      <x:c r="F226" s="191" t="str">
        <x:v>Active</x:v>
      </x:c>
      <x:c r="G226" s="191" t="str">
        <x:v>1112 - El Paso Showroom</x:v>
      </x:c>
      <x:c r="H226" s="191" t="str">
        <x:v/>
      </x:c>
      <x:c r="I226" s="191" t="str">
        <x:v/>
      </x:c>
      <x:c r="J226" s="191" t="str">
        <x:v/>
      </x:c>
      <x:c r="K226" s="191" t="str">
        <x:v/>
      </x:c>
      <x:c r="L226" s="191" t="str">
        <x:v>1112</x:v>
      </x:c>
      <x:c r="M226" s="191" t="str">
        <x:v>5/21/2018</x:v>
      </x:c>
      <x:c r="N226" s="189" t="n">
        <x:v>39824.00</x:v>
      </x:c>
      <x:c r="O226" s="191" t="str">
        <x:v>8/28/2018</x:v>
      </x:c>
      <x:c r="P226" s="189" t="n">
        <x:v>45929.00</x:v>
      </x:c>
      <x:c r="Q226" s="206" t="n">
        <x:v>0.0018</x:v>
      </x:c>
      <x:c r="R226" s="206" t="n">
        <x:v>0.0036</x:v>
      </x:c>
      <x:c r="S226" s="189" t="n">
        <x:v/>
      </x:c>
      <x:c r="T226" s="187" t="n">
        <x:f ca="1">=IF(AND(U226=0,S226&gt;0),-100%,IF(OR(S226=0,S226="-"),"-",IF(AND(S226=0,U226=0),0%,IF(S226&lt;U226,SUM(U226-S226)/S226,IF(S226&gt;U226,SUM(-1*(S226-U226)/S226),"")))))</x:f>
        <x:v/>
      </x:c>
      <x:c r="U226" s="189" t="n">
        <x:v>6105.00</x:v>
      </x:c>
      <x:c r="V226" s="189" t="n">
        <x:f ca="1">=SUM(U226/ round((O226- M226)/30.42,0))</x:f>
        <x:v/>
      </x:c>
      <x:c r="W226" s="195">
        <x:f ca="1">=IF(T226="","",IF(T226="-","",IF(U226=0,"",IF(OR(T226&gt;AA4,T226&lt;-AA4),"*",""))))</x:f>
        <x:v/>
      </x:c>
      <x:c r="X226" s="91" t="str">
        <x:v/>
      </x:c>
    </x:row>
    <x:row r="227" spans="1:25" s="12" x14ac:dyDescent="0.25">
      <x:c r="A227" s="96" t="str">
        <x:v>219</x:v>
      </x:c>
      <x:c r="B227" s="192" t="str">
        <x:v>FPR51552</x:v>
      </x:c>
      <x:c r="C227" s="192" t="str">
        <x:v>HP LJ M401dn</x:v>
      </x:c>
      <x:c r="D227" s="192" t="str">
        <x:v>B/W Laser Prints</x:v>
      </x:c>
      <x:c r="E227" s="192" t="str">
        <x:v>PHGFB82813</x:v>
      </x:c>
      <x:c r="F227" s="192" t="str">
        <x:v>Active</x:v>
      </x:c>
      <x:c r="G227" s="192" t="str">
        <x:v>1028 - Sherman</x:v>
      </x:c>
      <x:c r="H227" s="192" t="str">
        <x:v/>
      </x:c>
      <x:c r="I227" s="192" t="str">
        <x:v/>
      </x:c>
      <x:c r="J227" s="192" t="str">
        <x:v/>
      </x:c>
      <x:c r="K227" s="192" t="str">
        <x:v/>
      </x:c>
      <x:c r="L227" s="192" t="str">
        <x:v>1028</x:v>
      </x:c>
      <x:c r="M227" s="192" t="str">
        <x:v>2/22/2016</x:v>
      </x:c>
      <x:c r="N227" s="183" t="n">
        <x:v>7368.00</x:v>
      </x:c>
      <x:c r="O227" s="192" t="str">
        <x:v>5/27/2016</x:v>
      </x:c>
      <x:c r="P227" s="183" t="n">
        <x:v>13410.00</x:v>
      </x:c>
      <x:c r="Q227" s="207" t="n">
        <x:v>0.0017</x:v>
      </x:c>
      <x:c r="R227" s="207" t="n">
        <x:v>0.0035</x:v>
      </x:c>
      <x:c r="S227" s="183" t="n">
        <x:v/>
      </x:c>
      <x:c r="T227" s="182" t="n">
        <x:f ca="1">=IF(AND(U227=0,S227&gt;0),-100%,IF(OR(S227=0,S227="-"),"-",IF(AND(S227=0,U227=0),0%,IF(S227&lt;U227,SUM(U227-S227)/S227,IF(S227&gt;U227,SUM(-1*(S227-U227)/S227),"")))))</x:f>
        <x:v/>
      </x:c>
      <x:c r="U227" s="183" t="n">
        <x:v>6042.00</x:v>
      </x:c>
      <x:c r="V227" s="183" t="n">
        <x:f ca="1">=SUM(U227/ round((O227- M227)/30.42,0))</x:f>
        <x:v/>
      </x:c>
      <x:c r="W227" s="196">
        <x:f ca="1">=IF(T227="","",IF(T227="-","",IF(U227=0,"",IF(OR(T227&gt;AA4,T227&lt;-AA4),"*",""))))</x:f>
        <x:v/>
      </x:c>
      <x:c r="X227" s="98" t="str">
        <x:v/>
      </x:c>
    </x:row>
    <x:row r="228" spans="1:25" s="12" x14ac:dyDescent="0.25">
      <x:c r="A228" s="90" t="str">
        <x:v>220</x:v>
      </x:c>
      <x:c r="B228" s="191" t="str">
        <x:v>FPR56069</x:v>
      </x:c>
      <x:c r="C228" s="191" t="str">
        <x:v>HP LJ M402dn</x:v>
      </x:c>
      <x:c r="D228" s="191" t="str">
        <x:v>B/W Laser Prints</x:v>
      </x:c>
      <x:c r="E228" s="191" t="str">
        <x:v>PHB5B12943</x:v>
      </x:c>
      <x:c r="F228" s="191" t="str">
        <x:v>Active</x:v>
      </x:c>
      <x:c r="G228" s="191" t="str">
        <x:v>1310 - Charlotte</x:v>
      </x:c>
      <x:c r="H228" s="191" t="str">
        <x:v/>
      </x:c>
      <x:c r="I228" s="191" t="str">
        <x:v/>
      </x:c>
      <x:c r="J228" s="191" t="str">
        <x:v/>
      </x:c>
      <x:c r="K228" s="191" t="str">
        <x:v/>
      </x:c>
      <x:c r="L228" s="191" t="str">
        <x:v>1310</x:v>
      </x:c>
      <x:c r="M228" s="191" t="str">
        <x:v>2/28/2018</x:v>
      </x:c>
      <x:c r="N228" s="189" t="n">
        <x:v>16977.00</x:v>
      </x:c>
      <x:c r="O228" s="191" t="str">
        <x:v>5/30/2018</x:v>
      </x:c>
      <x:c r="P228" s="189" t="n">
        <x:v>22991.00</x:v>
      </x:c>
      <x:c r="Q228" s="206" t="n">
        <x:v>0.0017</x:v>
      </x:c>
      <x:c r="R228" s="206" t="n">
        <x:v>0.0035</x:v>
      </x:c>
      <x:c r="S228" s="189" t="n">
        <x:v/>
      </x:c>
      <x:c r="T228" s="187" t="n">
        <x:f ca="1">=IF(AND(U228=0,S228&gt;0),-100%,IF(OR(S228=0,S228="-"),"-",IF(AND(S228=0,U228=0),0%,IF(S228&lt;U228,SUM(U228-S228)/S228,IF(S228&gt;U228,SUM(-1*(S228-U228)/S228),"")))))</x:f>
        <x:v/>
      </x:c>
      <x:c r="U228" s="189" t="n">
        <x:v>6014.00</x:v>
      </x:c>
      <x:c r="V228" s="189" t="n">
        <x:f ca="1">=SUM(U228/ round((O228- M228)/30.42,0))</x:f>
        <x:v/>
      </x:c>
      <x:c r="W228" s="195">
        <x:f ca="1">=IF(T228="","",IF(T228="-","",IF(U228=0,"",IF(OR(T228&gt;AA4,T228&lt;-AA4),"*",""))))</x:f>
        <x:v/>
      </x:c>
      <x:c r="X228" s="91" t="str">
        <x:v/>
      </x:c>
    </x:row>
    <x:row r="229" spans="1:25" s="12" x14ac:dyDescent="0.25">
      <x:c r="A229" s="96" t="str">
        <x:v>221</x:v>
      </x:c>
      <x:c r="B229" s="192" t="str">
        <x:v>FPR55987</x:v>
      </x:c>
      <x:c r="C229" s="192" t="str">
        <x:v>HP LJ M402dn</x:v>
      </x:c>
      <x:c r="D229" s="192" t="str">
        <x:v>B/W Laser Prints</x:v>
      </x:c>
      <x:c r="E229" s="192" t="str">
        <x:v>PHBQG09550</x:v>
      </x:c>
      <x:c r="F229" s="192" t="str">
        <x:v>Active</x:v>
      </x:c>
      <x:c r="G229" s="192" t="str">
        <x:v>1103 - Oklahoma City South</x:v>
      </x:c>
      <x:c r="H229" s="192" t="str">
        <x:v/>
      </x:c>
      <x:c r="I229" s="192" t="str">
        <x:v/>
      </x:c>
      <x:c r="J229" s="192" t="str">
        <x:v/>
      </x:c>
      <x:c r="K229" s="192" t="str">
        <x:v/>
      </x:c>
      <x:c r="L229" s="192" t="str">
        <x:v>1103</x:v>
      </x:c>
      <x:c r="M229" s="192" t="str">
        <x:v>9/4/2017</x:v>
      </x:c>
      <x:c r="N229" s="183" t="n">
        <x:v>15958.00</x:v>
      </x:c>
      <x:c r="O229" s="192" t="str">
        <x:v>2/28/2018</x:v>
      </x:c>
      <x:c r="P229" s="183" t="n">
        <x:v>21955.00</x:v>
      </x:c>
      <x:c r="Q229" s="207" t="n">
        <x:v>0.0017</x:v>
      </x:c>
      <x:c r="R229" s="207" t="n">
        <x:v>0.0035</x:v>
      </x:c>
      <x:c r="S229" s="183" t="n">
        <x:v/>
      </x:c>
      <x:c r="T229" s="182" t="n">
        <x:f ca="1">=IF(AND(U229=0,S229&gt;0),-100%,IF(OR(S229=0,S229="-"),"-",IF(AND(S229=0,U229=0),0%,IF(S229&lt;U229,SUM(U229-S229)/S229,IF(S229&gt;U229,SUM(-1*(S229-U229)/S229),"")))))</x:f>
        <x:v/>
      </x:c>
      <x:c r="U229" s="183" t="n">
        <x:v>5997.00</x:v>
      </x:c>
      <x:c r="V229" s="183" t="n">
        <x:f ca="1">=SUM(U229/ round((O229- M229)/30.42,0))</x:f>
        <x:v/>
      </x:c>
      <x:c r="W229" s="196">
        <x:f ca="1">=IF(T229="","",IF(T229="-","",IF(U229=0,"",IF(OR(T229&gt;AA4,T229&lt;-AA4),"*",""))))</x:f>
        <x:v/>
      </x:c>
      <x:c r="X229" s="98" t="str">
        <x:v/>
      </x:c>
    </x:row>
    <x:row r="230" spans="1:25" s="12" x14ac:dyDescent="0.25">
      <x:c r="A230" s="90" t="str">
        <x:v>222</x:v>
      </x:c>
      <x:c r="B230" s="191" t="str">
        <x:v>FPR51553</x:v>
      </x:c>
      <x:c r="C230" s="191" t="str">
        <x:v>HP LJ M401dn</x:v>
      </x:c>
      <x:c r="D230" s="191" t="str">
        <x:v>B/W Laser Prints</x:v>
      </x:c>
      <x:c r="E230" s="191" t="str">
        <x:v>PHGFB82823</x:v>
      </x:c>
      <x:c r="F230" s="191" t="str">
        <x:v>Active</x:v>
      </x:c>
      <x:c r="G230" s="191" t="str">
        <x:v>1028 - Sherman</x:v>
      </x:c>
      <x:c r="H230" s="191" t="str">
        <x:v/>
      </x:c>
      <x:c r="I230" s="191" t="str">
        <x:v/>
      </x:c>
      <x:c r="J230" s="191" t="str">
        <x:v/>
      </x:c>
      <x:c r="K230" s="191" t="str">
        <x:v/>
      </x:c>
      <x:c r="L230" s="191" t="str">
        <x:v>1028</x:v>
      </x:c>
      <x:c r="M230" s="191" t="str">
        <x:v>2/28/2018</x:v>
      </x:c>
      <x:c r="N230" s="189" t="n">
        <x:v>66751.00</x:v>
      </x:c>
      <x:c r="O230" s="191" t="str">
        <x:v>5/30/2018</x:v>
      </x:c>
      <x:c r="P230" s="189" t="n">
        <x:v>72730.00</x:v>
      </x:c>
      <x:c r="Q230" s="206" t="n">
        <x:v>0.0017</x:v>
      </x:c>
      <x:c r="R230" s="206" t="n">
        <x:v>0.0035</x:v>
      </x:c>
      <x:c r="S230" s="189" t="n">
        <x:v/>
      </x:c>
      <x:c r="T230" s="187" t="n">
        <x:f ca="1">=IF(AND(U230=0,S230&gt;0),-100%,IF(OR(S230=0,S230="-"),"-",IF(AND(S230=0,U230=0),0%,IF(S230&lt;U230,SUM(U230-S230)/S230,IF(S230&gt;U230,SUM(-1*(S230-U230)/S230),"")))))</x:f>
        <x:v/>
      </x:c>
      <x:c r="U230" s="189" t="n">
        <x:v>5979.00</x:v>
      </x:c>
      <x:c r="V230" s="189" t="n">
        <x:f ca="1">=SUM(U230/ round((O230- M230)/30.42,0))</x:f>
        <x:v/>
      </x:c>
      <x:c r="W230" s="195">
        <x:f ca="1">=IF(T230="","",IF(T230="-","",IF(U230=0,"",IF(OR(T230&gt;AA4,T230&lt;-AA4),"*",""))))</x:f>
        <x:v/>
      </x:c>
      <x:c r="X230" s="91" t="str">
        <x:v/>
      </x:c>
    </x:row>
    <x:row r="231" spans="1:25" s="12" x14ac:dyDescent="0.25">
      <x:c r="A231" s="96" t="str">
        <x:v>223</x:v>
      </x:c>
      <x:c r="B231" s="192" t="str">
        <x:v>FPR56099</x:v>
      </x:c>
      <x:c r="C231" s="192" t="str">
        <x:v>HP LJ M402dn</x:v>
      </x:c>
      <x:c r="D231" s="192" t="str">
        <x:v>B/W Laser Prints</x:v>
      </x:c>
      <x:c r="E231" s="192" t="str">
        <x:v>PHB5B12945</x:v>
      </x:c>
      <x:c r="F231" s="192" t="str">
        <x:v>Active</x:v>
      </x:c>
      <x:c r="G231" s="192" t="str">
        <x:v>1404 - Suwanee</x:v>
      </x:c>
      <x:c r="H231" s="192" t="str">
        <x:v/>
      </x:c>
      <x:c r="I231" s="192" t="str">
        <x:v/>
      </x:c>
      <x:c r="J231" s="192" t="str">
        <x:v/>
      </x:c>
      <x:c r="K231" s="192" t="str">
        <x:v/>
      </x:c>
      <x:c r="L231" s="192" t="str">
        <x:v>1404</x:v>
      </x:c>
      <x:c r="M231" s="192" t="str">
        <x:v>5/30/2018</x:v>
      </x:c>
      <x:c r="N231" s="183" t="n">
        <x:v>31490.00</x:v>
      </x:c>
      <x:c r="O231" s="192" t="str">
        <x:v>8/28/2018</x:v>
      </x:c>
      <x:c r="P231" s="183" t="n">
        <x:v>37438.00</x:v>
      </x:c>
      <x:c r="Q231" s="207" t="n">
        <x:v>0.0017</x:v>
      </x:c>
      <x:c r="R231" s="207" t="n">
        <x:v>0.0035</x:v>
      </x:c>
      <x:c r="S231" s="183" t="n">
        <x:v/>
      </x:c>
      <x:c r="T231" s="182" t="n">
        <x:f ca="1">=IF(AND(U231=0,S231&gt;0),-100%,IF(OR(S231=0,S231="-"),"-",IF(AND(S231=0,U231=0),0%,IF(S231&lt;U231,SUM(U231-S231)/S231,IF(S231&gt;U231,SUM(-1*(S231-U231)/S231),"")))))</x:f>
        <x:v/>
      </x:c>
      <x:c r="U231" s="183" t="n">
        <x:v>5948.00</x:v>
      </x:c>
      <x:c r="V231" s="183" t="n">
        <x:f ca="1">=SUM(U231/ round((O231- M231)/30.42,0))</x:f>
        <x:v/>
      </x:c>
      <x:c r="W231" s="196">
        <x:f ca="1">=IF(T231="","",IF(T231="-","",IF(U231=0,"",IF(OR(T231&gt;AA4,T231&lt;-AA4),"*",""))))</x:f>
        <x:v/>
      </x:c>
      <x:c r="X231" s="98" t="str">
        <x:v/>
      </x:c>
    </x:row>
    <x:row r="232" spans="1:25" s="12" x14ac:dyDescent="0.25">
      <x:c r="A232" s="90" t="str">
        <x:v>224</x:v>
      </x:c>
      <x:c r="B232" s="191" t="str">
        <x:v>FPR49568</x:v>
      </x:c>
      <x:c r="C232" s="191" t="str">
        <x:v>HP LJ M425</x:v>
      </x:c>
      <x:c r="D232" s="191" t="str">
        <x:v>B/W Laser Prints</x:v>
      </x:c>
      <x:c r="E232" s="191" t="str">
        <x:v>CNF8G6G1FJ</x:v>
      </x:c>
      <x:c r="F232" s="191" t="str">
        <x:v>Active</x:v>
      </x:c>
      <x:c r="G232" s="191" t="str">
        <x:v>1041 - Stafford</x:v>
      </x:c>
      <x:c r="H232" s="191" t="str">
        <x:v/>
      </x:c>
      <x:c r="I232" s="191" t="str">
        <x:v>Counter Sales</x:v>
      </x:c>
      <x:c r="J232" s="191" t="str">
        <x:v/>
      </x:c>
      <x:c r="K232" s="191" t="str">
        <x:v/>
      </x:c>
      <x:c r="L232" s="191" t="str">
        <x:v>1041</x:v>
      </x:c>
      <x:c r="M232" s="191" t="str">
        <x:v>9/1/2016</x:v>
      </x:c>
      <x:c r="N232" s="189" t="n">
        <x:v>39282.00</x:v>
      </x:c>
      <x:c r="O232" s="191" t="str">
        <x:v>11/28/2016</x:v>
      </x:c>
      <x:c r="P232" s="189" t="n">
        <x:v>45214.00</x:v>
      </x:c>
      <x:c r="Q232" s="206" t="n">
        <x:v>0.0017</x:v>
      </x:c>
      <x:c r="R232" s="206" t="n">
        <x:v>0.0035</x:v>
      </x:c>
      <x:c r="S232" s="189" t="n">
        <x:v/>
      </x:c>
      <x:c r="T232" s="187" t="n">
        <x:f ca="1">=IF(AND(U232=0,S232&gt;0),-100%,IF(OR(S232=0,S232="-"),"-",IF(AND(S232=0,U232=0),0%,IF(S232&lt;U232,SUM(U232-S232)/S232,IF(S232&gt;U232,SUM(-1*(S232-U232)/S232),"")))))</x:f>
        <x:v/>
      </x:c>
      <x:c r="U232" s="189" t="n">
        <x:v>5932.00</x:v>
      </x:c>
      <x:c r="V232" s="189" t="n">
        <x:f ca="1">=SUM(U232/ round((O232- M232)/30.42,0))</x:f>
        <x:v/>
      </x:c>
      <x:c r="W232" s="195">
        <x:f ca="1">=IF(T232="","",IF(T232="-","",IF(U232=0,"",IF(OR(T232&gt;AA4,T232&lt;-AA4),"*",""))))</x:f>
        <x:v/>
      </x:c>
      <x:c r="X232" s="91" t="str">
        <x:v/>
      </x:c>
    </x:row>
    <x:row r="233" spans="1:25" s="12" x14ac:dyDescent="0.25">
      <x:c r="A233" s="96" t="str">
        <x:v>225</x:v>
      </x:c>
      <x:c r="B233" s="192" t="str">
        <x:v>FPR48750</x:v>
      </x:c>
      <x:c r="C233" s="192" t="str">
        <x:v>HP LJ M425</x:v>
      </x:c>
      <x:c r="D233" s="192" t="str">
        <x:v>B/W Laser Prints</x:v>
      </x:c>
      <x:c r="E233" s="192" t="str">
        <x:v>CNF8G5X0BZ</x:v>
      </x:c>
      <x:c r="F233" s="192" t="str">
        <x:v>Active</x:v>
      </x:c>
      <x:c r="G233" s="192" t="str">
        <x:v>M650 - Annex</x:v>
      </x:c>
      <x:c r="H233" s="192" t="str">
        <x:v/>
      </x:c>
      <x:c r="I233" s="192" t="str">
        <x:v>Shared Cubes</x:v>
      </x:c>
      <x:c r="J233" s="192" t="str">
        <x:v/>
      </x:c>
      <x:c r="K233" s="192" t="str">
        <x:v/>
      </x:c>
      <x:c r="L233" s="192" t="str">
        <x:v>M153</x:v>
      </x:c>
      <x:c r="M233" s="192" t="str">
        <x:v>11/20/2015</x:v>
      </x:c>
      <x:c r="N233" s="183" t="n">
        <x:v>18904.00</x:v>
      </x:c>
      <x:c r="O233" s="192" t="str">
        <x:v>2/22/2016</x:v>
      </x:c>
      <x:c r="P233" s="183" t="n">
        <x:v>24807.00</x:v>
      </x:c>
      <x:c r="Q233" s="207" t="n">
        <x:v>0.0017</x:v>
      </x:c>
      <x:c r="R233" s="207" t="n">
        <x:v>0.0034</x:v>
      </x:c>
      <x:c r="S233" s="183" t="n">
        <x:v/>
      </x:c>
      <x:c r="T233" s="182" t="n">
        <x:f ca="1">=IF(AND(U233=0,S233&gt;0),-100%,IF(OR(S233=0,S233="-"),"-",IF(AND(S233=0,U233=0),0%,IF(S233&lt;U233,SUM(U233-S233)/S233,IF(S233&gt;U233,SUM(-1*(S233-U233)/S233),"")))))</x:f>
        <x:v/>
      </x:c>
      <x:c r="U233" s="183" t="n">
        <x:v>5903.00</x:v>
      </x:c>
      <x:c r="V233" s="183" t="n">
        <x:f ca="1">=SUM(U233/ round((O233- M233)/30.42,0))</x:f>
        <x:v/>
      </x:c>
      <x:c r="W233" s="196">
        <x:f ca="1">=IF(T233="","",IF(T233="-","",IF(U233=0,"",IF(OR(T233&gt;AA4,T233&lt;-AA4),"*",""))))</x:f>
        <x:v/>
      </x:c>
      <x:c r="X233" s="98" t="str">
        <x:v/>
      </x:c>
    </x:row>
    <x:row r="234" spans="1:25" s="12" x14ac:dyDescent="0.25">
      <x:c r="A234" s="90" t="str">
        <x:v>226</x:v>
      </x:c>
      <x:c r="B234" s="191" t="str">
        <x:v>FPR50570</x:v>
      </x:c>
      <x:c r="C234" s="191" t="str">
        <x:v>HP LJ M401dn</x:v>
      </x:c>
      <x:c r="D234" s="191" t="str">
        <x:v>B/W Laser Prints</x:v>
      </x:c>
      <x:c r="E234" s="191" t="str">
        <x:v>PHGFG27655</x:v>
      </x:c>
      <x:c r="F234" s="191" t="str">
        <x:v>Active</x:v>
      </x:c>
      <x:c r="G234" s="191" t="str">
        <x:v>1057 - Fort Worth HVAC</x:v>
      </x:c>
      <x:c r="H234" s="191" t="str">
        <x:v/>
      </x:c>
      <x:c r="I234" s="191" t="str">
        <x:v>Eclipse</x:v>
      </x:c>
      <x:c r="J234" s="191" t="str">
        <x:v/>
      </x:c>
      <x:c r="K234" s="191" t="str">
        <x:v/>
      </x:c>
      <x:c r="L234" s="191" t="str">
        <x:v>1057</x:v>
      </x:c>
      <x:c r="M234" s="191" t="str">
        <x:v>2/22/2016</x:v>
      </x:c>
      <x:c r="N234" s="189" t="n">
        <x:v>25448.00</x:v>
      </x:c>
      <x:c r="O234" s="191" t="str">
        <x:v>5/27/2016</x:v>
      </x:c>
      <x:c r="P234" s="189" t="n">
        <x:v>31265.00</x:v>
      </x:c>
      <x:c r="Q234" s="206" t="n">
        <x:v>0.0017</x:v>
      </x:c>
      <x:c r="R234" s="206" t="n">
        <x:v>0.0034</x:v>
      </x:c>
      <x:c r="S234" s="189" t="n">
        <x:v/>
      </x:c>
      <x:c r="T234" s="187" t="n">
        <x:f ca="1">=IF(AND(U234=0,S234&gt;0),-100%,IF(OR(S234=0,S234="-"),"-",IF(AND(S234=0,U234=0),0%,IF(S234&lt;U234,SUM(U234-S234)/S234,IF(S234&gt;U234,SUM(-1*(S234-U234)/S234),"")))))</x:f>
        <x:v/>
      </x:c>
      <x:c r="U234" s="189" t="n">
        <x:v>5817.00</x:v>
      </x:c>
      <x:c r="V234" s="189" t="n">
        <x:f ca="1">=SUM(U234/ round((O234- M234)/30.42,0))</x:f>
        <x:v/>
      </x:c>
      <x:c r="W234" s="195">
        <x:f ca="1">=IF(T234="","",IF(T234="-","",IF(U234=0,"",IF(OR(T234&gt;AA4,T234&lt;-AA4),"*",""))))</x:f>
        <x:v/>
      </x:c>
      <x:c r="X234" s="91" t="str">
        <x:v/>
      </x:c>
    </x:row>
    <x:row r="235" spans="1:25" s="12" x14ac:dyDescent="0.25">
      <x:c r="A235" s="96" t="str">
        <x:v>227</x:v>
      </x:c>
      <x:c r="B235" s="192" t="str">
        <x:v>FPR56036</x:v>
      </x:c>
      <x:c r="C235" s="192" t="str">
        <x:v>HP LJ M402dn</x:v>
      </x:c>
      <x:c r="D235" s="192" t="str">
        <x:v>B/W Laser Prints</x:v>
      </x:c>
      <x:c r="E235" s="192" t="str">
        <x:v>PHB5H17488</x:v>
      </x:c>
      <x:c r="F235" s="192" t="str">
        <x:v>Active</x:v>
      </x:c>
      <x:c r="G235" s="192" t="str">
        <x:v>1002 - Amarillo HVAC</x:v>
      </x:c>
      <x:c r="H235" s="192" t="str">
        <x:v/>
      </x:c>
      <x:c r="I235" s="192" t="str">
        <x:v/>
      </x:c>
      <x:c r="J235" s="192" t="str">
        <x:v/>
      </x:c>
      <x:c r="K235" s="192" t="str">
        <x:v/>
      </x:c>
      <x:c r="L235" s="192" t="str">
        <x:v>1002</x:v>
      </x:c>
      <x:c r="M235" s="192" t="str">
        <x:v>2/28/2018</x:v>
      </x:c>
      <x:c r="N235" s="183" t="n">
        <x:v>5644.00</x:v>
      </x:c>
      <x:c r="O235" s="192" t="str">
        <x:v>5/30/2018</x:v>
      </x:c>
      <x:c r="P235" s="183" t="n">
        <x:v>11405.00</x:v>
      </x:c>
      <x:c r="Q235" s="207" t="n">
        <x:v>0.0017</x:v>
      </x:c>
      <x:c r="R235" s="207" t="n">
        <x:v>0.0034</x:v>
      </x:c>
      <x:c r="S235" s="183" t="n">
        <x:v/>
      </x:c>
      <x:c r="T235" s="182" t="n">
        <x:f ca="1">=IF(AND(U235=0,S235&gt;0),-100%,IF(OR(S235=0,S235="-"),"-",IF(AND(S235=0,U235=0),0%,IF(S235&lt;U235,SUM(U235-S235)/S235,IF(S235&gt;U235,SUM(-1*(S235-U235)/S235),"")))))</x:f>
        <x:v/>
      </x:c>
      <x:c r="U235" s="183" t="n">
        <x:v>5761.00</x:v>
      </x:c>
      <x:c r="V235" s="183" t="n">
        <x:f ca="1">=SUM(U235/ round((O235- M235)/30.42,0))</x:f>
        <x:v/>
      </x:c>
      <x:c r="W235" s="196">
        <x:f ca="1">=IF(T235="","",IF(T235="-","",IF(U235=0,"",IF(OR(T235&gt;AA4,T235&lt;-AA4),"*",""))))</x:f>
        <x:v/>
      </x:c>
      <x:c r="X235" s="98" t="str">
        <x:v/>
      </x:c>
    </x:row>
    <x:row r="236" spans="1:25" s="12" x14ac:dyDescent="0.25">
      <x:c r="A236" s="90" t="str">
        <x:v>228</x:v>
      </x:c>
      <x:c r="B236" s="191" t="str">
        <x:v>FPR56007</x:v>
      </x:c>
      <x:c r="C236" s="191" t="str">
        <x:v>HP LJ M402dn</x:v>
      </x:c>
      <x:c r="D236" s="191" t="str">
        <x:v>B/W Laser Prints</x:v>
      </x:c>
      <x:c r="E236" s="191" t="str">
        <x:v>PHBQC31397</x:v>
      </x:c>
      <x:c r="F236" s="191" t="str">
        <x:v>Active</x:v>
      </x:c>
      <x:c r="G236" s="191" t="str">
        <x:v>1084 - Laredo</x:v>
      </x:c>
      <x:c r="H236" s="191" t="str">
        <x:v/>
      </x:c>
      <x:c r="I236" s="191" t="str">
        <x:v>Counter</x:v>
      </x:c>
      <x:c r="J236" s="191" t="str">
        <x:v/>
      </x:c>
      <x:c r="K236" s="191" t="str">
        <x:v/>
      </x:c>
      <x:c r="L236" s="191" t="str">
        <x:v>1084</x:v>
      </x:c>
      <x:c r="M236" s="191" t="str">
        <x:v>5/22/2018</x:v>
      </x:c>
      <x:c r="N236" s="189" t="n">
        <x:v>36122.00</x:v>
      </x:c>
      <x:c r="O236" s="191" t="str">
        <x:v>8/28/2018</x:v>
      </x:c>
      <x:c r="P236" s="189" t="n">
        <x:v>41864.00</x:v>
      </x:c>
      <x:c r="Q236" s="206" t="n">
        <x:v>0.0016</x:v>
      </x:c>
      <x:c r="R236" s="206" t="n">
        <x:v>0.0034</x:v>
      </x:c>
      <x:c r="S236" s="189" t="n">
        <x:v/>
      </x:c>
      <x:c r="T236" s="187" t="n">
        <x:f ca="1">=IF(AND(U236=0,S236&gt;0),-100%,IF(OR(S236=0,S236="-"),"-",IF(AND(S236=0,U236=0),0%,IF(S236&lt;U236,SUM(U236-S236)/S236,IF(S236&gt;U236,SUM(-1*(S236-U236)/S236),"")))))</x:f>
        <x:v/>
      </x:c>
      <x:c r="U236" s="189" t="n">
        <x:v>5742.00</x:v>
      </x:c>
      <x:c r="V236" s="189" t="n">
        <x:f ca="1">=SUM(U236/ round((O236- M236)/30.42,0))</x:f>
        <x:v/>
      </x:c>
      <x:c r="W236" s="195">
        <x:f ca="1">=IF(T236="","",IF(T236="-","",IF(U236=0,"",IF(OR(T236&gt;AA4,T236&lt;-AA4),"*",""))))</x:f>
        <x:v/>
      </x:c>
      <x:c r="X236" s="91" t="str">
        <x:v/>
      </x:c>
    </x:row>
    <x:row r="237" spans="1:25" s="12" x14ac:dyDescent="0.25">
      <x:c r="A237" s="96" t="str">
        <x:v>229</x:v>
      </x:c>
      <x:c r="B237" s="192" t="str">
        <x:v>FPR56081</x:v>
      </x:c>
      <x:c r="C237" s="192" t="str">
        <x:v>HP LJ M402dn</x:v>
      </x:c>
      <x:c r="D237" s="192" t="str">
        <x:v>B/W Laser Prints</x:v>
      </x:c>
      <x:c r="E237" s="192" t="str">
        <x:v>PHB5B12934</x:v>
      </x:c>
      <x:c r="F237" s="192" t="str">
        <x:v>Active</x:v>
      </x:c>
      <x:c r="G237" s="192" t="str">
        <x:v>1401 - Athens</x:v>
      </x:c>
      <x:c r="H237" s="192" t="str">
        <x:v/>
      </x:c>
      <x:c r="I237" s="192" t="str">
        <x:v/>
      </x:c>
      <x:c r="J237" s="192" t="str">
        <x:v/>
      </x:c>
      <x:c r="K237" s="192" t="str">
        <x:v>Travis Elrod</x:v>
      </x:c>
      <x:c r="L237" s="192" t="str">
        <x:v>1401</x:v>
      </x:c>
      <x:c r="M237" s="192" t="str">
        <x:v>2/28/2018</x:v>
      </x:c>
      <x:c r="N237" s="183" t="n">
        <x:v>15316.00</x:v>
      </x:c>
      <x:c r="O237" s="192" t="str">
        <x:v>5/30/2018</x:v>
      </x:c>
      <x:c r="P237" s="183" t="n">
        <x:v>21016.00</x:v>
      </x:c>
      <x:c r="Q237" s="207" t="n">
        <x:v>0.0016</x:v>
      </x:c>
      <x:c r="R237" s="207" t="n">
        <x:v>0.0033</x:v>
      </x:c>
      <x:c r="S237" s="183" t="n">
        <x:v/>
      </x:c>
      <x:c r="T237" s="182" t="n">
        <x:f ca="1">=IF(AND(U237=0,S237&gt;0),-100%,IF(OR(S237=0,S237="-"),"-",IF(AND(S237=0,U237=0),0%,IF(S237&lt;U237,SUM(U237-S237)/S237,IF(S237&gt;U237,SUM(-1*(S237-U237)/S237),"")))))</x:f>
        <x:v/>
      </x:c>
      <x:c r="U237" s="183" t="n">
        <x:v>5700.00</x:v>
      </x:c>
      <x:c r="V237" s="183" t="n">
        <x:f ca="1">=SUM(U237/ round((O237- M237)/30.42,0))</x:f>
        <x:v/>
      </x:c>
      <x:c r="W237" s="196">
        <x:f ca="1">=IF(T237="","",IF(T237="-","",IF(U237=0,"",IF(OR(T237&gt;AA4,T237&lt;-AA4),"*",""))))</x:f>
        <x:v/>
      </x:c>
      <x:c r="X237" s="98" t="str">
        <x:v/>
      </x:c>
    </x:row>
    <x:row r="238" spans="1:25" s="12" x14ac:dyDescent="0.25">
      <x:c r="A238" s="90" t="str">
        <x:v>230</x:v>
      </x:c>
      <x:c r="B238" s="191" t="str">
        <x:v>FPR48670</x:v>
      </x:c>
      <x:c r="C238" s="191" t="str">
        <x:v>Ricoh SP C320DN</x:v>
      </x:c>
      <x:c r="D238" s="191" t="str">
        <x:v>B/W Laser Prints</x:v>
      </x:c>
      <x:c r="E238" s="191" t="str">
        <x:v>S9948500632</x:v>
      </x:c>
      <x:c r="F238" s="191" t="str">
        <x:v>Active</x:v>
      </x:c>
      <x:c r="G238" s="191" t="str">
        <x:v>1401 - Athens</x:v>
      </x:c>
      <x:c r="H238" s="191" t="str">
        <x:v/>
      </x:c>
      <x:c r="I238" s="191" t="str">
        <x:v/>
      </x:c>
      <x:c r="J238" s="191" t="str">
        <x:v/>
      </x:c>
      <x:c r="K238" s="191" t="str">
        <x:v/>
      </x:c>
      <x:c r="L238" s="191" t="str">
        <x:v>1401</x:v>
      </x:c>
      <x:c r="M238" s="191" t="str">
        <x:v>6/1/2014</x:v>
      </x:c>
      <x:c r="N238" s="189" t="n">
        <x:v>4.00</x:v>
      </x:c>
      <x:c r="O238" s="191" t="str">
        <x:v>12/9/2014</x:v>
      </x:c>
      <x:c r="P238" s="189" t="n">
        <x:v>5560.00</x:v>
      </x:c>
      <x:c r="Q238" s="206" t="n">
        <x:v>0.0016</x:v>
      </x:c>
      <x:c r="R238" s="206" t="n">
        <x:v>0.0032</x:v>
      </x:c>
      <x:c r="S238" s="189" t="n">
        <x:v/>
      </x:c>
      <x:c r="T238" s="187" t="n">
        <x:f ca="1">=IF(AND(U238=0,S238&gt;0),-100%,IF(OR(S238=0,S238="-"),"-",IF(AND(S238=0,U238=0),0%,IF(S238&lt;U238,SUM(U238-S238)/S238,IF(S238&gt;U238,SUM(-1*(S238-U238)/S238),"")))))</x:f>
        <x:v/>
      </x:c>
      <x:c r="U238" s="189" t="n">
        <x:v>5556.00</x:v>
      </x:c>
      <x:c r="V238" s="189" t="n">
        <x:f ca="1">=SUM(U238/ round((O238- M238)/30.42,0))</x:f>
        <x:v/>
      </x:c>
      <x:c r="W238" s="195">
        <x:f ca="1">=IF(T238="","",IF(T238="-","",IF(U238=0,"",IF(OR(T238&gt;AA4,T238&lt;-AA4),"*",""))))</x:f>
        <x:v/>
      </x:c>
      <x:c r="X238" s="91" t="str">
        <x:v/>
      </x:c>
    </x:row>
    <x:row r="239" spans="1:25" s="12" x14ac:dyDescent="0.25">
      <x:c r="A239" s="96" t="str">
        <x:v>231</x:v>
      </x:c>
      <x:c r="B239" s="192" t="str">
        <x:v>FPR48684</x:v>
      </x:c>
      <x:c r="C239" s="192" t="str">
        <x:v>HP LJ M401dn</x:v>
      </x:c>
      <x:c r="D239" s="192" t="str">
        <x:v>B/W Laser Prints</x:v>
      </x:c>
      <x:c r="E239" s="192" t="str">
        <x:v>VNG3H02414</x:v>
      </x:c>
      <x:c r="F239" s="192" t="str">
        <x:v>Active</x:v>
      </x:c>
      <x:c r="G239" s="192" t="str">
        <x:v>1019 - Austin-Ryan HVAC</x:v>
      </x:c>
      <x:c r="H239" s="192" t="str">
        <x:v/>
      </x:c>
      <x:c r="I239" s="192" t="str">
        <x:v/>
      </x:c>
      <x:c r="J239" s="192" t="str">
        <x:v/>
      </x:c>
      <x:c r="K239" s="192" t="str">
        <x:v/>
      </x:c>
      <x:c r="L239" s="192" t="str">
        <x:v>1019</x:v>
      </x:c>
      <x:c r="M239" s="192" t="str">
        <x:v>6/1/2014</x:v>
      </x:c>
      <x:c r="N239" s="183" t="n">
        <x:v>5.00</x:v>
      </x:c>
      <x:c r="O239" s="192" t="str">
        <x:v>12/9/2014</x:v>
      </x:c>
      <x:c r="P239" s="183" t="n">
        <x:v>5548.00</x:v>
      </x:c>
      <x:c r="Q239" s="207" t="n">
        <x:v>0.0016</x:v>
      </x:c>
      <x:c r="R239" s="207" t="n">
        <x:v>0.0032</x:v>
      </x:c>
      <x:c r="S239" s="183" t="n">
        <x:v/>
      </x:c>
      <x:c r="T239" s="182" t="n">
        <x:f ca="1">=IF(AND(U239=0,S239&gt;0),-100%,IF(OR(S239=0,S239="-"),"-",IF(AND(S239=0,U239=0),0%,IF(S239&lt;U239,SUM(U239-S239)/S239,IF(S239&gt;U239,SUM(-1*(S239-U239)/S239),"")))))</x:f>
        <x:v/>
      </x:c>
      <x:c r="U239" s="183" t="n">
        <x:v>5543.00</x:v>
      </x:c>
      <x:c r="V239" s="183" t="n">
        <x:f ca="1">=SUM(U239/ round((O239- M239)/30.42,0))</x:f>
        <x:v/>
      </x:c>
      <x:c r="W239" s="196">
        <x:f ca="1">=IF(T239="","",IF(T239="-","",IF(U239=0,"",IF(OR(T239&gt;AA4,T239&lt;-AA4),"*",""))))</x:f>
        <x:v/>
      </x:c>
      <x:c r="X239" s="98" t="str">
        <x:v/>
      </x:c>
    </x:row>
    <x:row r="240" spans="1:25" s="12" x14ac:dyDescent="0.25">
      <x:c r="A240" s="90" t="str">
        <x:v>232</x:v>
      </x:c>
      <x:c r="B240" s="191" t="str">
        <x:v>FPR55963</x:v>
      </x:c>
      <x:c r="C240" s="191" t="str">
        <x:v>HP LJ M402dn</x:v>
      </x:c>
      <x:c r="D240" s="191" t="str">
        <x:v>B/W Laser Prints</x:v>
      </x:c>
      <x:c r="E240" s="191" t="str">
        <x:v>PHBQB15856</x:v>
      </x:c>
      <x:c r="F240" s="191" t="str">
        <x:v>Active</x:v>
      </x:c>
      <x:c r="G240" s="191" t="str">
        <x:v>1066 - Oklahoma City Showroom</x:v>
      </x:c>
      <x:c r="H240" s="191" t="str">
        <x:v/>
      </x:c>
      <x:c r="I240" s="191" t="str">
        <x:v/>
      </x:c>
      <x:c r="J240" s="191" t="str">
        <x:v/>
      </x:c>
      <x:c r="K240" s="191" t="str">
        <x:v/>
      </x:c>
      <x:c r="L240" s="191" t="str">
        <x:v>1066</x:v>
      </x:c>
      <x:c r="M240" s="191" t="str">
        <x:v>5/30/2018</x:v>
      </x:c>
      <x:c r="N240" s="189" t="n">
        <x:v>37740.00</x:v>
      </x:c>
      <x:c r="O240" s="191" t="str">
        <x:v>8/28/2018</x:v>
      </x:c>
      <x:c r="P240" s="189" t="n">
        <x:v>43238.00</x:v>
      </x:c>
      <x:c r="Q240" s="206" t="n">
        <x:v>0.0016</x:v>
      </x:c>
      <x:c r="R240" s="206" t="n">
        <x:v>0.0032</x:v>
      </x:c>
      <x:c r="S240" s="189" t="n">
        <x:v/>
      </x:c>
      <x:c r="T240" s="187" t="n">
        <x:f ca="1">=IF(AND(U240=0,S240&gt;0),-100%,IF(OR(S240=0,S240="-"),"-",IF(AND(S240=0,U240=0),0%,IF(S240&lt;U240,SUM(U240-S240)/S240,IF(S240&gt;U240,SUM(-1*(S240-U240)/S240),"")))))</x:f>
        <x:v/>
      </x:c>
      <x:c r="U240" s="189" t="n">
        <x:v>5498.00</x:v>
      </x:c>
      <x:c r="V240" s="189" t="n">
        <x:f ca="1">=SUM(U240/ round((O240- M240)/30.42,0))</x:f>
        <x:v/>
      </x:c>
      <x:c r="W240" s="195">
        <x:f ca="1">=IF(T240="","",IF(T240="-","",IF(U240=0,"",IF(OR(T240&gt;AA4,T240&lt;-AA4),"*",""))))</x:f>
        <x:v/>
      </x:c>
      <x:c r="X240" s="91" t="str">
        <x:v/>
      </x:c>
    </x:row>
    <x:row r="241" spans="1:25" s="12" x14ac:dyDescent="0.25">
      <x:c r="A241" s="96" t="str">
        <x:v>233</x:v>
      </x:c>
      <x:c r="B241" s="192" t="str">
        <x:v>FPR56021</x:v>
      </x:c>
      <x:c r="C241" s="192" t="str">
        <x:v>HP LJ M402dn</x:v>
      </x:c>
      <x:c r="D241" s="192" t="str">
        <x:v>B/W Laser Prints</x:v>
      </x:c>
      <x:c r="E241" s="192" t="str">
        <x:v>PHBQC31388</x:v>
      </x:c>
      <x:c r="F241" s="192" t="str">
        <x:v>Active</x:v>
      </x:c>
      <x:c r="G241" s="192" t="str">
        <x:v>1092 - New Braunfels HVAC</x:v>
      </x:c>
      <x:c r="H241" s="192" t="str">
        <x:v/>
      </x:c>
      <x:c r="I241" s="192" t="str">
        <x:v>Counter</x:v>
      </x:c>
      <x:c r="J241" s="192" t="str">
        <x:v/>
      </x:c>
      <x:c r="K241" s="192" t="str">
        <x:v/>
      </x:c>
      <x:c r="L241" s="192" t="str">
        <x:v>1092</x:v>
      </x:c>
      <x:c r="M241" s="192" t="str">
        <x:v>11/23/2016</x:v>
      </x:c>
      <x:c r="N241" s="183" t="n">
        <x:v>2564.00</x:v>
      </x:c>
      <x:c r="O241" s="192" t="str">
        <x:v>3/8/2017</x:v>
      </x:c>
      <x:c r="P241" s="183" t="n">
        <x:v>8030.00</x:v>
      </x:c>
      <x:c r="Q241" s="207" t="n">
        <x:v>0.0016</x:v>
      </x:c>
      <x:c r="R241" s="207" t="n">
        <x:v>0.0032</x:v>
      </x:c>
      <x:c r="S241" s="183" t="n">
        <x:v/>
      </x:c>
      <x:c r="T241" s="182" t="n">
        <x:f ca="1">=IF(AND(U241=0,S241&gt;0),-100%,IF(OR(S241=0,S241="-"),"-",IF(AND(S241=0,U241=0),0%,IF(S241&lt;U241,SUM(U241-S241)/S241,IF(S241&gt;U241,SUM(-1*(S241-U241)/S241),"")))))</x:f>
        <x:v/>
      </x:c>
      <x:c r="U241" s="183" t="n">
        <x:v>5466.00</x:v>
      </x:c>
      <x:c r="V241" s="183" t="n">
        <x:f ca="1">=SUM(U241/ round((O241- M241)/30.42,0))</x:f>
        <x:v/>
      </x:c>
      <x:c r="W241" s="196">
        <x:f ca="1">=IF(T241="","",IF(T241="-","",IF(U241=0,"",IF(OR(T241&gt;AA4,T241&lt;-AA4),"*",""))))</x:f>
        <x:v/>
      </x:c>
      <x:c r="X241" s="98" t="str">
        <x:v/>
      </x:c>
    </x:row>
    <x:row r="242" spans="1:25" s="12" x14ac:dyDescent="0.25">
      <x:c r="A242" s="90" t="str">
        <x:v>234</x:v>
      </x:c>
      <x:c r="B242" s="191" t="str">
        <x:v>FPR51674</x:v>
      </x:c>
      <x:c r="C242" s="191" t="str">
        <x:v>HP LJ M401dn</x:v>
      </x:c>
      <x:c r="D242" s="191" t="str">
        <x:v>B/W Laser Prints</x:v>
      </x:c>
      <x:c r="E242" s="191" t="str">
        <x:v>PHGFB82814</x:v>
      </x:c>
      <x:c r="F242" s="191" t="str">
        <x:v>Active</x:v>
      </x:c>
      <x:c r="G242" s="191" t="str">
        <x:v>1006 - Wichita Falls</x:v>
      </x:c>
      <x:c r="H242" s="191" t="str">
        <x:v/>
      </x:c>
      <x:c r="I242" s="191" t="str">
        <x:v/>
      </x:c>
      <x:c r="J242" s="191" t="str">
        <x:v/>
      </x:c>
      <x:c r="K242" s="191" t="str">
        <x:v/>
      </x:c>
      <x:c r="L242" s="191" t="str">
        <x:v>1006</x:v>
      </x:c>
      <x:c r="M242" s="191" t="str">
        <x:v>2/28/2018</x:v>
      </x:c>
      <x:c r="N242" s="189" t="n">
        <x:v>54678.00</x:v>
      </x:c>
      <x:c r="O242" s="191" t="str">
        <x:v>5/30/2018</x:v>
      </x:c>
      <x:c r="P242" s="189" t="n">
        <x:v>60141.00</x:v>
      </x:c>
      <x:c r="Q242" s="206" t="n">
        <x:v>0.0016</x:v>
      </x:c>
      <x:c r="R242" s="206" t="n">
        <x:v>0.0032</x:v>
      </x:c>
      <x:c r="S242" s="189" t="n">
        <x:v/>
      </x:c>
      <x:c r="T242" s="187" t="n">
        <x:f ca="1">=IF(AND(U242=0,S242&gt;0),-100%,IF(OR(S242=0,S242="-"),"-",IF(AND(S242=0,U242=0),0%,IF(S242&lt;U242,SUM(U242-S242)/S242,IF(S242&gt;U242,SUM(-1*(S242-U242)/S242),"")))))</x:f>
        <x:v/>
      </x:c>
      <x:c r="U242" s="189" t="n">
        <x:v>5463.00</x:v>
      </x:c>
      <x:c r="V242" s="189" t="n">
        <x:f ca="1">=SUM(U242/ round((O242- M242)/30.42,0))</x:f>
        <x:v/>
      </x:c>
      <x:c r="W242" s="195">
        <x:f ca="1">=IF(T242="","",IF(T242="-","",IF(U242=0,"",IF(OR(T242&gt;AA4,T242&lt;-AA4),"*",""))))</x:f>
        <x:v/>
      </x:c>
      <x:c r="X242" s="91" t="str">
        <x:v/>
      </x:c>
    </x:row>
    <x:row r="243" spans="1:25" s="12" x14ac:dyDescent="0.25">
      <x:c r="A243" s="96" t="str">
        <x:v>235</x:v>
      </x:c>
      <x:c r="B243" s="192" t="str">
        <x:v>FPR55902</x:v>
      </x:c>
      <x:c r="C243" s="192" t="str">
        <x:v>HP CLJ M477fdw</x:v>
      </x:c>
      <x:c r="D243" s="192" t="str">
        <x:v>B/W Laser Prints</x:v>
      </x:c>
      <x:c r="E243" s="192" t="str">
        <x:v>VNB8H7Y25X</x:v>
      </x:c>
      <x:c r="F243" s="192" t="str">
        <x:v>Active</x:v>
      </x:c>
      <x:c r="G243" s="192" t="str">
        <x:v>1123 - Kohler Signature Store</x:v>
      </x:c>
      <x:c r="H243" s="192" t="str">
        <x:v/>
      </x:c>
      <x:c r="I243" s="192" t="str">
        <x:v>Showroom</x:v>
      </x:c>
      <x:c r="J243" s="192" t="str">
        <x:v/>
      </x:c>
      <x:c r="K243" s="192" t="str">
        <x:v/>
      </x:c>
      <x:c r="L243" s="192" t="str">
        <x:v>1123</x:v>
      </x:c>
      <x:c r="M243" s="192" t="str">
        <x:v>9/10/2017</x:v>
      </x:c>
      <x:c r="N243" s="183" t="n">
        <x:v>18928.00</x:v>
      </x:c>
      <x:c r="O243" s="192" t="str">
        <x:v>2/28/2018</x:v>
      </x:c>
      <x:c r="P243" s="183" t="n">
        <x:v>24339.00</x:v>
      </x:c>
      <x:c r="Q243" s="207" t="n">
        <x:v>0.0016</x:v>
      </x:c>
      <x:c r="R243" s="207" t="n">
        <x:v>0.0032</x:v>
      </x:c>
      <x:c r="S243" s="183" t="n">
        <x:v/>
      </x:c>
      <x:c r="T243" s="182" t="n">
        <x:f ca="1">=IF(AND(U243=0,S243&gt;0),-100%,IF(OR(S243=0,S243="-"),"-",IF(AND(S243=0,U243=0),0%,IF(S243&lt;U243,SUM(U243-S243)/S243,IF(S243&gt;U243,SUM(-1*(S243-U243)/S243),"")))))</x:f>
        <x:v/>
      </x:c>
      <x:c r="U243" s="183" t="n">
        <x:v>5411.00</x:v>
      </x:c>
      <x:c r="V243" s="183" t="n">
        <x:f ca="1">=SUM(U243/ round((O243- M243)/30.42,0))</x:f>
        <x:v/>
      </x:c>
      <x:c r="W243" s="196">
        <x:f ca="1">=IF(T243="","",IF(T243="-","",IF(U243=0,"",IF(OR(T243&gt;AA4,T243&lt;-AA4),"*",""))))</x:f>
        <x:v/>
      </x:c>
      <x:c r="X243" s="98" t="str">
        <x:v/>
      </x:c>
    </x:row>
    <x:row r="244" spans="1:25" s="12" x14ac:dyDescent="0.25">
      <x:c r="A244" s="90" t="str">
        <x:v>236</x:v>
      </x:c>
      <x:c r="B244" s="191" t="str">
        <x:v>FPR55986</x:v>
      </x:c>
      <x:c r="C244" s="191" t="str">
        <x:v>HP LJ M402dn</x:v>
      </x:c>
      <x:c r="D244" s="191" t="str">
        <x:v>B/W Laser Prints</x:v>
      </x:c>
      <x:c r="E244" s="191" t="str">
        <x:v>PHBQC31405</x:v>
      </x:c>
      <x:c r="F244" s="191" t="str">
        <x:v>Active</x:v>
      </x:c>
      <x:c r="G244" s="191" t="str">
        <x:v>1051 - Conroe HVAC</x:v>
      </x:c>
      <x:c r="H244" s="191" t="str">
        <x:v/>
      </x:c>
      <x:c r="I244" s="191" t="str">
        <x:v>Warehouse</x:v>
      </x:c>
      <x:c r="J244" s="191" t="str">
        <x:v/>
      </x:c>
      <x:c r="K244" s="191" t="str">
        <x:v/>
      </x:c>
      <x:c r="L244" s="191" t="str">
        <x:v>1051</x:v>
      </x:c>
      <x:c r="M244" s="191" t="str">
        <x:v>5/30/2018</x:v>
      </x:c>
      <x:c r="N244" s="189" t="n">
        <x:v>21726.00</x:v>
      </x:c>
      <x:c r="O244" s="191" t="str">
        <x:v>8/28/2018</x:v>
      </x:c>
      <x:c r="P244" s="189" t="n">
        <x:v>27084.00</x:v>
      </x:c>
      <x:c r="Q244" s="206" t="n">
        <x:v>0.0015</x:v>
      </x:c>
      <x:c r="R244" s="206" t="n">
        <x:v>0.0031</x:v>
      </x:c>
      <x:c r="S244" s="189" t="n">
        <x:v/>
      </x:c>
      <x:c r="T244" s="187" t="n">
        <x:f ca="1">=IF(AND(U244=0,S244&gt;0),-100%,IF(OR(S244=0,S244="-"),"-",IF(AND(S244=0,U244=0),0%,IF(S244&lt;U244,SUM(U244-S244)/S244,IF(S244&gt;U244,SUM(-1*(S244-U244)/S244),"")))))</x:f>
        <x:v/>
      </x:c>
      <x:c r="U244" s="189" t="n">
        <x:v>5358.00</x:v>
      </x:c>
      <x:c r="V244" s="189" t="n">
        <x:f ca="1">=SUM(U244/ round((O244- M244)/30.42,0))</x:f>
        <x:v/>
      </x:c>
      <x:c r="W244" s="195">
        <x:f ca="1">=IF(T244="","",IF(T244="-","",IF(U244=0,"",IF(OR(T244&gt;AA4,T244&lt;-AA4),"*",""))))</x:f>
        <x:v/>
      </x:c>
      <x:c r="X244" s="91" t="str">
        <x:v/>
      </x:c>
    </x:row>
    <x:row r="245" spans="1:25" s="12" x14ac:dyDescent="0.25">
      <x:c r="A245" s="96" t="str">
        <x:v>237</x:v>
      </x:c>
      <x:c r="B245" s="192" t="str">
        <x:v>FPR47447</x:v>
      </x:c>
      <x:c r="C245" s="192" t="str">
        <x:v>HP LJ M401dn</x:v>
      </x:c>
      <x:c r="D245" s="192" t="str">
        <x:v>B/W Laser Prints</x:v>
      </x:c>
      <x:c r="E245" s="192" t="str">
        <x:v>VNG4G22038</x:v>
      </x:c>
      <x:c r="F245" s="192" t="str">
        <x:v>Active</x:v>
      </x:c>
      <x:c r="G245" s="192" t="str">
        <x:v>1021 - Kilgore</x:v>
      </x:c>
      <x:c r="H245" s="192" t="str">
        <x:v/>
      </x:c>
      <x:c r="I245" s="192" t="str">
        <x:v/>
      </x:c>
      <x:c r="J245" s="192" t="str">
        <x:v/>
      </x:c>
      <x:c r="K245" s="192" t="str">
        <x:v/>
      </x:c>
      <x:c r="L245" s="192" t="str">
        <x:v>1021</x:v>
      </x:c>
      <x:c r="M245" s="192" t="str">
        <x:v>2/21/2017</x:v>
      </x:c>
      <x:c r="N245" s="183" t="n">
        <x:v>16518.00</x:v>
      </x:c>
      <x:c r="O245" s="192" t="str">
        <x:v>5/25/2017</x:v>
      </x:c>
      <x:c r="P245" s="183" t="n">
        <x:v>21770.00</x:v>
      </x:c>
      <x:c r="Q245" s="207" t="n">
        <x:v>0.0015</x:v>
      </x:c>
      <x:c r="R245" s="207" t="n">
        <x:v>0.0031</x:v>
      </x:c>
      <x:c r="S245" s="183" t="n">
        <x:v/>
      </x:c>
      <x:c r="T245" s="182" t="n">
        <x:f ca="1">=IF(AND(U245=0,S245&gt;0),-100%,IF(OR(S245=0,S245="-"),"-",IF(AND(S245=0,U245=0),0%,IF(S245&lt;U245,SUM(U245-S245)/S245,IF(S245&gt;U245,SUM(-1*(S245-U245)/S245),"")))))</x:f>
        <x:v/>
      </x:c>
      <x:c r="U245" s="183" t="n">
        <x:v>5252.00</x:v>
      </x:c>
      <x:c r="V245" s="183" t="n">
        <x:f ca="1">=SUM(U245/ round((O245- M245)/30.42,0))</x:f>
        <x:v/>
      </x:c>
      <x:c r="W245" s="196">
        <x:f ca="1">=IF(T245="","",IF(T245="-","",IF(U245=0,"",IF(OR(T245&gt;AA4,T245&lt;-AA4),"*",""))))</x:f>
        <x:v/>
      </x:c>
      <x:c r="X245" s="98" t="str">
        <x:v/>
      </x:c>
    </x:row>
    <x:row r="246" spans="1:25" s="12" x14ac:dyDescent="0.25">
      <x:c r="A246" s="90" t="str">
        <x:v>238</x:v>
      </x:c>
      <x:c r="B246" s="191" t="str">
        <x:v>FPR50573</x:v>
      </x:c>
      <x:c r="C246" s="191" t="str">
        <x:v>HP LJ M401dn</x:v>
      </x:c>
      <x:c r="D246" s="191" t="str">
        <x:v>B/W Laser Prints</x:v>
      </x:c>
      <x:c r="E246" s="191" t="str">
        <x:v>PHGFG27651</x:v>
      </x:c>
      <x:c r="F246" s="191" t="str">
        <x:v>Active</x:v>
      </x:c>
      <x:c r="G246" s="191" t="str">
        <x:v>1043 - Granbury</x:v>
      </x:c>
      <x:c r="H246" s="191" t="str">
        <x:v/>
      </x:c>
      <x:c r="I246" s="191" t="str">
        <x:v>Eclipse</x:v>
      </x:c>
      <x:c r="J246" s="191" t="str">
        <x:v/>
      </x:c>
      <x:c r="K246" s="191" t="str">
        <x:v/>
      </x:c>
      <x:c r="L246" s="191" t="str">
        <x:v>1043</x:v>
      </x:c>
      <x:c r="M246" s="191" t="str">
        <x:v>2/22/2016</x:v>
      </x:c>
      <x:c r="N246" s="189" t="n">
        <x:v>20101.00</x:v>
      </x:c>
      <x:c r="O246" s="191" t="str">
        <x:v>5/27/2016</x:v>
      </x:c>
      <x:c r="P246" s="189" t="n">
        <x:v>25274.00</x:v>
      </x:c>
      <x:c r="Q246" s="206" t="n">
        <x:v>0.0015</x:v>
      </x:c>
      <x:c r="R246" s="206" t="n">
        <x:v>0.003</x:v>
      </x:c>
      <x:c r="S246" s="189" t="n">
        <x:v/>
      </x:c>
      <x:c r="T246" s="187" t="n">
        <x:f ca="1">=IF(AND(U246=0,S246&gt;0),-100%,IF(OR(S246=0,S246="-"),"-",IF(AND(S246=0,U246=0),0%,IF(S246&lt;U246,SUM(U246-S246)/S246,IF(S246&gt;U246,SUM(-1*(S246-U246)/S246),"")))))</x:f>
        <x:v/>
      </x:c>
      <x:c r="U246" s="189" t="n">
        <x:v>5173.00</x:v>
      </x:c>
      <x:c r="V246" s="189" t="n">
        <x:f ca="1">=SUM(U246/ round((O246- M246)/30.42,0))</x:f>
        <x:v/>
      </x:c>
      <x:c r="W246" s="195">
        <x:f ca="1">=IF(T246="","",IF(T246="-","",IF(U246=0,"",IF(OR(T246&gt;AA4,T246&lt;-AA4),"*",""))))</x:f>
        <x:v/>
      </x:c>
      <x:c r="X246" s="91" t="str">
        <x:v/>
      </x:c>
    </x:row>
    <x:row r="247" spans="1:25" s="12" x14ac:dyDescent="0.25">
      <x:c r="A247" s="96" t="str">
        <x:v>239</x:v>
      </x:c>
      <x:c r="B247" s="192" t="str">
        <x:v>FPR55949</x:v>
      </x:c>
      <x:c r="C247" s="192" t="str">
        <x:v>HP LJ M402dn</x:v>
      </x:c>
      <x:c r="D247" s="192" t="str">
        <x:v>B/W Laser Prints</x:v>
      </x:c>
      <x:c r="E247" s="192" t="str">
        <x:v>PHBQF08456</x:v>
      </x:c>
      <x:c r="F247" s="192" t="str">
        <x:v>Active</x:v>
      </x:c>
      <x:c r="G247" s="192" t="str">
        <x:v>1031 - Oklahoma City HVAC</x:v>
      </x:c>
      <x:c r="H247" s="192" t="str">
        <x:v/>
      </x:c>
      <x:c r="I247" s="192" t="str">
        <x:v/>
      </x:c>
      <x:c r="J247" s="192" t="str">
        <x:v/>
      </x:c>
      <x:c r="K247" s="192" t="str">
        <x:v/>
      </x:c>
      <x:c r="L247" s="192" t="str">
        <x:v>1031</x:v>
      </x:c>
      <x:c r="M247" s="192" t="str">
        <x:v>5/31/2017</x:v>
      </x:c>
      <x:c r="N247" s="183" t="n">
        <x:v>19788.00</x:v>
      </x:c>
      <x:c r="O247" s="192" t="str">
        <x:v>9/4/2017</x:v>
      </x:c>
      <x:c r="P247" s="183" t="n">
        <x:v>24926.00</x:v>
      </x:c>
      <x:c r="Q247" s="207" t="n">
        <x:v>0.0015</x:v>
      </x:c>
      <x:c r="R247" s="207" t="n">
        <x:v>0.003</x:v>
      </x:c>
      <x:c r="S247" s="183" t="n">
        <x:v/>
      </x:c>
      <x:c r="T247" s="182" t="n">
        <x:f ca="1">=IF(AND(U247=0,S247&gt;0),-100%,IF(OR(S247=0,S247="-"),"-",IF(AND(S247=0,U247=0),0%,IF(S247&lt;U247,SUM(U247-S247)/S247,IF(S247&gt;U247,SUM(-1*(S247-U247)/S247),"")))))</x:f>
        <x:v/>
      </x:c>
      <x:c r="U247" s="183" t="n">
        <x:v>5138.00</x:v>
      </x:c>
      <x:c r="V247" s="183" t="n">
        <x:f ca="1">=SUM(U247/ round((O247- M247)/30.42,0))</x:f>
        <x:v/>
      </x:c>
      <x:c r="W247" s="196">
        <x:f ca="1">=IF(T247="","",IF(T247="-","",IF(U247=0,"",IF(OR(T247&gt;AA4,T247&lt;-AA4),"*",""))))</x:f>
        <x:v/>
      </x:c>
      <x:c r="X247" s="98" t="str">
        <x:v/>
      </x:c>
    </x:row>
    <x:row r="248" spans="1:25" s="12" x14ac:dyDescent="0.25">
      <x:c r="A248" s="90" t="str">
        <x:v>240</x:v>
      </x:c>
      <x:c r="B248" s="191" t="str">
        <x:v>FPR51540</x:v>
      </x:c>
      <x:c r="C248" s="191" t="str">
        <x:v>HP LJ M401n</x:v>
      </x:c>
      <x:c r="D248" s="191" t="str">
        <x:v>B/W Laser Prints</x:v>
      </x:c>
      <x:c r="E248" s="191" t="str">
        <x:v>PHGDB61024</x:v>
      </x:c>
      <x:c r="F248" s="191" t="str">
        <x:v>Active</x:v>
      </x:c>
      <x:c r="G248" s="191" t="str">
        <x:v>1019 - Austin-Ryan HVAC</x:v>
      </x:c>
      <x:c r="H248" s="191" t="str">
        <x:v/>
      </x:c>
      <x:c r="I248" s="191" t="str">
        <x:v/>
      </x:c>
      <x:c r="J248" s="191" t="str">
        <x:v/>
      </x:c>
      <x:c r="K248" s="191" t="str">
        <x:v/>
      </x:c>
      <x:c r="L248" s="191" t="str">
        <x:v>1019</x:v>
      </x:c>
      <x:c r="M248" s="191" t="str">
        <x:v>11/30/2016</x:v>
      </x:c>
      <x:c r="N248" s="189" t="n">
        <x:v>9336.00</x:v>
      </x:c>
      <x:c r="O248" s="191" t="str">
        <x:v>2/22/2017</x:v>
      </x:c>
      <x:c r="P248" s="189" t="n">
        <x:v>14469.00</x:v>
      </x:c>
      <x:c r="Q248" s="206" t="n">
        <x:v>0.0015</x:v>
      </x:c>
      <x:c r="R248" s="206" t="n">
        <x:v>0.003</x:v>
      </x:c>
      <x:c r="S248" s="189" t="n">
        <x:v/>
      </x:c>
      <x:c r="T248" s="187" t="n">
        <x:f ca="1">=IF(AND(U248=0,S248&gt;0),-100%,IF(OR(S248=0,S248="-"),"-",IF(AND(S248=0,U248=0),0%,IF(S248&lt;U248,SUM(U248-S248)/S248,IF(S248&gt;U248,SUM(-1*(S248-U248)/S248),"")))))</x:f>
        <x:v/>
      </x:c>
      <x:c r="U248" s="189" t="n">
        <x:v>5133.00</x:v>
      </x:c>
      <x:c r="V248" s="189" t="n">
        <x:f ca="1">=SUM(U248/ round((O248- M248)/30.42,0))</x:f>
        <x:v/>
      </x:c>
      <x:c r="W248" s="195">
        <x:f ca="1">=IF(T248="","",IF(T248="-","",IF(U248=0,"",IF(OR(T248&gt;AA4,T248&lt;-AA4),"*",""))))</x:f>
        <x:v/>
      </x:c>
      <x:c r="X248" s="91" t="str">
        <x:v/>
      </x:c>
    </x:row>
    <x:row r="249" spans="1:25" s="12" x14ac:dyDescent="0.25">
      <x:c r="A249" s="96" t="str">
        <x:v>241</x:v>
      </x:c>
      <x:c r="B249" s="192" t="str">
        <x:v>FPR48578</x:v>
      </x:c>
      <x:c r="C249" s="192" t="str">
        <x:v>HP LJ M425</x:v>
      </x:c>
      <x:c r="D249" s="192" t="str">
        <x:v>B/W Laser Prints</x:v>
      </x:c>
      <x:c r="E249" s="192" t="str">
        <x:v>CNF8G6CHZP</x:v>
      </x:c>
      <x:c r="F249" s="192" t="str">
        <x:v>Active</x:v>
      </x:c>
      <x:c r="G249" s="192" t="str">
        <x:v>1056 - Harlingen</x:v>
      </x:c>
      <x:c r="H249" s="192" t="str">
        <x:v/>
      </x:c>
      <x:c r="I249" s="192" t="str">
        <x:v>First Office</x:v>
      </x:c>
      <x:c r="J249" s="192" t="str">
        <x:v/>
      </x:c>
      <x:c r="K249" s="192" t="str">
        <x:v/>
      </x:c>
      <x:c r="L249" s="192" t="str">
        <x:v>1056</x:v>
      </x:c>
      <x:c r="M249" s="192" t="str">
        <x:v>6/1/2014</x:v>
      </x:c>
      <x:c r="N249" s="183" t="n">
        <x:v>1.00</x:v>
      </x:c>
      <x:c r="O249" s="192" t="str">
        <x:v>12/9/2014</x:v>
      </x:c>
      <x:c r="P249" s="183" t="n">
        <x:v>5088.00</x:v>
      </x:c>
      <x:c r="Q249" s="207" t="n">
        <x:v>0.0015</x:v>
      </x:c>
      <x:c r="R249" s="207" t="n">
        <x:v>0.003</x:v>
      </x:c>
      <x:c r="S249" s="183" t="n">
        <x:v/>
      </x:c>
      <x:c r="T249" s="182" t="n">
        <x:f ca="1">=IF(AND(U249=0,S249&gt;0),-100%,IF(OR(S249=0,S249="-"),"-",IF(AND(S249=0,U249=0),0%,IF(S249&lt;U249,SUM(U249-S249)/S249,IF(S249&gt;U249,SUM(-1*(S249-U249)/S249),"")))))</x:f>
        <x:v/>
      </x:c>
      <x:c r="U249" s="183" t="n">
        <x:v>5087.00</x:v>
      </x:c>
      <x:c r="V249" s="183" t="n">
        <x:f ca="1">=SUM(U249/ round((O249- M249)/30.42,0))</x:f>
        <x:v/>
      </x:c>
      <x:c r="W249" s="196">
        <x:f ca="1">=IF(T249="","",IF(T249="-","",IF(U249=0,"",IF(OR(T249&gt;AA4,T249&lt;-AA4),"*",""))))</x:f>
        <x:v/>
      </x:c>
      <x:c r="X249" s="98" t="str">
        <x:v/>
      </x:c>
    </x:row>
    <x:row r="250" spans="1:25" s="12" x14ac:dyDescent="0.25">
      <x:c r="A250" s="90" t="str">
        <x:v>242</x:v>
      </x:c>
      <x:c r="B250" s="191" t="str">
        <x:v>FPR56063</x:v>
      </x:c>
      <x:c r="C250" s="191" t="str">
        <x:v>HP LJ M402dn</x:v>
      </x:c>
      <x:c r="D250" s="191" t="str">
        <x:v>B/W Laser Prints</x:v>
      </x:c>
      <x:c r="E250" s="191" t="str">
        <x:v>PHB5B12944</x:v>
      </x:c>
      <x:c r="F250" s="191" t="str">
        <x:v>Active</x:v>
      </x:c>
      <x:c r="G250" s="191" t="str">
        <x:v>1304 - Hickory</x:v>
      </x:c>
      <x:c r="H250" s="191" t="str">
        <x:v/>
      </x:c>
      <x:c r="I250" s="191" t="str">
        <x:v/>
      </x:c>
      <x:c r="J250" s="191" t="str">
        <x:v/>
      </x:c>
      <x:c r="K250" s="191" t="str">
        <x:v>Dennis Hefner</x:v>
      </x:c>
      <x:c r="L250" s="191" t="str">
        <x:v>1304</x:v>
      </x:c>
      <x:c r="M250" s="191" t="str">
        <x:v>5/30/2018</x:v>
      </x:c>
      <x:c r="N250" s="189" t="n">
        <x:v>18687.00</x:v>
      </x:c>
      <x:c r="O250" s="191" t="str">
        <x:v>8/28/2018</x:v>
      </x:c>
      <x:c r="P250" s="189" t="n">
        <x:v>23742.00</x:v>
      </x:c>
      <x:c r="Q250" s="206" t="n">
        <x:v>0.0015</x:v>
      </x:c>
      <x:c r="R250" s="206" t="n">
        <x:v>0.003</x:v>
      </x:c>
      <x:c r="S250" s="189" t="n">
        <x:v/>
      </x:c>
      <x:c r="T250" s="187" t="n">
        <x:f ca="1">=IF(AND(U250=0,S250&gt;0),-100%,IF(OR(S250=0,S250="-"),"-",IF(AND(S250=0,U250=0),0%,IF(S250&lt;U250,SUM(U250-S250)/S250,IF(S250&gt;U250,SUM(-1*(S250-U250)/S250),"")))))</x:f>
        <x:v/>
      </x:c>
      <x:c r="U250" s="189" t="n">
        <x:v>5055.00</x:v>
      </x:c>
      <x:c r="V250" s="189" t="n">
        <x:f ca="1">=SUM(U250/ round((O250- M250)/30.42,0))</x:f>
        <x:v/>
      </x:c>
      <x:c r="W250" s="195">
        <x:f ca="1">=IF(T250="","",IF(T250="-","",IF(U250=0,"",IF(OR(T250&gt;AA4,T250&lt;-AA4),"*",""))))</x:f>
        <x:v/>
      </x:c>
      <x:c r="X250" s="91" t="str">
        <x:v/>
      </x:c>
    </x:row>
    <x:row r="251" spans="1:25" s="12" x14ac:dyDescent="0.25">
      <x:c r="A251" s="96" t="str">
        <x:v>243</x:v>
      </x:c>
      <x:c r="B251" s="192" t="str">
        <x:v>FPR55914</x:v>
      </x:c>
      <x:c r="C251" s="192" t="str">
        <x:v>HP LJ M401n</x:v>
      </x:c>
      <x:c r="D251" s="192" t="str">
        <x:v>B/W Laser Prints</x:v>
      </x:c>
      <x:c r="E251" s="192" t="str">
        <x:v>PHGDB79193</x:v>
      </x:c>
      <x:c r="F251" s="192" t="str">
        <x:v>Active</x:v>
      </x:c>
      <x:c r="G251" s="192" t="str">
        <x:v>1116 - Expressions Home Gallery</x:v>
      </x:c>
      <x:c r="H251" s="192" t="str">
        <x:v/>
      </x:c>
      <x:c r="I251" s="192" t="str">
        <x:v>Inside Business Sales</x:v>
      </x:c>
      <x:c r="J251" s="192" t="str">
        <x:v>1</x:v>
      </x:c>
      <x:c r="K251" s="192" t="str">
        <x:v/>
      </x:c>
      <x:c r="L251" s="192" t="str">
        <x:v>1116</x:v>
      </x:c>
      <x:c r="M251" s="192" t="str">
        <x:v>3/1/2016</x:v>
      </x:c>
      <x:c r="N251" s="183" t="n">
        <x:v>0.00</x:v>
      </x:c>
      <x:c r="O251" s="192" t="str">
        <x:v>6/8/2016</x:v>
      </x:c>
      <x:c r="P251" s="183" t="n">
        <x:v>5055.00</x:v>
      </x:c>
      <x:c r="Q251" s="207" t="n">
        <x:v>0.0015</x:v>
      </x:c>
      <x:c r="R251" s="207" t="n">
        <x:v>0.003</x:v>
      </x:c>
      <x:c r="S251" s="183" t="n">
        <x:v/>
      </x:c>
      <x:c r="T251" s="182" t="n">
        <x:f ca="1">=IF(AND(U251=0,S251&gt;0),-100%,IF(OR(S251=0,S251="-"),"-",IF(AND(S251=0,U251=0),0%,IF(S251&lt;U251,SUM(U251-S251)/S251,IF(S251&gt;U251,SUM(-1*(S251-U251)/S251),"")))))</x:f>
        <x:v/>
      </x:c>
      <x:c r="U251" s="183" t="n">
        <x:v>5055.00</x:v>
      </x:c>
      <x:c r="V251" s="183" t="n">
        <x:f ca="1">=SUM(U251/ round((O251- M251)/30.42,0))</x:f>
        <x:v/>
      </x:c>
      <x:c r="W251" s="196">
        <x:f ca="1">=IF(T251="","",IF(T251="-","",IF(U251=0,"",IF(OR(T251&gt;AA4,T251&lt;-AA4),"*",""))))</x:f>
        <x:v/>
      </x:c>
      <x:c r="X251" s="98" t="str">
        <x:v/>
      </x:c>
    </x:row>
    <x:row r="252" spans="1:25" s="12" x14ac:dyDescent="0.25">
      <x:c r="A252" s="90" t="str">
        <x:v>244</x:v>
      </x:c>
      <x:c r="B252" s="191" t="str">
        <x:v>FPR55959</x:v>
      </x:c>
      <x:c r="C252" s="191" t="str">
        <x:v>HP LJ M402dn</x:v>
      </x:c>
      <x:c r="D252" s="191" t="str">
        <x:v>B/W Laser Prints</x:v>
      </x:c>
      <x:c r="E252" s="191" t="str">
        <x:v>PHBQH07314</x:v>
      </x:c>
      <x:c r="F252" s="191" t="str">
        <x:v>Active</x:v>
      </x:c>
      <x:c r="G252" s="191" t="str">
        <x:v>1075 - Garden City, KS</x:v>
      </x:c>
      <x:c r="H252" s="191" t="str">
        <x:v/>
      </x:c>
      <x:c r="I252" s="191" t="str">
        <x:v/>
      </x:c>
      <x:c r="J252" s="191" t="str">
        <x:v/>
      </x:c>
      <x:c r="K252" s="191" t="str">
        <x:v/>
      </x:c>
      <x:c r="L252" s="191" t="str">
        <x:v>1075</x:v>
      </x:c>
      <x:c r="M252" s="191" t="str">
        <x:v>3/8/2017</x:v>
      </x:c>
      <x:c r="N252" s="189" t="n">
        <x:v>15340.00</x:v>
      </x:c>
      <x:c r="O252" s="191" t="str">
        <x:v>5/31/2017</x:v>
      </x:c>
      <x:c r="P252" s="189" t="n">
        <x:v>20318.00</x:v>
      </x:c>
      <x:c r="Q252" s="206" t="n">
        <x:v>0.0014</x:v>
      </x:c>
      <x:c r="R252" s="206" t="n">
        <x:v>0.0029</x:v>
      </x:c>
      <x:c r="S252" s="189" t="n">
        <x:v/>
      </x:c>
      <x:c r="T252" s="187" t="n">
        <x:f ca="1">=IF(AND(U252=0,S252&gt;0),-100%,IF(OR(S252=0,S252="-"),"-",IF(AND(S252=0,U252=0),0%,IF(S252&lt;U252,SUM(U252-S252)/S252,IF(S252&gt;U252,SUM(-1*(S252-U252)/S252),"")))))</x:f>
        <x:v/>
      </x:c>
      <x:c r="U252" s="189" t="n">
        <x:v>4978.00</x:v>
      </x:c>
      <x:c r="V252" s="189" t="n">
        <x:f ca="1">=SUM(U252/ round((O252- M252)/30.42,0))</x:f>
        <x:v/>
      </x:c>
      <x:c r="W252" s="195">
        <x:f ca="1">=IF(T252="","",IF(T252="-","",IF(U252=0,"",IF(OR(T252&gt;AA4,T252&lt;-AA4),"*",""))))</x:f>
        <x:v/>
      </x:c>
      <x:c r="X252" s="91" t="str">
        <x:v/>
      </x:c>
    </x:row>
    <x:row r="253" spans="1:25" s="12" x14ac:dyDescent="0.25">
      <x:c r="A253" s="96" t="str">
        <x:v>245</x:v>
      </x:c>
      <x:c r="B253" s="192" t="str">
        <x:v>AFPR47451</x:v>
      </x:c>
      <x:c r="C253" s="192" t="str">
        <x:v>HP LJ M425</x:v>
      </x:c>
      <x:c r="D253" s="192" t="str">
        <x:v>B/W Laser Prints</x:v>
      </x:c>
      <x:c r="E253" s="192" t="str">
        <x:v>CNF8G304NJ</x:v>
      </x:c>
      <x:c r="F253" s="192" t="str">
        <x:v>Inactive</x:v>
      </x:c>
      <x:c r="G253" s="192" t="str">
        <x:v>M650 - Annex</x:v>
      </x:c>
      <x:c r="H253" s="192" t="str">
        <x:v/>
      </x:c>
      <x:c r="I253" s="192" t="str">
        <x:v>Storage</x:v>
      </x:c>
      <x:c r="J253" s="192" t="str">
        <x:v/>
      </x:c>
      <x:c r="K253" s="192" t="str">
        <x:v/>
      </x:c>
      <x:c r="L253" s="192" t="str">
        <x:v>F101</x:v>
      </x:c>
      <x:c r="M253" s="192" t="str">
        <x:v>6/1/2014</x:v>
      </x:c>
      <x:c r="N253" s="183" t="n">
        <x:v>0.00</x:v>
      </x:c>
      <x:c r="O253" s="192" t="str">
        <x:v>12/9/2014</x:v>
      </x:c>
      <x:c r="P253" s="183" t="n">
        <x:v>4938.00</x:v>
      </x:c>
      <x:c r="Q253" s="207" t="n">
        <x:v>0.0014</x:v>
      </x:c>
      <x:c r="R253" s="207" t="n">
        <x:v>0.0029</x:v>
      </x:c>
      <x:c r="S253" s="183" t="n">
        <x:v/>
      </x:c>
      <x:c r="T253" s="182" t="n">
        <x:f ca="1">=IF(AND(U253=0,S253&gt;0),-100%,IF(OR(S253=0,S253="-"),"-",IF(AND(S253=0,U253=0),0%,IF(S253&lt;U253,SUM(U253-S253)/S253,IF(S253&gt;U253,SUM(-1*(S253-U253)/S253),"")))))</x:f>
        <x:v/>
      </x:c>
      <x:c r="U253" s="183" t="n">
        <x:v>4938.00</x:v>
      </x:c>
      <x:c r="V253" s="183" t="n">
        <x:f ca="1">=SUM(U253/ round((O253- M253)/30.42,0))</x:f>
        <x:v/>
      </x:c>
      <x:c r="W253" s="196">
        <x:f ca="1">=IF(T253="","",IF(T253="-","",IF(U253=0,"",IF(OR(T253&gt;AA4,T253&lt;-AA4),"*",""))))</x:f>
        <x:v/>
      </x:c>
      <x:c r="X253" s="98" t="str">
        <x:v/>
      </x:c>
    </x:row>
    <x:row r="254" spans="1:25" s="12" x14ac:dyDescent="0.25">
      <x:c r="A254" s="90" t="str">
        <x:v>246</x:v>
      </x:c>
      <x:c r="B254" s="191" t="str">
        <x:v>FPR55907</x:v>
      </x:c>
      <x:c r="C254" s="191" t="str">
        <x:v>HP LJ M402dn</x:v>
      </x:c>
      <x:c r="D254" s="191" t="str">
        <x:v>B/W Laser Prints</x:v>
      </x:c>
      <x:c r="E254" s="191" t="str">
        <x:v>PHBQC08851</x:v>
      </x:c>
      <x:c r="F254" s="191" t="str">
        <x:v>Active</x:v>
      </x:c>
      <x:c r="G254" s="191" t="str">
        <x:v>1002 - Amarillo A/C</x:v>
      </x:c>
      <x:c r="H254" s="191" t="str">
        <x:v/>
      </x:c>
      <x:c r="I254" s="191" t="str">
        <x:v/>
      </x:c>
      <x:c r="J254" s="191" t="str">
        <x:v/>
      </x:c>
      <x:c r="K254" s="191" t="str">
        <x:v/>
      </x:c>
      <x:c r="L254" s="191" t="str">
        <x:v>1002</x:v>
      </x:c>
      <x:c r="M254" s="191" t="str">
        <x:v>2/21/2017</x:v>
      </x:c>
      <x:c r="N254" s="189" t="n">
        <x:v>10395.00</x:v>
      </x:c>
      <x:c r="O254" s="191" t="str">
        <x:v>5/31/2017</x:v>
      </x:c>
      <x:c r="P254" s="189" t="n">
        <x:v>15313.00</x:v>
      </x:c>
      <x:c r="Q254" s="206" t="n">
        <x:v>0.0014</x:v>
      </x:c>
      <x:c r="R254" s="206" t="n">
        <x:v>0.0029</x:v>
      </x:c>
      <x:c r="S254" s="189" t="n">
        <x:v/>
      </x:c>
      <x:c r="T254" s="187" t="n">
        <x:f ca="1">=IF(AND(U254=0,S254&gt;0),-100%,IF(OR(S254=0,S254="-"),"-",IF(AND(S254=0,U254=0),0%,IF(S254&lt;U254,SUM(U254-S254)/S254,IF(S254&gt;U254,SUM(-1*(S254-U254)/S254),"")))))</x:f>
        <x:v/>
      </x:c>
      <x:c r="U254" s="189" t="n">
        <x:v>4918.00</x:v>
      </x:c>
      <x:c r="V254" s="189" t="n">
        <x:f ca="1">=SUM(U254/ round((O254- M254)/30.42,0))</x:f>
        <x:v/>
      </x:c>
      <x:c r="W254" s="195">
        <x:f ca="1">=IF(T254="","",IF(T254="-","",IF(U254=0,"",IF(OR(T254&gt;AA4,T254&lt;-AA4),"*",""))))</x:f>
        <x:v/>
      </x:c>
      <x:c r="X254" s="91" t="str">
        <x:v/>
      </x:c>
    </x:row>
    <x:row r="255" spans="1:25" s="12" x14ac:dyDescent="0.25">
      <x:c r="A255" s="96" t="str">
        <x:v>247</x:v>
      </x:c>
      <x:c r="B255" s="192" t="str">
        <x:v>AFPR49048</x:v>
      </x:c>
      <x:c r="C255" s="192" t="str">
        <x:v>HP LJ M425</x:v>
      </x:c>
      <x:c r="D255" s="192" t="str">
        <x:v>B/W Laser Prints</x:v>
      </x:c>
      <x:c r="E255" s="192" t="str">
        <x:v>CNB6D8R17Q</x:v>
      </x:c>
      <x:c r="F255" s="192" t="str">
        <x:v>Inactive</x:v>
      </x:c>
      <x:c r="G255" s="192" t="str">
        <x:v>1126 - San Antonio Showroom DC</x:v>
      </x:c>
      <x:c r="H255" s="192" t="str">
        <x:v/>
      </x:c>
      <x:c r="I255" s="192" t="str">
        <x:v>Inactive</x:v>
      </x:c>
      <x:c r="J255" s="192" t="str">
        <x:v/>
      </x:c>
      <x:c r="K255" s="192" t="str">
        <x:v/>
      </x:c>
      <x:c r="L255" s="192" t="str">
        <x:v>1126</x:v>
      </x:c>
      <x:c r="M255" s="192" t="str">
        <x:v>6/1/2014</x:v>
      </x:c>
      <x:c r="N255" s="183" t="n">
        <x:v>25328.00</x:v>
      </x:c>
      <x:c r="O255" s="192" t="str">
        <x:v>12/9/2014</x:v>
      </x:c>
      <x:c r="P255" s="183" t="n">
        <x:v>30193.00</x:v>
      </x:c>
      <x:c r="Q255" s="207" t="n">
        <x:v>0.0014</x:v>
      </x:c>
      <x:c r="R255" s="207" t="n">
        <x:v>0.0028</x:v>
      </x:c>
      <x:c r="S255" s="183" t="n">
        <x:v/>
      </x:c>
      <x:c r="T255" s="182" t="n">
        <x:f ca="1">=IF(AND(U255=0,S255&gt;0),-100%,IF(OR(S255=0,S255="-"),"-",IF(AND(S255=0,U255=0),0%,IF(S255&lt;U255,SUM(U255-S255)/S255,IF(S255&gt;U255,SUM(-1*(S255-U255)/S255),"")))))</x:f>
        <x:v/>
      </x:c>
      <x:c r="U255" s="183" t="n">
        <x:v>4865.00</x:v>
      </x:c>
      <x:c r="V255" s="183" t="n">
        <x:f ca="1">=SUM(U255/ round((O255- M255)/30.42,0))</x:f>
        <x:v/>
      </x:c>
      <x:c r="W255" s="196">
        <x:f ca="1">=IF(T255="","",IF(T255="-","",IF(U255=0,"",IF(OR(T255&gt;AA4,T255&lt;-AA4),"*",""))))</x:f>
        <x:v/>
      </x:c>
      <x:c r="X255" s="98" t="str">
        <x:v/>
      </x:c>
    </x:row>
    <x:row r="256" spans="1:25" s="12" x14ac:dyDescent="0.25">
      <x:c r="A256" s="90" t="str">
        <x:v>248</x:v>
      </x:c>
      <x:c r="B256" s="191" t="str">
        <x:v>FPR55951</x:v>
      </x:c>
      <x:c r="C256" s="191" t="str">
        <x:v>HP LJ M402dn</x:v>
      </x:c>
      <x:c r="D256" s="191" t="str">
        <x:v>B/W Laser Prints</x:v>
      </x:c>
      <x:c r="E256" s="191" t="str">
        <x:v>PHBQG09524</x:v>
      </x:c>
      <x:c r="F256" s="191" t="str">
        <x:v>Active</x:v>
      </x:c>
      <x:c r="G256" s="191" t="str">
        <x:v>1031 - Oklahoma City HVAC</x:v>
      </x:c>
      <x:c r="H256" s="191" t="str">
        <x:v/>
      </x:c>
      <x:c r="I256" s="191" t="str">
        <x:v/>
      </x:c>
      <x:c r="J256" s="191" t="str">
        <x:v/>
      </x:c>
      <x:c r="K256" s="191" t="str">
        <x:v/>
      </x:c>
      <x:c r="L256" s="191" t="str">
        <x:v>1031</x:v>
      </x:c>
      <x:c r="M256" s="191" t="str">
        <x:v>2/28/2018</x:v>
      </x:c>
      <x:c r="N256" s="189" t="n">
        <x:v>40821.00</x:v>
      </x:c>
      <x:c r="O256" s="191" t="str">
        <x:v>5/22/2018</x:v>
      </x:c>
      <x:c r="P256" s="189" t="n">
        <x:v>45546.00</x:v>
      </x:c>
      <x:c r="Q256" s="206" t="n">
        <x:v>0.0014</x:v>
      </x:c>
      <x:c r="R256" s="206" t="n">
        <x:v>0.0028</x:v>
      </x:c>
      <x:c r="S256" s="189" t="n">
        <x:v/>
      </x:c>
      <x:c r="T256" s="187" t="n">
        <x:f ca="1">=IF(AND(U256=0,S256&gt;0),-100%,IF(OR(S256=0,S256="-"),"-",IF(AND(S256=0,U256=0),0%,IF(S256&lt;U256,SUM(U256-S256)/S256,IF(S256&gt;U256,SUM(-1*(S256-U256)/S256),"")))))</x:f>
        <x:v/>
      </x:c>
      <x:c r="U256" s="189" t="n">
        <x:v>4725.00</x:v>
      </x:c>
      <x:c r="V256" s="189" t="n">
        <x:f ca="1">=SUM(U256/ round((O256- M256)/30.42,0))</x:f>
        <x:v/>
      </x:c>
      <x:c r="W256" s="195">
        <x:f ca="1">=IF(T256="","",IF(T256="-","",IF(U256=0,"",IF(OR(T256&gt;AA4,T256&lt;-AA4),"*",""))))</x:f>
        <x:v/>
      </x:c>
      <x:c r="X256" s="91" t="str">
        <x:v/>
      </x:c>
    </x:row>
    <x:row r="257" spans="1:25" s="12" x14ac:dyDescent="0.25">
      <x:c r="A257" s="96" t="str">
        <x:v>249</x:v>
      </x:c>
      <x:c r="B257" s="192" t="str">
        <x:v>FPR56011</x:v>
      </x:c>
      <x:c r="C257" s="192" t="str">
        <x:v>HP LJ M402dn</x:v>
      </x:c>
      <x:c r="D257" s="192" t="str">
        <x:v>B/W Laser Prints</x:v>
      </x:c>
      <x:c r="E257" s="192" t="str">
        <x:v>PHBQC31392</x:v>
      </x:c>
      <x:c r="F257" s="192" t="str">
        <x:v>Active</x:v>
      </x:c>
      <x:c r="G257" s="192" t="str">
        <x:v>1089 - League City HVAC</x:v>
      </x:c>
      <x:c r="H257" s="192" t="str">
        <x:v/>
      </x:c>
      <x:c r="I257" s="192" t="str">
        <x:v>Counter</x:v>
      </x:c>
      <x:c r="J257" s="192" t="str">
        <x:v/>
      </x:c>
      <x:c r="K257" s="192" t="str">
        <x:v/>
      </x:c>
      <x:c r="L257" s="192" t="str">
        <x:v>1089</x:v>
      </x:c>
      <x:c r="M257" s="192" t="str">
        <x:v>5/30/2018</x:v>
      </x:c>
      <x:c r="N257" s="183" t="n">
        <x:v>19386.00</x:v>
      </x:c>
      <x:c r="O257" s="192" t="str">
        <x:v>8/28/2018</x:v>
      </x:c>
      <x:c r="P257" s="183" t="n">
        <x:v>24028.00</x:v>
      </x:c>
      <x:c r="Q257" s="207" t="n">
        <x:v>0.0013</x:v>
      </x:c>
      <x:c r="R257" s="207" t="n">
        <x:v>0.0027</x:v>
      </x:c>
      <x:c r="S257" s="183" t="n">
        <x:v/>
      </x:c>
      <x:c r="T257" s="182" t="n">
        <x:f ca="1">=IF(AND(U257=0,S257&gt;0),-100%,IF(OR(S257=0,S257="-"),"-",IF(AND(S257=0,U257=0),0%,IF(S257&lt;U257,SUM(U257-S257)/S257,IF(S257&gt;U257,SUM(-1*(S257-U257)/S257),"")))))</x:f>
        <x:v/>
      </x:c>
      <x:c r="U257" s="183" t="n">
        <x:v>4642.00</x:v>
      </x:c>
      <x:c r="V257" s="183" t="n">
        <x:f ca="1">=SUM(U257/ round((O257- M257)/30.42,0))</x:f>
        <x:v/>
      </x:c>
      <x:c r="W257" s="196">
        <x:f ca="1">=IF(T257="","",IF(T257="-","",IF(U257=0,"",IF(OR(T257&gt;AA4,T257&lt;-AA4),"*",""))))</x:f>
        <x:v/>
      </x:c>
      <x:c r="X257" s="98" t="str">
        <x:v/>
      </x:c>
    </x:row>
    <x:row r="258" spans="1:25" s="12" x14ac:dyDescent="0.25">
      <x:c r="A258" s="90" t="str">
        <x:v>250</x:v>
      </x:c>
      <x:c r="B258" s="191" t="str">
        <x:v>FPR56003</x:v>
      </x:c>
      <x:c r="C258" s="191" t="str">
        <x:v>HP LJ M402dn</x:v>
      </x:c>
      <x:c r="D258" s="191" t="str">
        <x:v>B/W Laser Prints</x:v>
      </x:c>
      <x:c r="E258" s="191" t="str">
        <x:v>PHBQC31391</x:v>
      </x:c>
      <x:c r="F258" s="191" t="str">
        <x:v>Active</x:v>
      </x:c>
      <x:c r="G258" s="191" t="str">
        <x:v>1073 - Houston PVF</x:v>
      </x:c>
      <x:c r="H258" s="191" t="str">
        <x:v/>
      </x:c>
      <x:c r="I258" s="191" t="str">
        <x:v>Counter</x:v>
      </x:c>
      <x:c r="J258" s="191" t="str">
        <x:v/>
      </x:c>
      <x:c r="K258" s="191" t="str">
        <x:v/>
      </x:c>
      <x:c r="L258" s="191" t="str">
        <x:v>1073</x:v>
      </x:c>
      <x:c r="M258" s="191" t="str">
        <x:v>9/1/2016</x:v>
      </x:c>
      <x:c r="N258" s="189" t="n">
        <x:v>0.00</x:v>
      </x:c>
      <x:c r="O258" s="191" t="str">
        <x:v>11/28/2016</x:v>
      </x:c>
      <x:c r="P258" s="189" t="n">
        <x:v>4557.00</x:v>
      </x:c>
      <x:c r="Q258" s="206" t="n">
        <x:v>0.0013</x:v>
      </x:c>
      <x:c r="R258" s="206" t="n">
        <x:v>0.0027</x:v>
      </x:c>
      <x:c r="S258" s="189" t="n">
        <x:v/>
      </x:c>
      <x:c r="T258" s="187" t="n">
        <x:f ca="1">=IF(AND(U258=0,S258&gt;0),-100%,IF(OR(S258=0,S258="-"),"-",IF(AND(S258=0,U258=0),0%,IF(S258&lt;U258,SUM(U258-S258)/S258,IF(S258&gt;U258,SUM(-1*(S258-U258)/S258),"")))))</x:f>
        <x:v/>
      </x:c>
      <x:c r="U258" s="189" t="n">
        <x:v>4557.00</x:v>
      </x:c>
      <x:c r="V258" s="189" t="n">
        <x:f ca="1">=SUM(U258/ round((O258- M258)/30.42,0))</x:f>
        <x:v/>
      </x:c>
      <x:c r="W258" s="195">
        <x:f ca="1">=IF(T258="","",IF(T258="-","",IF(U258=0,"",IF(OR(T258&gt;AA4,T258&lt;-AA4),"*",""))))</x:f>
        <x:v/>
      </x:c>
      <x:c r="X258" s="91" t="str">
        <x:v/>
      </x:c>
    </x:row>
    <x:row r="259" spans="1:25" s="12" x14ac:dyDescent="0.25">
      <x:c r="A259" s="96" t="str">
        <x:v>251</x:v>
      </x:c>
      <x:c r="B259" s="192" t="str">
        <x:v>FPR50552</x:v>
      </x:c>
      <x:c r="C259" s="192" t="str">
        <x:v>HP LJ M425</x:v>
      </x:c>
      <x:c r="D259" s="192" t="str">
        <x:v>B/W Laser Prints</x:v>
      </x:c>
      <x:c r="E259" s="192" t="str">
        <x:v>CNF8GBG5W7</x:v>
      </x:c>
      <x:c r="F259" s="192" t="str">
        <x:v>Active</x:v>
      </x:c>
      <x:c r="G259" s="192" t="str">
        <x:v>1100 - El Paso</x:v>
      </x:c>
      <x:c r="H259" s="192" t="str">
        <x:v/>
      </x:c>
      <x:c r="I259" s="192" t="str">
        <x:v/>
      </x:c>
      <x:c r="J259" s="192" t="str">
        <x:v/>
      </x:c>
      <x:c r="K259" s="192" t="str">
        <x:v/>
      </x:c>
      <x:c r="L259" s="192" t="str">
        <x:v>1100</x:v>
      </x:c>
      <x:c r="M259" s="192" t="str">
        <x:v>2/21/2017</x:v>
      </x:c>
      <x:c r="N259" s="183" t="n">
        <x:v>21862.00</x:v>
      </x:c>
      <x:c r="O259" s="192" t="str">
        <x:v>5/31/2017</x:v>
      </x:c>
      <x:c r="P259" s="183" t="n">
        <x:v>26371.00</x:v>
      </x:c>
      <x:c r="Q259" s="207" t="n">
        <x:v>0.0013</x:v>
      </x:c>
      <x:c r="R259" s="207" t="n">
        <x:v>0.0026</x:v>
      </x:c>
      <x:c r="S259" s="183" t="n">
        <x:v/>
      </x:c>
      <x:c r="T259" s="182" t="n">
        <x:f ca="1">=IF(AND(U259=0,S259&gt;0),-100%,IF(OR(S259=0,S259="-"),"-",IF(AND(S259=0,U259=0),0%,IF(S259&lt;U259,SUM(U259-S259)/S259,IF(S259&gt;U259,SUM(-1*(S259-U259)/S259),"")))))</x:f>
        <x:v/>
      </x:c>
      <x:c r="U259" s="183" t="n">
        <x:v>4509.00</x:v>
      </x:c>
      <x:c r="V259" s="183" t="n">
        <x:f ca="1">=SUM(U259/ round((O259- M259)/30.42,0))</x:f>
        <x:v/>
      </x:c>
      <x:c r="W259" s="196">
        <x:f ca="1">=IF(T259="","",IF(T259="-","",IF(U259=0,"",IF(OR(T259&gt;AA4,T259&lt;-AA4),"*",""))))</x:f>
        <x:v/>
      </x:c>
      <x:c r="X259" s="98" t="str">
        <x:v/>
      </x:c>
    </x:row>
    <x:row r="260" spans="1:25" s="12" x14ac:dyDescent="0.25">
      <x:c r="A260" s="90" t="str">
        <x:v>252</x:v>
      </x:c>
      <x:c r="B260" s="191" t="str">
        <x:v>FPR50574</x:v>
      </x:c>
      <x:c r="C260" s="191" t="str">
        <x:v>HP LJ M401dn</x:v>
      </x:c>
      <x:c r="D260" s="191" t="str">
        <x:v>B/W Laser Prints</x:v>
      </x:c>
      <x:c r="E260" s="191" t="str">
        <x:v>PHGFG27649</x:v>
      </x:c>
      <x:c r="F260" s="191" t="str">
        <x:v>Active</x:v>
      </x:c>
      <x:c r="G260" s="191" t="str">
        <x:v>1033 - Plano</x:v>
      </x:c>
      <x:c r="H260" s="191" t="str">
        <x:v/>
      </x:c>
      <x:c r="I260" s="191" t="str">
        <x:v/>
      </x:c>
      <x:c r="J260" s="191" t="str">
        <x:v/>
      </x:c>
      <x:c r="K260" s="191" t="str">
        <x:v/>
      </x:c>
      <x:c r="L260" s="191" t="str">
        <x:v>1033</x:v>
      </x:c>
      <x:c r="M260" s="191" t="str">
        <x:v>5/30/2018</x:v>
      </x:c>
      <x:c r="N260" s="189" t="n">
        <x:v>5089.00</x:v>
      </x:c>
      <x:c r="O260" s="191" t="str">
        <x:v>8/28/2018</x:v>
      </x:c>
      <x:c r="P260" s="189" t="n">
        <x:v>9558.00</x:v>
      </x:c>
      <x:c r="Q260" s="206" t="n">
        <x:v>0.0013</x:v>
      </x:c>
      <x:c r="R260" s="206" t="n">
        <x:v>0.0026</x:v>
      </x:c>
      <x:c r="S260" s="189" t="n">
        <x:v/>
      </x:c>
      <x:c r="T260" s="187" t="n">
        <x:f ca="1">=IF(AND(U260=0,S260&gt;0),-100%,IF(OR(S260=0,S260="-"),"-",IF(AND(S260=0,U260=0),0%,IF(S260&lt;U260,SUM(U260-S260)/S260,IF(S260&gt;U260,SUM(-1*(S260-U260)/S260),"")))))</x:f>
        <x:v/>
      </x:c>
      <x:c r="U260" s="189" t="n">
        <x:v>4469.00</x:v>
      </x:c>
      <x:c r="V260" s="189" t="n">
        <x:f ca="1">=SUM(U260/ round((O260- M260)/30.42,0))</x:f>
        <x:v/>
      </x:c>
      <x:c r="W260" s="195">
        <x:f ca="1">=IF(T260="","",IF(T260="-","",IF(U260=0,"",IF(OR(T260&gt;AA4,T260&lt;-AA4),"*",""))))</x:f>
        <x:v/>
      </x:c>
      <x:c r="X260" s="91" t="str">
        <x:v/>
      </x:c>
    </x:row>
    <x:row r="261" spans="1:25" s="12" x14ac:dyDescent="0.25">
      <x:c r="A261" s="96" t="str">
        <x:v>253</x:v>
      </x:c>
      <x:c r="B261" s="192" t="str">
        <x:v>FPR49490</x:v>
      </x:c>
      <x:c r="C261" s="192" t="str">
        <x:v>HP LJ M425</x:v>
      </x:c>
      <x:c r="D261" s="192" t="str">
        <x:v>B/W Laser Prints</x:v>
      </x:c>
      <x:c r="E261" s="192" t="str">
        <x:v>CNF8G8PGSS</x:v>
      </x:c>
      <x:c r="F261" s="192" t="str">
        <x:v>Active</x:v>
      </x:c>
      <x:c r="G261" s="192" t="str">
        <x:v>1002 - Amarillo A/C</x:v>
      </x:c>
      <x:c r="H261" s="192" t="str">
        <x:v/>
      </x:c>
      <x:c r="I261" s="192" t="str">
        <x:v/>
      </x:c>
      <x:c r="J261" s="192" t="str">
        <x:v/>
      </x:c>
      <x:c r="K261" s="192" t="str">
        <x:v/>
      </x:c>
      <x:c r="L261" s="192" t="str">
        <x:v>1002</x:v>
      </x:c>
      <x:c r="M261" s="192" t="str">
        <x:v>11/28/2016</x:v>
      </x:c>
      <x:c r="N261" s="183" t="n">
        <x:v>17146.00</x:v>
      </x:c>
      <x:c r="O261" s="192" t="str">
        <x:v>3/8/2017</x:v>
      </x:c>
      <x:c r="P261" s="183" t="n">
        <x:v>21615.00</x:v>
      </x:c>
      <x:c r="Q261" s="207" t="n">
        <x:v>0.0013</x:v>
      </x:c>
      <x:c r="R261" s="207" t="n">
        <x:v>0.0026</x:v>
      </x:c>
      <x:c r="S261" s="183" t="n">
        <x:v/>
      </x:c>
      <x:c r="T261" s="182" t="n">
        <x:f ca="1">=IF(AND(U261=0,S261&gt;0),-100%,IF(OR(S261=0,S261="-"),"-",IF(AND(S261=0,U261=0),0%,IF(S261&lt;U261,SUM(U261-S261)/S261,IF(S261&gt;U261,SUM(-1*(S261-U261)/S261),"")))))</x:f>
        <x:v/>
      </x:c>
      <x:c r="U261" s="183" t="n">
        <x:v>4469.00</x:v>
      </x:c>
      <x:c r="V261" s="183" t="n">
        <x:f ca="1">=SUM(U261/ round((O261- M261)/30.42,0))</x:f>
        <x:v/>
      </x:c>
      <x:c r="W261" s="196">
        <x:f ca="1">=IF(T261="","",IF(T261="-","",IF(U261=0,"",IF(OR(T261&gt;AA4,T261&lt;-AA4),"*",""))))</x:f>
        <x:v/>
      </x:c>
      <x:c r="X261" s="98" t="str">
        <x:v/>
      </x:c>
    </x:row>
    <x:row r="262" spans="1:25" s="12" x14ac:dyDescent="0.25">
      <x:c r="A262" s="90" t="str">
        <x:v>254</x:v>
      </x:c>
      <x:c r="B262" s="191" t="str">
        <x:v>FPR49570</x:v>
      </x:c>
      <x:c r="C262" s="191" t="str">
        <x:v>HP LJ M425</x:v>
      </x:c>
      <x:c r="D262" s="191" t="str">
        <x:v>B/W Laser Prints</x:v>
      </x:c>
      <x:c r="E262" s="191" t="str">
        <x:v>CNF8G8GKB7</x:v>
      </x:c>
      <x:c r="F262" s="191" t="str">
        <x:v>Active</x:v>
      </x:c>
      <x:c r="G262" s="191" t="str">
        <x:v>1055 - Brownsville</x:v>
      </x:c>
      <x:c r="H262" s="191" t="str">
        <x:v/>
      </x:c>
      <x:c r="I262" s="191" t="str">
        <x:v>2nd Floor / Copy Area</x:v>
      </x:c>
      <x:c r="J262" s="191" t="str">
        <x:v/>
      </x:c>
      <x:c r="K262" s="191" t="str">
        <x:v/>
      </x:c>
      <x:c r="L262" s="191" t="str">
        <x:v>1055</x:v>
      </x:c>
      <x:c r="M262" s="191" t="str">
        <x:v>11/20/2015</x:v>
      </x:c>
      <x:c r="N262" s="189" t="n">
        <x:v>22105.00</x:v>
      </x:c>
      <x:c r="O262" s="191" t="str">
        <x:v>2/22/2016</x:v>
      </x:c>
      <x:c r="P262" s="189" t="n">
        <x:v>26558.00</x:v>
      </x:c>
      <x:c r="Q262" s="206" t="n">
        <x:v>0.0013</x:v>
      </x:c>
      <x:c r="R262" s="206" t="n">
        <x:v>0.0026</x:v>
      </x:c>
      <x:c r="S262" s="189" t="n">
        <x:v/>
      </x:c>
      <x:c r="T262" s="187" t="n">
        <x:f ca="1">=IF(AND(U262=0,S262&gt;0),-100%,IF(OR(S262=0,S262="-"),"-",IF(AND(S262=0,U262=0),0%,IF(S262&lt;U262,SUM(U262-S262)/S262,IF(S262&gt;U262,SUM(-1*(S262-U262)/S262),"")))))</x:f>
        <x:v/>
      </x:c>
      <x:c r="U262" s="189" t="n">
        <x:v>4453.00</x:v>
      </x:c>
      <x:c r="V262" s="189" t="n">
        <x:f ca="1">=SUM(U262/ round((O262- M262)/30.42,0))</x:f>
        <x:v/>
      </x:c>
      <x:c r="W262" s="195">
        <x:f ca="1">=IF(T262="","",IF(T262="-","",IF(U262=0,"",IF(OR(T262&gt;AA4,T262&lt;-AA4),"*",""))))</x:f>
        <x:v/>
      </x:c>
      <x:c r="X262" s="91" t="str">
        <x:v/>
      </x:c>
    </x:row>
    <x:row r="263" spans="1:25" s="12" x14ac:dyDescent="0.25">
      <x:c r="A263" s="96" t="str">
        <x:v>255</x:v>
      </x:c>
      <x:c r="B263" s="192" t="str">
        <x:v>FPR55984</x:v>
      </x:c>
      <x:c r="C263" s="192" t="str">
        <x:v>HP LJ M402dn</x:v>
      </x:c>
      <x:c r="D263" s="192" t="str">
        <x:v>B/W Laser Prints</x:v>
      </x:c>
      <x:c r="E263" s="192" t="str">
        <x:v>PHBQC31398</x:v>
      </x:c>
      <x:c r="F263" s="192" t="str">
        <x:v>Active</x:v>
      </x:c>
      <x:c r="G263" s="192" t="str">
        <x:v>1051 - Conroe HVAC</x:v>
      </x:c>
      <x:c r="H263" s="192" t="str">
        <x:v/>
      </x:c>
      <x:c r="I263" s="192" t="str">
        <x:v>Counter</x:v>
      </x:c>
      <x:c r="J263" s="192" t="str">
        <x:v/>
      </x:c>
      <x:c r="K263" s="192" t="str">
        <x:v/>
      </x:c>
      <x:c r="L263" s="192" t="str">
        <x:v>1051</x:v>
      </x:c>
      <x:c r="M263" s="192" t="str">
        <x:v>11/28/2016</x:v>
      </x:c>
      <x:c r="N263" s="183" t="n">
        <x:v>2007.00</x:v>
      </x:c>
      <x:c r="O263" s="192" t="str">
        <x:v>3/8/2017</x:v>
      </x:c>
      <x:c r="P263" s="183" t="n">
        <x:v>6430.00</x:v>
      </x:c>
      <x:c r="Q263" s="207" t="n">
        <x:v>0.0013</x:v>
      </x:c>
      <x:c r="R263" s="207" t="n">
        <x:v>0.0026</x:v>
      </x:c>
      <x:c r="S263" s="183" t="n">
        <x:v/>
      </x:c>
      <x:c r="T263" s="182" t="n">
        <x:f ca="1">=IF(AND(U263=0,S263&gt;0),-100%,IF(OR(S263=0,S263="-"),"-",IF(AND(S263=0,U263=0),0%,IF(S263&lt;U263,SUM(U263-S263)/S263,IF(S263&gt;U263,SUM(-1*(S263-U263)/S263),"")))))</x:f>
        <x:v/>
      </x:c>
      <x:c r="U263" s="183" t="n">
        <x:v>4423.00</x:v>
      </x:c>
      <x:c r="V263" s="183" t="n">
        <x:f ca="1">=SUM(U263/ round((O263- M263)/30.42,0))</x:f>
        <x:v/>
      </x:c>
      <x:c r="W263" s="196">
        <x:f ca="1">=IF(T263="","",IF(T263="-","",IF(U263=0,"",IF(OR(T263&gt;AA4,T263&lt;-AA4),"*",""))))</x:f>
        <x:v/>
      </x:c>
      <x:c r="X263" s="98" t="str">
        <x:v/>
      </x:c>
    </x:row>
    <x:row r="264" spans="1:25" s="12" x14ac:dyDescent="0.25">
      <x:c r="A264" s="90" t="str">
        <x:v>256</x:v>
      </x:c>
      <x:c r="B264" s="191" t="str">
        <x:v>FPR55928</x:v>
      </x:c>
      <x:c r="C264" s="191" t="str">
        <x:v>HP LJ M401n</x:v>
      </x:c>
      <x:c r="D264" s="191" t="str">
        <x:v>B/W Laser Prints</x:v>
      </x:c>
      <x:c r="E264" s="191" t="str">
        <x:v>PHGDB79200</x:v>
      </x:c>
      <x:c r="F264" s="191" t="str">
        <x:v>Active</x:v>
      </x:c>
      <x:c r="G264" s="191" t="str">
        <x:v>1120 - Expressions Home Gallery</x:v>
      </x:c>
      <x:c r="H264" s="191" t="str">
        <x:v/>
      </x:c>
      <x:c r="I264" s="191" t="str">
        <x:v/>
      </x:c>
      <x:c r="J264" s="191" t="str">
        <x:v/>
      </x:c>
      <x:c r="K264" s="191" t="str">
        <x:v/>
      </x:c>
      <x:c r="L264" s="191" t="str">
        <x:v>1120</x:v>
      </x:c>
      <x:c r="M264" s="191" t="str">
        <x:v>5/22/2018</x:v>
      </x:c>
      <x:c r="N264" s="189" t="n">
        <x:v>39747.00</x:v>
      </x:c>
      <x:c r="O264" s="191" t="str">
        <x:v>8/22/2018</x:v>
      </x:c>
      <x:c r="P264" s="189" t="n">
        <x:v>44137.00</x:v>
      </x:c>
      <x:c r="Q264" s="206" t="n">
        <x:v>0.0013</x:v>
      </x:c>
      <x:c r="R264" s="206" t="n">
        <x:v>0.0026</x:v>
      </x:c>
      <x:c r="S264" s="189" t="n">
        <x:v/>
      </x:c>
      <x:c r="T264" s="187" t="n">
        <x:f ca="1">=IF(AND(U264=0,S264&gt;0),-100%,IF(OR(S264=0,S264="-"),"-",IF(AND(S264=0,U264=0),0%,IF(S264&lt;U264,SUM(U264-S264)/S264,IF(S264&gt;U264,SUM(-1*(S264-U264)/S264),"")))))</x:f>
        <x:v/>
      </x:c>
      <x:c r="U264" s="189" t="n">
        <x:v>4390.00</x:v>
      </x:c>
      <x:c r="V264" s="189" t="n">
        <x:f ca="1">=SUM(U264/ round((O264- M264)/30.42,0))</x:f>
        <x:v/>
      </x:c>
      <x:c r="W264" s="195">
        <x:f ca="1">=IF(T264="","",IF(T264="-","",IF(U264=0,"",IF(OR(T264&gt;AA4,T264&lt;-AA4),"*",""))))</x:f>
        <x:v/>
      </x:c>
      <x:c r="X264" s="91" t="str">
        <x:v/>
      </x:c>
    </x:row>
    <x:row r="265" spans="1:25" s="12" x14ac:dyDescent="0.25">
      <x:c r="A265" s="96" t="str">
        <x:v>257</x:v>
      </x:c>
      <x:c r="B265" s="192" t="str">
        <x:v>FPR56071</x:v>
      </x:c>
      <x:c r="C265" s="192" t="str">
        <x:v>HP LJ M402dn</x:v>
      </x:c>
      <x:c r="D265" s="192" t="str">
        <x:v>B/W Laser Prints</x:v>
      </x:c>
      <x:c r="E265" s="192" t="str">
        <x:v>PHB5B12956</x:v>
      </x:c>
      <x:c r="F265" s="192" t="str">
        <x:v>Active</x:v>
      </x:c>
      <x:c r="G265" s="192" t="str">
        <x:v>1310 - Charlotte</x:v>
      </x:c>
      <x:c r="H265" s="192" t="str">
        <x:v/>
      </x:c>
      <x:c r="I265" s="192" t="str">
        <x:v/>
      </x:c>
      <x:c r="J265" s="192" t="str">
        <x:v/>
      </x:c>
      <x:c r="K265" s="192" t="str">
        <x:v/>
      </x:c>
      <x:c r="L265" s="192" t="str">
        <x:v>1310</x:v>
      </x:c>
      <x:c r="M265" s="192" t="str">
        <x:v>4/14/2017</x:v>
      </x:c>
      <x:c r="N265" s="183" t="n">
        <x:v>0.00</x:v>
      </x:c>
      <x:c r="O265" s="192" t="str">
        <x:v>5/31/2017</x:v>
      </x:c>
      <x:c r="P265" s="183" t="n">
        <x:v>4375.00</x:v>
      </x:c>
      <x:c r="Q265" s="207" t="n">
        <x:v>0.0013</x:v>
      </x:c>
      <x:c r="R265" s="207" t="n">
        <x:v>0.0026</x:v>
      </x:c>
      <x:c r="S265" s="183" t="n">
        <x:v/>
      </x:c>
      <x:c r="T265" s="182" t="n">
        <x:f ca="1">=IF(AND(U265=0,S265&gt;0),-100%,IF(OR(S265=0,S265="-"),"-",IF(AND(S265=0,U265=0),0%,IF(S265&lt;U265,SUM(U265-S265)/S265,IF(S265&gt;U265,SUM(-1*(S265-U265)/S265),"")))))</x:f>
        <x:v/>
      </x:c>
      <x:c r="U265" s="183" t="n">
        <x:v>4375.00</x:v>
      </x:c>
      <x:c r="V265" s="183" t="n">
        <x:f ca="1">=SUM(U265/ round((O265- M265)/30.42,0))</x:f>
        <x:v/>
      </x:c>
      <x:c r="W265" s="196">
        <x:f ca="1">=IF(T265="","",IF(T265="-","",IF(U265=0,"",IF(OR(T265&gt;AA4,T265&lt;-AA4),"*",""))))</x:f>
        <x:v/>
      </x:c>
      <x:c r="X265" s="98" t="str">
        <x:v/>
      </x:c>
    </x:row>
    <x:row r="266" spans="1:25" s="12" x14ac:dyDescent="0.25">
      <x:c r="A266" s="90" t="str">
        <x:v>258</x:v>
      </x:c>
      <x:c r="B266" s="191" t="str">
        <x:v>FPR51531</x:v>
      </x:c>
      <x:c r="C266" s="191" t="str">
        <x:v>HP LJ M401n</x:v>
      </x:c>
      <x:c r="D266" s="191" t="str">
        <x:v>B/W Laser Prints</x:v>
      </x:c>
      <x:c r="E266" s="191" t="str">
        <x:v>PHGDB61017</x:v>
      </x:c>
      <x:c r="F266" s="191" t="str">
        <x:v>Active</x:v>
      </x:c>
      <x:c r="G266" s="191" t="str">
        <x:v>1086 - San Antonio Northwest</x:v>
      </x:c>
      <x:c r="H266" s="191" t="str">
        <x:v/>
      </x:c>
      <x:c r="I266" s="191" t="str">
        <x:v/>
      </x:c>
      <x:c r="J266" s="191" t="str">
        <x:v/>
      </x:c>
      <x:c r="K266" s="191" t="str">
        <x:v/>
      </x:c>
      <x:c r="L266" s="191" t="str">
        <x:v>1086</x:v>
      </x:c>
      <x:c r="M266" s="191" t="str">
        <x:v>5/30/2018</x:v>
      </x:c>
      <x:c r="N266" s="189" t="n">
        <x:v>50551.00</x:v>
      </x:c>
      <x:c r="O266" s="191" t="str">
        <x:v>8/28/2018</x:v>
      </x:c>
      <x:c r="P266" s="189" t="n">
        <x:v>54924.00</x:v>
      </x:c>
      <x:c r="Q266" s="206" t="n">
        <x:v>0.0013</x:v>
      </x:c>
      <x:c r="R266" s="206" t="n">
        <x:v>0.0026</x:v>
      </x:c>
      <x:c r="S266" s="189" t="n">
        <x:v/>
      </x:c>
      <x:c r="T266" s="187" t="n">
        <x:f ca="1">=IF(AND(U266=0,S266&gt;0),-100%,IF(OR(S266=0,S266="-"),"-",IF(AND(S266=0,U266=0),0%,IF(S266&lt;U266,SUM(U266-S266)/S266,IF(S266&gt;U266,SUM(-1*(S266-U266)/S266),"")))))</x:f>
        <x:v/>
      </x:c>
      <x:c r="U266" s="189" t="n">
        <x:v>4373.00</x:v>
      </x:c>
      <x:c r="V266" s="189" t="n">
        <x:f ca="1">=SUM(U266/ round((O266- M266)/30.42,0))</x:f>
        <x:v/>
      </x:c>
      <x:c r="W266" s="195">
        <x:f ca="1">=IF(T266="","",IF(T266="-","",IF(U266=0,"",IF(OR(T266&gt;AA4,T266&lt;-AA4),"*",""))))</x:f>
        <x:v/>
      </x:c>
      <x:c r="X266" s="91" t="str">
        <x:v/>
      </x:c>
    </x:row>
    <x:row r="267" spans="1:25" s="12" x14ac:dyDescent="0.25">
      <x:c r="A267" s="96" t="str">
        <x:v>259</x:v>
      </x:c>
      <x:c r="B267" s="192" t="str">
        <x:v>FPR48632</x:v>
      </x:c>
      <x:c r="C267" s="192" t="str">
        <x:v>HP LJ M425</x:v>
      </x:c>
      <x:c r="D267" s="192" t="str">
        <x:v>B/W Laser Prints</x:v>
      </x:c>
      <x:c r="E267" s="192" t="str">
        <x:v>CNF8G4W0BZ</x:v>
      </x:c>
      <x:c r="F267" s="192" t="str">
        <x:v>Active</x:v>
      </x:c>
      <x:c r="G267" s="192" t="str">
        <x:v>1003 - Dallas</x:v>
      </x:c>
      <x:c r="H267" s="192" t="str">
        <x:v/>
      </x:c>
      <x:c r="I267" s="192" t="str">
        <x:v/>
      </x:c>
      <x:c r="J267" s="192" t="str">
        <x:v/>
      </x:c>
      <x:c r="K267" s="192" t="str">
        <x:v/>
      </x:c>
      <x:c r="L267" s="192" t="str">
        <x:v>1003</x:v>
      </x:c>
      <x:c r="M267" s="192" t="str">
        <x:v>8/25/2015</x:v>
      </x:c>
      <x:c r="N267" s="183" t="n">
        <x:v>32441.00</x:v>
      </x:c>
      <x:c r="O267" s="192" t="str">
        <x:v>11/20/2015</x:v>
      </x:c>
      <x:c r="P267" s="183" t="n">
        <x:v>36804.00</x:v>
      </x:c>
      <x:c r="Q267" s="207" t="n">
        <x:v>0.0013</x:v>
      </x:c>
      <x:c r="R267" s="207" t="n">
        <x:v>0.0025</x:v>
      </x:c>
      <x:c r="S267" s="183" t="n">
        <x:v/>
      </x:c>
      <x:c r="T267" s="182" t="n">
        <x:f ca="1">=IF(AND(U267=0,S267&gt;0),-100%,IF(OR(S267=0,S267="-"),"-",IF(AND(S267=0,U267=0),0%,IF(S267&lt;U267,SUM(U267-S267)/S267,IF(S267&gt;U267,SUM(-1*(S267-U267)/S267),"")))))</x:f>
        <x:v/>
      </x:c>
      <x:c r="U267" s="183" t="n">
        <x:v>4363.00</x:v>
      </x:c>
      <x:c r="V267" s="183" t="n">
        <x:f ca="1">=SUM(U267/ round((O267- M267)/30.42,0))</x:f>
        <x:v/>
      </x:c>
      <x:c r="W267" s="196">
        <x:f ca="1">=IF(T267="","",IF(T267="-","",IF(U267=0,"",IF(OR(T267&gt;AA4,T267&lt;-AA4),"*",""))))</x:f>
        <x:v/>
      </x:c>
      <x:c r="X267" s="98" t="str">
        <x:v/>
      </x:c>
    </x:row>
    <x:row r="268" spans="1:25" s="12" x14ac:dyDescent="0.25">
      <x:c r="A268" s="90" t="str">
        <x:v>260</x:v>
      </x:c>
      <x:c r="B268" s="191" t="str">
        <x:v>FPR48763</x:v>
      </x:c>
      <x:c r="C268" s="191" t="str">
        <x:v>Ricoh SP C320DN</x:v>
      </x:c>
      <x:c r="D268" s="191" t="str">
        <x:v>B/W Laser Prints</x:v>
      </x:c>
      <x:c r="E268" s="191" t="str">
        <x:v>S9948600608</x:v>
      </x:c>
      <x:c r="F268" s="191" t="str">
        <x:v>Active</x:v>
      </x:c>
      <x:c r="G268" s="191" t="str">
        <x:v>1043 - Granbury</x:v>
      </x:c>
      <x:c r="H268" s="191" t="str">
        <x:v/>
      </x:c>
      <x:c r="I268" s="191" t="str">
        <x:v/>
      </x:c>
      <x:c r="J268" s="191" t="str">
        <x:v/>
      </x:c>
      <x:c r="K268" s="191" t="str">
        <x:v>Not Listed</x:v>
      </x:c>
      <x:c r="L268" s="191" t="str">
        <x:v>1043</x:v>
      </x:c>
      <x:c r="M268" s="191" t="str">
        <x:v>9/1/2016</x:v>
      </x:c>
      <x:c r="N268" s="189" t="n">
        <x:v>33369.00</x:v>
      </x:c>
      <x:c r="O268" s="191" t="str">
        <x:v>11/28/2016</x:v>
      </x:c>
      <x:c r="P268" s="189" t="n">
        <x:v>37655.00</x:v>
      </x:c>
      <x:c r="Q268" s="206" t="n">
        <x:v>0.0012</x:v>
      </x:c>
      <x:c r="R268" s="206" t="n">
        <x:v>0.0025</x:v>
      </x:c>
      <x:c r="S268" s="189" t="n">
        <x:v/>
      </x:c>
      <x:c r="T268" s="187" t="n">
        <x:f ca="1">=IF(AND(U268=0,S268&gt;0),-100%,IF(OR(S268=0,S268="-"),"-",IF(AND(S268=0,U268=0),0%,IF(S268&lt;U268,SUM(U268-S268)/S268,IF(S268&gt;U268,SUM(-1*(S268-U268)/S268),"")))))</x:f>
        <x:v/>
      </x:c>
      <x:c r="U268" s="189" t="n">
        <x:v>4286.00</x:v>
      </x:c>
      <x:c r="V268" s="189" t="n">
        <x:f ca="1">=SUM(U268/ round((O268- M268)/30.42,0))</x:f>
        <x:v/>
      </x:c>
      <x:c r="W268" s="195">
        <x:f ca="1">=IF(T268="","",IF(T268="-","",IF(U268=0,"",IF(OR(T268&gt;AA4,T268&lt;-AA4),"*",""))))</x:f>
        <x:v/>
      </x:c>
      <x:c r="X268" s="91" t="str">
        <x:v/>
      </x:c>
    </x:row>
    <x:row r="269" spans="1:25" s="12" x14ac:dyDescent="0.25">
      <x:c r="A269" s="96" t="str">
        <x:v>261</x:v>
      </x:c>
      <x:c r="B269" s="192" t="str">
        <x:v>FPR56047</x:v>
      </x:c>
      <x:c r="C269" s="192" t="str">
        <x:v>HP LJ M402dn</x:v>
      </x:c>
      <x:c r="D269" s="192" t="str">
        <x:v>B/W Laser Prints</x:v>
      </x:c>
      <x:c r="E269" s="192" t="str">
        <x:v>PHB5C00675</x:v>
      </x:c>
      <x:c r="F269" s="192" t="str">
        <x:v>Active</x:v>
      </x:c>
      <x:c r="G269" s="192" t="str">
        <x:v>3008 - Phoenix, AZ</x:v>
      </x:c>
      <x:c r="H269" s="192" t="str">
        <x:v/>
      </x:c>
      <x:c r="I269" s="192" t="str">
        <x:v>Outside Sales</x:v>
      </x:c>
      <x:c r="J269" s="192" t="str">
        <x:v/>
      </x:c>
      <x:c r="K269" s="192" t="str">
        <x:v/>
      </x:c>
      <x:c r="L269" s="192" t="str">
        <x:v>3008</x:v>
      </x:c>
      <x:c r="M269" s="192" t="str">
        <x:v>5/30/2018</x:v>
      </x:c>
      <x:c r="N269" s="183" t="n">
        <x:v>33662.00</x:v>
      </x:c>
      <x:c r="O269" s="192" t="str">
        <x:v>8/28/2018</x:v>
      </x:c>
      <x:c r="P269" s="183" t="n">
        <x:v>37794.00</x:v>
      </x:c>
      <x:c r="Q269" s="207" t="n">
        <x:v>0.0012</x:v>
      </x:c>
      <x:c r="R269" s="207" t="n">
        <x:v>0.0024</x:v>
      </x:c>
      <x:c r="S269" s="183" t="n">
        <x:v/>
      </x:c>
      <x:c r="T269" s="182" t="n">
        <x:f ca="1">=IF(AND(U269=0,S269&gt;0),-100%,IF(OR(S269=0,S269="-"),"-",IF(AND(S269=0,U269=0),0%,IF(S269&lt;U269,SUM(U269-S269)/S269,IF(S269&gt;U269,SUM(-1*(S269-U269)/S269),"")))))</x:f>
        <x:v/>
      </x:c>
      <x:c r="U269" s="183" t="n">
        <x:v>4132.00</x:v>
      </x:c>
      <x:c r="V269" s="183" t="n">
        <x:f ca="1">=SUM(U269/ round((O269- M269)/30.42,0))</x:f>
        <x:v/>
      </x:c>
      <x:c r="W269" s="196">
        <x:f ca="1">=IF(T269="","",IF(T269="-","",IF(U269=0,"",IF(OR(T269&gt;AA4,T269&lt;-AA4),"*",""))))</x:f>
        <x:v/>
      </x:c>
      <x:c r="X269" s="98" t="str">
        <x:v/>
      </x:c>
    </x:row>
    <x:row r="270" spans="1:25" s="12" x14ac:dyDescent="0.25">
      <x:c r="A270" s="90" t="str">
        <x:v>262</x:v>
      </x:c>
      <x:c r="B270" s="191" t="str">
        <x:v>FPR55913</x:v>
      </x:c>
      <x:c r="C270" s="191" t="str">
        <x:v>HP LJ M402dn</x:v>
      </x:c>
      <x:c r="D270" s="191" t="str">
        <x:v>B/W Laser Prints</x:v>
      </x:c>
      <x:c r="E270" s="191" t="str">
        <x:v>PHBQG09543</x:v>
      </x:c>
      <x:c r="F270" s="191" t="str">
        <x:v>Active</x:v>
      </x:c>
      <x:c r="G270" s="191" t="str">
        <x:v>1001 - Abilene A/C</x:v>
      </x:c>
      <x:c r="H270" s="191" t="str">
        <x:v/>
      </x:c>
      <x:c r="I270" s="191" t="str">
        <x:v>Sales Counter</x:v>
      </x:c>
      <x:c r="J270" s="191" t="str">
        <x:v/>
      </x:c>
      <x:c r="K270" s="191" t="str">
        <x:v/>
      </x:c>
      <x:c r="L270" s="191" t="str">
        <x:v>1001</x:v>
      </x:c>
      <x:c r="M270" s="191" t="str">
        <x:v>3/8/2017</x:v>
      </x:c>
      <x:c r="N270" s="189" t="n">
        <x:v>13218.00</x:v>
      </x:c>
      <x:c r="O270" s="191" t="str">
        <x:v>5/31/2017</x:v>
      </x:c>
      <x:c r="P270" s="189" t="n">
        <x:v>17294.00</x:v>
      </x:c>
      <x:c r="Q270" s="206" t="n">
        <x:v>0.0012</x:v>
      </x:c>
      <x:c r="R270" s="206" t="n">
        <x:v>0.0024</x:v>
      </x:c>
      <x:c r="S270" s="189" t="n">
        <x:v/>
      </x:c>
      <x:c r="T270" s="187" t="n">
        <x:f ca="1">=IF(AND(U270=0,S270&gt;0),-100%,IF(OR(S270=0,S270="-"),"-",IF(AND(S270=0,U270=0),0%,IF(S270&lt;U270,SUM(U270-S270)/S270,IF(S270&gt;U270,SUM(-1*(S270-U270)/S270),"")))))</x:f>
        <x:v/>
      </x:c>
      <x:c r="U270" s="189" t="n">
        <x:v>4076.00</x:v>
      </x:c>
      <x:c r="V270" s="189" t="n">
        <x:f ca="1">=SUM(U270/ round((O270- M270)/30.42,0))</x:f>
        <x:v/>
      </x:c>
      <x:c r="W270" s="195">
        <x:f ca="1">=IF(T270="","",IF(T270="-","",IF(U270=0,"",IF(OR(T270&gt;AA4,T270&lt;-AA4),"*",""))))</x:f>
        <x:v/>
      </x:c>
      <x:c r="X270" s="91" t="str">
        <x:v/>
      </x:c>
    </x:row>
    <x:row r="271" spans="1:25" s="12" x14ac:dyDescent="0.25">
      <x:c r="A271" s="96" t="str">
        <x:v>263</x:v>
      </x:c>
      <x:c r="B271" s="192" t="str">
        <x:v>FPR55981</x:v>
      </x:c>
      <x:c r="C271" s="192" t="str">
        <x:v>HP LJ M402dn</x:v>
      </x:c>
      <x:c r="D271" s="192" t="str">
        <x:v>B/W Laser Prints</x:v>
      </x:c>
      <x:c r="E271" s="192" t="str">
        <x:v>PHBQF55712</x:v>
      </x:c>
      <x:c r="F271" s="192" t="str">
        <x:v>Active</x:v>
      </x:c>
      <x:c r="G271" s="192" t="str">
        <x:v>1085 - Abilene Showroom</x:v>
      </x:c>
      <x:c r="H271" s="192" t="str">
        <x:v/>
      </x:c>
      <x:c r="I271" s="192" t="str">
        <x:v>Warehouse</x:v>
      </x:c>
      <x:c r="J271" s="192" t="str">
        <x:v/>
      </x:c>
      <x:c r="K271" s="192" t="str">
        <x:v/>
      </x:c>
      <x:c r="L271" s="192" t="str">
        <x:v>1085</x:v>
      </x:c>
      <x:c r="M271" s="192" t="str">
        <x:v>6/1/2018</x:v>
      </x:c>
      <x:c r="N271" s="183" t="n">
        <x:v>1132.00</x:v>
      </x:c>
      <x:c r="O271" s="192" t="str">
        <x:v>8/31/2018</x:v>
      </x:c>
      <x:c r="P271" s="183" t="n">
        <x:v>4855.00</x:v>
      </x:c>
      <x:c r="Q271" s="207" t="n">
        <x:v>0.0011</x:v>
      </x:c>
      <x:c r="R271" s="207" t="n">
        <x:v>0.0022</x:v>
      </x:c>
      <x:c r="S271" s="183" t="n">
        <x:v/>
      </x:c>
      <x:c r="T271" s="182" t="n">
        <x:f ca="1">=IF(AND(U271=0,S271&gt;0),-100%,IF(OR(S271=0,S271="-"),"-",IF(AND(S271=0,U271=0),0%,IF(S271&lt;U271,SUM(U271-S271)/S271,IF(S271&gt;U271,SUM(-1*(S271-U271)/S271),"")))))</x:f>
        <x:v/>
      </x:c>
      <x:c r="U271" s="183" t="n">
        <x:v>3723.00</x:v>
      </x:c>
      <x:c r="V271" s="183" t="n">
        <x:f ca="1">=SUM(U271/ round((O271- M271)/30.42,0))</x:f>
        <x:v/>
      </x:c>
      <x:c r="W271" s="196">
        <x:f ca="1">=IF(T271="","",IF(T271="-","",IF(U271=0,"",IF(OR(T271&gt;AA4,T271&lt;-AA4),"*",""))))</x:f>
        <x:v/>
      </x:c>
      <x:c r="X271" s="98" t="str">
        <x:v/>
      </x:c>
    </x:row>
    <x:row r="272" spans="1:25" s="12" x14ac:dyDescent="0.25">
      <x:c r="A272" s="90" t="str">
        <x:v>264</x:v>
      </x:c>
      <x:c r="B272" s="191" t="str">
        <x:v>FPR49087</x:v>
      </x:c>
      <x:c r="C272" s="191" t="str">
        <x:v>HP LJ M425</x:v>
      </x:c>
      <x:c r="D272" s="191" t="str">
        <x:v>B/W Laser Prints</x:v>
      </x:c>
      <x:c r="E272" s="191" t="str">
        <x:v>CNF8G77J2W</x:v>
      </x:c>
      <x:c r="F272" s="191" t="str">
        <x:v>Active</x:v>
      </x:c>
      <x:c r="G272" s="191" t="str">
        <x:v>1101 - Oklahoma City</x:v>
      </x:c>
      <x:c r="H272" s="191" t="str">
        <x:v/>
      </x:c>
      <x:c r="I272" s="191" t="str">
        <x:v>Sales Pit</x:v>
      </x:c>
      <x:c r="J272" s="191" t="str">
        <x:v/>
      </x:c>
      <x:c r="K272" s="191" t="str">
        <x:v/>
      </x:c>
      <x:c r="L272" s="191" t="str">
        <x:v>1101</x:v>
      </x:c>
      <x:c r="M272" s="191" t="str">
        <x:v>2/22/2016</x:v>
      </x:c>
      <x:c r="N272" s="189" t="n">
        <x:v>20608.00</x:v>
      </x:c>
      <x:c r="O272" s="191" t="str">
        <x:v>5/27/2016</x:v>
      </x:c>
      <x:c r="P272" s="189" t="n">
        <x:v>24192.00</x:v>
      </x:c>
      <x:c r="Q272" s="206" t="n">
        <x:v>0.001</x:v>
      </x:c>
      <x:c r="R272" s="206" t="n">
        <x:v>0.0021</x:v>
      </x:c>
      <x:c r="S272" s="189" t="n">
        <x:v/>
      </x:c>
      <x:c r="T272" s="187" t="n">
        <x:f ca="1">=IF(AND(U272=0,S272&gt;0),-100%,IF(OR(S272=0,S272="-"),"-",IF(AND(S272=0,U272=0),0%,IF(S272&lt;U272,SUM(U272-S272)/S272,IF(S272&gt;U272,SUM(-1*(S272-U272)/S272),"")))))</x:f>
        <x:v/>
      </x:c>
      <x:c r="U272" s="189" t="n">
        <x:v>3584.00</x:v>
      </x:c>
      <x:c r="V272" s="189" t="n">
        <x:f ca="1">=SUM(U272/ round((O272- M272)/30.42,0))</x:f>
        <x:v/>
      </x:c>
      <x:c r="W272" s="195">
        <x:f ca="1">=IF(T272="","",IF(T272="-","",IF(U272=0,"",IF(OR(T272&gt;AA4,T272&lt;-AA4),"*",""))))</x:f>
        <x:v/>
      </x:c>
      <x:c r="X272" s="91" t="str">
        <x:v/>
      </x:c>
    </x:row>
    <x:row r="273" spans="1:25" s="12" x14ac:dyDescent="0.25">
      <x:c r="A273" s="96" t="str">
        <x:v>265</x:v>
      </x:c>
      <x:c r="B273" s="192" t="str">
        <x:v>FPR55934</x:v>
      </x:c>
      <x:c r="C273" s="192" t="str">
        <x:v>HP LJ M401n</x:v>
      </x:c>
      <x:c r="D273" s="192" t="str">
        <x:v>B/W Laser Prints</x:v>
      </x:c>
      <x:c r="E273" s="192" t="str">
        <x:v>PHGDB79191</x:v>
      </x:c>
      <x:c r="F273" s="192" t="str">
        <x:v>Active</x:v>
      </x:c>
      <x:c r="G273" s="192" t="str">
        <x:v>1122 - Expressions Home Gallery</x:v>
      </x:c>
      <x:c r="H273" s="192" t="str">
        <x:v/>
      </x:c>
      <x:c r="I273" s="192" t="str">
        <x:v/>
      </x:c>
      <x:c r="J273" s="192" t="str">
        <x:v/>
      </x:c>
      <x:c r="K273" s="192" t="str">
        <x:v/>
      </x:c>
      <x:c r="L273" s="192" t="str">
        <x:v>1122</x:v>
      </x:c>
      <x:c r="M273" s="192" t="str">
        <x:v>3/1/2016</x:v>
      </x:c>
      <x:c r="N273" s="183" t="n">
        <x:v>0.00</x:v>
      </x:c>
      <x:c r="O273" s="192" t="str">
        <x:v>5/27/2016</x:v>
      </x:c>
      <x:c r="P273" s="183" t="n">
        <x:v>3574.00</x:v>
      </x:c>
      <x:c r="Q273" s="207" t="n">
        <x:v>0.001</x:v>
      </x:c>
      <x:c r="R273" s="207" t="n">
        <x:v>0.0021</x:v>
      </x:c>
      <x:c r="S273" s="183" t="n">
        <x:v/>
      </x:c>
      <x:c r="T273" s="182" t="n">
        <x:f ca="1">=IF(AND(U273=0,S273&gt;0),-100%,IF(OR(S273=0,S273="-"),"-",IF(AND(S273=0,U273=0),0%,IF(S273&lt;U273,SUM(U273-S273)/S273,IF(S273&gt;U273,SUM(-1*(S273-U273)/S273),"")))))</x:f>
        <x:v/>
      </x:c>
      <x:c r="U273" s="183" t="n">
        <x:v>3574.00</x:v>
      </x:c>
      <x:c r="V273" s="183" t="n">
        <x:f ca="1">=SUM(U273/ round((O273- M273)/30.42,0))</x:f>
        <x:v/>
      </x:c>
      <x:c r="W273" s="196">
        <x:f ca="1">=IF(T273="","",IF(T273="-","",IF(U273=0,"",IF(OR(T273&gt;AA4,T273&lt;-AA4),"*",""))))</x:f>
        <x:v/>
      </x:c>
      <x:c r="X273" s="98" t="str">
        <x:v/>
      </x:c>
    </x:row>
    <x:row r="274" spans="1:25" s="12" x14ac:dyDescent="0.25">
      <x:c r="A274" s="90" t="str">
        <x:v>266</x:v>
      </x:c>
      <x:c r="B274" s="191" t="str">
        <x:v>FPR48635</x:v>
      </x:c>
      <x:c r="C274" s="191" t="str">
        <x:v>HP LJ M425</x:v>
      </x:c>
      <x:c r="D274" s="191" t="str">
        <x:v>B/W Laser Prints</x:v>
      </x:c>
      <x:c r="E274" s="191" t="str">
        <x:v>CNF8G4W04K</x:v>
      </x:c>
      <x:c r="F274" s="191" t="str">
        <x:v>Active</x:v>
      </x:c>
      <x:c r="G274" s="191" t="str">
        <x:v>M650 - Annex</x:v>
      </x:c>
      <x:c r="H274" s="191" t="str">
        <x:v/>
      </x:c>
      <x:c r="I274" s="191" t="str">
        <x:v>Credit</x:v>
      </x:c>
      <x:c r="J274" s="191" t="str">
        <x:v/>
      </x:c>
      <x:c r="K274" s="191" t="str">
        <x:v/>
      </x:c>
      <x:c r="L274" s="191" t="str">
        <x:v>M153</x:v>
      </x:c>
      <x:c r="M274" s="191" t="str">
        <x:v>5/22/2018</x:v>
      </x:c>
      <x:c r="N274" s="189" t="n">
        <x:v>26655.00</x:v>
      </x:c>
      <x:c r="O274" s="191" t="str">
        <x:v>8/28/2018</x:v>
      </x:c>
      <x:c r="P274" s="189" t="n">
        <x:v>30189.00</x:v>
      </x:c>
      <x:c r="Q274" s="206" t="n">
        <x:v>0.001</x:v>
      </x:c>
      <x:c r="R274" s="206" t="n">
        <x:v>0.0021</x:v>
      </x:c>
      <x:c r="S274" s="189" t="n">
        <x:v/>
      </x:c>
      <x:c r="T274" s="187" t="n">
        <x:f ca="1">=IF(AND(U274=0,S274&gt;0),-100%,IF(OR(S274=0,S274="-"),"-",IF(AND(S274=0,U274=0),0%,IF(S274&lt;U274,SUM(U274-S274)/S274,IF(S274&gt;U274,SUM(-1*(S274-U274)/S274),"")))))</x:f>
        <x:v/>
      </x:c>
      <x:c r="U274" s="189" t="n">
        <x:v>3534.00</x:v>
      </x:c>
      <x:c r="V274" s="189" t="n">
        <x:f ca="1">=SUM(U274/ round((O274- M274)/30.42,0))</x:f>
        <x:v/>
      </x:c>
      <x:c r="W274" s="195">
        <x:f ca="1">=IF(T274="","",IF(T274="-","",IF(U274=0,"",IF(OR(T274&gt;AA4,T274&lt;-AA4),"*",""))))</x:f>
        <x:v/>
      </x:c>
      <x:c r="X274" s="91" t="str">
        <x:v/>
      </x:c>
    </x:row>
    <x:row r="275" spans="1:25" s="12" x14ac:dyDescent="0.25">
      <x:c r="A275" s="96" t="str">
        <x:v>267</x:v>
      </x:c>
      <x:c r="B275" s="192" t="str">
        <x:v>FPR48613</x:v>
      </x:c>
      <x:c r="C275" s="192" t="str">
        <x:v>HP LJ M401dn</x:v>
      </x:c>
      <x:c r="D275" s="192" t="str">
        <x:v>B/W Laser Prints</x:v>
      </x:c>
      <x:c r="E275" s="192" t="str">
        <x:v>VNG3H02406</x:v>
      </x:c>
      <x:c r="F275" s="192" t="str">
        <x:v>Active</x:v>
      </x:c>
      <x:c r="G275" s="192" t="str">
        <x:v>M650 - Annex</x:v>
      </x:c>
      <x:c r="H275" s="192" t="str">
        <x:v/>
      </x:c>
      <x:c r="I275" s="192" t="str">
        <x:v/>
      </x:c>
      <x:c r="J275" s="192" t="str">
        <x:v/>
      </x:c>
      <x:c r="K275" s="192" t="str">
        <x:v>Hilda</x:v>
      </x:c>
      <x:c r="L275" s="192" t="str">
        <x:v>F502</x:v>
      </x:c>
      <x:c r="M275" s="192" t="str">
        <x:v>6/1/2014</x:v>
      </x:c>
      <x:c r="N275" s="183" t="n">
        <x:v>5.00</x:v>
      </x:c>
      <x:c r="O275" s="192" t="str">
        <x:v>12/9/2014</x:v>
      </x:c>
      <x:c r="P275" s="183" t="n">
        <x:v>3523.00</x:v>
      </x:c>
      <x:c r="Q275" s="207" t="n">
        <x:v>0.001</x:v>
      </x:c>
      <x:c r="R275" s="207" t="n">
        <x:v>0.0021</x:v>
      </x:c>
      <x:c r="S275" s="183" t="n">
        <x:v/>
      </x:c>
      <x:c r="T275" s="182" t="n">
        <x:f ca="1">=IF(AND(U275=0,S275&gt;0),-100%,IF(OR(S275=0,S275="-"),"-",IF(AND(S275=0,U275=0),0%,IF(S275&lt;U275,SUM(U275-S275)/S275,IF(S275&gt;U275,SUM(-1*(S275-U275)/S275),"")))))</x:f>
        <x:v/>
      </x:c>
      <x:c r="U275" s="183" t="n">
        <x:v>3518.00</x:v>
      </x:c>
      <x:c r="V275" s="183" t="n">
        <x:f ca="1">=SUM(U275/ round((O275- M275)/30.42,0))</x:f>
        <x:v/>
      </x:c>
      <x:c r="W275" s="196">
        <x:f ca="1">=IF(T275="","",IF(T275="-","",IF(U275=0,"",IF(OR(T275&gt;AA4,T275&lt;-AA4),"*",""))))</x:f>
        <x:v/>
      </x:c>
      <x:c r="X275" s="98" t="str">
        <x:v/>
      </x:c>
    </x:row>
    <x:row r="276" spans="1:25" s="12" x14ac:dyDescent="0.25">
      <x:c r="A276" s="90" t="str">
        <x:v>268</x:v>
      </x:c>
      <x:c r="B276" s="191" t="str">
        <x:v>FPR55905</x:v>
      </x:c>
      <x:c r="C276" s="191" t="str">
        <x:v>HP LJ M401dn</x:v>
      </x:c>
      <x:c r="D276" s="191" t="str">
        <x:v>B/W Laser Prints</x:v>
      </x:c>
      <x:c r="E276" s="191" t="str">
        <x:v>JPGFH23053</x:v>
      </x:c>
      <x:c r="F276" s="191" t="str">
        <x:v>Active</x:v>
      </x:c>
      <x:c r="G276" s="191" t="str">
        <x:v>1320 - Columbia, SC</x:v>
      </x:c>
      <x:c r="H276" s="191" t="str">
        <x:v/>
      </x:c>
      <x:c r="I276" s="191" t="str">
        <x:v/>
      </x:c>
      <x:c r="J276" s="191" t="str">
        <x:v/>
      </x:c>
      <x:c r="K276" s="191" t="str">
        <x:v/>
      </x:c>
      <x:c r="L276" s="191" t="str">
        <x:v>1320</x:v>
      </x:c>
      <x:c r="M276" s="191" t="str">
        <x:v>6/1/2016</x:v>
      </x:c>
      <x:c r="N276" s="189" t="n">
        <x:v>0.00</x:v>
      </x:c>
      <x:c r="O276" s="191" t="str">
        <x:v>9/1/2016</x:v>
      </x:c>
      <x:c r="P276" s="189" t="n">
        <x:v>3518.00</x:v>
      </x:c>
      <x:c r="Q276" s="206" t="n">
        <x:v>0.001</x:v>
      </x:c>
      <x:c r="R276" s="206" t="n">
        <x:v>0.0021</x:v>
      </x:c>
      <x:c r="S276" s="189" t="n">
        <x:v/>
      </x:c>
      <x:c r="T276" s="187" t="n">
        <x:f ca="1">=IF(AND(U276=0,S276&gt;0),-100%,IF(OR(S276=0,S276="-"),"-",IF(AND(S276=0,U276=0),0%,IF(S276&lt;U276,SUM(U276-S276)/S276,IF(S276&gt;U276,SUM(-1*(S276-U276)/S276),"")))))</x:f>
        <x:v/>
      </x:c>
      <x:c r="U276" s="189" t="n">
        <x:v>3518.00</x:v>
      </x:c>
      <x:c r="V276" s="189" t="n">
        <x:f ca="1">=SUM(U276/ round((O276- M276)/30.42,0))</x:f>
        <x:v/>
      </x:c>
      <x:c r="W276" s="195">
        <x:f ca="1">=IF(T276="","",IF(T276="-","",IF(U276=0,"",IF(OR(T276&gt;AA4,T276&lt;-AA4),"*",""))))</x:f>
        <x:v/>
      </x:c>
      <x:c r="X276" s="91" t="str">
        <x:v/>
      </x:c>
    </x:row>
    <x:row r="277" spans="1:25" s="12" x14ac:dyDescent="0.25">
      <x:c r="A277" s="96" t="str">
        <x:v>269</x:v>
      </x:c>
      <x:c r="B277" s="192" t="str">
        <x:v>FPR48629</x:v>
      </x:c>
      <x:c r="C277" s="192" t="str">
        <x:v>HP LJ M425</x:v>
      </x:c>
      <x:c r="D277" s="192" t="str">
        <x:v>B/W Laser Prints</x:v>
      </x:c>
      <x:c r="E277" s="192" t="str">
        <x:v>CNF8G4W0C8</x:v>
      </x:c>
      <x:c r="F277" s="192" t="str">
        <x:v>Active</x:v>
      </x:c>
      <x:c r="G277" s="192" t="str">
        <x:v>M650 - Annex</x:v>
      </x:c>
      <x:c r="H277" s="192" t="str">
        <x:v/>
      </x:c>
      <x:c r="I277" s="192" t="str">
        <x:v>Dept. 14 / Legal</x:v>
      </x:c>
      <x:c r="J277" s="192" t="str">
        <x:v>1</x:v>
      </x:c>
      <x:c r="K277" s="192" t="str">
        <x:v>Shared Printer</x:v>
      </x:c>
      <x:c r="L277" s="192" t="str">
        <x:v>M153</x:v>
      </x:c>
      <x:c r="M277" s="192" t="str">
        <x:v>6/1/2014</x:v>
      </x:c>
      <x:c r="N277" s="183" t="n">
        <x:v>2.00</x:v>
      </x:c>
      <x:c r="O277" s="192" t="str">
        <x:v>12/9/2014</x:v>
      </x:c>
      <x:c r="P277" s="183" t="n">
        <x:v>3504.00</x:v>
      </x:c>
      <x:c r="Q277" s="207" t="n">
        <x:v>0.001</x:v>
      </x:c>
      <x:c r="R277" s="207" t="n">
        <x:v>0.002</x:v>
      </x:c>
      <x:c r="S277" s="183" t="n">
        <x:v/>
      </x:c>
      <x:c r="T277" s="182" t="n">
        <x:f ca="1">=IF(AND(U277=0,S277&gt;0),-100%,IF(OR(S277=0,S277="-"),"-",IF(AND(S277=0,U277=0),0%,IF(S277&lt;U277,SUM(U277-S277)/S277,IF(S277&gt;U277,SUM(-1*(S277-U277)/S277),"")))))</x:f>
        <x:v/>
      </x:c>
      <x:c r="U277" s="183" t="n">
        <x:v>3502.00</x:v>
      </x:c>
      <x:c r="V277" s="183" t="n">
        <x:f ca="1">=SUM(U277/ round((O277- M277)/30.42,0))</x:f>
        <x:v/>
      </x:c>
      <x:c r="W277" s="196">
        <x:f ca="1">=IF(T277="","",IF(T277="-","",IF(U277=0,"",IF(OR(T277&gt;AA4,T277&lt;-AA4),"*",""))))</x:f>
        <x:v/>
      </x:c>
      <x:c r="X277" s="98" t="str">
        <x:v/>
      </x:c>
    </x:row>
    <x:row r="278" spans="1:25" s="12" x14ac:dyDescent="0.25">
      <x:c r="A278" s="90" t="str">
        <x:v>270</x:v>
      </x:c>
      <x:c r="B278" s="191" t="str">
        <x:v>FPR49043</x:v>
      </x:c>
      <x:c r="C278" s="191" t="str">
        <x:v>HP LJ M425</x:v>
      </x:c>
      <x:c r="D278" s="191" t="str">
        <x:v>B/W Laser Prints</x:v>
      </x:c>
      <x:c r="E278" s="191" t="str">
        <x:v>CNF8G6CJ1K</x:v>
      </x:c>
      <x:c r="F278" s="191" t="str">
        <x:v>Active</x:v>
      </x:c>
      <x:c r="G278" s="191" t="str">
        <x:v>1045 - McAllen</x:v>
      </x:c>
      <x:c r="H278" s="191" t="str">
        <x:v/>
      </x:c>
      <x:c r="I278" s="191" t="str">
        <x:v/>
      </x:c>
      <x:c r="J278" s="191" t="str">
        <x:v/>
      </x:c>
      <x:c r="K278" s="191" t="str">
        <x:v>Dora</x:v>
      </x:c>
      <x:c r="L278" s="191" t="str">
        <x:v>1045</x:v>
      </x:c>
      <x:c r="M278" s="191" t="str">
        <x:v>6/1/2014</x:v>
      </x:c>
      <x:c r="N278" s="189" t="n">
        <x:v>3.00</x:v>
      </x:c>
      <x:c r="O278" s="191" t="str">
        <x:v>12/9/2014</x:v>
      </x:c>
      <x:c r="P278" s="189" t="n">
        <x:v>3497.00</x:v>
      </x:c>
      <x:c r="Q278" s="206" t="n">
        <x:v>0.001</x:v>
      </x:c>
      <x:c r="R278" s="206" t="n">
        <x:v>0.002</x:v>
      </x:c>
      <x:c r="S278" s="189" t="n">
        <x:v/>
      </x:c>
      <x:c r="T278" s="187" t="n">
        <x:f ca="1">=IF(AND(U278=0,S278&gt;0),-100%,IF(OR(S278=0,S278="-"),"-",IF(AND(S278=0,U278=0),0%,IF(S278&lt;U278,SUM(U278-S278)/S278,IF(S278&gt;U278,SUM(-1*(S278-U278)/S278),"")))))</x:f>
        <x:v/>
      </x:c>
      <x:c r="U278" s="189" t="n">
        <x:v>3494.00</x:v>
      </x:c>
      <x:c r="V278" s="189" t="n">
        <x:f ca="1">=SUM(U278/ round((O278- M278)/30.42,0))</x:f>
        <x:v/>
      </x:c>
      <x:c r="W278" s="195">
        <x:f ca="1">=IF(T278="","",IF(T278="-","",IF(U278=0,"",IF(OR(T278&gt;AA4,T278&lt;-AA4),"*",""))))</x:f>
        <x:v/>
      </x:c>
      <x:c r="X278" s="91" t="str">
        <x:v/>
      </x:c>
    </x:row>
    <x:row r="279" spans="1:25" s="12" x14ac:dyDescent="0.25">
      <x:c r="A279" s="96" t="str">
        <x:v>271</x:v>
      </x:c>
      <x:c r="B279" s="192" t="str">
        <x:v>FPR55941</x:v>
      </x:c>
      <x:c r="C279" s="192" t="str">
        <x:v>HP LJ M402dn</x:v>
      </x:c>
      <x:c r="D279" s="192" t="str">
        <x:v>B/W Laser Prints</x:v>
      </x:c>
      <x:c r="E279" s="192" t="str">
        <x:v>PHBQH07308</x:v>
      </x:c>
      <x:c r="F279" s="192" t="str">
        <x:v>Active</x:v>
      </x:c>
      <x:c r="G279" s="192" t="str">
        <x:v>1009 - Odessa</x:v>
      </x:c>
      <x:c r="H279" s="192" t="str">
        <x:v/>
      </x:c>
      <x:c r="I279" s="192" t="str">
        <x:v>Shipping</x:v>
      </x:c>
      <x:c r="J279" s="192" t="str">
        <x:v/>
      </x:c>
      <x:c r="K279" s="192" t="str">
        <x:v/>
      </x:c>
      <x:c r="L279" s="192" t="str">
        <x:v>1009</x:v>
      </x:c>
      <x:c r="M279" s="192" t="str">
        <x:v>5/31/2017</x:v>
      </x:c>
      <x:c r="N279" s="183" t="n">
        <x:v>10121.00</x:v>
      </x:c>
      <x:c r="O279" s="192" t="str">
        <x:v>9/2/2017</x:v>
      </x:c>
      <x:c r="P279" s="183" t="n">
        <x:v>13609.00</x:v>
      </x:c>
      <x:c r="Q279" s="207" t="n">
        <x:v>0.001</x:v>
      </x:c>
      <x:c r="R279" s="207" t="n">
        <x:v>0.002</x:v>
      </x:c>
      <x:c r="S279" s="183" t="n">
        <x:v/>
      </x:c>
      <x:c r="T279" s="182" t="n">
        <x:f ca="1">=IF(AND(U279=0,S279&gt;0),-100%,IF(OR(S279=0,S279="-"),"-",IF(AND(S279=0,U279=0),0%,IF(S279&lt;U279,SUM(U279-S279)/S279,IF(S279&gt;U279,SUM(-1*(S279-U279)/S279),"")))))</x:f>
        <x:v/>
      </x:c>
      <x:c r="U279" s="183" t="n">
        <x:v>3488.00</x:v>
      </x:c>
      <x:c r="V279" s="183" t="n">
        <x:f ca="1">=SUM(U279/ round((O279- M279)/30.42,0))</x:f>
        <x:v/>
      </x:c>
      <x:c r="W279" s="196">
        <x:f ca="1">=IF(T279="","",IF(T279="-","",IF(U279=0,"",IF(OR(T279&gt;AA4,T279&lt;-AA4),"*",""))))</x:f>
        <x:v/>
      </x:c>
      <x:c r="X279" s="98" t="str">
        <x:v/>
      </x:c>
    </x:row>
    <x:row r="280" spans="1:25" s="12" x14ac:dyDescent="0.25">
      <x:c r="A280" s="90" t="str">
        <x:v>272</x:v>
      </x:c>
      <x:c r="B280" s="191" t="str">
        <x:v>FPR48669</x:v>
      </x:c>
      <x:c r="C280" s="191" t="str">
        <x:v>Ricoh SP C320DN</x:v>
      </x:c>
      <x:c r="D280" s="191" t="str">
        <x:v>B/W Laser Prints</x:v>
      </x:c>
      <x:c r="E280" s="191" t="str">
        <x:v>S9948500597</x:v>
      </x:c>
      <x:c r="F280" s="191" t="str">
        <x:v>Active</x:v>
      </x:c>
      <x:c r="G280" s="191" t="str">
        <x:v>1017 - Waco</x:v>
      </x:c>
      <x:c r="H280" s="191" t="str">
        <x:v/>
      </x:c>
      <x:c r="I280" s="191" t="str">
        <x:v>Sales</x:v>
      </x:c>
      <x:c r="J280" s="191" t="str">
        <x:v/>
      </x:c>
      <x:c r="K280" s="191" t="str">
        <x:v/>
      </x:c>
      <x:c r="L280" s="191" t="str">
        <x:v>1017</x:v>
      </x:c>
      <x:c r="M280" s="191" t="str">
        <x:v>6/1/2014</x:v>
      </x:c>
      <x:c r="N280" s="189" t="n">
        <x:v>4.00</x:v>
      </x:c>
      <x:c r="O280" s="191" t="str">
        <x:v>12/9/2014</x:v>
      </x:c>
      <x:c r="P280" s="189" t="n">
        <x:v>3489.00</x:v>
      </x:c>
      <x:c r="Q280" s="206" t="n">
        <x:v>0.001</x:v>
      </x:c>
      <x:c r="R280" s="206" t="n">
        <x:v>0.002</x:v>
      </x:c>
      <x:c r="S280" s="189" t="n">
        <x:v/>
      </x:c>
      <x:c r="T280" s="187" t="n">
        <x:f ca="1">=IF(AND(U280=0,S280&gt;0),-100%,IF(OR(S280=0,S280="-"),"-",IF(AND(S280=0,U280=0),0%,IF(S280&lt;U280,SUM(U280-S280)/S280,IF(S280&gt;U280,SUM(-1*(S280-U280)/S280),"")))))</x:f>
        <x:v/>
      </x:c>
      <x:c r="U280" s="189" t="n">
        <x:v>3485.00</x:v>
      </x:c>
      <x:c r="V280" s="189" t="n">
        <x:f ca="1">=SUM(U280/ round((O280- M280)/30.42,0))</x:f>
        <x:v/>
      </x:c>
      <x:c r="W280" s="195">
        <x:f ca="1">=IF(T280="","",IF(T280="-","",IF(U280=0,"",IF(OR(T280&gt;AA4,T280&lt;-AA4),"*",""))))</x:f>
        <x:v/>
      </x:c>
      <x:c r="X280" s="91" t="str">
        <x:v/>
      </x:c>
    </x:row>
    <x:row r="281" spans="1:25" s="12" x14ac:dyDescent="0.25">
      <x:c r="A281" s="96" t="str">
        <x:v>273</x:v>
      </x:c>
      <x:c r="B281" s="192" t="str">
        <x:v>AFPR47408</x:v>
      </x:c>
      <x:c r="C281" s="192" t="str">
        <x:v>HP LJ M401dn</x:v>
      </x:c>
      <x:c r="D281" s="192" t="str">
        <x:v>B/W Laser Prints</x:v>
      </x:c>
      <x:c r="E281" s="192" t="str">
        <x:v>PHGFF11583</x:v>
      </x:c>
      <x:c r="F281" s="192" t="str">
        <x:v>Inactive</x:v>
      </x:c>
      <x:c r="G281" s="192" t="str">
        <x:v>1033 - Plano</x:v>
      </x:c>
      <x:c r="H281" s="192" t="str">
        <x:v/>
      </x:c>
      <x:c r="I281" s="192" t="str">
        <x:v>Inactive</x:v>
      </x:c>
      <x:c r="J281" s="192" t="str">
        <x:v/>
      </x:c>
      <x:c r="K281" s="192" t="str">
        <x:v>Linda</x:v>
      </x:c>
      <x:c r="L281" s="192" t="str">
        <x:v>1033</x:v>
      </x:c>
      <x:c r="M281" s="192" t="str">
        <x:v>6/3/2014</x:v>
      </x:c>
      <x:c r="N281" s="183" t="n">
        <x:v>0.00</x:v>
      </x:c>
      <x:c r="O281" s="192" t="str">
        <x:v>11/30/2014</x:v>
      </x:c>
      <x:c r="P281" s="183" t="n">
        <x:v>3449.00</x:v>
      </x:c>
      <x:c r="Q281" s="207" t="n">
        <x:v>0.001</x:v>
      </x:c>
      <x:c r="R281" s="207" t="n">
        <x:v>0.002</x:v>
      </x:c>
      <x:c r="S281" s="183" t="n">
        <x:v/>
      </x:c>
      <x:c r="T281" s="182" t="n">
        <x:f ca="1">=IF(AND(U281=0,S281&gt;0),-100%,IF(OR(S281=0,S281="-"),"-",IF(AND(S281=0,U281=0),0%,IF(S281&lt;U281,SUM(U281-S281)/S281,IF(S281&gt;U281,SUM(-1*(S281-U281)/S281),"")))))</x:f>
        <x:v/>
      </x:c>
      <x:c r="U281" s="183" t="n">
        <x:v>3449.00</x:v>
      </x:c>
      <x:c r="V281" s="183" t="n">
        <x:f ca="1">=SUM(U281/ round((O281- M281)/30.42,0))</x:f>
        <x:v/>
      </x:c>
      <x:c r="W281" s="196">
        <x:f ca="1">=IF(T281="","",IF(T281="-","",IF(U281=0,"",IF(OR(T281&gt;AA4,T281&lt;-AA4),"*",""))))</x:f>
        <x:v/>
      </x:c>
      <x:c r="X281" s="98" t="str">
        <x:v/>
      </x:c>
    </x:row>
    <x:row r="282" spans="1:25" s="12" x14ac:dyDescent="0.25">
      <x:c r="A282" s="90" t="str">
        <x:v>274</x:v>
      </x:c>
      <x:c r="B282" s="191" t="str">
        <x:v>FPR48694</x:v>
      </x:c>
      <x:c r="C282" s="191" t="str">
        <x:v>HP LJ M401dn</x:v>
      </x:c>
      <x:c r="D282" s="191" t="str">
        <x:v>B/W Laser Prints</x:v>
      </x:c>
      <x:c r="E282" s="191" t="str">
        <x:v>VNG3H02434</x:v>
      </x:c>
      <x:c r="F282" s="191" t="str">
        <x:v>Active</x:v>
      </x:c>
      <x:c r="G282" s="191" t="str">
        <x:v>M650 - Fort Worth (Corp)</x:v>
      </x:c>
      <x:c r="H282" s="191" t="str">
        <x:v/>
      </x:c>
      <x:c r="I282" s="191" t="str">
        <x:v/>
      </x:c>
      <x:c r="J282" s="191" t="str">
        <x:v/>
      </x:c>
      <x:c r="K282" s="191" t="str">
        <x:v>Mark Ivey</x:v>
      </x:c>
      <x:c r="L282" s="191" t="str">
        <x:v>M354</x:v>
      </x:c>
      <x:c r="M282" s="191" t="str">
        <x:v>6/1/2014</x:v>
      </x:c>
      <x:c r="N282" s="189" t="n">
        <x:v>5.00</x:v>
      </x:c>
      <x:c r="O282" s="191" t="str">
        <x:v>12/9/2014</x:v>
      </x:c>
      <x:c r="P282" s="189" t="n">
        <x:v>3352.00</x:v>
      </x:c>
      <x:c r="Q282" s="206" t="n">
        <x:v>0.001</x:v>
      </x:c>
      <x:c r="R282" s="206" t="n">
        <x:v>0.002</x:v>
      </x:c>
      <x:c r="S282" s="189" t="n">
        <x:v/>
      </x:c>
      <x:c r="T282" s="187" t="n">
        <x:f ca="1">=IF(AND(U282=0,S282&gt;0),-100%,IF(OR(S282=0,S282="-"),"-",IF(AND(S282=0,U282=0),0%,IF(S282&lt;U282,SUM(U282-S282)/S282,IF(S282&gt;U282,SUM(-1*(S282-U282)/S282),"")))))</x:f>
        <x:v/>
      </x:c>
      <x:c r="U282" s="189" t="n">
        <x:v>3347.00</x:v>
      </x:c>
      <x:c r="V282" s="189" t="n">
        <x:f ca="1">=SUM(U282/ round((O282- M282)/30.42,0))</x:f>
        <x:v/>
      </x:c>
      <x:c r="W282" s="195">
        <x:f ca="1">=IF(T282="","",IF(T282="-","",IF(U282=0,"",IF(OR(T282&gt;AA4,T282&lt;-AA4),"*",""))))</x:f>
        <x:v/>
      </x:c>
      <x:c r="X282" s="91" t="str">
        <x:v/>
      </x:c>
    </x:row>
    <x:row r="283" spans="1:25" s="12" x14ac:dyDescent="0.25">
      <x:c r="A283" s="96" t="str">
        <x:v>275</x:v>
      </x:c>
      <x:c r="B283" s="192" t="str">
        <x:v>FPR48611</x:v>
      </x:c>
      <x:c r="C283" s="192" t="str">
        <x:v>HP LJ M401dn</x:v>
      </x:c>
      <x:c r="D283" s="192" t="str">
        <x:v>B/W Laser Prints</x:v>
      </x:c>
      <x:c r="E283" s="192" t="str">
        <x:v>VNG3H02393</x:v>
      </x:c>
      <x:c r="F283" s="192" t="str">
        <x:v>Active</x:v>
      </x:c>
      <x:c r="G283" s="192" t="str">
        <x:v>1022 - Tyler</x:v>
      </x:c>
      <x:c r="H283" s="192" t="str">
        <x:v/>
      </x:c>
      <x:c r="I283" s="192" t="str">
        <x:v/>
      </x:c>
      <x:c r="J283" s="192" t="str">
        <x:v/>
      </x:c>
      <x:c r="K283" s="192" t="str">
        <x:v/>
      </x:c>
      <x:c r="L283" s="192" t="str">
        <x:v>1022</x:v>
      </x:c>
      <x:c r="M283" s="192" t="str">
        <x:v>6/1/2014</x:v>
      </x:c>
      <x:c r="N283" s="183" t="n">
        <x:v>5.00</x:v>
      </x:c>
      <x:c r="O283" s="192" t="str">
        <x:v>12/9/2014</x:v>
      </x:c>
      <x:c r="P283" s="183" t="n">
        <x:v>3297.00</x:v>
      </x:c>
      <x:c r="Q283" s="207" t="n">
        <x:v>0.0009</x:v>
      </x:c>
      <x:c r="R283" s="207" t="n">
        <x:v>0.0019</x:v>
      </x:c>
      <x:c r="S283" s="183" t="n">
        <x:v/>
      </x:c>
      <x:c r="T283" s="182" t="n">
        <x:f ca="1">=IF(AND(U283=0,S283&gt;0),-100%,IF(OR(S283=0,S283="-"),"-",IF(AND(S283=0,U283=0),0%,IF(S283&lt;U283,SUM(U283-S283)/S283,IF(S283&gt;U283,SUM(-1*(S283-U283)/S283),"")))))</x:f>
        <x:v/>
      </x:c>
      <x:c r="U283" s="183" t="n">
        <x:v>3292.00</x:v>
      </x:c>
      <x:c r="V283" s="183" t="n">
        <x:f ca="1">=SUM(U283/ round((O283- M283)/30.42,0))</x:f>
        <x:v/>
      </x:c>
      <x:c r="W283" s="196">
        <x:f ca="1">=IF(T283="","",IF(T283="-","",IF(U283=0,"",IF(OR(T283&gt;AA4,T283&lt;-AA4),"*",""))))</x:f>
        <x:v/>
      </x:c>
      <x:c r="X283" s="98" t="str">
        <x:v/>
      </x:c>
    </x:row>
    <x:row r="284" spans="1:25" s="12" x14ac:dyDescent="0.25">
      <x:c r="A284" s="90" t="str">
        <x:v>276</x:v>
      </x:c>
      <x:c r="B284" s="191" t="str">
        <x:v>FPR55920</x:v>
      </x:c>
      <x:c r="C284" s="191" t="str">
        <x:v>HP LJ M401n</x:v>
      </x:c>
      <x:c r="D284" s="191" t="str">
        <x:v>B/W Laser Prints</x:v>
      </x:c>
      <x:c r="E284" s="191" t="str">
        <x:v>PHGDB79201</x:v>
      </x:c>
      <x:c r="F284" s="191" t="str">
        <x:v>Active</x:v>
      </x:c>
      <x:c r="G284" s="191" t="str">
        <x:v>1119 - Expressions Home Gallery</x:v>
      </x:c>
      <x:c r="H284" s="191" t="str">
        <x:v/>
      </x:c>
      <x:c r="I284" s="191" t="str">
        <x:v/>
      </x:c>
      <x:c r="J284" s="191" t="str">
        <x:v/>
      </x:c>
      <x:c r="K284" s="191" t="str">
        <x:v/>
      </x:c>
      <x:c r="L284" s="191" t="str">
        <x:v>1119</x:v>
      </x:c>
      <x:c r="M284" s="191" t="str">
        <x:v>5/31/2017</x:v>
      </x:c>
      <x:c r="N284" s="189" t="n">
        <x:v>12378.00</x:v>
      </x:c>
      <x:c r="O284" s="191" t="str">
        <x:v>9/4/2017</x:v>
      </x:c>
      <x:c r="P284" s="189" t="n">
        <x:v>15585.00</x:v>
      </x:c>
      <x:c r="Q284" s="206" t="n">
        <x:v>0.0009</x:v>
      </x:c>
      <x:c r="R284" s="206" t="n">
        <x:v>0.0019</x:v>
      </x:c>
      <x:c r="S284" s="189" t="n">
        <x:v/>
      </x:c>
      <x:c r="T284" s="187" t="n">
        <x:f ca="1">=IF(AND(U284=0,S284&gt;0),-100%,IF(OR(S284=0,S284="-"),"-",IF(AND(S284=0,U284=0),0%,IF(S284&lt;U284,SUM(U284-S284)/S284,IF(S284&gt;U284,SUM(-1*(S284-U284)/S284),"")))))</x:f>
        <x:v/>
      </x:c>
      <x:c r="U284" s="189" t="n">
        <x:v>3207.00</x:v>
      </x:c>
      <x:c r="V284" s="189" t="n">
        <x:f ca="1">=SUM(U284/ round((O284- M284)/30.42,0))</x:f>
        <x:v/>
      </x:c>
      <x:c r="W284" s="195">
        <x:f ca="1">=IF(T284="","",IF(T284="-","",IF(U284=0,"",IF(OR(T284&gt;AA4,T284&lt;-AA4),"*",""))))</x:f>
        <x:v/>
      </x:c>
      <x:c r="X284" s="91" t="str">
        <x:v/>
      </x:c>
    </x:row>
    <x:row r="285" spans="1:25" s="12" x14ac:dyDescent="0.25">
      <x:c r="A285" s="96" t="str">
        <x:v>277</x:v>
      </x:c>
      <x:c r="B285" s="192" t="str">
        <x:v>FPR55988</x:v>
      </x:c>
      <x:c r="C285" s="192" t="str">
        <x:v>HP LJ M402dn</x:v>
      </x:c>
      <x:c r="D285" s="192" t="str">
        <x:v>B/W Laser Prints</x:v>
      </x:c>
      <x:c r="E285" s="192" t="str">
        <x:v>PHBQC31400</x:v>
      </x:c>
      <x:c r="F285" s="192" t="str">
        <x:v>Active</x:v>
      </x:c>
      <x:c r="G285" s="192" t="str">
        <x:v>1055 - Brownsville</x:v>
      </x:c>
      <x:c r="H285" s="192" t="str">
        <x:v/>
      </x:c>
      <x:c r="I285" s="192" t="str">
        <x:v>Counter</x:v>
      </x:c>
      <x:c r="J285" s="192" t="str">
        <x:v/>
      </x:c>
      <x:c r="K285" s="192" t="str">
        <x:v/>
      </x:c>
      <x:c r="L285" s="192" t="str">
        <x:v>1055</x:v>
      </x:c>
      <x:c r="M285" s="192" t="str">
        <x:v>9/1/2016</x:v>
      </x:c>
      <x:c r="N285" s="183" t="n">
        <x:v>0.00</x:v>
      </x:c>
      <x:c r="O285" s="192" t="str">
        <x:v>11/28/2016</x:v>
      </x:c>
      <x:c r="P285" s="183" t="n">
        <x:v>3192.00</x:v>
      </x:c>
      <x:c r="Q285" s="207" t="n">
        <x:v>0.0009</x:v>
      </x:c>
      <x:c r="R285" s="207" t="n">
        <x:v>0.0019</x:v>
      </x:c>
      <x:c r="S285" s="183" t="n">
        <x:v/>
      </x:c>
      <x:c r="T285" s="182" t="n">
        <x:f ca="1">=IF(AND(U285=0,S285&gt;0),-100%,IF(OR(S285=0,S285="-"),"-",IF(AND(S285=0,U285=0),0%,IF(S285&lt;U285,SUM(U285-S285)/S285,IF(S285&gt;U285,SUM(-1*(S285-U285)/S285),"")))))</x:f>
        <x:v/>
      </x:c>
      <x:c r="U285" s="183" t="n">
        <x:v>3192.00</x:v>
      </x:c>
      <x:c r="V285" s="183" t="n">
        <x:f ca="1">=SUM(U285/ round((O285- M285)/30.42,0))</x:f>
        <x:v/>
      </x:c>
      <x:c r="W285" s="196">
        <x:f ca="1">=IF(T285="","",IF(T285="-","",IF(U285=0,"",IF(OR(T285&gt;AA4,T285&lt;-AA4),"*",""))))</x:f>
        <x:v/>
      </x:c>
      <x:c r="X285" s="98" t="str">
        <x:v/>
      </x:c>
    </x:row>
    <x:row r="286" spans="1:25" s="12" x14ac:dyDescent="0.25">
      <x:c r="A286" s="90" t="str">
        <x:v>278</x:v>
      </x:c>
      <x:c r="B286" s="191" t="str">
        <x:v>FPR48579</x:v>
      </x:c>
      <x:c r="C286" s="191" t="str">
        <x:v>HP LJ M425</x:v>
      </x:c>
      <x:c r="D286" s="191" t="str">
        <x:v>B/W Laser Prints</x:v>
      </x:c>
      <x:c r="E286" s="191" t="str">
        <x:v>CNF8G6CJCD</x:v>
      </x:c>
      <x:c r="F286" s="191" t="str">
        <x:v>Active</x:v>
      </x:c>
      <x:c r="G286" s="191" t="str">
        <x:v>1007 - Houston Central</x:v>
      </x:c>
      <x:c r="H286" s="191" t="str">
        <x:v/>
      </x:c>
      <x:c r="I286" s="191" t="str">
        <x:v/>
      </x:c>
      <x:c r="J286" s="191" t="str">
        <x:v/>
      </x:c>
      <x:c r="K286" s="191" t="str">
        <x:v>Cynthia</x:v>
      </x:c>
      <x:c r="L286" s="191" t="str">
        <x:v>1007</x:v>
      </x:c>
      <x:c r="M286" s="191" t="str">
        <x:v>6/1/2014</x:v>
      </x:c>
      <x:c r="N286" s="189" t="n">
        <x:v>3.00</x:v>
      </x:c>
      <x:c r="O286" s="191" t="str">
        <x:v>12/9/2014</x:v>
      </x:c>
      <x:c r="P286" s="189" t="n">
        <x:v>3173.00</x:v>
      </x:c>
      <x:c r="Q286" s="206" t="n">
        <x:v>0.0009</x:v>
      </x:c>
      <x:c r="R286" s="206" t="n">
        <x:v>0.0019</x:v>
      </x:c>
      <x:c r="S286" s="189" t="n">
        <x:v/>
      </x:c>
      <x:c r="T286" s="187" t="n">
        <x:f ca="1">=IF(AND(U286=0,S286&gt;0),-100%,IF(OR(S286=0,S286="-"),"-",IF(AND(S286=0,U286=0),0%,IF(S286&lt;U286,SUM(U286-S286)/S286,IF(S286&gt;U286,SUM(-1*(S286-U286)/S286),"")))))</x:f>
        <x:v/>
      </x:c>
      <x:c r="U286" s="189" t="n">
        <x:v>3170.00</x:v>
      </x:c>
      <x:c r="V286" s="189" t="n">
        <x:f ca="1">=SUM(U286/ round((O286- M286)/30.42,0))</x:f>
        <x:v/>
      </x:c>
      <x:c r="W286" s="195">
        <x:f ca="1">=IF(T286="","",IF(T286="-","",IF(U286=0,"",IF(OR(T286&gt;AA4,T286&lt;-AA4),"*",""))))</x:f>
        <x:v/>
      </x:c>
      <x:c r="X286" s="91" t="str">
        <x:v/>
      </x:c>
    </x:row>
    <x:row r="287" spans="1:25" s="12" x14ac:dyDescent="0.25">
      <x:c r="A287" s="96" t="str">
        <x:v>279</x:v>
      </x:c>
      <x:c r="B287" s="192" t="str">
        <x:v>FPR51586</x:v>
      </x:c>
      <x:c r="C287" s="192" t="str">
        <x:v>HP LJ M401dn</x:v>
      </x:c>
      <x:c r="D287" s="192" t="str">
        <x:v>B/W Laser Prints</x:v>
      </x:c>
      <x:c r="E287" s="192" t="str">
        <x:v>PHGFB04720</x:v>
      </x:c>
      <x:c r="F287" s="192" t="str">
        <x:v>Active</x:v>
      </x:c>
      <x:c r="G287" s="192" t="str">
        <x:v>1008 - Lubbock</x:v>
      </x:c>
      <x:c r="H287" s="192" t="str">
        <x:v/>
      </x:c>
      <x:c r="I287" s="192" t="str">
        <x:v/>
      </x:c>
      <x:c r="J287" s="192" t="str">
        <x:v/>
      </x:c>
      <x:c r="K287" s="192" t="str">
        <x:v>Ken</x:v>
      </x:c>
      <x:c r="L287" s="192" t="str">
        <x:v>1008</x:v>
      </x:c>
      <x:c r="M287" s="192" t="str">
        <x:v>5/30/2018</x:v>
      </x:c>
      <x:c r="N287" s="183" t="n">
        <x:v>14878.00</x:v>
      </x:c>
      <x:c r="O287" s="192" t="str">
        <x:v>8/28/2018</x:v>
      </x:c>
      <x:c r="P287" s="183" t="n">
        <x:v>18028.00</x:v>
      </x:c>
      <x:c r="Q287" s="207" t="n">
        <x:v>0.0009</x:v>
      </x:c>
      <x:c r="R287" s="207" t="n">
        <x:v>0.0018</x:v>
      </x:c>
      <x:c r="S287" s="183" t="n">
        <x:v/>
      </x:c>
      <x:c r="T287" s="182" t="n">
        <x:f ca="1">=IF(AND(U287=0,S287&gt;0),-100%,IF(OR(S287=0,S287="-"),"-",IF(AND(S287=0,U287=0),0%,IF(S287&lt;U287,SUM(U287-S287)/S287,IF(S287&gt;U287,SUM(-1*(S287-U287)/S287),"")))))</x:f>
        <x:v/>
      </x:c>
      <x:c r="U287" s="183" t="n">
        <x:v>3150.00</x:v>
      </x:c>
      <x:c r="V287" s="183" t="n">
        <x:f ca="1">=SUM(U287/ round((O287- M287)/30.42,0))</x:f>
        <x:v/>
      </x:c>
      <x:c r="W287" s="196">
        <x:f ca="1">=IF(T287="","",IF(T287="-","",IF(U287=0,"",IF(OR(T287&gt;AA4,T287&lt;-AA4),"*",""))))</x:f>
        <x:v/>
      </x:c>
      <x:c r="X287" s="98" t="str">
        <x:v/>
      </x:c>
    </x:row>
    <x:row r="288" spans="1:25" s="12" x14ac:dyDescent="0.25">
      <x:c r="A288" s="90" t="str">
        <x:v>280</x:v>
      </x:c>
      <x:c r="B288" s="191" t="str">
        <x:v>FPR48646</x:v>
      </x:c>
      <x:c r="C288" s="191" t="str">
        <x:v>HP LJ M401dn</x:v>
      </x:c>
      <x:c r="D288" s="191" t="str">
        <x:v>B/W Laser Prints</x:v>
      </x:c>
      <x:c r="E288" s="191" t="str">
        <x:v>PHGDG09136</x:v>
      </x:c>
      <x:c r="F288" s="191" t="str">
        <x:v>Active</x:v>
      </x:c>
      <x:c r="G288" s="191" t="str">
        <x:v>1080 - Grand Prairie DFW Showroom</x:v>
      </x:c>
      <x:c r="H288" s="191" t="str">
        <x:v/>
      </x:c>
      <x:c r="I288" s="191" t="str">
        <x:v/>
      </x:c>
      <x:c r="J288" s="191" t="str">
        <x:v/>
      </x:c>
      <x:c r="K288" s="191" t="str">
        <x:v/>
      </x:c>
      <x:c r="L288" s="191" t="str">
        <x:v>1080</x:v>
      </x:c>
      <x:c r="M288" s="191" t="str">
        <x:v>5/31/2018</x:v>
      </x:c>
      <x:c r="N288" s="189" t="n">
        <x:v>12192.00</x:v>
      </x:c>
      <x:c r="O288" s="191" t="str">
        <x:v>9/6/2018</x:v>
      </x:c>
      <x:c r="P288" s="189" t="n">
        <x:v>15279.00</x:v>
      </x:c>
      <x:c r="Q288" s="206" t="n">
        <x:v>0.0009</x:v>
      </x:c>
      <x:c r="R288" s="206" t="n">
        <x:v>0.0018</x:v>
      </x:c>
      <x:c r="S288" s="189" t="n">
        <x:v/>
      </x:c>
      <x:c r="T288" s="187" t="n">
        <x:f ca="1">=IF(AND(U288=0,S288&gt;0),-100%,IF(OR(S288=0,S288="-"),"-",IF(AND(S288=0,U288=0),0%,IF(S288&lt;U288,SUM(U288-S288)/S288,IF(S288&gt;U288,SUM(-1*(S288-U288)/S288),"")))))</x:f>
        <x:v/>
      </x:c>
      <x:c r="U288" s="189" t="n">
        <x:v>3087.00</x:v>
      </x:c>
      <x:c r="V288" s="189" t="n">
        <x:f ca="1">=SUM(U288/ round((O288- M288)/30.42,0))</x:f>
        <x:v/>
      </x:c>
      <x:c r="W288" s="195">
        <x:f ca="1">=IF(T288="","",IF(T288="-","",IF(U288=0,"",IF(OR(T288&gt;AA4,T288&lt;-AA4),"*",""))))</x:f>
        <x:v/>
      </x:c>
      <x:c r="X288" s="91" t="str">
        <x:v/>
      </x:c>
    </x:row>
    <x:row r="289" spans="1:25" s="12" x14ac:dyDescent="0.25">
      <x:c r="A289" s="96" t="str">
        <x:v>281</x:v>
      </x:c>
      <x:c r="B289" s="192" t="str">
        <x:v>FPR56039</x:v>
      </x:c>
      <x:c r="C289" s="192" t="str">
        <x:v>HP LJ M402dn</x:v>
      </x:c>
      <x:c r="D289" s="192" t="str">
        <x:v>B/W Laser Prints</x:v>
      </x:c>
      <x:c r="E289" s="192" t="str">
        <x:v>PHB5D04803</x:v>
      </x:c>
      <x:c r="F289" s="192" t="str">
        <x:v>Active</x:v>
      </x:c>
      <x:c r="G289" s="192" t="str">
        <x:v>3004 - Mesa (Pima)</x:v>
      </x:c>
      <x:c r="H289" s="192" t="str">
        <x:v/>
      </x:c>
      <x:c r="I289" s="192" t="str">
        <x:v>Sales</x:v>
      </x:c>
      <x:c r="J289" s="192" t="str">
        <x:v>2</x:v>
      </x:c>
      <x:c r="K289" s="192" t="str">
        <x:v/>
      </x:c>
      <x:c r="L289" s="192" t="str">
        <x:v>3004</x:v>
      </x:c>
      <x:c r="M289" s="192" t="str">
        <x:v>5/30/2018</x:v>
      </x:c>
      <x:c r="N289" s="183" t="n">
        <x:v>5954.00</x:v>
      </x:c>
      <x:c r="O289" s="192" t="str">
        <x:v>8/28/2018</x:v>
      </x:c>
      <x:c r="P289" s="183" t="n">
        <x:v>9020.00</x:v>
      </x:c>
      <x:c r="Q289" s="207" t="n">
        <x:v>0.0009</x:v>
      </x:c>
      <x:c r="R289" s="207" t="n">
        <x:v>0.0018</x:v>
      </x:c>
      <x:c r="S289" s="183" t="n">
        <x:v/>
      </x:c>
      <x:c r="T289" s="182" t="n">
        <x:f ca="1">=IF(AND(U289=0,S289&gt;0),-100%,IF(OR(S289=0,S289="-"),"-",IF(AND(S289=0,U289=0),0%,IF(S289&lt;U289,SUM(U289-S289)/S289,IF(S289&gt;U289,SUM(-1*(S289-U289)/S289),"")))))</x:f>
        <x:v/>
      </x:c>
      <x:c r="U289" s="183" t="n">
        <x:v>3066.00</x:v>
      </x:c>
      <x:c r="V289" s="183" t="n">
        <x:f ca="1">=SUM(U289/ round((O289- M289)/30.42,0))</x:f>
        <x:v/>
      </x:c>
      <x:c r="W289" s="196">
        <x:f ca="1">=IF(T289="","",IF(T289="-","",IF(U289=0,"",IF(OR(T289&gt;AA4,T289&lt;-AA4),"*",""))))</x:f>
        <x:v/>
      </x:c>
      <x:c r="X289" s="98" t="str">
        <x:v/>
      </x:c>
    </x:row>
    <x:row r="290" spans="1:25" s="12" x14ac:dyDescent="0.25">
      <x:c r="A290" s="90" t="str">
        <x:v>282</x:v>
      </x:c>
      <x:c r="B290" s="191" t="str">
        <x:v>FPR55903</x:v>
      </x:c>
      <x:c r="C290" s="191" t="str">
        <x:v>HP LJ M401dn</x:v>
      </x:c>
      <x:c r="D290" s="191" t="str">
        <x:v>B/W Laser Prints</x:v>
      </x:c>
      <x:c r="E290" s="191" t="str">
        <x:v>JPGFH23055</x:v>
      </x:c>
      <x:c r="F290" s="191" t="str">
        <x:v>Active</x:v>
      </x:c>
      <x:c r="G290" s="191" t="str">
        <x:v>1320 - Columbia, SC</x:v>
      </x:c>
      <x:c r="H290" s="191" t="str">
        <x:v/>
      </x:c>
      <x:c r="I290" s="191" t="str">
        <x:v/>
      </x:c>
      <x:c r="J290" s="191" t="str">
        <x:v/>
      </x:c>
      <x:c r="K290" s="191" t="str">
        <x:v/>
      </x:c>
      <x:c r="L290" s="191" t="str">
        <x:v>1320</x:v>
      </x:c>
      <x:c r="M290" s="191" t="str">
        <x:v>5/30/2018</x:v>
      </x:c>
      <x:c r="N290" s="189" t="n">
        <x:v>19141.00</x:v>
      </x:c>
      <x:c r="O290" s="191" t="str">
        <x:v>8/28/2018</x:v>
      </x:c>
      <x:c r="P290" s="189" t="n">
        <x:v>22175.00</x:v>
      </x:c>
      <x:c r="Q290" s="206" t="n">
        <x:v>0.0009</x:v>
      </x:c>
      <x:c r="R290" s="206" t="n">
        <x:v>0.0018</x:v>
      </x:c>
      <x:c r="S290" s="189" t="n">
        <x:v/>
      </x:c>
      <x:c r="T290" s="187" t="n">
        <x:f ca="1">=IF(AND(U290=0,S290&gt;0),-100%,IF(OR(S290=0,S290="-"),"-",IF(AND(S290=0,U290=0),0%,IF(S290&lt;U290,SUM(U290-S290)/S290,IF(S290&gt;U290,SUM(-1*(S290-U290)/S290),"")))))</x:f>
        <x:v/>
      </x:c>
      <x:c r="U290" s="189" t="n">
        <x:v>3034.00</x:v>
      </x:c>
      <x:c r="V290" s="189" t="n">
        <x:f ca="1">=SUM(U290/ round((O290- M290)/30.42,0))</x:f>
        <x:v/>
      </x:c>
      <x:c r="W290" s="195">
        <x:f ca="1">=IF(T290="","",IF(T290="-","",IF(U290=0,"",IF(OR(T290&gt;AA4,T290&lt;-AA4),"*",""))))</x:f>
        <x:v/>
      </x:c>
      <x:c r="X290" s="91" t="str">
        <x:v/>
      </x:c>
    </x:row>
    <x:row r="291" spans="1:25" s="12" x14ac:dyDescent="0.25">
      <x:c r="A291" s="96" t="str">
        <x:v>283</x:v>
      </x:c>
      <x:c r="B291" s="192" t="str">
        <x:v>FPR51521</x:v>
      </x:c>
      <x:c r="C291" s="192" t="str">
        <x:v>HP LJ M401n</x:v>
      </x:c>
      <x:c r="D291" s="192" t="str">
        <x:v>B/W Laser Prints</x:v>
      </x:c>
      <x:c r="E291" s="192" t="str">
        <x:v>PHGDB61011</x:v>
      </x:c>
      <x:c r="F291" s="192" t="str">
        <x:v>Active</x:v>
      </x:c>
      <x:c r="G291" s="192" t="str">
        <x:v>1017 - Waco</x:v>
      </x:c>
      <x:c r="H291" s="192" t="str">
        <x:v/>
      </x:c>
      <x:c r="I291" s="192" t="str">
        <x:v/>
      </x:c>
      <x:c r="J291" s="192" t="str">
        <x:v/>
      </x:c>
      <x:c r="K291" s="192" t="str">
        <x:v/>
      </x:c>
      <x:c r="L291" s="192" t="str">
        <x:v>1017</x:v>
      </x:c>
      <x:c r="M291" s="192" t="str">
        <x:v>5/30/2018</x:v>
      </x:c>
      <x:c r="N291" s="183" t="n">
        <x:v>102275.00</x:v>
      </x:c>
      <x:c r="O291" s="192" t="str">
        <x:v>8/28/2018</x:v>
      </x:c>
      <x:c r="P291" s="183" t="n">
        <x:v>105299.00</x:v>
      </x:c>
      <x:c r="Q291" s="207" t="n">
        <x:v>0.0009</x:v>
      </x:c>
      <x:c r="R291" s="207" t="n">
        <x:v>0.0018</x:v>
      </x:c>
      <x:c r="S291" s="183" t="n">
        <x:v/>
      </x:c>
      <x:c r="T291" s="182" t="n">
        <x:f ca="1">=IF(AND(U291=0,S291&gt;0),-100%,IF(OR(S291=0,S291="-"),"-",IF(AND(S291=0,U291=0),0%,IF(S291&lt;U291,SUM(U291-S291)/S291,IF(S291&gt;U291,SUM(-1*(S291-U291)/S291),"")))))</x:f>
        <x:v/>
      </x:c>
      <x:c r="U291" s="183" t="n">
        <x:v>3024.00</x:v>
      </x:c>
      <x:c r="V291" s="183" t="n">
        <x:f ca="1">=SUM(U291/ round((O291- M291)/30.42,0))</x:f>
        <x:v/>
      </x:c>
      <x:c r="W291" s="196">
        <x:f ca="1">=IF(T291="","",IF(T291="-","",IF(U291=0,"",IF(OR(T291&gt;AA4,T291&lt;-AA4),"*",""))))</x:f>
        <x:v/>
      </x:c>
      <x:c r="X291" s="98" t="str">
        <x:v/>
      </x:c>
    </x:row>
    <x:row r="292" spans="1:25" s="12" x14ac:dyDescent="0.25">
      <x:c r="A292" s="90" t="str">
        <x:v>284</x:v>
      </x:c>
      <x:c r="B292" s="191" t="str">
        <x:v>FPR51604</x:v>
      </x:c>
      <x:c r="C292" s="191" t="str">
        <x:v>HP LJ M401dn</x:v>
      </x:c>
      <x:c r="D292" s="191" t="str">
        <x:v>B/W Laser Prints</x:v>
      </x:c>
      <x:c r="E292" s="191" t="str">
        <x:v>PHGFB82817</x:v>
      </x:c>
      <x:c r="F292" s="191" t="str">
        <x:v>Active</x:v>
      </x:c>
      <x:c r="G292" s="191" t="str">
        <x:v>1036 - Weatherford</x:v>
      </x:c>
      <x:c r="H292" s="191" t="str">
        <x:v/>
      </x:c>
      <x:c r="I292" s="191" t="str">
        <x:v/>
      </x:c>
      <x:c r="J292" s="191" t="str">
        <x:v/>
      </x:c>
      <x:c r="K292" s="191" t="str">
        <x:v/>
      </x:c>
      <x:c r="L292" s="191" t="str">
        <x:v>1036</x:v>
      </x:c>
      <x:c r="M292" s="191" t="str">
        <x:v>11/20/2015</x:v>
      </x:c>
      <x:c r="N292" s="189" t="n">
        <x:v>1584.00</x:v>
      </x:c>
      <x:c r="O292" s="191" t="str">
        <x:v>2/22/2016</x:v>
      </x:c>
      <x:c r="P292" s="189" t="n">
        <x:v>4595.00</x:v>
      </x:c>
      <x:c r="Q292" s="206" t="n">
        <x:v>0.0009</x:v>
      </x:c>
      <x:c r="R292" s="206" t="n">
        <x:v>0.0018</x:v>
      </x:c>
      <x:c r="S292" s="189" t="n">
        <x:v/>
      </x:c>
      <x:c r="T292" s="187" t="n">
        <x:f ca="1">=IF(AND(U292=0,S292&gt;0),-100%,IF(OR(S292=0,S292="-"),"-",IF(AND(S292=0,U292=0),0%,IF(S292&lt;U292,SUM(U292-S292)/S292,IF(S292&gt;U292,SUM(-1*(S292-U292)/S292),"")))))</x:f>
        <x:v/>
      </x:c>
      <x:c r="U292" s="189" t="n">
        <x:v>3011.00</x:v>
      </x:c>
      <x:c r="V292" s="189" t="n">
        <x:f ca="1">=SUM(U292/ round((O292- M292)/30.42,0))</x:f>
        <x:v/>
      </x:c>
      <x:c r="W292" s="195">
        <x:f ca="1">=IF(T292="","",IF(T292="-","",IF(U292=0,"",IF(OR(T292&gt;AA4,T292&lt;-AA4),"*",""))))</x:f>
        <x:v/>
      </x:c>
      <x:c r="X292" s="91" t="str">
        <x:v/>
      </x:c>
    </x:row>
    <x:row r="293" spans="1:25" s="12" x14ac:dyDescent="0.25">
      <x:c r="A293" s="96" t="str">
        <x:v>285</x:v>
      </x:c>
      <x:c r="B293" s="192" t="str">
        <x:v>FPR55980</x:v>
      </x:c>
      <x:c r="C293" s="192" t="str">
        <x:v>HP LJ M402dn</x:v>
      </x:c>
      <x:c r="D293" s="192" t="str">
        <x:v>B/W Laser Prints</x:v>
      </x:c>
      <x:c r="E293" s="192" t="str">
        <x:v>PHBQF41285</x:v>
      </x:c>
      <x:c r="F293" s="192" t="str">
        <x:v>Active</x:v>
      </x:c>
      <x:c r="G293" s="192" t="str">
        <x:v>1049 - Houston HVAC</x:v>
      </x:c>
      <x:c r="H293" s="192" t="str">
        <x:v/>
      </x:c>
      <x:c r="I293" s="192" t="str">
        <x:v>Counter</x:v>
      </x:c>
      <x:c r="J293" s="192" t="str">
        <x:v/>
      </x:c>
      <x:c r="K293" s="192" t="str">
        <x:v/>
      </x:c>
      <x:c r="L293" s="192" t="str">
        <x:v>1049</x:v>
      </x:c>
      <x:c r="M293" s="192" t="str">
        <x:v>9/1/2016</x:v>
      </x:c>
      <x:c r="N293" s="183" t="n">
        <x:v>0.00</x:v>
      </x:c>
      <x:c r="O293" s="192" t="str">
        <x:v>11/28/2016</x:v>
      </x:c>
      <x:c r="P293" s="183" t="n">
        <x:v>2988.00</x:v>
      </x:c>
      <x:c r="Q293" s="207" t="n">
        <x:v>0.0009</x:v>
      </x:c>
      <x:c r="R293" s="207" t="n">
        <x:v>0.0017</x:v>
      </x:c>
      <x:c r="S293" s="183" t="n">
        <x:v/>
      </x:c>
      <x:c r="T293" s="182" t="n">
        <x:f ca="1">=IF(AND(U293=0,S293&gt;0),-100%,IF(OR(S293=0,S293="-"),"-",IF(AND(S293=0,U293=0),0%,IF(S293&lt;U293,SUM(U293-S293)/S293,IF(S293&gt;U293,SUM(-1*(S293-U293)/S293),"")))))</x:f>
        <x:v/>
      </x:c>
      <x:c r="U293" s="183" t="n">
        <x:v>2988.00</x:v>
      </x:c>
      <x:c r="V293" s="183" t="n">
        <x:f ca="1">=SUM(U293/ round((O293- M293)/30.42,0))</x:f>
        <x:v/>
      </x:c>
      <x:c r="W293" s="196">
        <x:f ca="1">=IF(T293="","",IF(T293="-","",IF(U293=0,"",IF(OR(T293&gt;AA4,T293&lt;-AA4),"*",""))))</x:f>
        <x:v/>
      </x:c>
      <x:c r="X293" s="98" t="str">
        <x:v/>
      </x:c>
    </x:row>
    <x:row r="294" spans="1:25" s="12" x14ac:dyDescent="0.25">
      <x:c r="A294" s="90" t="str">
        <x:v>286</x:v>
      </x:c>
      <x:c r="B294" s="191" t="str">
        <x:v>FPR48610</x:v>
      </x:c>
      <x:c r="C294" s="191" t="str">
        <x:v>HP LJ M401dn</x:v>
      </x:c>
      <x:c r="D294" s="191" t="str">
        <x:v>B/W Laser Prints</x:v>
      </x:c>
      <x:c r="E294" s="191" t="str">
        <x:v>VNG3H02407</x:v>
      </x:c>
      <x:c r="F294" s="191" t="str">
        <x:v>Active</x:v>
      </x:c>
      <x:c r="G294" s="191" t="str">
        <x:v>1080 - Grand Prairie DFW Showroom</x:v>
      </x:c>
      <x:c r="H294" s="191" t="str">
        <x:v/>
      </x:c>
      <x:c r="I294" s="191" t="str">
        <x:v/>
      </x:c>
      <x:c r="J294" s="191" t="str">
        <x:v/>
      </x:c>
      <x:c r="K294" s="191" t="str">
        <x:v/>
      </x:c>
      <x:c r="L294" s="191" t="str">
        <x:v>1080</x:v>
      </x:c>
      <x:c r="M294" s="191" t="str">
        <x:v>6/1/2018</x:v>
      </x:c>
      <x:c r="N294" s="189" t="n">
        <x:v>0.00</x:v>
      </x:c>
      <x:c r="O294" s="191" t="str">
        <x:v>8/31/2018</x:v>
      </x:c>
      <x:c r="P294" s="189" t="n">
        <x:v>2977.00</x:v>
      </x:c>
      <x:c r="Q294" s="206" t="n">
        <x:v>0.0009</x:v>
      </x:c>
      <x:c r="R294" s="206" t="n">
        <x:v>0.0017</x:v>
      </x:c>
      <x:c r="S294" s="189" t="n">
        <x:v/>
      </x:c>
      <x:c r="T294" s="187" t="n">
        <x:f ca="1">=IF(AND(U294=0,S294&gt;0),-100%,IF(OR(S294=0,S294="-"),"-",IF(AND(S294=0,U294=0),0%,IF(S294&lt;U294,SUM(U294-S294)/S294,IF(S294&gt;U294,SUM(-1*(S294-U294)/S294),"")))))</x:f>
        <x:v/>
      </x:c>
      <x:c r="U294" s="189" t="n">
        <x:v>2977.00</x:v>
      </x:c>
      <x:c r="V294" s="189" t="n">
        <x:f ca="1">=SUM(U294/ round((O294- M294)/30.42,0))</x:f>
        <x:v/>
      </x:c>
      <x:c r="W294" s="195">
        <x:f ca="1">=IF(T294="","",IF(T294="-","",IF(U294=0,"",IF(OR(T294&gt;AA4,T294&lt;-AA4),"*",""))))</x:f>
        <x:v/>
      </x:c>
      <x:c r="X294" s="91" t="str">
        <x:v/>
      </x:c>
    </x:row>
    <x:row r="295" spans="1:25" s="12" x14ac:dyDescent="0.25">
      <x:c r="A295" s="96" t="str">
        <x:v>287</x:v>
      </x:c>
      <x:c r="B295" s="192" t="str">
        <x:v>FPR51544</x:v>
      </x:c>
      <x:c r="C295" s="192" t="str">
        <x:v>HP LJ M401n</x:v>
      </x:c>
      <x:c r="D295" s="192" t="str">
        <x:v>B/W Laser Prints</x:v>
      </x:c>
      <x:c r="E295" s="192" t="str">
        <x:v>PHGDB61023</x:v>
      </x:c>
      <x:c r="F295" s="192" t="str">
        <x:v>Active</x:v>
      </x:c>
      <x:c r="G295" s="192" t="str">
        <x:v>1115 - Expressions Home Gallery</x:v>
      </x:c>
      <x:c r="H295" s="192" t="str">
        <x:v/>
      </x:c>
      <x:c r="I295" s="192" t="str">
        <x:v/>
      </x:c>
      <x:c r="J295" s="192" t="str">
        <x:v/>
      </x:c>
      <x:c r="K295" s="192" t="str">
        <x:v/>
      </x:c>
      <x:c r="L295" s="192" t="str">
        <x:v>1115</x:v>
      </x:c>
      <x:c r="M295" s="192" t="str">
        <x:v>5/30/2018</x:v>
      </x:c>
      <x:c r="N295" s="183" t="n">
        <x:v>48355.00</x:v>
      </x:c>
      <x:c r="O295" s="192" t="str">
        <x:v>8/28/2018</x:v>
      </x:c>
      <x:c r="P295" s="183" t="n">
        <x:v>51304.00</x:v>
      </x:c>
      <x:c r="Q295" s="207" t="n">
        <x:v>0.0008</x:v>
      </x:c>
      <x:c r="R295" s="207" t="n">
        <x:v>0.0017</x:v>
      </x:c>
      <x:c r="S295" s="183" t="n">
        <x:v/>
      </x:c>
      <x:c r="T295" s="182" t="n">
        <x:f ca="1">=IF(AND(U295=0,S295&gt;0),-100%,IF(OR(S295=0,S295="-"),"-",IF(AND(S295=0,U295=0),0%,IF(S295&lt;U295,SUM(U295-S295)/S295,IF(S295&gt;U295,SUM(-1*(S295-U295)/S295),"")))))</x:f>
        <x:v/>
      </x:c>
      <x:c r="U295" s="183" t="n">
        <x:v>2949.00</x:v>
      </x:c>
      <x:c r="V295" s="183" t="n">
        <x:f ca="1">=SUM(U295/ round((O295- M295)/30.42,0))</x:f>
        <x:v/>
      </x:c>
      <x:c r="W295" s="196">
        <x:f ca="1">=IF(T295="","",IF(T295="-","",IF(U295=0,"",IF(OR(T295&gt;AA4,T295&lt;-AA4),"*",""))))</x:f>
        <x:v/>
      </x:c>
      <x:c r="X295" s="98" t="str">
        <x:v/>
      </x:c>
    </x:row>
    <x:row r="296" spans="1:25" s="12" x14ac:dyDescent="0.25">
      <x:c r="A296" s="90" t="str">
        <x:v>288</x:v>
      </x:c>
      <x:c r="B296" s="191" t="str">
        <x:v>FPR51503</x:v>
      </x:c>
      <x:c r="C296" s="191" t="str">
        <x:v>HP LJ M401n</x:v>
      </x:c>
      <x:c r="D296" s="191" t="str">
        <x:v>B/W Laser Prints</x:v>
      </x:c>
      <x:c r="E296" s="191" t="str">
        <x:v>PHGDC61384</x:v>
      </x:c>
      <x:c r="F296" s="191" t="str">
        <x:v>Active</x:v>
      </x:c>
      <x:c r="G296" s="191" t="str">
        <x:v>1077 - Fort Worth Expressions Home Gallery</x:v>
      </x:c>
      <x:c r="H296" s="191" t="str">
        <x:v/>
      </x:c>
      <x:c r="I296" s="191" t="str">
        <x:v/>
      </x:c>
      <x:c r="J296" s="191" t="str">
        <x:v/>
      </x:c>
      <x:c r="K296" s="191" t="str">
        <x:v/>
      </x:c>
      <x:c r="L296" s="191" t="str">
        <x:v>1077</x:v>
      </x:c>
      <x:c r="M296" s="191" t="str">
        <x:v>9/4/2017</x:v>
      </x:c>
      <x:c r="N296" s="189" t="n">
        <x:v>3413.00</x:v>
      </x:c>
      <x:c r="O296" s="191" t="str">
        <x:v>2/28/2018</x:v>
      </x:c>
      <x:c r="P296" s="189" t="n">
        <x:v>6362.00</x:v>
      </x:c>
      <x:c r="Q296" s="206" t="n">
        <x:v>0.0008</x:v>
      </x:c>
      <x:c r="R296" s="206" t="n">
        <x:v>0.0017</x:v>
      </x:c>
      <x:c r="S296" s="189" t="n">
        <x:v/>
      </x:c>
      <x:c r="T296" s="187" t="n">
        <x:f ca="1">=IF(AND(U296=0,S296&gt;0),-100%,IF(OR(S296=0,S296="-"),"-",IF(AND(S296=0,U296=0),0%,IF(S296&lt;U296,SUM(U296-S296)/S296,IF(S296&gt;U296,SUM(-1*(S296-U296)/S296),"")))))</x:f>
        <x:v/>
      </x:c>
      <x:c r="U296" s="189" t="n">
        <x:v>2949.00</x:v>
      </x:c>
      <x:c r="V296" s="189" t="n">
        <x:f ca="1">=SUM(U296/ round((O296- M296)/30.42,0))</x:f>
        <x:v/>
      </x:c>
      <x:c r="W296" s="195">
        <x:f ca="1">=IF(T296="","",IF(T296="-","",IF(U296=0,"",IF(OR(T296&gt;AA4,T296&lt;-AA4),"*",""))))</x:f>
        <x:v/>
      </x:c>
      <x:c r="X296" s="91" t="str">
        <x:v/>
      </x:c>
    </x:row>
    <x:row r="297" spans="1:25" s="12" x14ac:dyDescent="0.25">
      <x:c r="A297" s="96" t="str">
        <x:v>289</x:v>
      </x:c>
      <x:c r="B297" s="192" t="str">
        <x:v>FPR56079</x:v>
      </x:c>
      <x:c r="C297" s="192" t="str">
        <x:v>HP LJ M402dn</x:v>
      </x:c>
      <x:c r="D297" s="192" t="str">
        <x:v>B/W Laser Prints</x:v>
      </x:c>
      <x:c r="E297" s="192" t="str">
        <x:v>PHB5B12958</x:v>
      </x:c>
      <x:c r="F297" s="192" t="str">
        <x:v>Active</x:v>
      </x:c>
      <x:c r="G297" s="192" t="str">
        <x:v>1401 - Athens</x:v>
      </x:c>
      <x:c r="H297" s="192" t="str">
        <x:v/>
      </x:c>
      <x:c r="I297" s="192" t="str">
        <x:v/>
      </x:c>
      <x:c r="J297" s="192" t="str">
        <x:v/>
      </x:c>
      <x:c r="K297" s="192" t="str">
        <x:v>Travis Elrod</x:v>
      </x:c>
      <x:c r="L297" s="192" t="str">
        <x:v>1401</x:v>
      </x:c>
      <x:c r="M297" s="192" t="str">
        <x:v>5/30/2018</x:v>
      </x:c>
      <x:c r="N297" s="183" t="n">
        <x:v>12015.00</x:v>
      </x:c>
      <x:c r="O297" s="192" t="str">
        <x:v>8/28/2018</x:v>
      </x:c>
      <x:c r="P297" s="183" t="n">
        <x:v>14956.00</x:v>
      </x:c>
      <x:c r="Q297" s="207" t="n">
        <x:v>0.0008</x:v>
      </x:c>
      <x:c r="R297" s="207" t="n">
        <x:v>0.0017</x:v>
      </x:c>
      <x:c r="S297" s="183" t="n">
        <x:v/>
      </x:c>
      <x:c r="T297" s="182" t="n">
        <x:f ca="1">=IF(AND(U297=0,S297&gt;0),-100%,IF(OR(S297=0,S297="-"),"-",IF(AND(S297=0,U297=0),0%,IF(S297&lt;U297,SUM(U297-S297)/S297,IF(S297&gt;U297,SUM(-1*(S297-U297)/S297),"")))))</x:f>
        <x:v/>
      </x:c>
      <x:c r="U297" s="183" t="n">
        <x:v>2941.00</x:v>
      </x:c>
      <x:c r="V297" s="183" t="n">
        <x:f ca="1">=SUM(U297/ round((O297- M297)/30.42,0))</x:f>
        <x:v/>
      </x:c>
      <x:c r="W297" s="196">
        <x:f ca="1">=IF(T297="","",IF(T297="-","",IF(U297=0,"",IF(OR(T297&gt;AA4,T297&lt;-AA4),"*",""))))</x:f>
        <x:v/>
      </x:c>
      <x:c r="X297" s="98" t="str">
        <x:v/>
      </x:c>
    </x:row>
    <x:row r="298" spans="1:25" s="12" x14ac:dyDescent="0.25">
      <x:c r="A298" s="90" t="str">
        <x:v>290</x:v>
      </x:c>
      <x:c r="B298" s="191" t="str">
        <x:v>FPR56073</x:v>
      </x:c>
      <x:c r="C298" s="191" t="str">
        <x:v>HP LJ M402dn</x:v>
      </x:c>
      <x:c r="D298" s="191" t="str">
        <x:v>B/W Laser Prints</x:v>
      </x:c>
      <x:c r="E298" s="191" t="str">
        <x:v>PHB5B12947</x:v>
      </x:c>
      <x:c r="F298" s="191" t="str">
        <x:v>Active</x:v>
      </x:c>
      <x:c r="G298" s="191" t="str">
        <x:v>1310 - Charlotte</x:v>
      </x:c>
      <x:c r="H298" s="191" t="str">
        <x:v/>
      </x:c>
      <x:c r="I298" s="191" t="str">
        <x:v/>
      </x:c>
      <x:c r="J298" s="191" t="str">
        <x:v/>
      </x:c>
      <x:c r="K298" s="191" t="str">
        <x:v/>
      </x:c>
      <x:c r="L298" s="191" t="str">
        <x:v>1310</x:v>
      </x:c>
      <x:c r="M298" s="191" t="str">
        <x:v>6/1/2018</x:v>
      </x:c>
      <x:c r="N298" s="189" t="n">
        <x:v>0.00</x:v>
      </x:c>
      <x:c r="O298" s="191" t="str">
        <x:v>8/31/2018</x:v>
      </x:c>
      <x:c r="P298" s="189" t="n">
        <x:v>2855.00</x:v>
      </x:c>
      <x:c r="Q298" s="206" t="n">
        <x:v>0.0008</x:v>
      </x:c>
      <x:c r="R298" s="206" t="n">
        <x:v>0.0017</x:v>
      </x:c>
      <x:c r="S298" s="189" t="n">
        <x:v/>
      </x:c>
      <x:c r="T298" s="187" t="n">
        <x:f ca="1">=IF(AND(U298=0,S298&gt;0),-100%,IF(OR(S298=0,S298="-"),"-",IF(AND(S298=0,U298=0),0%,IF(S298&lt;U298,SUM(U298-S298)/S298,IF(S298&gt;U298,SUM(-1*(S298-U298)/S298),"")))))</x:f>
        <x:v/>
      </x:c>
      <x:c r="U298" s="189" t="n">
        <x:v>2855.00</x:v>
      </x:c>
      <x:c r="V298" s="189" t="n">
        <x:f ca="1">=SUM(U298/ round((O298- M298)/30.42,0))</x:f>
        <x:v/>
      </x:c>
      <x:c r="W298" s="195">
        <x:f ca="1">=IF(T298="","",IF(T298="-","",IF(U298=0,"",IF(OR(T298&gt;AA4,T298&lt;-AA4),"*",""))))</x:f>
        <x:v/>
      </x:c>
      <x:c r="X298" s="91" t="str">
        <x:v/>
      </x:c>
    </x:row>
    <x:row r="299" spans="1:25" s="12" x14ac:dyDescent="0.25">
      <x:c r="A299" s="96" t="str">
        <x:v>291</x:v>
      </x:c>
      <x:c r="B299" s="192" t="str">
        <x:v>FPR59283</x:v>
      </x:c>
      <x:c r="C299" s="192" t="str">
        <x:v>HP LJ M402dn</x:v>
      </x:c>
      <x:c r="D299" s="192" t="str">
        <x:v>B/W Laser Prints</x:v>
      </x:c>
      <x:c r="E299" s="192" t="str">
        <x:v>PHB5B40162</x:v>
      </x:c>
      <x:c r="F299" s="192" t="str">
        <x:v>Active</x:v>
      </x:c>
      <x:c r="G299" s="192" t="str">
        <x:v>3012 - Phoenix, AZ</x:v>
      </x:c>
      <x:c r="H299" s="192" t="str">
        <x:v/>
      </x:c>
      <x:c r="I299" s="192" t="str">
        <x:v>Will Call</x:v>
      </x:c>
      <x:c r="J299" s="192" t="str">
        <x:v/>
      </x:c>
      <x:c r="K299" s="192" t="str">
        <x:v/>
      </x:c>
      <x:c r="L299" s="192" t="str">
        <x:v>3012</x:v>
      </x:c>
      <x:c r="M299" s="192" t="str">
        <x:v>6/1/2018</x:v>
      </x:c>
      <x:c r="N299" s="183" t="n">
        <x:v>0.00</x:v>
      </x:c>
      <x:c r="O299" s="192" t="str">
        <x:v>8/28/2018</x:v>
      </x:c>
      <x:c r="P299" s="183" t="n">
        <x:v>2845.00</x:v>
      </x:c>
      <x:c r="Q299" s="207" t="n">
        <x:v>0.0008</x:v>
      </x:c>
      <x:c r="R299" s="207" t="n">
        <x:v>0.0017</x:v>
      </x:c>
      <x:c r="S299" s="183" t="n">
        <x:v/>
      </x:c>
      <x:c r="T299" s="182" t="n">
        <x:f ca="1">=IF(AND(U299=0,S299&gt;0),-100%,IF(OR(S299=0,S299="-"),"-",IF(AND(S299=0,U299=0),0%,IF(S299&lt;U299,SUM(U299-S299)/S299,IF(S299&gt;U299,SUM(-1*(S299-U299)/S299),"")))))</x:f>
        <x:v/>
      </x:c>
      <x:c r="U299" s="183" t="n">
        <x:v>2845.00</x:v>
      </x:c>
      <x:c r="V299" s="183" t="n">
        <x:f ca="1">=SUM(U299/ round((O299- M299)/30.42,0))</x:f>
        <x:v/>
      </x:c>
      <x:c r="W299" s="196">
        <x:f ca="1">=IF(T299="","",IF(T299="-","",IF(U299=0,"",IF(OR(T299&gt;AA4,T299&lt;-AA4),"*",""))))</x:f>
        <x:v/>
      </x:c>
      <x:c r="X299" s="98" t="str">
        <x:v/>
      </x:c>
    </x:row>
    <x:row r="300" spans="1:25" s="12" x14ac:dyDescent="0.25">
      <x:c r="A300" s="90" t="str">
        <x:v>292</x:v>
      </x:c>
      <x:c r="B300" s="191" t="str">
        <x:v>AFPR49084</x:v>
      </x:c>
      <x:c r="C300" s="191" t="str">
        <x:v>HP LJ M425</x:v>
      </x:c>
      <x:c r="D300" s="191" t="str">
        <x:v>B/W Laser Prints</x:v>
      </x:c>
      <x:c r="E300" s="191" t="str">
        <x:v>CNF8G77J1N</x:v>
      </x:c>
      <x:c r="F300" s="191" t="str">
        <x:v>Inactive</x:v>
      </x:c>
      <x:c r="G300" s="191" t="str">
        <x:v>1049 - Houston HVAC</x:v>
      </x:c>
      <x:c r="H300" s="191" t="str">
        <x:v/>
      </x:c>
      <x:c r="I300" s="191" t="str">
        <x:v>Warehouse</x:v>
      </x:c>
      <x:c r="J300" s="191" t="str">
        <x:v/>
      </x:c>
      <x:c r="K300" s="191" t="str">
        <x:v>Cannot Find</x:v>
      </x:c>
      <x:c r="L300" s="191" t="str">
        <x:v>1049</x:v>
      </x:c>
      <x:c r="M300" s="191" t="str">
        <x:v>2/28/2015</x:v>
      </x:c>
      <x:c r="N300" s="189" t="n">
        <x:v>4806.00</x:v>
      </x:c>
      <x:c r="O300" s="191" t="str">
        <x:v>5/31/2015</x:v>
      </x:c>
      <x:c r="P300" s="189" t="n">
        <x:v>7637.00</x:v>
      </x:c>
      <x:c r="Q300" s="206" t="n">
        <x:v>0.0008</x:v>
      </x:c>
      <x:c r="R300" s="206" t="n">
        <x:v>0.0017</x:v>
      </x:c>
      <x:c r="S300" s="189" t="n">
        <x:v/>
      </x:c>
      <x:c r="T300" s="187" t="n">
        <x:f ca="1">=IF(AND(U300=0,S300&gt;0),-100%,IF(OR(S300=0,S300="-"),"-",IF(AND(S300=0,U300=0),0%,IF(S300&lt;U300,SUM(U300-S300)/S300,IF(S300&gt;U300,SUM(-1*(S300-U300)/S300),"")))))</x:f>
        <x:v/>
      </x:c>
      <x:c r="U300" s="189" t="n">
        <x:v>2831.00</x:v>
      </x:c>
      <x:c r="V300" s="189" t="n">
        <x:f ca="1">=SUM(U300/ round((O300- M300)/30.42,0))</x:f>
        <x:v/>
      </x:c>
      <x:c r="W300" s="195">
        <x:f ca="1">=IF(T300="","",IF(T300="-","",IF(U300=0,"",IF(OR(T300&gt;AA4,T300&lt;-AA4),"*",""))))</x:f>
        <x:v/>
      </x:c>
      <x:c r="X300" s="91" t="str">
        <x:v/>
      </x:c>
    </x:row>
    <x:row r="301" spans="1:25" s="12" x14ac:dyDescent="0.25">
      <x:c r="A301" s="96" t="str">
        <x:v>293</x:v>
      </x:c>
      <x:c r="B301" s="192" t="str">
        <x:v>FPR49201</x:v>
      </x:c>
      <x:c r="C301" s="192" t="str">
        <x:v>HP LJ M425</x:v>
      </x:c>
      <x:c r="D301" s="192" t="str">
        <x:v>B/W Laser Prints</x:v>
      </x:c>
      <x:c r="E301" s="192" t="str">
        <x:v>CNF8G5X0C8</x:v>
      </x:c>
      <x:c r="F301" s="192" t="str">
        <x:v>Active</x:v>
      </x:c>
      <x:c r="G301" s="192" t="str">
        <x:v>1080 - Grand Prairie DFW Showroom</x:v>
      </x:c>
      <x:c r="H301" s="192" t="str">
        <x:v/>
      </x:c>
      <x:c r="I301" s="192" t="str">
        <x:v>FPR Warehouse / Storage</x:v>
      </x:c>
      <x:c r="J301" s="192" t="str">
        <x:v/>
      </x:c>
      <x:c r="K301" s="192" t="str">
        <x:v/>
      </x:c>
      <x:c r="L301" s="192" t="str">
        <x:v>1080</x:v>
      </x:c>
      <x:c r="M301" s="192" t="str">
        <x:v>6/1/2014</x:v>
      </x:c>
      <x:c r="N301" s="183" t="n">
        <x:v>3.00</x:v>
      </x:c>
      <x:c r="O301" s="192" t="str">
        <x:v>12/9/2014</x:v>
      </x:c>
      <x:c r="P301" s="183" t="n">
        <x:v>2815.00</x:v>
      </x:c>
      <x:c r="Q301" s="207" t="n">
        <x:v>0.0008</x:v>
      </x:c>
      <x:c r="R301" s="207" t="n">
        <x:v>0.0016</x:v>
      </x:c>
      <x:c r="S301" s="183" t="n">
        <x:v/>
      </x:c>
      <x:c r="T301" s="182" t="n">
        <x:f ca="1">=IF(AND(U301=0,S301&gt;0),-100%,IF(OR(S301=0,S301="-"),"-",IF(AND(S301=0,U301=0),0%,IF(S301&lt;U301,SUM(U301-S301)/S301,IF(S301&gt;U301,SUM(-1*(S301-U301)/S301),"")))))</x:f>
        <x:v/>
      </x:c>
      <x:c r="U301" s="183" t="n">
        <x:v>2812.00</x:v>
      </x:c>
      <x:c r="V301" s="183" t="n">
        <x:f ca="1">=SUM(U301/ round((O301- M301)/30.42,0))</x:f>
        <x:v/>
      </x:c>
      <x:c r="W301" s="196">
        <x:f ca="1">=IF(T301="","",IF(T301="-","",IF(U301=0,"",IF(OR(T301&gt;AA4,T301&lt;-AA4),"*",""))))</x:f>
        <x:v/>
      </x:c>
      <x:c r="X301" s="98" t="str">
        <x:v/>
      </x:c>
    </x:row>
    <x:row r="302" spans="1:25" s="12" x14ac:dyDescent="0.25">
      <x:c r="A302" s="90" t="str">
        <x:v>294</x:v>
      </x:c>
      <x:c r="B302" s="191" t="str">
        <x:v>AFPR48637</x:v>
      </x:c>
      <x:c r="C302" s="191" t="str">
        <x:v>HP LJ M425</x:v>
      </x:c>
      <x:c r="D302" s="191" t="str">
        <x:v>B/W Laser Prints</x:v>
      </x:c>
      <x:c r="E302" s="191" t="str">
        <x:v>CNF8G4W05F</x:v>
      </x:c>
      <x:c r="F302" s="191" t="str">
        <x:v>Inactive</x:v>
      </x:c>
      <x:c r="G302" s="191" t="str">
        <x:v>M650 - Annex</x:v>
      </x:c>
      <x:c r="H302" s="191" t="str">
        <x:v/>
      </x:c>
      <x:c r="I302" s="191" t="str">
        <x:v>Warehouse / Storage</x:v>
      </x:c>
      <x:c r="J302" s="191" t="str">
        <x:v/>
      </x:c>
      <x:c r="K302" s="191" t="str">
        <x:v/>
      </x:c>
      <x:c r="L302" s="191" t="str">
        <x:v>Cannot Find</x:v>
      </x:c>
      <x:c r="M302" s="191" t="str">
        <x:v>2/22/2016</x:v>
      </x:c>
      <x:c r="N302" s="189" t="n">
        <x:v>41780.00</x:v>
      </x:c>
      <x:c r="O302" s="191" t="str">
        <x:v>5/27/2016</x:v>
      </x:c>
      <x:c r="P302" s="189" t="n">
        <x:v>44583.00</x:v>
      </x:c>
      <x:c r="Q302" s="206" t="n">
        <x:v>0.0008</x:v>
      </x:c>
      <x:c r="R302" s="206" t="n">
        <x:v>0.0016</x:v>
      </x:c>
      <x:c r="S302" s="189" t="n">
        <x:v/>
      </x:c>
      <x:c r="T302" s="187" t="n">
        <x:f ca="1">=IF(AND(U302=0,S302&gt;0),-100%,IF(OR(S302=0,S302="-"),"-",IF(AND(S302=0,U302=0),0%,IF(S302&lt;U302,SUM(U302-S302)/S302,IF(S302&gt;U302,SUM(-1*(S302-U302)/S302),"")))))</x:f>
        <x:v/>
      </x:c>
      <x:c r="U302" s="189" t="n">
        <x:v>2803.00</x:v>
      </x:c>
      <x:c r="V302" s="189" t="n">
        <x:f ca="1">=SUM(U302/ round((O302- M302)/30.42,0))</x:f>
        <x:v/>
      </x:c>
      <x:c r="W302" s="195">
        <x:f ca="1">=IF(T302="","",IF(T302="-","",IF(U302=0,"",IF(OR(T302&gt;AA4,T302&lt;-AA4),"*",""))))</x:f>
        <x:v/>
      </x:c>
      <x:c r="X302" s="91" t="str">
        <x:v/>
      </x:c>
    </x:row>
    <x:row r="303" spans="1:25" s="12" x14ac:dyDescent="0.25">
      <x:c r="A303" s="96" t="str">
        <x:v>295</x:v>
      </x:c>
      <x:c r="B303" s="192" t="str">
        <x:v>FPR51669</x:v>
      </x:c>
      <x:c r="C303" s="192" t="str">
        <x:v>HP LJ M401dn</x:v>
      </x:c>
      <x:c r="D303" s="192" t="str">
        <x:v>B/W Laser Prints</x:v>
      </x:c>
      <x:c r="E303" s="192" t="str">
        <x:v>PHGFB82803</x:v>
      </x:c>
      <x:c r="F303" s="192" t="str">
        <x:v>Active</x:v>
      </x:c>
      <x:c r="G303" s="192" t="str">
        <x:v>1039 - Alamogordo</x:v>
      </x:c>
      <x:c r="H303" s="192" t="str">
        <x:v/>
      </x:c>
      <x:c r="I303" s="192" t="str">
        <x:v/>
      </x:c>
      <x:c r="J303" s="192" t="str">
        <x:v/>
      </x:c>
      <x:c r="K303" s="192" t="str">
        <x:v/>
      </x:c>
      <x:c r="L303" s="192" t="str">
        <x:v>1039</x:v>
      </x:c>
      <x:c r="M303" s="192" t="str">
        <x:v>2/22/2016</x:v>
      </x:c>
      <x:c r="N303" s="183" t="n">
        <x:v>3363.00</x:v>
      </x:c>
      <x:c r="O303" s="192" t="str">
        <x:v>5/27/2016</x:v>
      </x:c>
      <x:c r="P303" s="183" t="n">
        <x:v>6161.00</x:v>
      </x:c>
      <x:c r="Q303" s="207" t="n">
        <x:v>0.0008</x:v>
      </x:c>
      <x:c r="R303" s="207" t="n">
        <x:v>0.0016</x:v>
      </x:c>
      <x:c r="S303" s="183" t="n">
        <x:v/>
      </x:c>
      <x:c r="T303" s="182" t="n">
        <x:f ca="1">=IF(AND(U303=0,S303&gt;0),-100%,IF(OR(S303=0,S303="-"),"-",IF(AND(S303=0,U303=0),0%,IF(S303&lt;U303,SUM(U303-S303)/S303,IF(S303&gt;U303,SUM(-1*(S303-U303)/S303),"")))))</x:f>
        <x:v/>
      </x:c>
      <x:c r="U303" s="183" t="n">
        <x:v>2798.00</x:v>
      </x:c>
      <x:c r="V303" s="183" t="n">
        <x:f ca="1">=SUM(U303/ round((O303- M303)/30.42,0))</x:f>
        <x:v/>
      </x:c>
      <x:c r="W303" s="196">
        <x:f ca="1">=IF(T303="","",IF(T303="-","",IF(U303=0,"",IF(OR(T303&gt;AA4,T303&lt;-AA4),"*",""))))</x:f>
        <x:v/>
      </x:c>
      <x:c r="X303" s="98" t="str">
        <x:v/>
      </x:c>
    </x:row>
    <x:row r="304" spans="1:25" s="12" x14ac:dyDescent="0.25">
      <x:c r="A304" s="90" t="str">
        <x:v>296</x:v>
      </x:c>
      <x:c r="B304" s="191" t="str">
        <x:v>FPR49576</x:v>
      </x:c>
      <x:c r="C304" s="191" t="str">
        <x:v>HP LJ M425</x:v>
      </x:c>
      <x:c r="D304" s="191" t="str">
        <x:v>B/W Laser Prints</x:v>
      </x:c>
      <x:c r="E304" s="191" t="str">
        <x:v>CNF8G8GH7P</x:v>
      </x:c>
      <x:c r="F304" s="191" t="str">
        <x:v>Active</x:v>
      </x:c>
      <x:c r="G304" s="191" t="str">
        <x:v>1080 - Grand Prairie DFW Showroom</x:v>
      </x:c>
      <x:c r="H304" s="191" t="str">
        <x:v/>
      </x:c>
      <x:c r="I304" s="191" t="str">
        <x:v/>
      </x:c>
      <x:c r="J304" s="191" t="str">
        <x:v/>
      </x:c>
      <x:c r="K304" s="191" t="str">
        <x:v/>
      </x:c>
      <x:c r="L304" s="191" t="str">
        <x:v>1080</x:v>
      </x:c>
      <x:c r="M304" s="191" t="str">
        <x:v>6/1/2014</x:v>
      </x:c>
      <x:c r="N304" s="189" t="n">
        <x:v>5.00</x:v>
      </x:c>
      <x:c r="O304" s="191" t="str">
        <x:v>12/9/2014</x:v>
      </x:c>
      <x:c r="P304" s="189" t="n">
        <x:v>2782.00</x:v>
      </x:c>
      <x:c r="Q304" s="206" t="n">
        <x:v>0.0008</x:v>
      </x:c>
      <x:c r="R304" s="206" t="n">
        <x:v>0.0016</x:v>
      </x:c>
      <x:c r="S304" s="189" t="n">
        <x:v/>
      </x:c>
      <x:c r="T304" s="187" t="n">
        <x:f ca="1">=IF(AND(U304=0,S304&gt;0),-100%,IF(OR(S304=0,S304="-"),"-",IF(AND(S304=0,U304=0),0%,IF(S304&lt;U304,SUM(U304-S304)/S304,IF(S304&gt;U304,SUM(-1*(S304-U304)/S304),"")))))</x:f>
        <x:v/>
      </x:c>
      <x:c r="U304" s="189" t="n">
        <x:v>2777.00</x:v>
      </x:c>
      <x:c r="V304" s="189" t="n">
        <x:f ca="1">=SUM(U304/ round((O304- M304)/30.42,0))</x:f>
        <x:v/>
      </x:c>
      <x:c r="W304" s="195">
        <x:f ca="1">=IF(T304="","",IF(T304="-","",IF(U304=0,"",IF(OR(T304&gt;AA4,T304&lt;-AA4),"*",""))))</x:f>
        <x:v/>
      </x:c>
      <x:c r="X304" s="91" t="str">
        <x:v/>
      </x:c>
    </x:row>
    <x:row r="305" spans="1:25" s="12" x14ac:dyDescent="0.25">
      <x:c r="A305" s="96" t="str">
        <x:v>297</x:v>
      </x:c>
      <x:c r="B305" s="192" t="str">
        <x:v>FPR59319</x:v>
      </x:c>
      <x:c r="C305" s="192" t="str">
        <x:v>HP LJ P3015</x:v>
      </x:c>
      <x:c r="D305" s="192" t="str">
        <x:v>B/W Laser Prints</x:v>
      </x:c>
      <x:c r="E305" s="192" t="str">
        <x:v>VNB3S56096</x:v>
      </x:c>
      <x:c r="F305" s="192" t="str">
        <x:v>Active</x:v>
      </x:c>
      <x:c r="G305" s="192" t="str">
        <x:v>3007 - Tucson, AZ</x:v>
      </x:c>
      <x:c r="H305" s="192" t="str">
        <x:v/>
      </x:c>
      <x:c r="I305" s="192" t="str">
        <x:v>Reception</x:v>
      </x:c>
      <x:c r="J305" s="192" t="str">
        <x:v/>
      </x:c>
      <x:c r="K305" s="192" t="str">
        <x:v/>
      </x:c>
      <x:c r="L305" s="192" t="str">
        <x:v>3007</x:v>
      </x:c>
      <x:c r="M305" s="192" t="str">
        <x:v>5/16/2017</x:v>
      </x:c>
      <x:c r="N305" s="183" t="n">
        <x:v>14712.00</x:v>
      </x:c>
      <x:c r="O305" s="192" t="str">
        <x:v>5/24/2017</x:v>
      </x:c>
      <x:c r="P305" s="183" t="n">
        <x:v>17485.00</x:v>
      </x:c>
      <x:c r="Q305" s="207" t="n">
        <x:v>0.0008</x:v>
      </x:c>
      <x:c r="R305" s="207" t="n">
        <x:v>0.0016</x:v>
      </x:c>
      <x:c r="S305" s="183" t="n">
        <x:v/>
      </x:c>
      <x:c r="T305" s="182" t="n">
        <x:f ca="1">=IF(AND(U305=0,S305&gt;0),-100%,IF(OR(S305=0,S305="-"),"-",IF(AND(S305=0,U305=0),0%,IF(S305&lt;U305,SUM(U305-S305)/S305,IF(S305&gt;U305,SUM(-1*(S305-U305)/S305),"")))))</x:f>
        <x:v/>
      </x:c>
      <x:c r="U305" s="183" t="n">
        <x:v>2773.00</x:v>
      </x:c>
      <x:c r="V305" s="183" t="n">
        <x:f ca="1">=SUM(U305/ round((O305- M305)/30.42,0))</x:f>
        <x:v/>
      </x:c>
      <x:c r="W305" s="196">
        <x:f ca="1">=IF(T305="","",IF(T305="-","",IF(U305=0,"",IF(OR(T305&gt;AA4,T305&lt;-AA4),"*",""))))</x:f>
        <x:v/>
      </x:c>
      <x:c r="X305" s="98" t="str">
        <x:v/>
      </x:c>
    </x:row>
    <x:row r="306" spans="1:25" s="12" x14ac:dyDescent="0.25">
      <x:c r="A306" s="90" t="str">
        <x:v>298</x:v>
      </x:c>
      <x:c r="B306" s="191" t="str">
        <x:v>FPR49491</x:v>
      </x:c>
      <x:c r="C306" s="191" t="str">
        <x:v>HP LJ M425</x:v>
      </x:c>
      <x:c r="D306" s="191" t="str">
        <x:v>B/W Laser Prints</x:v>
      </x:c>
      <x:c r="E306" s="191" t="str">
        <x:v>CNF8G8PGVJ</x:v>
      </x:c>
      <x:c r="F306" s="191" t="str">
        <x:v>Active</x:v>
      </x:c>
      <x:c r="G306" s="191" t="str">
        <x:v>1002 - Wheeler Municipal</x:v>
      </x:c>
      <x:c r="H306" s="191" t="str">
        <x:v/>
      </x:c>
      <x:c r="I306" s="191" t="str">
        <x:v>First Room</x:v>
      </x:c>
      <x:c r="J306" s="191" t="str">
        <x:v/>
      </x:c>
      <x:c r="K306" s="191" t="str">
        <x:v/>
      </x:c>
      <x:c r="L306" s="191" t="str">
        <x:v>1002</x:v>
      </x:c>
      <x:c r="M306" s="191" t="str">
        <x:v>2/22/2016</x:v>
      </x:c>
      <x:c r="N306" s="189" t="n">
        <x:v>14264.00</x:v>
      </x:c>
      <x:c r="O306" s="191" t="str">
        <x:v>5/27/2016</x:v>
      </x:c>
      <x:c r="P306" s="189" t="n">
        <x:v>17030.00</x:v>
      </x:c>
      <x:c r="Q306" s="206" t="n">
        <x:v>0.0008</x:v>
      </x:c>
      <x:c r="R306" s="206" t="n">
        <x:v>0.0016</x:v>
      </x:c>
      <x:c r="S306" s="189" t="n">
        <x:v/>
      </x:c>
      <x:c r="T306" s="187" t="n">
        <x:f ca="1">=IF(AND(U306=0,S306&gt;0),-100%,IF(OR(S306=0,S306="-"),"-",IF(AND(S306=0,U306=0),0%,IF(S306&lt;U306,SUM(U306-S306)/S306,IF(S306&gt;U306,SUM(-1*(S306-U306)/S306),"")))))</x:f>
        <x:v/>
      </x:c>
      <x:c r="U306" s="189" t="n">
        <x:v>2766.00</x:v>
      </x:c>
      <x:c r="V306" s="189" t="n">
        <x:f ca="1">=SUM(U306/ round((O306- M306)/30.42,0))</x:f>
        <x:v/>
      </x:c>
      <x:c r="W306" s="195">
        <x:f ca="1">=IF(T306="","",IF(T306="-","",IF(U306=0,"",IF(OR(T306&gt;AA4,T306&lt;-AA4),"*",""))))</x:f>
        <x:v/>
      </x:c>
      <x:c r="X306" s="91" t="str">
        <x:v/>
      </x:c>
    </x:row>
    <x:row r="307" spans="1:25" s="12" x14ac:dyDescent="0.25">
      <x:c r="A307" s="96" t="str">
        <x:v>299</x:v>
      </x:c>
      <x:c r="B307" s="192" t="str">
        <x:v>FPR49088</x:v>
      </x:c>
      <x:c r="C307" s="192" t="str">
        <x:v>HP LJ M425</x:v>
      </x:c>
      <x:c r="D307" s="192" t="str">
        <x:v>B/W Laser Prints</x:v>
      </x:c>
      <x:c r="E307" s="192" t="str">
        <x:v>CNF8G77JXF</x:v>
      </x:c>
      <x:c r="F307" s="192" t="str">
        <x:v>Active</x:v>
      </x:c>
      <x:c r="G307" s="192" t="str">
        <x:v>1101 - Oklahoma City</x:v>
      </x:c>
      <x:c r="H307" s="192" t="str">
        <x:v/>
      </x:c>
      <x:c r="I307" s="192" t="str">
        <x:v>Warehouse</x:v>
      </x:c>
      <x:c r="J307" s="192" t="str">
        <x:v/>
      </x:c>
      <x:c r="K307" s="192" t="str">
        <x:v/>
      </x:c>
      <x:c r="L307" s="192" t="str">
        <x:v>1101</x:v>
      </x:c>
      <x:c r="M307" s="192" t="str">
        <x:v>6/1/2014</x:v>
      </x:c>
      <x:c r="N307" s="183" t="n">
        <x:v>5.00</x:v>
      </x:c>
      <x:c r="O307" s="192" t="str">
        <x:v>12/9/2014</x:v>
      </x:c>
      <x:c r="P307" s="183" t="n">
        <x:v>2684.00</x:v>
      </x:c>
      <x:c r="Q307" s="207" t="n">
        <x:v>0.0008</x:v>
      </x:c>
      <x:c r="R307" s="207" t="n">
        <x:v>0.0016</x:v>
      </x:c>
      <x:c r="S307" s="183" t="n">
        <x:v/>
      </x:c>
      <x:c r="T307" s="182" t="n">
        <x:f ca="1">=IF(AND(U307=0,S307&gt;0),-100%,IF(OR(S307=0,S307="-"),"-",IF(AND(S307=0,U307=0),0%,IF(S307&lt;U307,SUM(U307-S307)/S307,IF(S307&gt;U307,SUM(-1*(S307-U307)/S307),"")))))</x:f>
        <x:v/>
      </x:c>
      <x:c r="U307" s="183" t="n">
        <x:v>2679.00</x:v>
      </x:c>
      <x:c r="V307" s="183" t="n">
        <x:f ca="1">=SUM(U307/ round((O307- M307)/30.42,0))</x:f>
        <x:v/>
      </x:c>
      <x:c r="W307" s="196">
        <x:f ca="1">=IF(T307="","",IF(T307="-","",IF(U307=0,"",IF(OR(T307&gt;AA4,T307&lt;-AA4),"*",""))))</x:f>
        <x:v/>
      </x:c>
      <x:c r="X307" s="98" t="str">
        <x:v/>
      </x:c>
    </x:row>
    <x:row r="308" spans="1:25" s="12" x14ac:dyDescent="0.25">
      <x:c r="A308" s="90" t="str">
        <x:v>300</x:v>
      </x:c>
      <x:c r="B308" s="191" t="str">
        <x:v>FPR49085</x:v>
      </x:c>
      <x:c r="C308" s="191" t="str">
        <x:v>HP LJ M425</x:v>
      </x:c>
      <x:c r="D308" s="191" t="str">
        <x:v>B/W Laser Prints</x:v>
      </x:c>
      <x:c r="E308" s="191" t="str">
        <x:v>CNF8G77J27</x:v>
      </x:c>
      <x:c r="F308" s="191" t="str">
        <x:v>Active</x:v>
      </x:c>
      <x:c r="G308" s="191" t="str">
        <x:v>1134 - Houston Appliances</x:v>
      </x:c>
      <x:c r="H308" s="191" t="str">
        <x:v/>
      </x:c>
      <x:c r="I308" s="191" t="str">
        <x:v>Warehouse</x:v>
      </x:c>
      <x:c r="J308" s="191" t="str">
        <x:v>1</x:v>
      </x:c>
      <x:c r="K308" s="191" t="str">
        <x:v/>
      </x:c>
      <x:c r="L308" s="191" t="str">
        <x:v>1134</x:v>
      </x:c>
      <x:c r="M308" s="191" t="str">
        <x:v>5/29/2015</x:v>
      </x:c>
      <x:c r="N308" s="189" t="n">
        <x:v>6297.00</x:v>
      </x:c>
      <x:c r="O308" s="191" t="str">
        <x:v>9/2/2015</x:v>
      </x:c>
      <x:c r="P308" s="189" t="n">
        <x:v>8941.00</x:v>
      </x:c>
      <x:c r="Q308" s="206" t="n">
        <x:v>0.0008</x:v>
      </x:c>
      <x:c r="R308" s="206" t="n">
        <x:v>0.0015</x:v>
      </x:c>
      <x:c r="S308" s="189" t="n">
        <x:v/>
      </x:c>
      <x:c r="T308" s="187" t="n">
        <x:f ca="1">=IF(AND(U308=0,S308&gt;0),-100%,IF(OR(S308=0,S308="-"),"-",IF(AND(S308=0,U308=0),0%,IF(S308&lt;U308,SUM(U308-S308)/S308,IF(S308&gt;U308,SUM(-1*(S308-U308)/S308),"")))))</x:f>
        <x:v/>
      </x:c>
      <x:c r="U308" s="189" t="n">
        <x:v>2644.00</x:v>
      </x:c>
      <x:c r="V308" s="189" t="n">
        <x:f ca="1">=SUM(U308/ round((O308- M308)/30.42,0))</x:f>
        <x:v/>
      </x:c>
      <x:c r="W308" s="195">
        <x:f ca="1">=IF(T308="","",IF(T308="-","",IF(U308=0,"",IF(OR(T308&gt;AA4,T308&lt;-AA4),"*",""))))</x:f>
        <x:v/>
      </x:c>
      <x:c r="X308" s="91" t="str">
        <x:v/>
      </x:c>
    </x:row>
    <x:row r="309" spans="1:25" s="12" x14ac:dyDescent="0.25">
      <x:c r="A309" s="96" t="str">
        <x:v>301</x:v>
      </x:c>
      <x:c r="B309" s="192" t="str">
        <x:v>FPR48607</x:v>
      </x:c>
      <x:c r="C309" s="192" t="str">
        <x:v>HP LJ M401dn</x:v>
      </x:c>
      <x:c r="D309" s="192" t="str">
        <x:v>B/W Laser Prints</x:v>
      </x:c>
      <x:c r="E309" s="192" t="str">
        <x:v>VNG3H02400</x:v>
      </x:c>
      <x:c r="F309" s="192" t="str">
        <x:v>Active</x:v>
      </x:c>
      <x:c r="G309" s="192" t="str">
        <x:v>1021 - Kilgore</x:v>
      </x:c>
      <x:c r="H309" s="192" t="str">
        <x:v/>
      </x:c>
      <x:c r="I309" s="192" t="str">
        <x:v/>
      </x:c>
      <x:c r="J309" s="192" t="str">
        <x:v/>
      </x:c>
      <x:c r="K309" s="192" t="str">
        <x:v/>
      </x:c>
      <x:c r="L309" s="192" t="str">
        <x:v>1021</x:v>
      </x:c>
      <x:c r="M309" s="192" t="str">
        <x:v>6/1/2014</x:v>
      </x:c>
      <x:c r="N309" s="183" t="n">
        <x:v>5.00</x:v>
      </x:c>
      <x:c r="O309" s="192" t="str">
        <x:v>12/9/2014</x:v>
      </x:c>
      <x:c r="P309" s="183" t="n">
        <x:v>2644.00</x:v>
      </x:c>
      <x:c r="Q309" s="207" t="n">
        <x:v>0.0008</x:v>
      </x:c>
      <x:c r="R309" s="207" t="n">
        <x:v>0.0015</x:v>
      </x:c>
      <x:c r="S309" s="183" t="n">
        <x:v/>
      </x:c>
      <x:c r="T309" s="182" t="n">
        <x:f ca="1">=IF(AND(U309=0,S309&gt;0),-100%,IF(OR(S309=0,S309="-"),"-",IF(AND(S309=0,U309=0),0%,IF(S309&lt;U309,SUM(U309-S309)/S309,IF(S309&gt;U309,SUM(-1*(S309-U309)/S309),"")))))</x:f>
        <x:v/>
      </x:c>
      <x:c r="U309" s="183" t="n">
        <x:v>2639.00</x:v>
      </x:c>
      <x:c r="V309" s="183" t="n">
        <x:f ca="1">=SUM(U309/ round((O309- M309)/30.42,0))</x:f>
        <x:v/>
      </x:c>
      <x:c r="W309" s="196">
        <x:f ca="1">=IF(T309="","",IF(T309="-","",IF(U309=0,"",IF(OR(T309&gt;AA4,T309&lt;-AA4),"*",""))))</x:f>
        <x:v/>
      </x:c>
      <x:c r="X309" s="98" t="str">
        <x:v/>
      </x:c>
    </x:row>
    <x:row r="310" spans="1:25" s="12" x14ac:dyDescent="0.25">
      <x:c r="A310" s="90" t="str">
        <x:v>302</x:v>
      </x:c>
      <x:c r="B310" s="191" t="str">
        <x:v>FPR51676</x:v>
      </x:c>
      <x:c r="C310" s="191" t="str">
        <x:v>HP LJ M401dn</x:v>
      </x:c>
      <x:c r="D310" s="191" t="str">
        <x:v>B/W Laser Prints</x:v>
      </x:c>
      <x:c r="E310" s="191" t="str">
        <x:v>VNG3H09890</x:v>
      </x:c>
      <x:c r="F310" s="191" t="str">
        <x:v>Active</x:v>
      </x:c>
      <x:c r="G310" s="191" t="str">
        <x:v>3003 - Gilbert, AZ</x:v>
      </x:c>
      <x:c r="H310" s="191" t="str">
        <x:v/>
      </x:c>
      <x:c r="I310" s="191" t="str">
        <x:v/>
      </x:c>
      <x:c r="J310" s="191" t="str">
        <x:v/>
      </x:c>
      <x:c r="K310" s="191" t="str">
        <x:v/>
      </x:c>
      <x:c r="L310" s="191" t="str">
        <x:v>3003</x:v>
      </x:c>
      <x:c r="M310" s="191" t="str">
        <x:v>9/4/2017</x:v>
      </x:c>
      <x:c r="N310" s="189" t="n">
        <x:v>18795.00</x:v>
      </x:c>
      <x:c r="O310" s="191" t="str">
        <x:v>2/28/2018</x:v>
      </x:c>
      <x:c r="P310" s="189" t="n">
        <x:v>21429.00</x:v>
      </x:c>
      <x:c r="Q310" s="206" t="n">
        <x:v>0.0008</x:v>
      </x:c>
      <x:c r="R310" s="206" t="n">
        <x:v>0.0015</x:v>
      </x:c>
      <x:c r="S310" s="189" t="n">
        <x:v/>
      </x:c>
      <x:c r="T310" s="187" t="n">
        <x:f ca="1">=IF(AND(U310=0,S310&gt;0),-100%,IF(OR(S310=0,S310="-"),"-",IF(AND(S310=0,U310=0),0%,IF(S310&lt;U310,SUM(U310-S310)/S310,IF(S310&gt;U310,SUM(-1*(S310-U310)/S310),"")))))</x:f>
        <x:v/>
      </x:c>
      <x:c r="U310" s="189" t="n">
        <x:v>2634.00</x:v>
      </x:c>
      <x:c r="V310" s="189" t="n">
        <x:f ca="1">=SUM(U310/ round((O310- M310)/30.42,0))</x:f>
        <x:v/>
      </x:c>
      <x:c r="W310" s="195">
        <x:f ca="1">=IF(T310="","",IF(T310="-","",IF(U310=0,"",IF(OR(T310&gt;AA4,T310&lt;-AA4),"*",""))))</x:f>
        <x:v/>
      </x:c>
      <x:c r="X310" s="91" t="str">
        <x:v/>
      </x:c>
    </x:row>
    <x:row r="311" spans="1:25" s="12" x14ac:dyDescent="0.25">
      <x:c r="A311" s="96" t="str">
        <x:v>303</x:v>
      </x:c>
      <x:c r="B311" s="192" t="str">
        <x:v>FPR48623</x:v>
      </x:c>
      <x:c r="C311" s="192" t="str">
        <x:v>HP CLJ M476dn MFP</x:v>
      </x:c>
      <x:c r="D311" s="192" t="str">
        <x:v>B/W Laser Prints</x:v>
      </x:c>
      <x:c r="E311" s="192" t="str">
        <x:v>CNB8G3XBDF</x:v>
      </x:c>
      <x:c r="F311" s="192" t="str">
        <x:v>Active</x:v>
      </x:c>
      <x:c r="G311" s="192" t="str">
        <x:v>M650 - Annex</x:v>
      </x:c>
      <x:c r="H311" s="192" t="str">
        <x:v/>
      </x:c>
      <x:c r="I311" s="192" t="str">
        <x:v>App Development</x:v>
      </x:c>
      <x:c r="J311" s="192" t="str">
        <x:v>1</x:v>
      </x:c>
      <x:c r="K311" s="192" t="str">
        <x:v/>
      </x:c>
      <x:c r="L311" s="192" t="str">
        <x:v>M200</x:v>
      </x:c>
      <x:c r="M311" s="192" t="str">
        <x:v>6/1/2014</x:v>
      </x:c>
      <x:c r="N311" s="183" t="n">
        <x:v>5.00</x:v>
      </x:c>
      <x:c r="O311" s="192" t="str">
        <x:v>12/9/2014</x:v>
      </x:c>
      <x:c r="P311" s="183" t="n">
        <x:v>2638.00</x:v>
      </x:c>
      <x:c r="Q311" s="207" t="n">
        <x:v>0.0008</x:v>
      </x:c>
      <x:c r="R311" s="207" t="n">
        <x:v>0.0015</x:v>
      </x:c>
      <x:c r="S311" s="183" t="n">
        <x:v/>
      </x:c>
      <x:c r="T311" s="182" t="n">
        <x:f ca="1">=IF(AND(U311=0,S311&gt;0),-100%,IF(OR(S311=0,S311="-"),"-",IF(AND(S311=0,U311=0),0%,IF(S311&lt;U311,SUM(U311-S311)/S311,IF(S311&gt;U311,SUM(-1*(S311-U311)/S311),"")))))</x:f>
        <x:v/>
      </x:c>
      <x:c r="U311" s="183" t="n">
        <x:v>2633.00</x:v>
      </x:c>
      <x:c r="V311" s="183" t="n">
        <x:f ca="1">=SUM(U311/ round((O311- M311)/30.42,0))</x:f>
        <x:v/>
      </x:c>
      <x:c r="W311" s="196">
        <x:f ca="1">=IF(T311="","",IF(T311="-","",IF(U311=0,"",IF(OR(T311&gt;AA4,T311&lt;-AA4),"*",""))))</x:f>
        <x:v/>
      </x:c>
      <x:c r="X311" s="98" t="str">
        <x:v/>
      </x:c>
    </x:row>
    <x:row r="312" spans="1:25" s="12" x14ac:dyDescent="0.25">
      <x:c r="A312" s="90" t="str">
        <x:v>304</x:v>
      </x:c>
      <x:c r="B312" s="191" t="str">
        <x:v>AFPR48606</x:v>
      </x:c>
      <x:c r="C312" s="191" t="str">
        <x:v>HP LJ M401dn</x:v>
      </x:c>
      <x:c r="D312" s="191" t="str">
        <x:v>B/W Laser Prints</x:v>
      </x:c>
      <x:c r="E312" s="191" t="str">
        <x:v>VNG3H02413</x:v>
      </x:c>
      <x:c r="F312" s="191" t="str">
        <x:v>Inactive</x:v>
      </x:c>
      <x:c r="G312" s="191" t="str">
        <x:v>M650 - Annex</x:v>
      </x:c>
      <x:c r="H312" s="191" t="str">
        <x:v/>
      </x:c>
      <x:c r="I312" s="191" t="str">
        <x:v>Storage</x:v>
      </x:c>
      <x:c r="J312" s="191" t="str">
        <x:v/>
      </x:c>
      <x:c r="K312" s="191" t="str">
        <x:v/>
      </x:c>
      <x:c r="L312" s="191" t="str">
        <x:v>F101</x:v>
      </x:c>
      <x:c r="M312" s="191" t="str">
        <x:v>6/1/2014</x:v>
      </x:c>
      <x:c r="N312" s="189" t="n">
        <x:v>5.00</x:v>
      </x:c>
      <x:c r="O312" s="191" t="str">
        <x:v>12/9/2014</x:v>
      </x:c>
      <x:c r="P312" s="189" t="n">
        <x:v>2547.00</x:v>
      </x:c>
      <x:c r="Q312" s="206" t="n">
        <x:v>0.0007</x:v>
      </x:c>
      <x:c r="R312" s="206" t="n">
        <x:v>0.0015</x:v>
      </x:c>
      <x:c r="S312" s="189" t="n">
        <x:v/>
      </x:c>
      <x:c r="T312" s="187" t="n">
        <x:f ca="1">=IF(AND(U312=0,S312&gt;0),-100%,IF(OR(S312=0,S312="-"),"-",IF(AND(S312=0,U312=0),0%,IF(S312&lt;U312,SUM(U312-S312)/S312,IF(S312&gt;U312,SUM(-1*(S312-U312)/S312),"")))))</x:f>
        <x:v/>
      </x:c>
      <x:c r="U312" s="189" t="n">
        <x:v>2542.00</x:v>
      </x:c>
      <x:c r="V312" s="189" t="n">
        <x:f ca="1">=SUM(U312/ round((O312- M312)/30.42,0))</x:f>
        <x:v/>
      </x:c>
      <x:c r="W312" s="195">
        <x:f ca="1">=IF(T312="","",IF(T312="-","",IF(U312=0,"",IF(OR(T312&gt;AA4,T312&lt;-AA4),"*",""))))</x:f>
        <x:v/>
      </x:c>
      <x:c r="X312" s="91" t="str">
        <x:v/>
      </x:c>
    </x:row>
    <x:row r="313" spans="1:25" s="12" x14ac:dyDescent="0.25">
      <x:c r="A313" s="96" t="str">
        <x:v>305</x:v>
      </x:c>
      <x:c r="B313" s="192" t="str">
        <x:v>FPR56083</x:v>
      </x:c>
      <x:c r="C313" s="192" t="str">
        <x:v>HP LJ M402dn</x:v>
      </x:c>
      <x:c r="D313" s="192" t="str">
        <x:v>B/W Laser Prints</x:v>
      </x:c>
      <x:c r="E313" s="192" t="str">
        <x:v>PHB5B12936</x:v>
      </x:c>
      <x:c r="F313" s="192" t="str">
        <x:v>Active</x:v>
      </x:c>
      <x:c r="G313" s="192" t="str">
        <x:v>1403 - Forest Park</x:v>
      </x:c>
      <x:c r="H313" s="192" t="str">
        <x:v/>
      </x:c>
      <x:c r="I313" s="192" t="str">
        <x:v/>
      </x:c>
      <x:c r="J313" s="192" t="str">
        <x:v/>
      </x:c>
      <x:c r="K313" s="192" t="str">
        <x:v>Angie Loehne</x:v>
      </x:c>
      <x:c r="L313" s="192" t="str">
        <x:v>1403</x:v>
      </x:c>
      <x:c r="M313" s="192" t="str">
        <x:v>4/14/2017</x:v>
      </x:c>
      <x:c r="N313" s="183" t="n">
        <x:v>0.00</x:v>
      </x:c>
      <x:c r="O313" s="192" t="str">
        <x:v>5/31/2017</x:v>
      </x:c>
      <x:c r="P313" s="183" t="n">
        <x:v>2490.00</x:v>
      </x:c>
      <x:c r="Q313" s="207" t="n">
        <x:v>0.0007</x:v>
      </x:c>
      <x:c r="R313" s="207" t="n">
        <x:v>0.0015</x:v>
      </x:c>
      <x:c r="S313" s="183" t="n">
        <x:v/>
      </x:c>
      <x:c r="T313" s="182" t="n">
        <x:f ca="1">=IF(AND(U313=0,S313&gt;0),-100%,IF(OR(S313=0,S313="-"),"-",IF(AND(S313=0,U313=0),0%,IF(S313&lt;U313,SUM(U313-S313)/S313,IF(S313&gt;U313,SUM(-1*(S313-U313)/S313),"")))))</x:f>
        <x:v/>
      </x:c>
      <x:c r="U313" s="183" t="n">
        <x:v>2490.00</x:v>
      </x:c>
      <x:c r="V313" s="183" t="n">
        <x:f ca="1">=SUM(U313/ round((O313- M313)/30.42,0))</x:f>
        <x:v/>
      </x:c>
      <x:c r="W313" s="196">
        <x:f ca="1">=IF(T313="","",IF(T313="-","",IF(U313=0,"",IF(OR(T313&gt;AA4,T313&lt;-AA4),"*",""))))</x:f>
        <x:v/>
      </x:c>
      <x:c r="X313" s="98" t="str">
        <x:v/>
      </x:c>
    </x:row>
    <x:row r="314" spans="1:25" s="12" x14ac:dyDescent="0.25">
      <x:c r="A314" s="90" t="str">
        <x:v>306</x:v>
      </x:c>
      <x:c r="B314" s="191" t="str">
        <x:v>FPR49063</x:v>
      </x:c>
      <x:c r="C314" s="191" t="str">
        <x:v>HP LJ M425</x:v>
      </x:c>
      <x:c r="D314" s="191" t="str">
        <x:v>B/W Laser Prints</x:v>
      </x:c>
      <x:c r="E314" s="191" t="str">
        <x:v>CNF8G66FH9</x:v>
      </x:c>
      <x:c r="F314" s="191" t="str">
        <x:v>Active</x:v>
      </x:c>
      <x:c r="G314" s="191" t="str">
        <x:v>M650 - Annex</x:v>
      </x:c>
      <x:c r="H314" s="191" t="str">
        <x:v/>
      </x:c>
      <x:c r="I314" s="191" t="str">
        <x:v/>
      </x:c>
      <x:c r="J314" s="191" t="str">
        <x:v/>
      </x:c>
      <x:c r="K314" s="191" t="str">
        <x:v>Ashley Knight</x:v>
      </x:c>
      <x:c r="L314" s="191" t="str">
        <x:v>M153</x:v>
      </x:c>
      <x:c r="M314" s="191" t="str">
        <x:v>6/1/2014</x:v>
      </x:c>
      <x:c r="N314" s="189" t="n">
        <x:v>3.00</x:v>
      </x:c>
      <x:c r="O314" s="191" t="str">
        <x:v>12/9/2014</x:v>
      </x:c>
      <x:c r="P314" s="189" t="n">
        <x:v>2419.00</x:v>
      </x:c>
      <x:c r="Q314" s="206" t="n">
        <x:v>0.0007</x:v>
      </x:c>
      <x:c r="R314" s="206" t="n">
        <x:v>0.0014</x:v>
      </x:c>
      <x:c r="S314" s="189" t="n">
        <x:v/>
      </x:c>
      <x:c r="T314" s="187" t="n">
        <x:f ca="1">=IF(AND(U314=0,S314&gt;0),-100%,IF(OR(S314=0,S314="-"),"-",IF(AND(S314=0,U314=0),0%,IF(S314&lt;U314,SUM(U314-S314)/S314,IF(S314&gt;U314,SUM(-1*(S314-U314)/S314),"")))))</x:f>
        <x:v/>
      </x:c>
      <x:c r="U314" s="189" t="n">
        <x:v>2416.00</x:v>
      </x:c>
      <x:c r="V314" s="189" t="n">
        <x:f ca="1">=SUM(U314/ round((O314- M314)/30.42,0))</x:f>
        <x:v/>
      </x:c>
      <x:c r="W314" s="195">
        <x:f ca="1">=IF(T314="","",IF(T314="-","",IF(U314=0,"",IF(OR(T314&gt;AA4,T314&lt;-AA4),"*",""))))</x:f>
        <x:v/>
      </x:c>
      <x:c r="X314" s="91" t="str">
        <x:v/>
      </x:c>
    </x:row>
    <x:row r="315" spans="1:25" s="12" x14ac:dyDescent="0.25">
      <x:c r="A315" s="96" t="str">
        <x:v>307</x:v>
      </x:c>
      <x:c r="B315" s="192" t="str">
        <x:v>FPR55967</x:v>
      </x:c>
      <x:c r="C315" s="192" t="str">
        <x:v>HP LJ M402dn</x:v>
      </x:c>
      <x:c r="D315" s="192" t="str">
        <x:v>B/W Laser Prints</x:v>
      </x:c>
      <x:c r="E315" s="192" t="str">
        <x:v>PHBQG09534</x:v>
      </x:c>
      <x:c r="F315" s="192" t="str">
        <x:v>Active</x:v>
      </x:c>
      <x:c r="G315" s="192" t="str">
        <x:v>1032 - Midland</x:v>
      </x:c>
      <x:c r="H315" s="192" t="str">
        <x:v/>
      </x:c>
      <x:c r="I315" s="192" t="str">
        <x:v/>
      </x:c>
      <x:c r="J315" s="192" t="str">
        <x:v/>
      </x:c>
      <x:c r="K315" s="192" t="str">
        <x:v/>
      </x:c>
      <x:c r="L315" s="192" t="str">
        <x:v>1032</x:v>
      </x:c>
      <x:c r="M315" s="192" t="str">
        <x:v>11/28/2016</x:v>
      </x:c>
      <x:c r="N315" s="183" t="n">
        <x:v>3169.00</x:v>
      </x:c>
      <x:c r="O315" s="192" t="str">
        <x:v>2/21/2017</x:v>
      </x:c>
      <x:c r="P315" s="183" t="n">
        <x:v>5572.00</x:v>
      </x:c>
      <x:c r="Q315" s="207" t="n">
        <x:v>0.0007</x:v>
      </x:c>
      <x:c r="R315" s="207" t="n">
        <x:v>0.0014</x:v>
      </x:c>
      <x:c r="S315" s="183" t="n">
        <x:v/>
      </x:c>
      <x:c r="T315" s="182" t="n">
        <x:f ca="1">=IF(AND(U315=0,S315&gt;0),-100%,IF(OR(S315=0,S315="-"),"-",IF(AND(S315=0,U315=0),0%,IF(S315&lt;U315,SUM(U315-S315)/S315,IF(S315&gt;U315,SUM(-1*(S315-U315)/S315),"")))))</x:f>
        <x:v/>
      </x:c>
      <x:c r="U315" s="183" t="n">
        <x:v>2403.00</x:v>
      </x:c>
      <x:c r="V315" s="183" t="n">
        <x:f ca="1">=SUM(U315/ round((O315- M315)/30.42,0))</x:f>
        <x:v/>
      </x:c>
      <x:c r="W315" s="196">
        <x:f ca="1">=IF(T315="","",IF(T315="-","",IF(U315=0,"",IF(OR(T315&gt;AA4,T315&lt;-AA4),"*",""))))</x:f>
        <x:v/>
      </x:c>
      <x:c r="X315" s="98" t="str">
        <x:v/>
      </x:c>
    </x:row>
    <x:row r="316" spans="1:25" s="12" x14ac:dyDescent="0.25">
      <x:c r="A316" s="90" t="str">
        <x:v>308</x:v>
      </x:c>
      <x:c r="B316" s="191" t="str">
        <x:v>FPR50575</x:v>
      </x:c>
      <x:c r="C316" s="191" t="str">
        <x:v>HP LJ M401dn</x:v>
      </x:c>
      <x:c r="D316" s="191" t="str">
        <x:v>B/W Laser Prints</x:v>
      </x:c>
      <x:c r="E316" s="191" t="str">
        <x:v>PHGFG27650</x:v>
      </x:c>
      <x:c r="F316" s="191" t="str">
        <x:v>Active</x:v>
      </x:c>
      <x:c r="G316" s="191" t="str">
        <x:v>1033 - Plano</x:v>
      </x:c>
      <x:c r="H316" s="191" t="str">
        <x:v/>
      </x:c>
      <x:c r="I316" s="191" t="str">
        <x:v>Eclipse</x:v>
      </x:c>
      <x:c r="J316" s="191" t="str">
        <x:v/>
      </x:c>
      <x:c r="K316" s="191" t="str">
        <x:v/>
      </x:c>
      <x:c r="L316" s="191" t="str">
        <x:v>1033</x:v>
      </x:c>
      <x:c r="M316" s="191" t="str">
        <x:v>8/26/2015</x:v>
      </x:c>
      <x:c r="N316" s="189" t="n">
        <x:v>2608.00</x:v>
      </x:c>
      <x:c r="O316" s="191" t="str">
        <x:v>11/20/2015</x:v>
      </x:c>
      <x:c r="P316" s="189" t="n">
        <x:v>4991.00</x:v>
      </x:c>
      <x:c r="Q316" s="206" t="n">
        <x:v>0.0007</x:v>
      </x:c>
      <x:c r="R316" s="206" t="n">
        <x:v>0.0014</x:v>
      </x:c>
      <x:c r="S316" s="189" t="n">
        <x:v/>
      </x:c>
      <x:c r="T316" s="187" t="n">
        <x:f ca="1">=IF(AND(U316=0,S316&gt;0),-100%,IF(OR(S316=0,S316="-"),"-",IF(AND(S316=0,U316=0),0%,IF(S316&lt;U316,SUM(U316-S316)/S316,IF(S316&gt;U316,SUM(-1*(S316-U316)/S316),"")))))</x:f>
        <x:v/>
      </x:c>
      <x:c r="U316" s="189" t="n">
        <x:v>2383.00</x:v>
      </x:c>
      <x:c r="V316" s="189" t="n">
        <x:f ca="1">=SUM(U316/ round((O316- M316)/30.42,0))</x:f>
        <x:v/>
      </x:c>
      <x:c r="W316" s="195">
        <x:f ca="1">=IF(T316="","",IF(T316="-","",IF(U316=0,"",IF(OR(T316&gt;AA4,T316&lt;-AA4),"*",""))))</x:f>
        <x:v/>
      </x:c>
      <x:c r="X316" s="91" t="str">
        <x:v/>
      </x:c>
    </x:row>
    <x:row r="317" spans="1:25" s="12" x14ac:dyDescent="0.25">
      <x:c r="A317" s="96" t="str">
        <x:v>309</x:v>
      </x:c>
      <x:c r="B317" s="192" t="str">
        <x:v>FPR48574</x:v>
      </x:c>
      <x:c r="C317" s="192" t="str">
        <x:v>HP CLJ M476dn MFP</x:v>
      </x:c>
      <x:c r="D317" s="192" t="str">
        <x:v>B/W Laser Prints</x:v>
      </x:c>
      <x:c r="E317" s="192" t="str">
        <x:v>CNB8G4RGVF</x:v>
      </x:c>
      <x:c r="F317" s="192" t="str">
        <x:v>Active</x:v>
      </x:c>
      <x:c r="G317" s="192" t="str">
        <x:v>1034 - San Antonio</x:v>
      </x:c>
      <x:c r="H317" s="192" t="str">
        <x:v/>
      </x:c>
      <x:c r="I317" s="192" t="str">
        <x:v/>
      </x:c>
      <x:c r="J317" s="192" t="str">
        <x:v/>
      </x:c>
      <x:c r="K317" s="192" t="str">
        <x:v>Debbie</x:v>
      </x:c>
      <x:c r="L317" s="192" t="str">
        <x:v>1034</x:v>
      </x:c>
      <x:c r="M317" s="192" t="str">
        <x:v>5/27/2016</x:v>
      </x:c>
      <x:c r="N317" s="183" t="n">
        <x:v>10708.00</x:v>
      </x:c>
      <x:c r="O317" s="192" t="str">
        <x:v>9/1/2016</x:v>
      </x:c>
      <x:c r="P317" s="183" t="n">
        <x:v>13083.00</x:v>
      </x:c>
      <x:c r="Q317" s="207" t="n">
        <x:v>0.0007</x:v>
      </x:c>
      <x:c r="R317" s="207" t="n">
        <x:v>0.0014</x:v>
      </x:c>
      <x:c r="S317" s="183" t="n">
        <x:v/>
      </x:c>
      <x:c r="T317" s="182" t="n">
        <x:f ca="1">=IF(AND(U317=0,S317&gt;0),-100%,IF(OR(S317=0,S317="-"),"-",IF(AND(S317=0,U317=0),0%,IF(S317&lt;U317,SUM(U317-S317)/S317,IF(S317&gt;U317,SUM(-1*(S317-U317)/S317),"")))))</x:f>
        <x:v/>
      </x:c>
      <x:c r="U317" s="183" t="n">
        <x:v>2375.00</x:v>
      </x:c>
      <x:c r="V317" s="183" t="n">
        <x:f ca="1">=SUM(U317/ round((O317- M317)/30.42,0))</x:f>
        <x:v/>
      </x:c>
      <x:c r="W317" s="196">
        <x:f ca="1">=IF(T317="","",IF(T317="-","",IF(U317=0,"",IF(OR(T317&gt;AA4,T317&lt;-AA4),"*",""))))</x:f>
        <x:v/>
      </x:c>
      <x:c r="X317" s="98" t="str">
        <x:v/>
      </x:c>
    </x:row>
    <x:row r="318" spans="1:25" s="12" x14ac:dyDescent="0.25">
      <x:c r="A318" s="90" t="str">
        <x:v>310</x:v>
      </x:c>
      <x:c r="B318" s="191" t="str">
        <x:v>FPR48749</x:v>
      </x:c>
      <x:c r="C318" s="191" t="str">
        <x:v>HP LJ M425</x:v>
      </x:c>
      <x:c r="D318" s="191" t="str">
        <x:v>B/W Laser Prints</x:v>
      </x:c>
      <x:c r="E318" s="191" t="str">
        <x:v>CNF8G1N8RZ</x:v>
      </x:c>
      <x:c r="F318" s="191" t="str">
        <x:v>Active</x:v>
      </x:c>
      <x:c r="G318" s="191" t="str">
        <x:v>1092 - New Braunfels HVAC</x:v>
      </x:c>
      <x:c r="H318" s="191" t="str">
        <x:v/>
      </x:c>
      <x:c r="I318" s="191" t="str">
        <x:v/>
      </x:c>
      <x:c r="J318" s="191" t="str">
        <x:v/>
      </x:c>
      <x:c r="K318" s="191" t="str">
        <x:v>Rhonda</x:v>
      </x:c>
      <x:c r="L318" s="191" t="str">
        <x:v>1092</x:v>
      </x:c>
      <x:c r="M318" s="191" t="str">
        <x:v>6/1/2014</x:v>
      </x:c>
      <x:c r="N318" s="189" t="n">
        <x:v>5.00</x:v>
      </x:c>
      <x:c r="O318" s="191" t="str">
        <x:v>12/9/2014</x:v>
      </x:c>
      <x:c r="P318" s="189" t="n">
        <x:v>2369.00</x:v>
      </x:c>
      <x:c r="Q318" s="206" t="n">
        <x:v>0.0007</x:v>
      </x:c>
      <x:c r="R318" s="206" t="n">
        <x:v>0.0014</x:v>
      </x:c>
      <x:c r="S318" s="189" t="n">
        <x:v/>
      </x:c>
      <x:c r="T318" s="187" t="n">
        <x:f ca="1">=IF(AND(U318=0,S318&gt;0),-100%,IF(OR(S318=0,S318="-"),"-",IF(AND(S318=0,U318=0),0%,IF(S318&lt;U318,SUM(U318-S318)/S318,IF(S318&gt;U318,SUM(-1*(S318-U318)/S318),"")))))</x:f>
        <x:v/>
      </x:c>
      <x:c r="U318" s="189" t="n">
        <x:v>2364.00</x:v>
      </x:c>
      <x:c r="V318" s="189" t="n">
        <x:f ca="1">=SUM(U318/ round((O318- M318)/30.42,0))</x:f>
        <x:v/>
      </x:c>
      <x:c r="W318" s="195">
        <x:f ca="1">=IF(T318="","",IF(T318="-","",IF(U318=0,"",IF(OR(T318&gt;AA4,T318&lt;-AA4),"*",""))))</x:f>
        <x:v/>
      </x:c>
      <x:c r="X318" s="91" t="str">
        <x:v/>
      </x:c>
    </x:row>
    <x:row r="319" spans="1:25" s="12" x14ac:dyDescent="0.25">
      <x:c r="A319" s="96" t="str">
        <x:v>311</x:v>
      </x:c>
      <x:c r="B319" s="192" t="str">
        <x:v>FPR48701</x:v>
      </x:c>
      <x:c r="C319" s="192" t="str">
        <x:v>HP LJ M401dn</x:v>
      </x:c>
      <x:c r="D319" s="192" t="str">
        <x:v>B/W Laser Prints</x:v>
      </x:c>
      <x:c r="E319" s="192" t="str">
        <x:v>VNG3H02436</x:v>
      </x:c>
      <x:c r="F319" s="192" t="str">
        <x:v>Active</x:v>
      </x:c>
      <x:c r="G319" s="192" t="str">
        <x:v>1027 - Longview</x:v>
      </x:c>
      <x:c r="H319" s="192" t="str">
        <x:v/>
      </x:c>
      <x:c r="I319" s="192" t="str">
        <x:v/>
      </x:c>
      <x:c r="J319" s="192" t="str">
        <x:v/>
      </x:c>
      <x:c r="K319" s="192" t="str">
        <x:v/>
      </x:c>
      <x:c r="L319" s="192" t="str">
        <x:v>1027</x:v>
      </x:c>
      <x:c r="M319" s="192" t="str">
        <x:v>6/1/2014</x:v>
      </x:c>
      <x:c r="N319" s="183" t="n">
        <x:v>1.00</x:v>
      </x:c>
      <x:c r="O319" s="192" t="str">
        <x:v>12/9/2014</x:v>
      </x:c>
      <x:c r="P319" s="183" t="n">
        <x:v>2337.00</x:v>
      </x:c>
      <x:c r="Q319" s="207" t="n">
        <x:v>0.0007</x:v>
      </x:c>
      <x:c r="R319" s="207" t="n">
        <x:v>0.0014</x:v>
      </x:c>
      <x:c r="S319" s="183" t="n">
        <x:v/>
      </x:c>
      <x:c r="T319" s="182" t="n">
        <x:f ca="1">=IF(AND(U319=0,S319&gt;0),-100%,IF(OR(S319=0,S319="-"),"-",IF(AND(S319=0,U319=0),0%,IF(S319&lt;U319,SUM(U319-S319)/S319,IF(S319&gt;U319,SUM(-1*(S319-U319)/S319),"")))))</x:f>
        <x:v/>
      </x:c>
      <x:c r="U319" s="183" t="n">
        <x:v>2336.00</x:v>
      </x:c>
      <x:c r="V319" s="183" t="n">
        <x:f ca="1">=SUM(U319/ round((O319- M319)/30.42,0))</x:f>
        <x:v/>
      </x:c>
      <x:c r="W319" s="196">
        <x:f ca="1">=IF(T319="","",IF(T319="-","",IF(U319=0,"",IF(OR(T319&gt;AA4,T319&lt;-AA4),"*",""))))</x:f>
        <x:v/>
      </x:c>
      <x:c r="X319" s="98" t="str">
        <x:v/>
      </x:c>
    </x:row>
    <x:row r="320" spans="1:25" s="12" x14ac:dyDescent="0.25">
      <x:c r="A320" s="90" t="str">
        <x:v>312</x:v>
      </x:c>
      <x:c r="B320" s="191" t="str">
        <x:v>FPR51533</x:v>
      </x:c>
      <x:c r="C320" s="191" t="str">
        <x:v>HP LJ M401n</x:v>
      </x:c>
      <x:c r="D320" s="191" t="str">
        <x:v>B/W Laser Prints</x:v>
      </x:c>
      <x:c r="E320" s="191" t="str">
        <x:v>PHGDB61034</x:v>
      </x:c>
      <x:c r="F320" s="191" t="str">
        <x:v>Active</x:v>
      </x:c>
      <x:c r="G320" s="191" t="str">
        <x:v>1034 - San Antonio</x:v>
      </x:c>
      <x:c r="H320" s="191" t="str">
        <x:v/>
      </x:c>
      <x:c r="I320" s="191" t="str">
        <x:v/>
      </x:c>
      <x:c r="J320" s="191" t="str">
        <x:v/>
      </x:c>
      <x:c r="K320" s="191" t="str">
        <x:v/>
      </x:c>
      <x:c r="L320" s="191" t="str">
        <x:v>1034</x:v>
      </x:c>
      <x:c r="M320" s="191" t="str">
        <x:v>12/4/2015</x:v>
      </x:c>
      <x:c r="N320" s="189" t="n">
        <x:v>0.00</x:v>
      </x:c>
      <x:c r="O320" s="191" t="str">
        <x:v>2/22/2016</x:v>
      </x:c>
      <x:c r="P320" s="189" t="n">
        <x:v>2292.00</x:v>
      </x:c>
      <x:c r="Q320" s="206" t="n">
        <x:v>0.0007</x:v>
      </x:c>
      <x:c r="R320" s="206" t="n">
        <x:v>0.0013</x:v>
      </x:c>
      <x:c r="S320" s="189" t="n">
        <x:v/>
      </x:c>
      <x:c r="T320" s="187" t="n">
        <x:f ca="1">=IF(AND(U320=0,S320&gt;0),-100%,IF(OR(S320=0,S320="-"),"-",IF(AND(S320=0,U320=0),0%,IF(S320&lt;U320,SUM(U320-S320)/S320,IF(S320&gt;U320,SUM(-1*(S320-U320)/S320),"")))))</x:f>
        <x:v/>
      </x:c>
      <x:c r="U320" s="189" t="n">
        <x:v>2292.00</x:v>
      </x:c>
      <x:c r="V320" s="189" t="n">
        <x:f ca="1">=SUM(U320/ round((O320- M320)/30.42,0))</x:f>
        <x:v/>
      </x:c>
      <x:c r="W320" s="195">
        <x:f ca="1">=IF(T320="","",IF(T320="-","",IF(U320=0,"",IF(OR(T320&gt;AA4,T320&lt;-AA4),"*",""))))</x:f>
        <x:v/>
      </x:c>
      <x:c r="X320" s="91" t="str">
        <x:v/>
      </x:c>
    </x:row>
    <x:row r="321" spans="1:25" s="12" x14ac:dyDescent="0.25">
      <x:c r="A321" s="96" t="str">
        <x:v>313</x:v>
      </x:c>
      <x:c r="B321" s="192" t="str">
        <x:v>FPR48712</x:v>
      </x:c>
      <x:c r="C321" s="192" t="str">
        <x:v>HP LJ M425</x:v>
      </x:c>
      <x:c r="D321" s="192" t="str">
        <x:v>B/W Laser Prints</x:v>
      </x:c>
      <x:c r="E321" s="192" t="str">
        <x:v>CNF8G1N8TL</x:v>
      </x:c>
      <x:c r="F321" s="192" t="str">
        <x:v>Active</x:v>
      </x:c>
      <x:c r="G321" s="192" t="str">
        <x:v>1034 - San Antonio</x:v>
      </x:c>
      <x:c r="H321" s="192" t="str">
        <x:v/>
      </x:c>
      <x:c r="I321" s="192" t="str">
        <x:v/>
      </x:c>
      <x:c r="J321" s="192" t="str">
        <x:v/>
      </x:c>
      <x:c r="K321" s="192" t="str">
        <x:v/>
      </x:c>
      <x:c r="L321" s="192" t="str">
        <x:v>1034</x:v>
      </x:c>
      <x:c r="M321" s="192" t="str">
        <x:v>6/9/2014</x:v>
      </x:c>
      <x:c r="N321" s="183" t="n">
        <x:v>0.00</x:v>
      </x:c>
      <x:c r="O321" s="192" t="str">
        <x:v>12/9/2014</x:v>
      </x:c>
      <x:c r="P321" s="183" t="n">
        <x:v>2276.00</x:v>
      </x:c>
      <x:c r="Q321" s="207" t="n">
        <x:v>0.0007</x:v>
      </x:c>
      <x:c r="R321" s="207" t="n">
        <x:v>0.0013</x:v>
      </x:c>
      <x:c r="S321" s="183" t="n">
        <x:v/>
      </x:c>
      <x:c r="T321" s="182" t="n">
        <x:f ca="1">=IF(AND(U321=0,S321&gt;0),-100%,IF(OR(S321=0,S321="-"),"-",IF(AND(S321=0,U321=0),0%,IF(S321&lt;U321,SUM(U321-S321)/S321,IF(S321&gt;U321,SUM(-1*(S321-U321)/S321),"")))))</x:f>
        <x:v/>
      </x:c>
      <x:c r="U321" s="183" t="n">
        <x:v>2276.00</x:v>
      </x:c>
      <x:c r="V321" s="183" t="n">
        <x:f ca="1">=SUM(U321/ round((O321- M321)/30.42,0))</x:f>
        <x:v/>
      </x:c>
      <x:c r="W321" s="196">
        <x:f ca="1">=IF(T321="","",IF(T321="-","",IF(U321=0,"",IF(OR(T321&gt;AA4,T321&lt;-AA4),"*",""))))</x:f>
        <x:v/>
      </x:c>
      <x:c r="X321" s="98" t="str">
        <x:v/>
      </x:c>
    </x:row>
    <x:row r="322" spans="1:25" s="12" x14ac:dyDescent="0.25">
      <x:c r="A322" s="90" t="str">
        <x:v>314</x:v>
      </x:c>
      <x:c r="B322" s="191" t="str">
        <x:v>FPR48679</x:v>
      </x:c>
      <x:c r="C322" s="191" t="str">
        <x:v>Ricoh SP C320DN</x:v>
      </x:c>
      <x:c r="D322" s="191" t="str">
        <x:v>B/W Laser Prints</x:v>
      </x:c>
      <x:c r="E322" s="191" t="str">
        <x:v>S9948500852</x:v>
      </x:c>
      <x:c r="F322" s="191" t="str">
        <x:v>Active</x:v>
      </x:c>
      <x:c r="G322" s="191" t="str">
        <x:v>M650 - Fort Worth (Corp)</x:v>
      </x:c>
      <x:c r="H322" s="191" t="str">
        <x:v/>
      </x:c>
      <x:c r="I322" s="191" t="str">
        <x:v/>
      </x:c>
      <x:c r="J322" s="191" t="str">
        <x:v/>
      </x:c>
      <x:c r="K322" s="191" t="str">
        <x:v>Casey Jordan</x:v>
      </x:c>
      <x:c r="L322" s="191" t="str">
        <x:v>Cannot Find</x:v>
      </x:c>
      <x:c r="M322" s="191" t="str">
        <x:v>2/22/2016</x:v>
      </x:c>
      <x:c r="N322" s="189" t="n">
        <x:v>1228.00</x:v>
      </x:c>
      <x:c r="O322" s="191" t="str">
        <x:v>5/27/2016</x:v>
      </x:c>
      <x:c r="P322" s="189" t="n">
        <x:v>3485.00</x:v>
      </x:c>
      <x:c r="Q322" s="206" t="n">
        <x:v>0.0006</x:v>
      </x:c>
      <x:c r="R322" s="206" t="n">
        <x:v>0.0013</x:v>
      </x:c>
      <x:c r="S322" s="189" t="n">
        <x:v/>
      </x:c>
      <x:c r="T322" s="187" t="n">
        <x:f ca="1">=IF(AND(U322=0,S322&gt;0),-100%,IF(OR(S322=0,S322="-"),"-",IF(AND(S322=0,U322=0),0%,IF(S322&lt;U322,SUM(U322-S322)/S322,IF(S322&gt;U322,SUM(-1*(S322-U322)/S322),"")))))</x:f>
        <x:v/>
      </x:c>
      <x:c r="U322" s="189" t="n">
        <x:v>2257.00</x:v>
      </x:c>
      <x:c r="V322" s="189" t="n">
        <x:f ca="1">=SUM(U322/ round((O322- M322)/30.42,0))</x:f>
        <x:v/>
      </x:c>
      <x:c r="W322" s="195">
        <x:f ca="1">=IF(T322="","",IF(T322="-","",IF(U322=0,"",IF(OR(T322&gt;AA4,T322&lt;-AA4),"*",""))))</x:f>
        <x:v/>
      </x:c>
      <x:c r="X322" s="91" t="str">
        <x:v/>
      </x:c>
    </x:row>
    <x:row r="323" spans="1:25" s="12" x14ac:dyDescent="0.25">
      <x:c r="A323" s="96" t="str">
        <x:v>315</x:v>
      </x:c>
      <x:c r="B323" s="192" t="str">
        <x:v>FPR59323</x:v>
      </x:c>
      <x:c r="C323" s="192" t="str">
        <x:v>HP LJ P3015</x:v>
      </x:c>
      <x:c r="D323" s="192" t="str">
        <x:v>B/W Laser Prints</x:v>
      </x:c>
      <x:c r="E323" s="192" t="str">
        <x:v>VND3R28195</x:v>
      </x:c>
      <x:c r="F323" s="192" t="str">
        <x:v>Active</x:v>
      </x:c>
      <x:c r="G323" s="192" t="str">
        <x:v>3009 - Waterworks  (Ingram)</x:v>
      </x:c>
      <x:c r="H323" s="192" t="str">
        <x:v/>
      </x:c>
      <x:c r="I323" s="192" t="str">
        <x:v>Estimator's Office</x:v>
      </x:c>
      <x:c r="J323" s="192" t="str">
        <x:v>1</x:v>
      </x:c>
      <x:c r="K323" s="192" t="str">
        <x:v/>
      </x:c>
      <x:c r="L323" s="192" t="str">
        <x:v>3009</x:v>
      </x:c>
      <x:c r="M323" s="192" t="str">
        <x:v>5/16/2017</x:v>
      </x:c>
      <x:c r="N323" s="183" t="n">
        <x:v>32247.00</x:v>
      </x:c>
      <x:c r="O323" s="192" t="str">
        <x:v>5/31/2017</x:v>
      </x:c>
      <x:c r="P323" s="183" t="n">
        <x:v>34464.00</x:v>
      </x:c>
      <x:c r="Q323" s="207" t="n">
        <x:v>0.0006</x:v>
      </x:c>
      <x:c r="R323" s="207" t="n">
        <x:v>0.0013</x:v>
      </x:c>
      <x:c r="S323" s="183" t="n">
        <x:v/>
      </x:c>
      <x:c r="T323" s="182" t="n">
        <x:f ca="1">=IF(AND(U323=0,S323&gt;0),-100%,IF(OR(S323=0,S323="-"),"-",IF(AND(S323=0,U323=0),0%,IF(S323&lt;U323,SUM(U323-S323)/S323,IF(S323&gt;U323,SUM(-1*(S323-U323)/S323),"")))))</x:f>
        <x:v/>
      </x:c>
      <x:c r="U323" s="183" t="n">
        <x:v>2217.00</x:v>
      </x:c>
      <x:c r="V323" s="183" t="n">
        <x:f ca="1">=SUM(U323/ round((O323- M323)/30.42,0))</x:f>
        <x:v/>
      </x:c>
      <x:c r="W323" s="196">
        <x:f ca="1">=IF(T323="","",IF(T323="-","",IF(U323=0,"",IF(OR(T323&gt;AA4,T323&lt;-AA4),"*",""))))</x:f>
        <x:v/>
      </x:c>
      <x:c r="X323" s="98" t="str">
        <x:v/>
      </x:c>
    </x:row>
    <x:row r="324" spans="1:25" s="12" x14ac:dyDescent="0.25">
      <x:c r="A324" s="90" t="str">
        <x:v>316</x:v>
      </x:c>
      <x:c r="B324" s="191" t="str">
        <x:v>FPR48707</x:v>
      </x:c>
      <x:c r="C324" s="191" t="str">
        <x:v>HP LJ M401dn</x:v>
      </x:c>
      <x:c r="D324" s="191" t="str">
        <x:v>B/W Laser Prints</x:v>
      </x:c>
      <x:c r="E324" s="191" t="str">
        <x:v>VNG3H02421</x:v>
      </x:c>
      <x:c r="F324" s="191" t="str">
        <x:v>Active</x:v>
      </x:c>
      <x:c r="G324" s="191" t="str">
        <x:v>1007 - Houston Central</x:v>
      </x:c>
      <x:c r="H324" s="191" t="str">
        <x:v/>
      </x:c>
      <x:c r="I324" s="191" t="str">
        <x:v>Purchasing</x:v>
      </x:c>
      <x:c r="J324" s="191" t="str">
        <x:v>1</x:v>
      </x:c>
      <x:c r="K324" s="191" t="str">
        <x:v>Larry</x:v>
      </x:c>
      <x:c r="L324" s="191" t="str">
        <x:v>1007</x:v>
      </x:c>
      <x:c r="M324" s="191" t="str">
        <x:v>2/22/2016</x:v>
      </x:c>
      <x:c r="N324" s="189" t="n">
        <x:v>14023.00</x:v>
      </x:c>
      <x:c r="O324" s="191" t="str">
        <x:v>5/27/2016</x:v>
      </x:c>
      <x:c r="P324" s="189" t="n">
        <x:v>16208.00</x:v>
      </x:c>
      <x:c r="Q324" s="206" t="n">
        <x:v>0.0006</x:v>
      </x:c>
      <x:c r="R324" s="206" t="n">
        <x:v>0.0013</x:v>
      </x:c>
      <x:c r="S324" s="189" t="n">
        <x:v/>
      </x:c>
      <x:c r="T324" s="187" t="n">
        <x:f ca="1">=IF(AND(U324=0,S324&gt;0),-100%,IF(OR(S324=0,S324="-"),"-",IF(AND(S324=0,U324=0),0%,IF(S324&lt;U324,SUM(U324-S324)/S324,IF(S324&gt;U324,SUM(-1*(S324-U324)/S324),"")))))</x:f>
        <x:v/>
      </x:c>
      <x:c r="U324" s="189" t="n">
        <x:v>2185.00</x:v>
      </x:c>
      <x:c r="V324" s="189" t="n">
        <x:f ca="1">=SUM(U324/ round((O324- M324)/30.42,0))</x:f>
        <x:v/>
      </x:c>
      <x:c r="W324" s="195">
        <x:f ca="1">=IF(T324="","",IF(T324="-","",IF(U324=0,"",IF(OR(T324&gt;AA4,T324&lt;-AA4),"*",""))))</x:f>
        <x:v/>
      </x:c>
      <x:c r="X324" s="91" t="str">
        <x:v/>
      </x:c>
    </x:row>
    <x:row r="325" spans="1:25" s="12" x14ac:dyDescent="0.25">
      <x:c r="A325" s="96" t="str">
        <x:v>317</x:v>
      </x:c>
      <x:c r="B325" s="192" t="str">
        <x:v>FPR49051</x:v>
      </x:c>
      <x:c r="C325" s="192" t="str">
        <x:v>HP LJ M425</x:v>
      </x:c>
      <x:c r="D325" s="192" t="str">
        <x:v>B/W Laser Prints</x:v>
      </x:c>
      <x:c r="E325" s="192" t="str">
        <x:v>CNC6DCK009</x:v>
      </x:c>
      <x:c r="F325" s="192" t="str">
        <x:v>Active</x:v>
      </x:c>
      <x:c r="G325" s="192" t="str">
        <x:v>1012 - Austin Springdale</x:v>
      </x:c>
      <x:c r="H325" s="192" t="str">
        <x:v/>
      </x:c>
      <x:c r="I325" s="192" t="str">
        <x:v>Accounts Receivable</x:v>
      </x:c>
      <x:c r="J325" s="192" t="str">
        <x:v>2</x:v>
      </x:c>
      <x:c r="K325" s="192" t="str">
        <x:v/>
      </x:c>
      <x:c r="L325" s="192" t="str">
        <x:v>1012</x:v>
      </x:c>
      <x:c r="M325" s="192" t="str">
        <x:v>6/1/2014</x:v>
      </x:c>
      <x:c r="N325" s="183" t="n">
        <x:v>15026.00</x:v>
      </x:c>
      <x:c r="O325" s="192" t="str">
        <x:v>12/9/2014</x:v>
      </x:c>
      <x:c r="P325" s="183" t="n">
        <x:v>17186.00</x:v>
      </x:c>
      <x:c r="Q325" s="207" t="n">
        <x:v>0.0006</x:v>
      </x:c>
      <x:c r="R325" s="207" t="n">
        <x:v>0.0013</x:v>
      </x:c>
      <x:c r="S325" s="183" t="n">
        <x:v/>
      </x:c>
      <x:c r="T325" s="182" t="n">
        <x:f ca="1">=IF(AND(U325=0,S325&gt;0),-100%,IF(OR(S325=0,S325="-"),"-",IF(AND(S325=0,U325=0),0%,IF(S325&lt;U325,SUM(U325-S325)/S325,IF(S325&gt;U325,SUM(-1*(S325-U325)/S325),"")))))</x:f>
        <x:v/>
      </x:c>
      <x:c r="U325" s="183" t="n">
        <x:v>2160.00</x:v>
      </x:c>
      <x:c r="V325" s="183" t="n">
        <x:f ca="1">=SUM(U325/ round((O325- M325)/30.42,0))</x:f>
        <x:v/>
      </x:c>
      <x:c r="W325" s="196">
        <x:f ca="1">=IF(T325="","",IF(T325="-","",IF(U325=0,"",IF(OR(T325&gt;AA4,T325&lt;-AA4),"*",""))))</x:f>
        <x:v/>
      </x:c>
      <x:c r="X325" s="98" t="str">
        <x:v/>
      </x:c>
    </x:row>
    <x:row r="326" spans="1:25" s="12" x14ac:dyDescent="0.25">
      <x:c r="A326" s="90" t="str">
        <x:v>318</x:v>
      </x:c>
      <x:c r="B326" s="191" t="str">
        <x:v>FPR49196</x:v>
      </x:c>
      <x:c r="C326" s="191" t="str">
        <x:v>HP LJ M425</x:v>
      </x:c>
      <x:c r="D326" s="191" t="str">
        <x:v>B/W Laser Prints</x:v>
      </x:c>
      <x:c r="E326" s="191" t="str">
        <x:v>CNF8G5X0BH</x:v>
      </x:c>
      <x:c r="F326" s="191" t="str">
        <x:v>Active</x:v>
      </x:c>
      <x:c r="G326" s="191" t="str">
        <x:v>1048 - San Antonio HVAC</x:v>
      </x:c>
      <x:c r="H326" s="191" t="str">
        <x:v/>
      </x:c>
      <x:c r="I326" s="191" t="str">
        <x:v>Training Area / Commercial</x:v>
      </x:c>
      <x:c r="J326" s="191" t="str">
        <x:v/>
      </x:c>
      <x:c r="K326" s="191" t="str">
        <x:v/>
      </x:c>
      <x:c r="L326" s="191" t="str">
        <x:v>1048</x:v>
      </x:c>
      <x:c r="M326" s="191" t="str">
        <x:v>6/1/2014</x:v>
      </x:c>
      <x:c r="N326" s="189" t="n">
        <x:v>5.00</x:v>
      </x:c>
      <x:c r="O326" s="191" t="str">
        <x:v>12/9/2014</x:v>
      </x:c>
      <x:c r="P326" s="189" t="n">
        <x:v>2098.00</x:v>
      </x:c>
      <x:c r="Q326" s="206" t="n">
        <x:v>0.0006</x:v>
      </x:c>
      <x:c r="R326" s="206" t="n">
        <x:v>0.0012</x:v>
      </x:c>
      <x:c r="S326" s="189" t="n">
        <x:v/>
      </x:c>
      <x:c r="T326" s="187" t="n">
        <x:f ca="1">=IF(AND(U326=0,S326&gt;0),-100%,IF(OR(S326=0,S326="-"),"-",IF(AND(S326=0,U326=0),0%,IF(S326&lt;U326,SUM(U326-S326)/S326,IF(S326&gt;U326,SUM(-1*(S326-U326)/S326),"")))))</x:f>
        <x:v/>
      </x:c>
      <x:c r="U326" s="189" t="n">
        <x:v>2093.00</x:v>
      </x:c>
      <x:c r="V326" s="189" t="n">
        <x:f ca="1">=SUM(U326/ round((O326- M326)/30.42,0))</x:f>
        <x:v/>
      </x:c>
      <x:c r="W326" s="195">
        <x:f ca="1">=IF(T326="","",IF(T326="-","",IF(U326=0,"",IF(OR(T326&gt;AA4,T326&lt;-AA4),"*",""))))</x:f>
        <x:v/>
      </x:c>
      <x:c r="X326" s="91" t="str">
        <x:v/>
      </x:c>
    </x:row>
    <x:row r="327" spans="1:25" s="12" x14ac:dyDescent="0.25">
      <x:c r="A327" s="96" t="str">
        <x:v>319</x:v>
      </x:c>
      <x:c r="B327" s="192" t="str">
        <x:v>FPR51525</x:v>
      </x:c>
      <x:c r="C327" s="192" t="str">
        <x:v>HP LJ M401n</x:v>
      </x:c>
      <x:c r="D327" s="192" t="str">
        <x:v>B/W Laser Prints</x:v>
      </x:c>
      <x:c r="E327" s="192" t="str">
        <x:v>PHGDB61005</x:v>
      </x:c>
      <x:c r="F327" s="192" t="str">
        <x:v>Active</x:v>
      </x:c>
      <x:c r="G327" s="192" t="str">
        <x:v>1047 - Kerrville-Display Area</x:v>
      </x:c>
      <x:c r="H327" s="192" t="str">
        <x:v/>
      </x:c>
      <x:c r="I327" s="192" t="str">
        <x:v/>
      </x:c>
      <x:c r="J327" s="192" t="str">
        <x:v/>
      </x:c>
      <x:c r="K327" s="192" t="str">
        <x:v/>
      </x:c>
      <x:c r="L327" s="192" t="str">
        <x:v>1047</x:v>
      </x:c>
      <x:c r="M327" s="192" t="str">
        <x:v>12/4/2015</x:v>
      </x:c>
      <x:c r="N327" s="183" t="n">
        <x:v>0.00</x:v>
      </x:c>
      <x:c r="O327" s="192" t="str">
        <x:v>2/22/2016</x:v>
      </x:c>
      <x:c r="P327" s="183" t="n">
        <x:v>2087.00</x:v>
      </x:c>
      <x:c r="Q327" s="207" t="n">
        <x:v>0.0006</x:v>
      </x:c>
      <x:c r="R327" s="207" t="n">
        <x:v>0.0012</x:v>
      </x:c>
      <x:c r="S327" s="183" t="n">
        <x:v/>
      </x:c>
      <x:c r="T327" s="182" t="n">
        <x:f ca="1">=IF(AND(U327=0,S327&gt;0),-100%,IF(OR(S327=0,S327="-"),"-",IF(AND(S327=0,U327=0),0%,IF(S327&lt;U327,SUM(U327-S327)/S327,IF(S327&gt;U327,SUM(-1*(S327-U327)/S327),"")))))</x:f>
        <x:v/>
      </x:c>
      <x:c r="U327" s="183" t="n">
        <x:v>2087.00</x:v>
      </x:c>
      <x:c r="V327" s="183" t="n">
        <x:f ca="1">=SUM(U327/ round((O327- M327)/30.42,0))</x:f>
        <x:v/>
      </x:c>
      <x:c r="W327" s="196">
        <x:f ca="1">=IF(T327="","",IF(T327="-","",IF(U327=0,"",IF(OR(T327&gt;AA4,T327&lt;-AA4),"*",""))))</x:f>
        <x:v/>
      </x:c>
      <x:c r="X327" s="98" t="str">
        <x:v/>
      </x:c>
    </x:row>
    <x:row r="328" spans="1:25" s="12" x14ac:dyDescent="0.25">
      <x:c r="A328" s="90" t="str">
        <x:v>320</x:v>
      </x:c>
      <x:c r="B328" s="191" t="str">
        <x:v>FPR48675</x:v>
      </x:c>
      <x:c r="C328" s="191" t="str">
        <x:v>Ricoh SP C320DN</x:v>
      </x:c>
      <x:c r="D328" s="191" t="str">
        <x:v>B/W Laser Prints</x:v>
      </x:c>
      <x:c r="E328" s="191" t="str">
        <x:v>S9948500586</x:v>
      </x:c>
      <x:c r="F328" s="191" t="str">
        <x:v>Active</x:v>
      </x:c>
      <x:c r="G328" s="191" t="str">
        <x:v>1012 - Austin Springdale</x:v>
      </x:c>
      <x:c r="H328" s="191" t="str">
        <x:v/>
      </x:c>
      <x:c r="I328" s="191" t="str">
        <x:v>Regional Manager's Office</x:v>
      </x:c>
      <x:c r="J328" s="191" t="str">
        <x:v>2</x:v>
      </x:c>
      <x:c r="K328" s="191" t="str">
        <x:v/>
      </x:c>
      <x:c r="L328" s="191" t="str">
        <x:v>1012</x:v>
      </x:c>
      <x:c r="M328" s="191" t="str">
        <x:v>6/1/2014</x:v>
      </x:c>
      <x:c r="N328" s="189" t="n">
        <x:v>4.00</x:v>
      </x:c>
      <x:c r="O328" s="191" t="str">
        <x:v>12/9/2014</x:v>
      </x:c>
      <x:c r="P328" s="189" t="n">
        <x:v>2068.00</x:v>
      </x:c>
      <x:c r="Q328" s="206" t="n">
        <x:v>0.0006</x:v>
      </x:c>
      <x:c r="R328" s="206" t="n">
        <x:v>0.0012</x:v>
      </x:c>
      <x:c r="S328" s="189" t="n">
        <x:v/>
      </x:c>
      <x:c r="T328" s="187" t="n">
        <x:f ca="1">=IF(AND(U328=0,S328&gt;0),-100%,IF(OR(S328=0,S328="-"),"-",IF(AND(S328=0,U328=0),0%,IF(S328&lt;U328,SUM(U328-S328)/S328,IF(S328&gt;U328,SUM(-1*(S328-U328)/S328),"")))))</x:f>
        <x:v/>
      </x:c>
      <x:c r="U328" s="189" t="n">
        <x:v>2064.00</x:v>
      </x:c>
      <x:c r="V328" s="189" t="n">
        <x:f ca="1">=SUM(U328/ round((O328- M328)/30.42,0))</x:f>
        <x:v/>
      </x:c>
      <x:c r="W328" s="195">
        <x:f ca="1">=IF(T328="","",IF(T328="-","",IF(U328=0,"",IF(OR(T328&gt;AA4,T328&lt;-AA4),"*",""))))</x:f>
        <x:v/>
      </x:c>
      <x:c r="X328" s="91" t="str">
        <x:v/>
      </x:c>
    </x:row>
    <x:row r="329" spans="1:25" s="12" x14ac:dyDescent="0.25">
      <x:c r="A329" s="96" t="str">
        <x:v>321</x:v>
      </x:c>
      <x:c r="B329" s="192" t="str">
        <x:v>FPR49108</x:v>
      </x:c>
      <x:c r="C329" s="192" t="str">
        <x:v>HP LJ M401dn</x:v>
      </x:c>
      <x:c r="D329" s="192" t="str">
        <x:v>B/W Laser Prints</x:v>
      </x:c>
      <x:c r="E329" s="192" t="str">
        <x:v>PHGFF11564</x:v>
      </x:c>
      <x:c r="F329" s="192" t="str">
        <x:v>Active</x:v>
      </x:c>
      <x:c r="G329" s="192" t="str">
        <x:v>1049 - Houston HVAC</x:v>
      </x:c>
      <x:c r="H329" s="192" t="str">
        <x:v/>
      </x:c>
      <x:c r="I329" s="192" t="str">
        <x:v>Dev 2</x:v>
      </x:c>
      <x:c r="J329" s="192" t="str">
        <x:v/>
      </x:c>
      <x:c r="K329" s="192" t="str">
        <x:v>Scott</x:v>
      </x:c>
      <x:c r="L329" s="192" t="str">
        <x:v>1049</x:v>
      </x:c>
      <x:c r="M329" s="192" t="str">
        <x:v>6/1/2014</x:v>
      </x:c>
      <x:c r="N329" s="183" t="n">
        <x:v>5.00</x:v>
      </x:c>
      <x:c r="O329" s="192" t="str">
        <x:v>12/9/2014</x:v>
      </x:c>
      <x:c r="P329" s="183" t="n">
        <x:v>2052.00</x:v>
      </x:c>
      <x:c r="Q329" s="207" t="n">
        <x:v>0.0006</x:v>
      </x:c>
      <x:c r="R329" s="207" t="n">
        <x:v>0.0012</x:v>
      </x:c>
      <x:c r="S329" s="183" t="n">
        <x:v/>
      </x:c>
      <x:c r="T329" s="182" t="n">
        <x:f ca="1">=IF(AND(U329=0,S329&gt;0),-100%,IF(OR(S329=0,S329="-"),"-",IF(AND(S329=0,U329=0),0%,IF(S329&lt;U329,SUM(U329-S329)/S329,IF(S329&gt;U329,SUM(-1*(S329-U329)/S329),"")))))</x:f>
        <x:v/>
      </x:c>
      <x:c r="U329" s="183" t="n">
        <x:v>2047.00</x:v>
      </x:c>
      <x:c r="V329" s="183" t="n">
        <x:f ca="1">=SUM(U329/ round((O329- M329)/30.42,0))</x:f>
        <x:v/>
      </x:c>
      <x:c r="W329" s="196">
        <x:f ca="1">=IF(T329="","",IF(T329="-","",IF(U329=0,"",IF(OR(T329&gt;AA4,T329&lt;-AA4),"*",""))))</x:f>
        <x:v/>
      </x:c>
      <x:c r="X329" s="98" t="str">
        <x:v/>
      </x:c>
    </x:row>
    <x:row r="330" spans="1:25" s="12" x14ac:dyDescent="0.25">
      <x:c r="A330" s="90" t="str">
        <x:v>322</x:v>
      </x:c>
      <x:c r="B330" s="191" t="str">
        <x:v>FPR55970</x:v>
      </x:c>
      <x:c r="C330" s="191" t="str">
        <x:v>HP LJ M402dn</x:v>
      </x:c>
      <x:c r="D330" s="191" t="str">
        <x:v>B/W Laser Prints</x:v>
      </x:c>
      <x:c r="E330" s="191" t="str">
        <x:v>PHBQF41270</x:v>
      </x:c>
      <x:c r="F330" s="191" t="str">
        <x:v>Active</x:v>
      </x:c>
      <x:c r="G330" s="191" t="str">
        <x:v>1041 - Stafford</x:v>
      </x:c>
      <x:c r="H330" s="191" t="str">
        <x:v/>
      </x:c>
      <x:c r="I330" s="191" t="str">
        <x:v>Warehouse</x:v>
      </x:c>
      <x:c r="J330" s="191" t="str">
        <x:v/>
      </x:c>
      <x:c r="K330" s="191" t="str">
        <x:v/>
      </x:c>
      <x:c r="L330" s="191" t="str">
        <x:v>1041</x:v>
      </x:c>
      <x:c r="M330" s="191" t="str">
        <x:v>2/28/2018</x:v>
      </x:c>
      <x:c r="N330" s="189" t="n">
        <x:v>18733.00</x:v>
      </x:c>
      <x:c r="O330" s="191" t="str">
        <x:v>5/30/2018</x:v>
      </x:c>
      <x:c r="P330" s="189" t="n">
        <x:v>20777.00</x:v>
      </x:c>
      <x:c r="Q330" s="206" t="n">
        <x:v>0.0006</x:v>
      </x:c>
      <x:c r="R330" s="206" t="n">
        <x:v>0.0012</x:v>
      </x:c>
      <x:c r="S330" s="189" t="n">
        <x:v/>
      </x:c>
      <x:c r="T330" s="187" t="n">
        <x:f ca="1">=IF(AND(U330=0,S330&gt;0),-100%,IF(OR(S330=0,S330="-"),"-",IF(AND(S330=0,U330=0),0%,IF(S330&lt;U330,SUM(U330-S330)/S330,IF(S330&gt;U330,SUM(-1*(S330-U330)/S330),"")))))</x:f>
        <x:v/>
      </x:c>
      <x:c r="U330" s="189" t="n">
        <x:v>2044.00</x:v>
      </x:c>
      <x:c r="V330" s="189" t="n">
        <x:f ca="1">=SUM(U330/ round((O330- M330)/30.42,0))</x:f>
        <x:v/>
      </x:c>
      <x:c r="W330" s="195">
        <x:f ca="1">=IF(T330="","",IF(T330="-","",IF(U330=0,"",IF(OR(T330&gt;AA4,T330&lt;-AA4),"*",""))))</x:f>
        <x:v/>
      </x:c>
      <x:c r="X330" s="91" t="str">
        <x:v/>
      </x:c>
    </x:row>
    <x:row r="331" spans="1:25" s="12" x14ac:dyDescent="0.25">
      <x:c r="A331" s="96" t="str">
        <x:v>323</x:v>
      </x:c>
      <x:c r="B331" s="192" t="str">
        <x:v>FPR48702</x:v>
      </x:c>
      <x:c r="C331" s="192" t="str">
        <x:v>HP LJ M401dn</x:v>
      </x:c>
      <x:c r="D331" s="192" t="str">
        <x:v>B/W Laser Prints</x:v>
      </x:c>
      <x:c r="E331" s="192" t="str">
        <x:v>VNG3H02428</x:v>
      </x:c>
      <x:c r="F331" s="192" t="str">
        <x:v>Active</x:v>
      </x:c>
      <x:c r="G331" s="192" t="str">
        <x:v>1081 - Expressions Home Gallery</x:v>
      </x:c>
      <x:c r="H331" s="192" t="str">
        <x:v/>
      </x:c>
      <x:c r="I331" s="192" t="str">
        <x:v/>
      </x:c>
      <x:c r="J331" s="192" t="str">
        <x:v/>
      </x:c>
      <x:c r="K331" s="192" t="str">
        <x:v/>
      </x:c>
      <x:c r="L331" s="192" t="str">
        <x:v>1081</x:v>
      </x:c>
      <x:c r="M331" s="192" t="str">
        <x:v>3/1/2016</x:v>
      </x:c>
      <x:c r="N331" s="183" t="n">
        <x:v>0.00</x:v>
      </x:c>
      <x:c r="O331" s="192" t="str">
        <x:v>5/27/2016</x:v>
      </x:c>
      <x:c r="P331" s="183" t="n">
        <x:v>2041.00</x:v>
      </x:c>
      <x:c r="Q331" s="207" t="n">
        <x:v>0.0006</x:v>
      </x:c>
      <x:c r="R331" s="207" t="n">
        <x:v>0.0012</x:v>
      </x:c>
      <x:c r="S331" s="183" t="n">
        <x:v/>
      </x:c>
      <x:c r="T331" s="182" t="n">
        <x:f ca="1">=IF(AND(U331=0,S331&gt;0),-100%,IF(OR(S331=0,S331="-"),"-",IF(AND(S331=0,U331=0),0%,IF(S331&lt;U331,SUM(U331-S331)/S331,IF(S331&gt;U331,SUM(-1*(S331-U331)/S331),"")))))</x:f>
        <x:v/>
      </x:c>
      <x:c r="U331" s="183" t="n">
        <x:v>2041.00</x:v>
      </x:c>
      <x:c r="V331" s="183" t="n">
        <x:f ca="1">=SUM(U331/ round((O331- M331)/30.42,0))</x:f>
        <x:v/>
      </x:c>
      <x:c r="W331" s="196">
        <x:f ca="1">=IF(T331="","",IF(T331="-","",IF(U331=0,"",IF(OR(T331&gt;AA4,T331&lt;-AA4),"*",""))))</x:f>
        <x:v/>
      </x:c>
      <x:c r="X331" s="98" t="str">
        <x:v/>
      </x:c>
    </x:row>
    <x:row r="332" spans="1:25" s="12" x14ac:dyDescent="0.25">
      <x:c r="A332" s="90" t="str">
        <x:v>324</x:v>
      </x:c>
      <x:c r="B332" s="191" t="str">
        <x:v>FPR49203</x:v>
      </x:c>
      <x:c r="C332" s="191" t="str">
        <x:v>HP LJ M425</x:v>
      </x:c>
      <x:c r="D332" s="191" t="str">
        <x:v>B/W Laser Prints</x:v>
      </x:c>
      <x:c r="E332" s="191" t="str">
        <x:v>CNF8G657WY</x:v>
      </x:c>
      <x:c r="F332" s="191" t="str">
        <x:v>Active</x:v>
      </x:c>
      <x:c r="G332" s="191" t="str">
        <x:v>1034 - San Antonio</x:v>
      </x:c>
      <x:c r="H332" s="191" t="str">
        <x:v/>
      </x:c>
      <x:c r="I332" s="191" t="str">
        <x:v>Main Fax</x:v>
      </x:c>
      <x:c r="J332" s="191" t="str">
        <x:v/>
      </x:c>
      <x:c r="K332" s="191" t="str">
        <x:v/>
      </x:c>
      <x:c r="L332" s="191" t="str">
        <x:v>1034</x:v>
      </x:c>
      <x:c r="M332" s="191" t="str">
        <x:v>6/1/2014</x:v>
      </x:c>
      <x:c r="N332" s="189" t="n">
        <x:v>3.00</x:v>
      </x:c>
      <x:c r="O332" s="191" t="str">
        <x:v>12/9/2014</x:v>
      </x:c>
      <x:c r="P332" s="189" t="n">
        <x:v>2034.00</x:v>
      </x:c>
      <x:c r="Q332" s="206" t="n">
        <x:v>0.0006</x:v>
      </x:c>
      <x:c r="R332" s="206" t="n">
        <x:v>0.0012</x:v>
      </x:c>
      <x:c r="S332" s="189" t="n">
        <x:v/>
      </x:c>
      <x:c r="T332" s="187" t="n">
        <x:f ca="1">=IF(AND(U332=0,S332&gt;0),-100%,IF(OR(S332=0,S332="-"),"-",IF(AND(S332=0,U332=0),0%,IF(S332&lt;U332,SUM(U332-S332)/S332,IF(S332&gt;U332,SUM(-1*(S332-U332)/S332),"")))))</x:f>
        <x:v/>
      </x:c>
      <x:c r="U332" s="189" t="n">
        <x:v>2031.00</x:v>
      </x:c>
      <x:c r="V332" s="189" t="n">
        <x:f ca="1">=SUM(U332/ round((O332- M332)/30.42,0))</x:f>
        <x:v/>
      </x:c>
      <x:c r="W332" s="195">
        <x:f ca="1">=IF(T332="","",IF(T332="-","",IF(U332=0,"",IF(OR(T332&gt;AA4,T332&lt;-AA4),"*",""))))</x:f>
        <x:v/>
      </x:c>
      <x:c r="X332" s="91" t="str">
        <x:v/>
      </x:c>
    </x:row>
    <x:row r="333" spans="1:25" s="12" x14ac:dyDescent="0.25">
      <x:c r="A333" s="96" t="str">
        <x:v>325</x:v>
      </x:c>
      <x:c r="B333" s="192" t="str">
        <x:v>FPR59326</x:v>
      </x:c>
      <x:c r="C333" s="192" t="str">
        <x:v>HP LJ P3015</x:v>
      </x:c>
      <x:c r="D333" s="192" t="str">
        <x:v>B/W Laser Prints</x:v>
      </x:c>
      <x:c r="E333" s="192" t="str">
        <x:v>VNB3R17301</x:v>
      </x:c>
      <x:c r="F333" s="192" t="str">
        <x:v>Active</x:v>
      </x:c>
      <x:c r="G333" s="192" t="str">
        <x:v>3009 - Waterworks  (Ingram)</x:v>
      </x:c>
      <x:c r="H333" s="192" t="str">
        <x:v/>
      </x:c>
      <x:c r="I333" s="192" t="str">
        <x:v/>
      </x:c>
      <x:c r="J333" s="192" t="str">
        <x:v>1</x:v>
      </x:c>
      <x:c r="K333" s="192" t="str">
        <x:v>Pat Mehan</x:v>
      </x:c>
      <x:c r="L333" s="192" t="str">
        <x:v>3009</x:v>
      </x:c>
      <x:c r="M333" s="192" t="str">
        <x:v>8/22/2017</x:v>
      </x:c>
      <x:c r="N333" s="183" t="n">
        <x:v>259612.00</x:v>
      </x:c>
      <x:c r="O333" s="192" t="str">
        <x:v>2/26/2018</x:v>
      </x:c>
      <x:c r="P333" s="183" t="n">
        <x:v>261625.00</x:v>
      </x:c>
      <x:c r="Q333" s="207" t="n">
        <x:v>0.0006</x:v>
      </x:c>
      <x:c r="R333" s="207" t="n">
        <x:v>0.0012</x:v>
      </x:c>
      <x:c r="S333" s="183" t="n">
        <x:v/>
      </x:c>
      <x:c r="T333" s="182" t="n">
        <x:f ca="1">=IF(AND(U333=0,S333&gt;0),-100%,IF(OR(S333=0,S333="-"),"-",IF(AND(S333=0,U333=0),0%,IF(S333&lt;U333,SUM(U333-S333)/S333,IF(S333&gt;U333,SUM(-1*(S333-U333)/S333),"")))))</x:f>
        <x:v/>
      </x:c>
      <x:c r="U333" s="183" t="n">
        <x:v>2013.00</x:v>
      </x:c>
      <x:c r="V333" s="183" t="n">
        <x:f ca="1">=SUM(U333/ round((O333- M333)/30.42,0))</x:f>
        <x:v/>
      </x:c>
      <x:c r="W333" s="196">
        <x:f ca="1">=IF(T333="","",IF(T333="-","",IF(U333=0,"",IF(OR(T333&gt;AA4,T333&lt;-AA4),"*",""))))</x:f>
        <x:v/>
      </x:c>
      <x:c r="X333" s="98" t="str">
        <x:v/>
      </x:c>
    </x:row>
    <x:row r="334" spans="1:25" s="12" x14ac:dyDescent="0.25">
      <x:c r="A334" s="90" t="str">
        <x:v>326</x:v>
      </x:c>
      <x:c r="B334" s="191" t="str">
        <x:v>FPR49202</x:v>
      </x:c>
      <x:c r="C334" s="191" t="str">
        <x:v>HP LJ M425</x:v>
      </x:c>
      <x:c r="D334" s="191" t="str">
        <x:v>B/W Laser Prints</x:v>
      </x:c>
      <x:c r="E334" s="191" t="str">
        <x:v>CNF8G657ZH</x:v>
      </x:c>
      <x:c r="F334" s="191" t="str">
        <x:v>Active</x:v>
      </x:c>
      <x:c r="G334" s="191" t="str">
        <x:v>1126 - San Antonio Showroom DC</x:v>
      </x:c>
      <x:c r="H334" s="191" t="str">
        <x:v/>
      </x:c>
      <x:c r="I334" s="191" t="str">
        <x:v/>
      </x:c>
      <x:c r="J334" s="191" t="str">
        <x:v/>
      </x:c>
      <x:c r="K334" s="191" t="str">
        <x:v/>
      </x:c>
      <x:c r="L334" s="191" t="str">
        <x:v>1126</x:v>
      </x:c>
      <x:c r="M334" s="191" t="str">
        <x:v>12/1/2015</x:v>
      </x:c>
      <x:c r="N334" s="189" t="n">
        <x:v>0.00</x:v>
      </x:c>
      <x:c r="O334" s="191" t="str">
        <x:v>2/22/2016</x:v>
      </x:c>
      <x:c r="P334" s="189" t="n">
        <x:v>1982.00</x:v>
      </x:c>
      <x:c r="Q334" s="206" t="n">
        <x:v>0.0006</x:v>
      </x:c>
      <x:c r="R334" s="206" t="n">
        <x:v>0.0012</x:v>
      </x:c>
      <x:c r="S334" s="189" t="n">
        <x:v/>
      </x:c>
      <x:c r="T334" s="187" t="n">
        <x:f ca="1">=IF(AND(U334=0,S334&gt;0),-100%,IF(OR(S334=0,S334="-"),"-",IF(AND(S334=0,U334=0),0%,IF(S334&lt;U334,SUM(U334-S334)/S334,IF(S334&gt;U334,SUM(-1*(S334-U334)/S334),"")))))</x:f>
        <x:v/>
      </x:c>
      <x:c r="U334" s="189" t="n">
        <x:v>1982.00</x:v>
      </x:c>
      <x:c r="V334" s="189" t="n">
        <x:f ca="1">=SUM(U334/ round((O334- M334)/30.42,0))</x:f>
        <x:v/>
      </x:c>
      <x:c r="W334" s="195">
        <x:f ca="1">=IF(T334="","",IF(T334="-","",IF(U334=0,"",IF(OR(T334&gt;AA4,T334&lt;-AA4),"*",""))))</x:f>
        <x:v/>
      </x:c>
      <x:c r="X334" s="91" t="str">
        <x:v/>
      </x:c>
    </x:row>
    <x:row r="335" spans="1:25" s="12" x14ac:dyDescent="0.25">
      <x:c r="A335" s="96" t="str">
        <x:v>327</x:v>
      </x:c>
      <x:c r="B335" s="192" t="str">
        <x:v>AFPR48604</x:v>
      </x:c>
      <x:c r="C335" s="192" t="str">
        <x:v>HP LJ M401dn</x:v>
      </x:c>
      <x:c r="D335" s="192" t="str">
        <x:v>B/W Laser Prints</x:v>
      </x:c>
      <x:c r="E335" s="192" t="str">
        <x:v>VNG3H05698</x:v>
      </x:c>
      <x:c r="F335" s="192" t="str">
        <x:v>Inactive</x:v>
      </x:c>
      <x:c r="G335" s="192" t="str">
        <x:v>M650 - Annex</x:v>
      </x:c>
      <x:c r="H335" s="192" t="str">
        <x:v/>
      </x:c>
      <x:c r="I335" s="192" t="str">
        <x:v>Storage</x:v>
      </x:c>
      <x:c r="J335" s="192" t="str">
        <x:v/>
      </x:c>
      <x:c r="K335" s="192" t="str">
        <x:v/>
      </x:c>
      <x:c r="L335" s="192" t="str">
        <x:v>F101</x:v>
      </x:c>
      <x:c r="M335" s="192" t="str">
        <x:v>6/1/2014</x:v>
      </x:c>
      <x:c r="N335" s="183" t="n">
        <x:v>5.00</x:v>
      </x:c>
      <x:c r="O335" s="192" t="str">
        <x:v>12/9/2014</x:v>
      </x:c>
      <x:c r="P335" s="183" t="n">
        <x:v>1940.00</x:v>
      </x:c>
      <x:c r="Q335" s="207" t="n">
        <x:v>0.0006</x:v>
      </x:c>
      <x:c r="R335" s="207" t="n">
        <x:v>0.0011</x:v>
      </x:c>
      <x:c r="S335" s="183" t="n">
        <x:v/>
      </x:c>
      <x:c r="T335" s="182" t="n">
        <x:f ca="1">=IF(AND(U335=0,S335&gt;0),-100%,IF(OR(S335=0,S335="-"),"-",IF(AND(S335=0,U335=0),0%,IF(S335&lt;U335,SUM(U335-S335)/S335,IF(S335&gt;U335,SUM(-1*(S335-U335)/S335),"")))))</x:f>
        <x:v/>
      </x:c>
      <x:c r="U335" s="183" t="n">
        <x:v>1935.00</x:v>
      </x:c>
      <x:c r="V335" s="183" t="n">
        <x:f ca="1">=SUM(U335/ round((O335- M335)/30.42,0))</x:f>
        <x:v/>
      </x:c>
      <x:c r="W335" s="196">
        <x:f ca="1">=IF(T335="","",IF(T335="-","",IF(U335=0,"",IF(OR(T335&gt;AA4,T335&lt;-AA4),"*",""))))</x:f>
        <x:v/>
      </x:c>
      <x:c r="X335" s="98" t="str">
        <x:v/>
      </x:c>
    </x:row>
    <x:row r="336" spans="1:25" s="12" x14ac:dyDescent="0.25">
      <x:c r="A336" s="90" t="str">
        <x:v>328</x:v>
      </x:c>
      <x:c r="B336" s="191" t="str">
        <x:v>FPR55973</x:v>
      </x:c>
      <x:c r="C336" s="191" t="str">
        <x:v>HP LJ M402dn</x:v>
      </x:c>
      <x:c r="D336" s="191" t="str">
        <x:v>B/W Laser Prints</x:v>
      </x:c>
      <x:c r="E336" s="191" t="str">
        <x:v>PHBQH07311</x:v>
      </x:c>
      <x:c r="F336" s="191" t="str">
        <x:v>Active</x:v>
      </x:c>
      <x:c r="G336" s="191" t="str">
        <x:v>1079 - Lubbock Showroom</x:v>
      </x:c>
      <x:c r="H336" s="191" t="str">
        <x:v/>
      </x:c>
      <x:c r="I336" s="191" t="str">
        <x:v>Warehouse</x:v>
      </x:c>
      <x:c r="J336" s="191" t="str">
        <x:v/>
      </x:c>
      <x:c r="K336" s="191" t="str">
        <x:v/>
      </x:c>
      <x:c r="L336" s="191" t="str">
        <x:v>1079</x:v>
      </x:c>
      <x:c r="M336" s="191" t="str">
        <x:v>11/28/2016</x:v>
      </x:c>
      <x:c r="N336" s="189" t="n">
        <x:v>4343.00</x:v>
      </x:c>
      <x:c r="O336" s="191" t="str">
        <x:v>2/21/2017</x:v>
      </x:c>
      <x:c r="P336" s="189" t="n">
        <x:v>6275.00</x:v>
      </x:c>
      <x:c r="Q336" s="206" t="n">
        <x:v>0.0006</x:v>
      </x:c>
      <x:c r="R336" s="206" t="n">
        <x:v>0.0011</x:v>
      </x:c>
      <x:c r="S336" s="189" t="n">
        <x:v/>
      </x:c>
      <x:c r="T336" s="187" t="n">
        <x:f ca="1">=IF(AND(U336=0,S336&gt;0),-100%,IF(OR(S336=0,S336="-"),"-",IF(AND(S336=0,U336=0),0%,IF(S336&lt;U336,SUM(U336-S336)/S336,IF(S336&gt;U336,SUM(-1*(S336-U336)/S336),"")))))</x:f>
        <x:v/>
      </x:c>
      <x:c r="U336" s="189" t="n">
        <x:v>1932.00</x:v>
      </x:c>
      <x:c r="V336" s="189" t="n">
        <x:f ca="1">=SUM(U336/ round((O336- M336)/30.42,0))</x:f>
        <x:v/>
      </x:c>
      <x:c r="W336" s="195">
        <x:f ca="1">=IF(T336="","",IF(T336="-","",IF(U336=0,"",IF(OR(T336&gt;AA4,T336&lt;-AA4),"*",""))))</x:f>
        <x:v/>
      </x:c>
      <x:c r="X336" s="91" t="str">
        <x:v/>
      </x:c>
    </x:row>
    <x:row r="337" spans="1:25" s="12" x14ac:dyDescent="0.25">
      <x:c r="A337" s="96" t="str">
        <x:v>329</x:v>
      </x:c>
      <x:c r="B337" s="192" t="str">
        <x:v>FPR59321</x:v>
      </x:c>
      <x:c r="C337" s="192" t="str">
        <x:v>HP LJ P3015</x:v>
      </x:c>
      <x:c r="D337" s="192" t="str">
        <x:v>B/W Laser Prints</x:v>
      </x:c>
      <x:c r="E337" s="192" t="str">
        <x:v>VNB3114258</x:v>
      </x:c>
      <x:c r="F337" s="192" t="str">
        <x:v>Active</x:v>
      </x:c>
      <x:c r="G337" s="192" t="str">
        <x:v>3009 - Waterworks  (Ingram)</x:v>
      </x:c>
      <x:c r="H337" s="192" t="str">
        <x:v/>
      </x:c>
      <x:c r="I337" s="192" t="str">
        <x:v>Warehouse</x:v>
      </x:c>
      <x:c r="J337" s="192" t="str">
        <x:v>1</x:v>
      </x:c>
      <x:c r="K337" s="192" t="str">
        <x:v/>
      </x:c>
      <x:c r="L337" s="192" t="str">
        <x:v>3009</x:v>
      </x:c>
      <x:c r="M337" s="192" t="str">
        <x:v>5/31/2017</x:v>
      </x:c>
      <x:c r="N337" s="183" t="n">
        <x:v>548095.00</x:v>
      </x:c>
      <x:c r="O337" s="192" t="str">
        <x:v>9/2/2017</x:v>
      </x:c>
      <x:c r="P337" s="183" t="n">
        <x:v>549980.00</x:v>
      </x:c>
      <x:c r="Q337" s="207" t="n">
        <x:v>0.0005</x:v>
      </x:c>
      <x:c r="R337" s="207" t="n">
        <x:v>0.0011</x:v>
      </x:c>
      <x:c r="S337" s="183" t="n">
        <x:v/>
      </x:c>
      <x:c r="T337" s="182" t="n">
        <x:f ca="1">=IF(AND(U337=0,S337&gt;0),-100%,IF(OR(S337=0,S337="-"),"-",IF(AND(S337=0,U337=0),0%,IF(S337&lt;U337,SUM(U337-S337)/S337,IF(S337&gt;U337,SUM(-1*(S337-U337)/S337),"")))))</x:f>
        <x:v/>
      </x:c>
      <x:c r="U337" s="183" t="n">
        <x:v>1885.00</x:v>
      </x:c>
      <x:c r="V337" s="183" t="n">
        <x:f ca="1">=SUM(U337/ round((O337- M337)/30.42,0))</x:f>
        <x:v/>
      </x:c>
      <x:c r="W337" s="196">
        <x:f ca="1">=IF(T337="","",IF(T337="-","",IF(U337=0,"",IF(OR(T337&gt;AA4,T337&lt;-AA4),"*",""))))</x:f>
        <x:v/>
      </x:c>
      <x:c r="X337" s="98" t="str">
        <x:v/>
      </x:c>
    </x:row>
    <x:row r="338" spans="1:25" s="12" x14ac:dyDescent="0.25">
      <x:c r="A338" s="90" t="str">
        <x:v>330</x:v>
      </x:c>
      <x:c r="B338" s="191" t="str">
        <x:v>FPR49091</x:v>
      </x:c>
      <x:c r="C338" s="191" t="str">
        <x:v>HP LJ M425</x:v>
      </x:c>
      <x:c r="D338" s="191" t="str">
        <x:v>B/W Laser Prints</x:v>
      </x:c>
      <x:c r="E338" s="191" t="str">
        <x:v>CNF8G77HZS</x:v>
      </x:c>
      <x:c r="F338" s="191" t="str">
        <x:v>Active</x:v>
      </x:c>
      <x:c r="G338" s="191" t="str">
        <x:v>1049 - Houston HVAC</x:v>
      </x:c>
      <x:c r="H338" s="191" t="str">
        <x:v/>
      </x:c>
      <x:c r="I338" s="191" t="str">
        <x:v/>
      </x:c>
      <x:c r="J338" s="191" t="str">
        <x:v/>
      </x:c>
      <x:c r="K338" s="191" t="str">
        <x:v>Rusty</x:v>
      </x:c>
      <x:c r="L338" s="191" t="str">
        <x:v>1049</x:v>
      </x:c>
      <x:c r="M338" s="191" t="str">
        <x:v>6/1/2014</x:v>
      </x:c>
      <x:c r="N338" s="189" t="n">
        <x:v>5.00</x:v>
      </x:c>
      <x:c r="O338" s="191" t="str">
        <x:v>12/9/2014</x:v>
      </x:c>
      <x:c r="P338" s="189" t="n">
        <x:v>1888.00</x:v>
      </x:c>
      <x:c r="Q338" s="206" t="n">
        <x:v>0.0005</x:v>
      </x:c>
      <x:c r="R338" s="206" t="n">
        <x:v>0.0011</x:v>
      </x:c>
      <x:c r="S338" s="189" t="n">
        <x:v/>
      </x:c>
      <x:c r="T338" s="187" t="n">
        <x:f ca="1">=IF(AND(U338=0,S338&gt;0),-100%,IF(OR(S338=0,S338="-"),"-",IF(AND(S338=0,U338=0),0%,IF(S338&lt;U338,SUM(U338-S338)/S338,IF(S338&gt;U338,SUM(-1*(S338-U338)/S338),"")))))</x:f>
        <x:v/>
      </x:c>
      <x:c r="U338" s="189" t="n">
        <x:v>1883.00</x:v>
      </x:c>
      <x:c r="V338" s="189" t="n">
        <x:f ca="1">=SUM(U338/ round((O338- M338)/30.42,0))</x:f>
        <x:v/>
      </x:c>
      <x:c r="W338" s="195">
        <x:f ca="1">=IF(T338="","",IF(T338="-","",IF(U338=0,"",IF(OR(T338&gt;AA4,T338&lt;-AA4),"*",""))))</x:f>
        <x:v/>
      </x:c>
      <x:c r="X338" s="91" t="str">
        <x:v/>
      </x:c>
    </x:row>
    <x:row r="339" spans="1:25" s="12" x14ac:dyDescent="0.25">
      <x:c r="A339" s="96" t="str">
        <x:v>331</x:v>
      </x:c>
      <x:c r="B339" s="192" t="str">
        <x:v>FPR50566</x:v>
      </x:c>
      <x:c r="C339" s="192" t="str">
        <x:v>HP LJ M401dn</x:v>
      </x:c>
      <x:c r="D339" s="192" t="str">
        <x:v>B/W Laser Prints</x:v>
      </x:c>
      <x:c r="E339" s="192" t="str">
        <x:v>PHGFG27663</x:v>
      </x:c>
      <x:c r="F339" s="192" t="str">
        <x:v>Active</x:v>
      </x:c>
      <x:c r="G339" s="192" t="str">
        <x:v>1093 - Carrollton HVAC DC</x:v>
      </x:c>
      <x:c r="H339" s="192" t="str">
        <x:v/>
      </x:c>
      <x:c r="I339" s="192" t="str">
        <x:v>Eclipse</x:v>
      </x:c>
      <x:c r="J339" s="192" t="str">
        <x:v/>
      </x:c>
      <x:c r="K339" s="192" t="str">
        <x:v/>
      </x:c>
      <x:c r="L339" s="192" t="str">
        <x:v>1093</x:v>
      </x:c>
      <x:c r="M339" s="192" t="str">
        <x:v>9/1/2016</x:v>
      </x:c>
      <x:c r="N339" s="183" t="n">
        <x:v>3444.00</x:v>
      </x:c>
      <x:c r="O339" s="192" t="str">
        <x:v>11/28/2016</x:v>
      </x:c>
      <x:c r="P339" s="183" t="n">
        <x:v>5300.00</x:v>
      </x:c>
      <x:c r="Q339" s="207" t="n">
        <x:v>0.0005</x:v>
      </x:c>
      <x:c r="R339" s="207" t="n">
        <x:v>0.0011</x:v>
      </x:c>
      <x:c r="S339" s="183" t="n">
        <x:v/>
      </x:c>
      <x:c r="T339" s="182" t="n">
        <x:f ca="1">=IF(AND(U339=0,S339&gt;0),-100%,IF(OR(S339=0,S339="-"),"-",IF(AND(S339=0,U339=0),0%,IF(S339&lt;U339,SUM(U339-S339)/S339,IF(S339&gt;U339,SUM(-1*(S339-U339)/S339),"")))))</x:f>
        <x:v/>
      </x:c>
      <x:c r="U339" s="183" t="n">
        <x:v>1856.00</x:v>
      </x:c>
      <x:c r="V339" s="183" t="n">
        <x:f ca="1">=SUM(U339/ round((O339- M339)/30.42,0))</x:f>
        <x:v/>
      </x:c>
      <x:c r="W339" s="196">
        <x:f ca="1">=IF(T339="","",IF(T339="-","",IF(U339=0,"",IF(OR(T339&gt;AA4,T339&lt;-AA4),"*",""))))</x:f>
        <x:v/>
      </x:c>
      <x:c r="X339" s="98" t="str">
        <x:v/>
      </x:c>
    </x:row>
    <x:row r="340" spans="1:25" s="12" x14ac:dyDescent="0.25">
      <x:c r="A340" s="90" t="str">
        <x:v>332</x:v>
      </x:c>
      <x:c r="B340" s="191" t="str">
        <x:v>FPR49105</x:v>
      </x:c>
      <x:c r="C340" s="191" t="str">
        <x:v>HP LJ M401dn</x:v>
      </x:c>
      <x:c r="D340" s="191" t="str">
        <x:v>B/W Laser Prints</x:v>
      </x:c>
      <x:c r="E340" s="191" t="str">
        <x:v>PHGFC14866</x:v>
      </x:c>
      <x:c r="F340" s="191" t="str">
        <x:v>Active</x:v>
      </x:c>
      <x:c r="G340" s="191" t="str">
        <x:v>1073 - Houston PVF</x:v>
      </x:c>
      <x:c r="H340" s="191" t="str">
        <x:v/>
      </x:c>
      <x:c r="I340" s="191" t="str">
        <x:v/>
      </x:c>
      <x:c r="J340" s="191" t="str">
        <x:v/>
      </x:c>
      <x:c r="K340" s="191" t="str">
        <x:v>Charlie</x:v>
      </x:c>
      <x:c r="L340" s="191" t="str">
        <x:v>1073</x:v>
      </x:c>
      <x:c r="M340" s="191" t="str">
        <x:v>6/1/2014</x:v>
      </x:c>
      <x:c r="N340" s="189" t="n">
        <x:v>2.00</x:v>
      </x:c>
      <x:c r="O340" s="191" t="str">
        <x:v>11/30/2014</x:v>
      </x:c>
      <x:c r="P340" s="189" t="n">
        <x:v>1825.00</x:v>
      </x:c>
      <x:c r="Q340" s="206" t="n">
        <x:v>0.0005</x:v>
      </x:c>
      <x:c r="R340" s="206" t="n">
        <x:v>0.0011</x:v>
      </x:c>
      <x:c r="S340" s="189" t="n">
        <x:v/>
      </x:c>
      <x:c r="T340" s="187" t="n">
        <x:f ca="1">=IF(AND(U340=0,S340&gt;0),-100%,IF(OR(S340=0,S340="-"),"-",IF(AND(S340=0,U340=0),0%,IF(S340&lt;U340,SUM(U340-S340)/S340,IF(S340&gt;U340,SUM(-1*(S340-U340)/S340),"")))))</x:f>
        <x:v/>
      </x:c>
      <x:c r="U340" s="189" t="n">
        <x:v>1823.00</x:v>
      </x:c>
      <x:c r="V340" s="189" t="n">
        <x:f ca="1">=SUM(U340/ round((O340- M340)/30.42,0))</x:f>
        <x:v/>
      </x:c>
      <x:c r="W340" s="195">
        <x:f ca="1">=IF(T340="","",IF(T340="-","",IF(U340=0,"",IF(OR(T340&gt;AA4,T340&lt;-AA4),"*",""))))</x:f>
        <x:v/>
      </x:c>
      <x:c r="X340" s="91" t="str">
        <x:v/>
      </x:c>
    </x:row>
    <x:row r="341" spans="1:25" s="12" x14ac:dyDescent="0.25">
      <x:c r="A341" s="96" t="str">
        <x:v>333</x:v>
      </x:c>
      <x:c r="B341" s="192" t="str">
        <x:v>FPR50658</x:v>
      </x:c>
      <x:c r="C341" s="192" t="str">
        <x:v>HP CLJ M476dn MFP</x:v>
      </x:c>
      <x:c r="D341" s="192" t="str">
        <x:v>B/W Laser Prints</x:v>
      </x:c>
      <x:c r="E341" s="192" t="str">
        <x:v>CNB8G7X95V</x:v>
      </x:c>
      <x:c r="F341" s="192" t="str">
        <x:v>Active</x:v>
      </x:c>
      <x:c r="G341" s="192" t="str">
        <x:v>1085 - Abilene Showroom</x:v>
      </x:c>
      <x:c r="H341" s="192" t="str">
        <x:v/>
      </x:c>
      <x:c r="I341" s="192" t="str">
        <x:v/>
      </x:c>
      <x:c r="J341" s="192" t="str">
        <x:v/>
      </x:c>
      <x:c r="K341" s="192" t="str">
        <x:v>Heather</x:v>
      </x:c>
      <x:c r="L341" s="192" t="str">
        <x:v>1085</x:v>
      </x:c>
      <x:c r="M341" s="192" t="str">
        <x:v>5/29/2015</x:v>
      </x:c>
      <x:c r="N341" s="183" t="n">
        <x:v>4951.00</x:v>
      </x:c>
      <x:c r="O341" s="192" t="str">
        <x:v>8/26/2015</x:v>
      </x:c>
      <x:c r="P341" s="183" t="n">
        <x:v>6759.00</x:v>
      </x:c>
      <x:c r="Q341" s="207" t="n">
        <x:v>0.0005</x:v>
      </x:c>
      <x:c r="R341" s="207" t="n">
        <x:v>0.0011</x:v>
      </x:c>
      <x:c r="S341" s="183" t="n">
        <x:v/>
      </x:c>
      <x:c r="T341" s="182" t="n">
        <x:f ca="1">=IF(AND(U341=0,S341&gt;0),-100%,IF(OR(S341=0,S341="-"),"-",IF(AND(S341=0,U341=0),0%,IF(S341&lt;U341,SUM(U341-S341)/S341,IF(S341&gt;U341,SUM(-1*(S341-U341)/S341),"")))))</x:f>
        <x:v/>
      </x:c>
      <x:c r="U341" s="183" t="n">
        <x:v>1808.00</x:v>
      </x:c>
      <x:c r="V341" s="183" t="n">
        <x:f ca="1">=SUM(U341/ round((O341- M341)/30.42,0))</x:f>
        <x:v/>
      </x:c>
      <x:c r="W341" s="196">
        <x:f ca="1">=IF(T341="","",IF(T341="-","",IF(U341=0,"",IF(OR(T341&gt;AA4,T341&lt;-AA4),"*",""))))</x:f>
        <x:v/>
      </x:c>
      <x:c r="X341" s="98" t="str">
        <x:v/>
      </x:c>
    </x:row>
    <x:row r="342" spans="1:25" s="12" x14ac:dyDescent="0.25">
      <x:c r="A342" s="90" t="str">
        <x:v>334</x:v>
      </x:c>
      <x:c r="B342" s="191" t="str">
        <x:v>FPR56097</x:v>
      </x:c>
      <x:c r="C342" s="191" t="str">
        <x:v>HP LJ M402dn</x:v>
      </x:c>
      <x:c r="D342" s="191" t="str">
        <x:v>B/W Laser Prints</x:v>
      </x:c>
      <x:c r="E342" s="191" t="str">
        <x:v>PHB5B12940</x:v>
      </x:c>
      <x:c r="F342" s="191" t="str">
        <x:v>Active</x:v>
      </x:c>
      <x:c r="G342" s="191" t="str">
        <x:v>1405 - Kennesaw</x:v>
      </x:c>
      <x:c r="H342" s="191" t="str">
        <x:v/>
      </x:c>
      <x:c r="I342" s="191" t="str">
        <x:v/>
      </x:c>
      <x:c r="J342" s="191" t="str">
        <x:v/>
      </x:c>
      <x:c r="K342" s="191" t="str">
        <x:v/>
      </x:c>
      <x:c r="L342" s="191" t="str">
        <x:v>1405</x:v>
      </x:c>
      <x:c r="M342" s="191" t="str">
        <x:v>4/14/2017</x:v>
      </x:c>
      <x:c r="N342" s="189" t="n">
        <x:v>0.00</x:v>
      </x:c>
      <x:c r="O342" s="191" t="str">
        <x:v>5/31/2017</x:v>
      </x:c>
      <x:c r="P342" s="189" t="n">
        <x:v>1795.00</x:v>
      </x:c>
      <x:c r="Q342" s="206" t="n">
        <x:v>0.0005</x:v>
      </x:c>
      <x:c r="R342" s="206" t="n">
        <x:v>0.001</x:v>
      </x:c>
      <x:c r="S342" s="189" t="n">
        <x:v/>
      </x:c>
      <x:c r="T342" s="187" t="n">
        <x:f ca="1">=IF(AND(U342=0,S342&gt;0),-100%,IF(OR(S342=0,S342="-"),"-",IF(AND(S342=0,U342=0),0%,IF(S342&lt;U342,SUM(U342-S342)/S342,IF(S342&gt;U342,SUM(-1*(S342-U342)/S342),"")))))</x:f>
        <x:v/>
      </x:c>
      <x:c r="U342" s="189" t="n">
        <x:v>1795.00</x:v>
      </x:c>
      <x:c r="V342" s="189" t="n">
        <x:f ca="1">=SUM(U342/ round((O342- M342)/30.42,0))</x:f>
        <x:v/>
      </x:c>
      <x:c r="W342" s="195">
        <x:f ca="1">=IF(T342="","",IF(T342="-","",IF(U342=0,"",IF(OR(T342&gt;AA4,T342&lt;-AA4),"*",""))))</x:f>
        <x:v/>
      </x:c>
      <x:c r="X342" s="91" t="str">
        <x:v/>
      </x:c>
    </x:row>
    <x:row r="343" spans="1:25" s="12" x14ac:dyDescent="0.25">
      <x:c r="A343" s="96" t="str">
        <x:v>335</x:v>
      </x:c>
      <x:c r="B343" s="192" t="str">
        <x:v>FPR55962</x:v>
      </x:c>
      <x:c r="C343" s="192" t="str">
        <x:v>HP LJ M402dn</x:v>
      </x:c>
      <x:c r="D343" s="192" t="str">
        <x:v>B/W Laser Prints</x:v>
      </x:c>
      <x:c r="E343" s="192" t="str">
        <x:v>PHBQF41273</x:v>
      </x:c>
      <x:c r="F343" s="192" t="str">
        <x:v>Active</x:v>
      </x:c>
      <x:c r="G343" s="192" t="str">
        <x:v>1030 - Conroe</x:v>
      </x:c>
      <x:c r="H343" s="192" t="str">
        <x:v/>
      </x:c>
      <x:c r="I343" s="192" t="str">
        <x:v>Warehouse</x:v>
      </x:c>
      <x:c r="J343" s="192" t="str">
        <x:v/>
      </x:c>
      <x:c r="K343" s="192" t="str">
        <x:v/>
      </x:c>
      <x:c r="L343" s="192" t="str">
        <x:v>1030</x:v>
      </x:c>
      <x:c r="M343" s="192" t="str">
        <x:v>9/1/2016</x:v>
      </x:c>
      <x:c r="N343" s="183" t="n">
        <x:v>0.00</x:v>
      </x:c>
      <x:c r="O343" s="192" t="str">
        <x:v>11/23/2016</x:v>
      </x:c>
      <x:c r="P343" s="183" t="n">
        <x:v>1786.00</x:v>
      </x:c>
      <x:c r="Q343" s="207" t="n">
        <x:v>0.0005</x:v>
      </x:c>
      <x:c r="R343" s="207" t="n">
        <x:v>0.001</x:v>
      </x:c>
      <x:c r="S343" s="183" t="n">
        <x:v/>
      </x:c>
      <x:c r="T343" s="182" t="n">
        <x:f ca="1">=IF(AND(U343=0,S343&gt;0),-100%,IF(OR(S343=0,S343="-"),"-",IF(AND(S343=0,U343=0),0%,IF(S343&lt;U343,SUM(U343-S343)/S343,IF(S343&gt;U343,SUM(-1*(S343-U343)/S343),"")))))</x:f>
        <x:v/>
      </x:c>
      <x:c r="U343" s="183" t="n">
        <x:v>1786.00</x:v>
      </x:c>
      <x:c r="V343" s="183" t="n">
        <x:f ca="1">=SUM(U343/ round((O343- M343)/30.42,0))</x:f>
        <x:v/>
      </x:c>
      <x:c r="W343" s="196">
        <x:f ca="1">=IF(T343="","",IF(T343="-","",IF(U343=0,"",IF(OR(T343&gt;AA4,T343&lt;-AA4),"*",""))))</x:f>
        <x:v/>
      </x:c>
      <x:c r="X343" s="98" t="str">
        <x:v/>
      </x:c>
    </x:row>
    <x:row r="344" spans="1:25" s="12" x14ac:dyDescent="0.25">
      <x:c r="A344" s="90" t="str">
        <x:v>336</x:v>
      </x:c>
      <x:c r="B344" s="191" t="str">
        <x:v>FPR49045</x:v>
      </x:c>
      <x:c r="C344" s="191" t="str">
        <x:v>HP LJ M425</x:v>
      </x:c>
      <x:c r="D344" s="191" t="str">
        <x:v>B/W Laser Prints</x:v>
      </x:c>
      <x:c r="E344" s="191" t="str">
        <x:v>CNF8G6CJDL</x:v>
      </x:c>
      <x:c r="F344" s="191" t="str">
        <x:v>Active</x:v>
      </x:c>
      <x:c r="G344" s="191" t="str">
        <x:v>1020 - Carrollton HVAC</x:v>
      </x:c>
      <x:c r="H344" s="191" t="str">
        <x:v/>
      </x:c>
      <x:c r="I344" s="191" t="str">
        <x:v>Back Office</x:v>
      </x:c>
      <x:c r="J344" s="191" t="str">
        <x:v/>
      </x:c>
      <x:c r="K344" s="191" t="str">
        <x:v/>
      </x:c>
      <x:c r="L344" s="191" t="str">
        <x:v>1020</x:v>
      </x:c>
      <x:c r="M344" s="191" t="str">
        <x:v>8/26/2015</x:v>
      </x:c>
      <x:c r="N344" s="189" t="n">
        <x:v>10378.00</x:v>
      </x:c>
      <x:c r="O344" s="191" t="str">
        <x:v>11/20/2015</x:v>
      </x:c>
      <x:c r="P344" s="189" t="n">
        <x:v>12147.00</x:v>
      </x:c>
      <x:c r="Q344" s="206" t="n">
        <x:v>0.0005</x:v>
      </x:c>
      <x:c r="R344" s="206" t="n">
        <x:v>0.001</x:v>
      </x:c>
      <x:c r="S344" s="189" t="n">
        <x:v/>
      </x:c>
      <x:c r="T344" s="187" t="n">
        <x:f ca="1">=IF(AND(U344=0,S344&gt;0),-100%,IF(OR(S344=0,S344="-"),"-",IF(AND(S344=0,U344=0),0%,IF(S344&lt;U344,SUM(U344-S344)/S344,IF(S344&gt;U344,SUM(-1*(S344-U344)/S344),"")))))</x:f>
        <x:v/>
      </x:c>
      <x:c r="U344" s="189" t="n">
        <x:v>1769.00</x:v>
      </x:c>
      <x:c r="V344" s="189" t="n">
        <x:f ca="1">=SUM(U344/ round((O344- M344)/30.42,0))</x:f>
        <x:v/>
      </x:c>
      <x:c r="W344" s="195">
        <x:f ca="1">=IF(T344="","",IF(T344="-","",IF(U344=0,"",IF(OR(T344&gt;AA4,T344&lt;-AA4),"*",""))))</x:f>
        <x:v/>
      </x:c>
      <x:c r="X344" s="91" t="str">
        <x:v/>
      </x:c>
    </x:row>
    <x:row r="345" spans="1:25" s="12" x14ac:dyDescent="0.25">
      <x:c r="A345" s="96" t="str">
        <x:v>337</x:v>
      </x:c>
      <x:c r="B345" s="192" t="str">
        <x:v>FPR56065</x:v>
      </x:c>
      <x:c r="C345" s="192" t="str">
        <x:v>HP LJ M402dn</x:v>
      </x:c>
      <x:c r="D345" s="192" t="str">
        <x:v>B/W Laser Prints</x:v>
      </x:c>
      <x:c r="E345" s="192" t="str">
        <x:v>PHB5B12948</x:v>
      </x:c>
      <x:c r="F345" s="192" t="str">
        <x:v>Active</x:v>
      </x:c>
      <x:c r="G345" s="192" t="str">
        <x:v>1306 - MRO Raleigh</x:v>
      </x:c>
      <x:c r="H345" s="192" t="str">
        <x:v/>
      </x:c>
      <x:c r="I345" s="192" t="str">
        <x:v/>
      </x:c>
      <x:c r="J345" s="192" t="str">
        <x:v/>
      </x:c>
      <x:c r="K345" s="192" t="str">
        <x:v>Eric Allen</x:v>
      </x:c>
      <x:c r="L345" s="192" t="str">
        <x:v>1306</x:v>
      </x:c>
      <x:c r="M345" s="192" t="str">
        <x:v>4/14/2017</x:v>
      </x:c>
      <x:c r="N345" s="183" t="n">
        <x:v>0.00</x:v>
      </x:c>
      <x:c r="O345" s="192" t="str">
        <x:v>5/31/2017</x:v>
      </x:c>
      <x:c r="P345" s="183" t="n">
        <x:v>1767.00</x:v>
      </x:c>
      <x:c r="Q345" s="207" t="n">
        <x:v>0.0005</x:v>
      </x:c>
      <x:c r="R345" s="207" t="n">
        <x:v>0.001</x:v>
      </x:c>
      <x:c r="S345" s="183" t="n">
        <x:v/>
      </x:c>
      <x:c r="T345" s="182" t="n">
        <x:f ca="1">=IF(AND(U345=0,S345&gt;0),-100%,IF(OR(S345=0,S345="-"),"-",IF(AND(S345=0,U345=0),0%,IF(S345&lt;U345,SUM(U345-S345)/S345,IF(S345&gt;U345,SUM(-1*(S345-U345)/S345),"")))))</x:f>
        <x:v/>
      </x:c>
      <x:c r="U345" s="183" t="n">
        <x:v>1767.00</x:v>
      </x:c>
      <x:c r="V345" s="183" t="n">
        <x:f ca="1">=SUM(U345/ round((O345- M345)/30.42,0))</x:f>
        <x:v/>
      </x:c>
      <x:c r="W345" s="196">
        <x:f ca="1">=IF(T345="","",IF(T345="-","",IF(U345=0,"",IF(OR(T345&gt;AA4,T345&lt;-AA4),"*",""))))</x:f>
        <x:v/>
      </x:c>
      <x:c r="X345" s="98" t="str">
        <x:v/>
      </x:c>
    </x:row>
    <x:row r="346" spans="1:25" s="12" x14ac:dyDescent="0.25">
      <x:c r="A346" s="90" t="str">
        <x:v>338</x:v>
      </x:c>
      <x:c r="B346" s="191" t="str">
        <x:v>FPR50577</x:v>
      </x:c>
      <x:c r="C346" s="191" t="str">
        <x:v>HP LJ M401dn</x:v>
      </x:c>
      <x:c r="D346" s="191" t="str">
        <x:v>B/W Laser Prints</x:v>
      </x:c>
      <x:c r="E346" s="191" t="str">
        <x:v>PHGFG27658</x:v>
      </x:c>
      <x:c r="F346" s="191" t="str">
        <x:v>Active</x:v>
      </x:c>
      <x:c r="G346" s="191" t="str">
        <x:v>1057 - Fort Worth HVAC</x:v>
      </x:c>
      <x:c r="H346" s="191" t="str">
        <x:v/>
      </x:c>
      <x:c r="I346" s="191" t="str">
        <x:v>Eclipse / Shipping</x:v>
      </x:c>
      <x:c r="J346" s="191" t="str">
        <x:v/>
      </x:c>
      <x:c r="K346" s="191" t="str">
        <x:v/>
      </x:c>
      <x:c r="L346" s="191" t="str">
        <x:v>1057</x:v>
      </x:c>
      <x:c r="M346" s="191" t="str">
        <x:v>2/22/2016</x:v>
      </x:c>
      <x:c r="N346" s="189" t="n">
        <x:v>6358.00</x:v>
      </x:c>
      <x:c r="O346" s="191" t="str">
        <x:v>5/27/2016</x:v>
      </x:c>
      <x:c r="P346" s="189" t="n">
        <x:v>8090.00</x:v>
      </x:c>
      <x:c r="Q346" s="206" t="n">
        <x:v>0.0005</x:v>
      </x:c>
      <x:c r="R346" s="206" t="n">
        <x:v>0.001</x:v>
      </x:c>
      <x:c r="S346" s="189" t="n">
        <x:v/>
      </x:c>
      <x:c r="T346" s="187" t="n">
        <x:f ca="1">=IF(AND(U346=0,S346&gt;0),-100%,IF(OR(S346=0,S346="-"),"-",IF(AND(S346=0,U346=0),0%,IF(S346&lt;U346,SUM(U346-S346)/S346,IF(S346&gt;U346,SUM(-1*(S346-U346)/S346),"")))))</x:f>
        <x:v/>
      </x:c>
      <x:c r="U346" s="189" t="n">
        <x:v>1732.00</x:v>
      </x:c>
      <x:c r="V346" s="189" t="n">
        <x:f ca="1">=SUM(U346/ round((O346- M346)/30.42,0))</x:f>
        <x:v/>
      </x:c>
      <x:c r="W346" s="195">
        <x:f ca="1">=IF(T346="","",IF(T346="-","",IF(U346=0,"",IF(OR(T346&gt;AA4,T346&lt;-AA4),"*",""))))</x:f>
        <x:v/>
      </x:c>
      <x:c r="X346" s="91" t="str">
        <x:v/>
      </x:c>
    </x:row>
    <x:row r="347" spans="1:25" s="12" x14ac:dyDescent="0.25">
      <x:c r="A347" s="96" t="str">
        <x:v>339</x:v>
      </x:c>
      <x:c r="B347" s="192" t="str">
        <x:v>FPR51517</x:v>
      </x:c>
      <x:c r="C347" s="192" t="str">
        <x:v>HP LJ M401n</x:v>
      </x:c>
      <x:c r="D347" s="192" t="str">
        <x:v>B/W Laser Prints</x:v>
      </x:c>
      <x:c r="E347" s="192" t="str">
        <x:v>PHGDB61014</x:v>
      </x:c>
      <x:c r="F347" s="192" t="str">
        <x:v>Active</x:v>
      </x:c>
      <x:c r="G347" s="192" t="str">
        <x:v>1015 - Round Rock</x:v>
      </x:c>
      <x:c r="H347" s="192" t="str">
        <x:v/>
      </x:c>
      <x:c r="I347" s="192" t="str">
        <x:v/>
      </x:c>
      <x:c r="J347" s="192" t="str">
        <x:v/>
      </x:c>
      <x:c r="K347" s="192" t="str">
        <x:v/>
      </x:c>
      <x:c r="L347" s="192" t="str">
        <x:v>1015</x:v>
      </x:c>
      <x:c r="M347" s="192" t="str">
        <x:v>12/4/2015</x:v>
      </x:c>
      <x:c r="N347" s="183" t="n">
        <x:v>0.00</x:v>
      </x:c>
      <x:c r="O347" s="192" t="str">
        <x:v>2/22/2016</x:v>
      </x:c>
      <x:c r="P347" s="183" t="n">
        <x:v>1726.00</x:v>
      </x:c>
      <x:c r="Q347" s="207" t="n">
        <x:v>0.0005</x:v>
      </x:c>
      <x:c r="R347" s="207" t="n">
        <x:v>0.001</x:v>
      </x:c>
      <x:c r="S347" s="183" t="n">
        <x:v/>
      </x:c>
      <x:c r="T347" s="182" t="n">
        <x:f ca="1">=IF(AND(U347=0,S347&gt;0),-100%,IF(OR(S347=0,S347="-"),"-",IF(AND(S347=0,U347=0),0%,IF(S347&lt;U347,SUM(U347-S347)/S347,IF(S347&gt;U347,SUM(-1*(S347-U347)/S347),"")))))</x:f>
        <x:v/>
      </x:c>
      <x:c r="U347" s="183" t="n">
        <x:v>1726.00</x:v>
      </x:c>
      <x:c r="V347" s="183" t="n">
        <x:f ca="1">=SUM(U347/ round((O347- M347)/30.42,0))</x:f>
        <x:v/>
      </x:c>
      <x:c r="W347" s="196">
        <x:f ca="1">=IF(T347="","",IF(T347="-","",IF(U347=0,"",IF(OR(T347&gt;AA4,T347&lt;-AA4),"*",""))))</x:f>
        <x:v/>
      </x:c>
      <x:c r="X347" s="98" t="str">
        <x:v/>
      </x:c>
    </x:row>
    <x:row r="348" spans="1:25" s="12" x14ac:dyDescent="0.25">
      <x:c r="A348" s="90" t="str">
        <x:v>340</x:v>
      </x:c>
      <x:c r="B348" s="191" t="str">
        <x:v>FPR50551</x:v>
      </x:c>
      <x:c r="C348" s="191" t="str">
        <x:v>HP LJ M425</x:v>
      </x:c>
      <x:c r="D348" s="191" t="str">
        <x:v>B/W Laser Prints</x:v>
      </x:c>
      <x:c r="E348" s="191" t="str">
        <x:v>CNF8GBG614</x:v>
      </x:c>
      <x:c r="F348" s="191" t="str">
        <x:v>Active</x:v>
      </x:c>
      <x:c r="G348" s="191" t="str">
        <x:v>1100 - El Paso</x:v>
      </x:c>
      <x:c r="H348" s="191" t="str">
        <x:v/>
      </x:c>
      <x:c r="I348" s="191" t="str">
        <x:v/>
      </x:c>
      <x:c r="J348" s="191" t="str">
        <x:v/>
      </x:c>
      <x:c r="K348" s="191" t="str">
        <x:v/>
      </x:c>
      <x:c r="L348" s="191" t="str">
        <x:v>1100</x:v>
      </x:c>
      <x:c r="M348" s="191" t="str">
        <x:v>8/24/2016</x:v>
      </x:c>
      <x:c r="N348" s="189" t="n">
        <x:v>8956.00</x:v>
      </x:c>
      <x:c r="O348" s="191" t="str">
        <x:v>11/22/2016</x:v>
      </x:c>
      <x:c r="P348" s="189" t="n">
        <x:v>10659.00</x:v>
      </x:c>
      <x:c r="Q348" s="206" t="n">
        <x:v>0.0005</x:v>
      </x:c>
      <x:c r="R348" s="206" t="n">
        <x:v>0.001</x:v>
      </x:c>
      <x:c r="S348" s="189" t="n">
        <x:v/>
      </x:c>
      <x:c r="T348" s="187" t="n">
        <x:f ca="1">=IF(AND(U348=0,S348&gt;0),-100%,IF(OR(S348=0,S348="-"),"-",IF(AND(S348=0,U348=0),0%,IF(S348&lt;U348,SUM(U348-S348)/S348,IF(S348&gt;U348,SUM(-1*(S348-U348)/S348),"")))))</x:f>
        <x:v/>
      </x:c>
      <x:c r="U348" s="189" t="n">
        <x:v>1703.00</x:v>
      </x:c>
      <x:c r="V348" s="189" t="n">
        <x:f ca="1">=SUM(U348/ round((O348- M348)/30.42,0))</x:f>
        <x:v/>
      </x:c>
      <x:c r="W348" s="195">
        <x:f ca="1">=IF(T348="","",IF(T348="-","",IF(U348=0,"",IF(OR(T348&gt;AA4,T348&lt;-AA4),"*",""))))</x:f>
        <x:v/>
      </x:c>
      <x:c r="X348" s="91" t="str">
        <x:v/>
      </x:c>
    </x:row>
    <x:row r="349" spans="1:25" s="12" x14ac:dyDescent="0.25">
      <x:c r="A349" s="96" t="str">
        <x:v>341</x:v>
      </x:c>
      <x:c r="B349" s="192" t="str">
        <x:v>FPR48630</x:v>
      </x:c>
      <x:c r="C349" s="192" t="str">
        <x:v>HP LJ M425</x:v>
      </x:c>
      <x:c r="D349" s="192" t="str">
        <x:v>B/W Laser Prints</x:v>
      </x:c>
      <x:c r="E349" s="192" t="str">
        <x:v>CNF8G4W0BR</x:v>
      </x:c>
      <x:c r="F349" s="192" t="str">
        <x:v>Active</x:v>
      </x:c>
      <x:c r="G349" s="192" t="str">
        <x:v>M650 - Annex</x:v>
      </x:c>
      <x:c r="H349" s="192" t="str">
        <x:v/>
      </x:c>
      <x:c r="I349" s="192" t="str">
        <x:v/>
      </x:c>
      <x:c r="J349" s="192" t="str">
        <x:v>1</x:v>
      </x:c>
      <x:c r="K349" s="192" t="str">
        <x:v>Shared / Jeff</x:v>
      </x:c>
      <x:c r="L349" s="192" t="str">
        <x:v>M153</x:v>
      </x:c>
      <x:c r="M349" s="192" t="str">
        <x:v>9/1/2015</x:v>
      </x:c>
      <x:c r="N349" s="183" t="n">
        <x:v>0.00</x:v>
      </x:c>
      <x:c r="O349" s="192" t="str">
        <x:v>11/20/2015</x:v>
      </x:c>
      <x:c r="P349" s="183" t="n">
        <x:v>1693.00</x:v>
      </x:c>
      <x:c r="Q349" s="207" t="n">
        <x:v>0.0005</x:v>
      </x:c>
      <x:c r="R349" s="207" t="n">
        <x:v>0.001</x:v>
      </x:c>
      <x:c r="S349" s="183" t="n">
        <x:v/>
      </x:c>
      <x:c r="T349" s="182" t="n">
        <x:f ca="1">=IF(AND(U349=0,S349&gt;0),-100%,IF(OR(S349=0,S349="-"),"-",IF(AND(S349=0,U349=0),0%,IF(S349&lt;U349,SUM(U349-S349)/S349,IF(S349&gt;U349,SUM(-1*(S349-U349)/S349),"")))))</x:f>
        <x:v/>
      </x:c>
      <x:c r="U349" s="183" t="n">
        <x:v>1693.00</x:v>
      </x:c>
      <x:c r="V349" s="183" t="n">
        <x:f ca="1">=SUM(U349/ round((O349- M349)/30.42,0))</x:f>
        <x:v/>
      </x:c>
      <x:c r="W349" s="196">
        <x:f ca="1">=IF(T349="","",IF(T349="-","",IF(U349=0,"",IF(OR(T349&gt;AA4,T349&lt;-AA4),"*",""))))</x:f>
        <x:v/>
      </x:c>
      <x:c r="X349" s="98" t="str">
        <x:v/>
      </x:c>
    </x:row>
    <x:row r="350" spans="1:25" s="12" x14ac:dyDescent="0.25">
      <x:c r="A350" s="90" t="str">
        <x:v>342</x:v>
      </x:c>
      <x:c r="B350" s="191" t="str">
        <x:v>FPR56085</x:v>
      </x:c>
      <x:c r="C350" s="191" t="str">
        <x:v>HP LJ M402dn</x:v>
      </x:c>
      <x:c r="D350" s="191" t="str">
        <x:v>B/W Laser Prints</x:v>
      </x:c>
      <x:c r="E350" s="191" t="str">
        <x:v>PHB5B12935</x:v>
      </x:c>
      <x:c r="F350" s="191" t="str">
        <x:v>Active</x:v>
      </x:c>
      <x:c r="G350" s="191" t="str">
        <x:v>1403 - Forest Park</x:v>
      </x:c>
      <x:c r="H350" s="191" t="str">
        <x:v/>
      </x:c>
      <x:c r="I350" s="191" t="str">
        <x:v/>
      </x:c>
      <x:c r="J350" s="191" t="str">
        <x:v/>
      </x:c>
      <x:c r="K350" s="191" t="str">
        <x:v>Angie Loehne</x:v>
      </x:c>
      <x:c r="L350" s="191" t="str">
        <x:v>1403</x:v>
      </x:c>
      <x:c r="M350" s="191" t="str">
        <x:v>4/14/2017</x:v>
      </x:c>
      <x:c r="N350" s="189" t="n">
        <x:v>0.00</x:v>
      </x:c>
      <x:c r="O350" s="191" t="str">
        <x:v>5/31/2017</x:v>
      </x:c>
      <x:c r="P350" s="189" t="n">
        <x:v>1691.00</x:v>
      </x:c>
      <x:c r="Q350" s="206" t="n">
        <x:v>0.0005</x:v>
      </x:c>
      <x:c r="R350" s="206" t="n">
        <x:v>0.001</x:v>
      </x:c>
      <x:c r="S350" s="189" t="n">
        <x:v/>
      </x:c>
      <x:c r="T350" s="187" t="n">
        <x:f ca="1">=IF(AND(U350=0,S350&gt;0),-100%,IF(OR(S350=0,S350="-"),"-",IF(AND(S350=0,U350=0),0%,IF(S350&lt;U350,SUM(U350-S350)/S350,IF(S350&gt;U350,SUM(-1*(S350-U350)/S350),"")))))</x:f>
        <x:v/>
      </x:c>
      <x:c r="U350" s="189" t="n">
        <x:v>1691.00</x:v>
      </x:c>
      <x:c r="V350" s="189" t="n">
        <x:f ca="1">=SUM(U350/ round((O350- M350)/30.42,0))</x:f>
        <x:v/>
      </x:c>
      <x:c r="W350" s="195">
        <x:f ca="1">=IF(T350="","",IF(T350="-","",IF(U350=0,"",IF(OR(T350&gt;AA4,T350&lt;-AA4),"*",""))))</x:f>
        <x:v/>
      </x:c>
      <x:c r="X350" s="91" t="str">
        <x:v/>
      </x:c>
    </x:row>
    <x:row r="351" spans="1:25" s="12" x14ac:dyDescent="0.25">
      <x:c r="A351" s="96" t="str">
        <x:v>343</x:v>
      </x:c>
      <x:c r="B351" s="192" t="str">
        <x:v>FPR49291</x:v>
      </x:c>
      <x:c r="C351" s="192" t="str">
        <x:v>HP LJ M401dn</x:v>
      </x:c>
      <x:c r="D351" s="192" t="str">
        <x:v>B/W Laser Prints</x:v>
      </x:c>
      <x:c r="E351" s="192" t="str">
        <x:v>VNB5P02541</x:v>
      </x:c>
      <x:c r="F351" s="192" t="str">
        <x:v>Active</x:v>
      </x:c>
      <x:c r="G351" s="192" t="str">
        <x:v>1007 - Houston Central</x:v>
      </x:c>
      <x:c r="H351" s="192" t="str">
        <x:v/>
      </x:c>
      <x:c r="I351" s="192" t="str">
        <x:v>Warehouse</x:v>
      </x:c>
      <x:c r="J351" s="192" t="str">
        <x:v>1</x:v>
      </x:c>
      <x:c r="K351" s="192" t="str">
        <x:v>Ed</x:v>
      </x:c>
      <x:c r="L351" s="192" t="str">
        <x:v>1007</x:v>
      </x:c>
      <x:c r="M351" s="192" t="str">
        <x:v>12/8/2016</x:v>
      </x:c>
      <x:c r="N351" s="183" t="n">
        <x:v>19058.00</x:v>
      </x:c>
      <x:c r="O351" s="192" t="str">
        <x:v>2/28/2017</x:v>
      </x:c>
      <x:c r="P351" s="183" t="n">
        <x:v>20670.00</x:v>
      </x:c>
      <x:c r="Q351" s="207" t="n">
        <x:v>0.0005</x:v>
      </x:c>
      <x:c r="R351" s="207" t="n">
        <x:v>0.0009</x:v>
      </x:c>
      <x:c r="S351" s="183" t="n">
        <x:v/>
      </x:c>
      <x:c r="T351" s="182" t="n">
        <x:f ca="1">=IF(AND(U351=0,S351&gt;0),-100%,IF(OR(S351=0,S351="-"),"-",IF(AND(S351=0,U351=0),0%,IF(S351&lt;U351,SUM(U351-S351)/S351,IF(S351&gt;U351,SUM(-1*(S351-U351)/S351),"")))))</x:f>
        <x:v/>
      </x:c>
      <x:c r="U351" s="183" t="n">
        <x:v>1612.00</x:v>
      </x:c>
      <x:c r="V351" s="183" t="n">
        <x:f ca="1">=SUM(U351/ round((O351- M351)/30.42,0))</x:f>
        <x:v/>
      </x:c>
      <x:c r="W351" s="196">
        <x:f ca="1">=IF(T351="","",IF(T351="-","",IF(U351=0,"",IF(OR(T351&gt;AA4,T351&lt;-AA4),"*",""))))</x:f>
        <x:v/>
      </x:c>
      <x:c r="X351" s="98" t="str">
        <x:v/>
      </x:c>
    </x:row>
    <x:row r="352" spans="1:25" s="12" x14ac:dyDescent="0.25">
      <x:c r="A352" s="90" t="str">
        <x:v>344</x:v>
      </x:c>
      <x:c r="B352" s="191" t="str">
        <x:v>FPR47407</x:v>
      </x:c>
      <x:c r="C352" s="191" t="str">
        <x:v>HP LJ M401dn</x:v>
      </x:c>
      <x:c r="D352" s="191" t="str">
        <x:v>B/W Laser Prints</x:v>
      </x:c>
      <x:c r="E352" s="191" t="str">
        <x:v>PHGFF11561</x:v>
      </x:c>
      <x:c r="F352" s="191" t="str">
        <x:v>Active</x:v>
      </x:c>
      <x:c r="G352" s="191" t="str">
        <x:v>1033 - Plano</x:v>
      </x:c>
      <x:c r="H352" s="191" t="str">
        <x:v/>
      </x:c>
      <x:c r="I352" s="191" t="str">
        <x:v/>
      </x:c>
      <x:c r="J352" s="191" t="str">
        <x:v/>
      </x:c>
      <x:c r="K352" s="191" t="str">
        <x:v>Jeremy</x:v>
      </x:c>
      <x:c r="L352" s="191" t="str">
        <x:v>1033</x:v>
      </x:c>
      <x:c r="M352" s="191" t="str">
        <x:v>6/3/2014</x:v>
      </x:c>
      <x:c r="N352" s="189" t="n">
        <x:v>0.00</x:v>
      </x:c>
      <x:c r="O352" s="191" t="str">
        <x:v>11/30/2014</x:v>
      </x:c>
      <x:c r="P352" s="189" t="n">
        <x:v>1608.00</x:v>
      </x:c>
      <x:c r="Q352" s="206" t="n">
        <x:v>0.0005</x:v>
      </x:c>
      <x:c r="R352" s="206" t="n">
        <x:v>0.0009</x:v>
      </x:c>
      <x:c r="S352" s="189" t="n">
        <x:v/>
      </x:c>
      <x:c r="T352" s="187" t="n">
        <x:f ca="1">=IF(AND(U352=0,S352&gt;0),-100%,IF(OR(S352=0,S352="-"),"-",IF(AND(S352=0,U352=0),0%,IF(S352&lt;U352,SUM(U352-S352)/S352,IF(S352&gt;U352,SUM(-1*(S352-U352)/S352),"")))))</x:f>
        <x:v/>
      </x:c>
      <x:c r="U352" s="189" t="n">
        <x:v>1608.00</x:v>
      </x:c>
      <x:c r="V352" s="189" t="n">
        <x:f ca="1">=SUM(U352/ round((O352- M352)/30.42,0))</x:f>
        <x:v/>
      </x:c>
      <x:c r="W352" s="195">
        <x:f ca="1">=IF(T352="","",IF(T352="-","",IF(U352=0,"",IF(OR(T352&gt;AA4,T352&lt;-AA4),"*",""))))</x:f>
        <x:v/>
      </x:c>
      <x:c r="X352" s="91" t="str">
        <x:v/>
      </x:c>
    </x:row>
    <x:row r="353" spans="1:25" s="12" x14ac:dyDescent="0.25">
      <x:c r="A353" s="96" t="str">
        <x:v>345</x:v>
      </x:c>
      <x:c r="B353" s="192" t="str">
        <x:v>FPR49092</x:v>
      </x:c>
      <x:c r="C353" s="192" t="str">
        <x:v>HP LJ M425</x:v>
      </x:c>
      <x:c r="D353" s="192" t="str">
        <x:v>B/W Laser Prints</x:v>
      </x:c>
      <x:c r="E353" s="192" t="str">
        <x:v>CNF8G77HYW</x:v>
      </x:c>
      <x:c r="F353" s="192" t="str">
        <x:v>Active</x:v>
      </x:c>
      <x:c r="G353" s="192" t="str">
        <x:v>1049 - Houston HVAC</x:v>
      </x:c>
      <x:c r="H353" s="192" t="str">
        <x:v/>
      </x:c>
      <x:c r="I353" s="192" t="str">
        <x:v/>
      </x:c>
      <x:c r="J353" s="192" t="str">
        <x:v/>
      </x:c>
      <x:c r="K353" s="192" t="str">
        <x:v>Jeff</x:v>
      </x:c>
      <x:c r="L353" s="192" t="str">
        <x:v>1049</x:v>
      </x:c>
      <x:c r="M353" s="192" t="str">
        <x:v>6/1/2014</x:v>
      </x:c>
      <x:c r="N353" s="183" t="n">
        <x:v>5.00</x:v>
      </x:c>
      <x:c r="O353" s="192" t="str">
        <x:v>12/9/2014</x:v>
      </x:c>
      <x:c r="P353" s="183" t="n">
        <x:v>1605.00</x:v>
      </x:c>
      <x:c r="Q353" s="207" t="n">
        <x:v>0.0005</x:v>
      </x:c>
      <x:c r="R353" s="207" t="n">
        <x:v>0.0009</x:v>
      </x:c>
      <x:c r="S353" s="183" t="n">
        <x:v/>
      </x:c>
      <x:c r="T353" s="182" t="n">
        <x:f ca="1">=IF(AND(U353=0,S353&gt;0),-100%,IF(OR(S353=0,S353="-"),"-",IF(AND(S353=0,U353=0),0%,IF(S353&lt;U353,SUM(U353-S353)/S353,IF(S353&gt;U353,SUM(-1*(S353-U353)/S353),"")))))</x:f>
        <x:v/>
      </x:c>
      <x:c r="U353" s="183" t="n">
        <x:v>1600.00</x:v>
      </x:c>
      <x:c r="V353" s="183" t="n">
        <x:f ca="1">=SUM(U353/ round((O353- M353)/30.42,0))</x:f>
        <x:v/>
      </x:c>
      <x:c r="W353" s="196">
        <x:f ca="1">=IF(T353="","",IF(T353="-","",IF(U353=0,"",IF(OR(T353&gt;AA4,T353&lt;-AA4),"*",""))))</x:f>
        <x:v/>
      </x:c>
      <x:c r="X353" s="98" t="str">
        <x:v/>
      </x:c>
    </x:row>
    <x:row r="354" spans="1:25" s="12" x14ac:dyDescent="0.25">
      <x:c r="A354" s="90" t="str">
        <x:v>346</x:v>
      </x:c>
      <x:c r="B354" s="191" t="str">
        <x:v>AFPR47332</x:v>
      </x:c>
      <x:c r="C354" s="191" t="str">
        <x:v>HP LJ M425</x:v>
      </x:c>
      <x:c r="D354" s="191" t="str">
        <x:v>B/W Laser Prints</x:v>
      </x:c>
      <x:c r="E354" s="191" t="str">
        <x:v>CNF8G8GHBD</x:v>
      </x:c>
      <x:c r="F354" s="191" t="str">
        <x:v>Inactive</x:v>
      </x:c>
      <x:c r="G354" s="191" t="str">
        <x:v>M650 - Annex</x:v>
      </x:c>
      <x:c r="H354" s="191" t="str">
        <x:v/>
      </x:c>
      <x:c r="I354" s="191" t="str">
        <x:v>Returned to Corporate from BR1104 OKC</x:v>
      </x:c>
      <x:c r="J354" s="191" t="str">
        <x:v/>
      </x:c>
      <x:c r="K354" s="191" t="str">
        <x:v/>
      </x:c>
      <x:c r="L354" s="191" t="str">
        <x:v>Cannot Find</x:v>
      </x:c>
      <x:c r="M354" s="191" t="str">
        <x:v>5/29/2015</x:v>
      </x:c>
      <x:c r="N354" s="189" t="n">
        <x:v>4083.00</x:v>
      </x:c>
      <x:c r="O354" s="191" t="str">
        <x:v>8/26/2015</x:v>
      </x:c>
      <x:c r="P354" s="189" t="n">
        <x:v>5675.00</x:v>
      </x:c>
      <x:c r="Q354" s="206" t="n">
        <x:v>0.0005</x:v>
      </x:c>
      <x:c r="R354" s="206" t="n">
        <x:v>0.0009</x:v>
      </x:c>
      <x:c r="S354" s="189" t="n">
        <x:v/>
      </x:c>
      <x:c r="T354" s="187" t="n">
        <x:f ca="1">=IF(AND(U354=0,S354&gt;0),-100%,IF(OR(S354=0,S354="-"),"-",IF(AND(S354=0,U354=0),0%,IF(S354&lt;U354,SUM(U354-S354)/S354,IF(S354&gt;U354,SUM(-1*(S354-U354)/S354),"")))))</x:f>
        <x:v/>
      </x:c>
      <x:c r="U354" s="189" t="n">
        <x:v>1592.00</x:v>
      </x:c>
      <x:c r="V354" s="189" t="n">
        <x:f ca="1">=SUM(U354/ round((O354- M354)/30.42,0))</x:f>
        <x:v/>
      </x:c>
      <x:c r="W354" s="195">
        <x:f ca="1">=IF(T354="","",IF(T354="-","",IF(U354=0,"",IF(OR(T354&gt;AA4,T354&lt;-AA4),"*",""))))</x:f>
        <x:v/>
      </x:c>
      <x:c r="X354" s="91" t="str">
        <x:v/>
      </x:c>
    </x:row>
    <x:row r="355" spans="1:25" s="12" x14ac:dyDescent="0.25">
      <x:c r="A355" s="96" t="str">
        <x:v>347</x:v>
      </x:c>
      <x:c r="B355" s="192" t="str">
        <x:v>FPR55937</x:v>
      </x:c>
      <x:c r="C355" s="192" t="str">
        <x:v>HP LJ M402dn</x:v>
      </x:c>
      <x:c r="D355" s="192" t="str">
        <x:v>B/W Laser Prints</x:v>
      </x:c>
      <x:c r="E355" s="192" t="str">
        <x:v>PHBQG09182</x:v>
      </x:c>
      <x:c r="F355" s="192" t="str">
        <x:v>Active</x:v>
      </x:c>
      <x:c r="G355" s="192" t="str">
        <x:v>1010 - Big Spring</x:v>
      </x:c>
      <x:c r="H355" s="192" t="str">
        <x:v/>
      </x:c>
      <x:c r="I355" s="192" t="str">
        <x:v/>
      </x:c>
      <x:c r="J355" s="192" t="str">
        <x:v/>
      </x:c>
      <x:c r="K355" s="192" t="str">
        <x:v/>
      </x:c>
      <x:c r="L355" s="192" t="str">
        <x:v>1010</x:v>
      </x:c>
      <x:c r="M355" s="192" t="str">
        <x:v>9/4/2017</x:v>
      </x:c>
      <x:c r="N355" s="183" t="n">
        <x:v>5631.00</x:v>
      </x:c>
      <x:c r="O355" s="192" t="str">
        <x:v>2/28/2018</x:v>
      </x:c>
      <x:c r="P355" s="183" t="n">
        <x:v>7222.00</x:v>
      </x:c>
      <x:c r="Q355" s="207" t="n">
        <x:v>0.0005</x:v>
      </x:c>
      <x:c r="R355" s="207" t="n">
        <x:v>0.0009</x:v>
      </x:c>
      <x:c r="S355" s="183" t="n">
        <x:v/>
      </x:c>
      <x:c r="T355" s="182" t="n">
        <x:f ca="1">=IF(AND(U355=0,S355&gt;0),-100%,IF(OR(S355=0,S355="-"),"-",IF(AND(S355=0,U355=0),0%,IF(S355&lt;U355,SUM(U355-S355)/S355,IF(S355&gt;U355,SUM(-1*(S355-U355)/S355),"")))))</x:f>
        <x:v/>
      </x:c>
      <x:c r="U355" s="183" t="n">
        <x:v>1591.00</x:v>
      </x:c>
      <x:c r="V355" s="183" t="n">
        <x:f ca="1">=SUM(U355/ round((O355- M355)/30.42,0))</x:f>
        <x:v/>
      </x:c>
      <x:c r="W355" s="196">
        <x:f ca="1">=IF(T355="","",IF(T355="-","",IF(U355=0,"",IF(OR(T355&gt;AA4,T355&lt;-AA4),"*",""))))</x:f>
        <x:v/>
      </x:c>
      <x:c r="X355" s="98" t="str">
        <x:v/>
      </x:c>
    </x:row>
    <x:row r="356" spans="1:25" s="12" x14ac:dyDescent="0.25">
      <x:c r="A356" s="90" t="str">
        <x:v>348</x:v>
      </x:c>
      <x:c r="B356" s="191" t="str">
        <x:v>FPR48710</x:v>
      </x:c>
      <x:c r="C356" s="191" t="str">
        <x:v>HP LJ M425</x:v>
      </x:c>
      <x:c r="D356" s="191" t="str">
        <x:v>B/W Laser Prints</x:v>
      </x:c>
      <x:c r="E356" s="191" t="str">
        <x:v>CNF8G1N8S8</x:v>
      </x:c>
      <x:c r="F356" s="191" t="str">
        <x:v>Active</x:v>
      </x:c>
      <x:c r="G356" s="191" t="str">
        <x:v>1064 - Rockwall</x:v>
      </x:c>
      <x:c r="H356" s="191" t="str">
        <x:v/>
      </x:c>
      <x:c r="I356" s="191" t="str">
        <x:v/>
      </x:c>
      <x:c r="J356" s="191" t="str">
        <x:v/>
      </x:c>
      <x:c r="K356" s="191" t="str">
        <x:v/>
      </x:c>
      <x:c r="L356" s="191" t="str">
        <x:v>1064</x:v>
      </x:c>
      <x:c r="M356" s="191" t="str">
        <x:v>6/10/2014</x:v>
      </x:c>
      <x:c r="N356" s="189" t="n">
        <x:v>0.00</x:v>
      </x:c>
      <x:c r="O356" s="191" t="str">
        <x:v>12/9/2014</x:v>
      </x:c>
      <x:c r="P356" s="189" t="n">
        <x:v>1590.00</x:v>
      </x:c>
      <x:c r="Q356" s="206" t="n">
        <x:v>0.0005</x:v>
      </x:c>
      <x:c r="R356" s="206" t="n">
        <x:v>0.0009</x:v>
      </x:c>
      <x:c r="S356" s="189" t="n">
        <x:v/>
      </x:c>
      <x:c r="T356" s="187" t="n">
        <x:f ca="1">=IF(AND(U356=0,S356&gt;0),-100%,IF(OR(S356=0,S356="-"),"-",IF(AND(S356=0,U356=0),0%,IF(S356&lt;U356,SUM(U356-S356)/S356,IF(S356&gt;U356,SUM(-1*(S356-U356)/S356),"")))))</x:f>
        <x:v/>
      </x:c>
      <x:c r="U356" s="189" t="n">
        <x:v>1590.00</x:v>
      </x:c>
      <x:c r="V356" s="189" t="n">
        <x:f ca="1">=SUM(U356/ round((O356- M356)/30.42,0))</x:f>
        <x:v/>
      </x:c>
      <x:c r="W356" s="195">
        <x:f ca="1">=IF(T356="","",IF(T356="-","",IF(U356=0,"",IF(OR(T356&gt;AA4,T356&lt;-AA4),"*",""))))</x:f>
        <x:v/>
      </x:c>
      <x:c r="X356" s="91" t="str">
        <x:v/>
      </x:c>
    </x:row>
    <x:row r="357" spans="1:25" s="12" x14ac:dyDescent="0.25">
      <x:c r="A357" s="96" t="str">
        <x:v>349</x:v>
      </x:c>
      <x:c r="B357" s="192" t="str">
        <x:v>FPR48616</x:v>
      </x:c>
      <x:c r="C357" s="192" t="str">
        <x:v>HP CLJ M476dn MFP</x:v>
      </x:c>
      <x:c r="D357" s="192" t="str">
        <x:v>B/W Laser Prints</x:v>
      </x:c>
      <x:c r="E357" s="192" t="str">
        <x:v>CNB8G3XCMX</x:v>
      </x:c>
      <x:c r="F357" s="192" t="str">
        <x:v>Active</x:v>
      </x:c>
      <x:c r="G357" s="192" t="str">
        <x:v>M650 - Annex</x:v>
      </x:c>
      <x:c r="H357" s="192" t="str">
        <x:v/>
      </x:c>
      <x:c r="I357" s="192" t="str">
        <x:v>IT</x:v>
      </x:c>
      <x:c r="J357" s="192" t="str">
        <x:v/>
      </x:c>
      <x:c r="K357" s="192" t="str">
        <x:v>James Christian</x:v>
      </x:c>
      <x:c r="L357" s="192" t="str">
        <x:v>M650</x:v>
      </x:c>
      <x:c r="M357" s="192" t="str">
        <x:v>6/1/2014</x:v>
      </x:c>
      <x:c r="N357" s="183" t="n">
        <x:v>0.00</x:v>
      </x:c>
      <x:c r="O357" s="192" t="str">
        <x:v>12/9/2014</x:v>
      </x:c>
      <x:c r="P357" s="183" t="n">
        <x:v>1584.00</x:v>
      </x:c>
      <x:c r="Q357" s="207" t="n">
        <x:v>0.0005</x:v>
      </x:c>
      <x:c r="R357" s="207" t="n">
        <x:v>0.0009</x:v>
      </x:c>
      <x:c r="S357" s="183" t="n">
        <x:v/>
      </x:c>
      <x:c r="T357" s="182" t="n">
        <x:f ca="1">=IF(AND(U357=0,S357&gt;0),-100%,IF(OR(S357=0,S357="-"),"-",IF(AND(S357=0,U357=0),0%,IF(S357&lt;U357,SUM(U357-S357)/S357,IF(S357&gt;U357,SUM(-1*(S357-U357)/S357),"")))))</x:f>
        <x:v/>
      </x:c>
      <x:c r="U357" s="183" t="n">
        <x:v>1584.00</x:v>
      </x:c>
      <x:c r="V357" s="183" t="n">
        <x:f ca="1">=SUM(U357/ round((O357- M357)/30.42,0))</x:f>
        <x:v/>
      </x:c>
      <x:c r="W357" s="196">
        <x:f ca="1">=IF(T357="","",IF(T357="-","",IF(U357=0,"",IF(OR(T357&gt;AA4,T357&lt;-AA4),"*",""))))</x:f>
        <x:v/>
      </x:c>
      <x:c r="X357" s="98" t="str">
        <x:v/>
      </x:c>
    </x:row>
    <x:row r="358" spans="1:25" s="12" x14ac:dyDescent="0.25">
      <x:c r="A358" s="90" t="str">
        <x:v>350</x:v>
      </x:c>
      <x:c r="B358" s="191" t="str">
        <x:v>FPR47399</x:v>
      </x:c>
      <x:c r="C358" s="191" t="str">
        <x:v>HP LJ M401dn</x:v>
      </x:c>
      <x:c r="D358" s="191" t="str">
        <x:v>B/W Laser Prints</x:v>
      </x:c>
      <x:c r="E358" s="191" t="str">
        <x:v>PHGFF11562</x:v>
      </x:c>
      <x:c r="F358" s="191" t="str">
        <x:v>Active</x:v>
      </x:c>
      <x:c r="G358" s="191" t="str">
        <x:v>1057 - Fort Worth HVAC</x:v>
      </x:c>
      <x:c r="H358" s="191" t="str">
        <x:v/>
      </x:c>
      <x:c r="I358" s="191" t="str">
        <x:v>Commercial Quotes</x:v>
      </x:c>
      <x:c r="J358" s="191" t="str">
        <x:v/>
      </x:c>
      <x:c r="K358" s="191" t="str">
        <x:v/>
      </x:c>
      <x:c r="L358" s="191" t="str">
        <x:v>1057</x:v>
      </x:c>
      <x:c r="M358" s="191" t="str">
        <x:v>6/1/2014</x:v>
      </x:c>
      <x:c r="N358" s="189" t="n">
        <x:v>0.00</x:v>
      </x:c>
      <x:c r="O358" s="191" t="str">
        <x:v>12/9/2014</x:v>
      </x:c>
      <x:c r="P358" s="189" t="n">
        <x:v>1534.00</x:v>
      </x:c>
      <x:c r="Q358" s="206" t="n">
        <x:v>0.0004</x:v>
      </x:c>
      <x:c r="R358" s="206" t="n">
        <x:v>0.0009</x:v>
      </x:c>
      <x:c r="S358" s="189" t="n">
        <x:v/>
      </x:c>
      <x:c r="T358" s="187" t="n">
        <x:f ca="1">=IF(AND(U358=0,S358&gt;0),-100%,IF(OR(S358=0,S358="-"),"-",IF(AND(S358=0,U358=0),0%,IF(S358&lt;U358,SUM(U358-S358)/S358,IF(S358&gt;U358,SUM(-1*(S358-U358)/S358),"")))))</x:f>
        <x:v/>
      </x:c>
      <x:c r="U358" s="189" t="n">
        <x:v>1534.00</x:v>
      </x:c>
      <x:c r="V358" s="189" t="n">
        <x:f ca="1">=SUM(U358/ round((O358- M358)/30.42,0))</x:f>
        <x:v/>
      </x:c>
      <x:c r="W358" s="195">
        <x:f ca="1">=IF(T358="","",IF(T358="-","",IF(U358=0,"",IF(OR(T358&gt;AA4,T358&lt;-AA4),"*",""))))</x:f>
        <x:v/>
      </x:c>
      <x:c r="X358" s="91" t="str">
        <x:v/>
      </x:c>
    </x:row>
    <x:row r="359" spans="1:25" s="12" x14ac:dyDescent="0.25">
      <x:c r="A359" s="96" t="str">
        <x:v>351</x:v>
      </x:c>
      <x:c r="B359" s="192" t="str">
        <x:v>AFPR55923</x:v>
      </x:c>
      <x:c r="C359" s="192" t="str">
        <x:v>HP LJ M402dn</x:v>
      </x:c>
      <x:c r="D359" s="192" t="str">
        <x:v>B/W Laser Prints</x:v>
      </x:c>
      <x:c r="E359" s="192" t="str">
        <x:v>PHBQF09024</x:v>
      </x:c>
      <x:c r="F359" s="192" t="str">
        <x:v>Inactive</x:v>
      </x:c>
      <x:c r="G359" s="192" t="str">
        <x:v>M650 - Annex</x:v>
      </x:c>
      <x:c r="H359" s="192" t="str">
        <x:v/>
      </x:c>
      <x:c r="I359" s="192" t="str">
        <x:v>Storage</x:v>
      </x:c>
      <x:c r="J359" s="192" t="str">
        <x:v/>
      </x:c>
      <x:c r="K359" s="192" t="str">
        <x:v/>
      </x:c>
      <x:c r="L359" s="192" t="str">
        <x:v>1002</x:v>
      </x:c>
      <x:c r="M359" s="192" t="str">
        <x:v>5/30/2018</x:v>
      </x:c>
      <x:c r="N359" s="183" t="n">
        <x:v>16438.00</x:v>
      </x:c>
      <x:c r="O359" s="192" t="str">
        <x:v>8/28/2018</x:v>
      </x:c>
      <x:c r="P359" s="183" t="n">
        <x:v>17958.00</x:v>
      </x:c>
      <x:c r="Q359" s="207" t="n">
        <x:v>0.0004</x:v>
      </x:c>
      <x:c r="R359" s="207" t="n">
        <x:v>0.0009</x:v>
      </x:c>
      <x:c r="S359" s="183" t="n">
        <x:v/>
      </x:c>
      <x:c r="T359" s="182" t="n">
        <x:f ca="1">=IF(AND(U359=0,S359&gt;0),-100%,IF(OR(S359=0,S359="-"),"-",IF(AND(S359=0,U359=0),0%,IF(S359&lt;U359,SUM(U359-S359)/S359,IF(S359&gt;U359,SUM(-1*(S359-U359)/S359),"")))))</x:f>
        <x:v/>
      </x:c>
      <x:c r="U359" s="183" t="n">
        <x:v>1520.00</x:v>
      </x:c>
      <x:c r="V359" s="183" t="n">
        <x:f ca="1">=SUM(U359/ round((O359- M359)/30.42,0))</x:f>
        <x:v/>
      </x:c>
      <x:c r="W359" s="196">
        <x:f ca="1">=IF(T359="","",IF(T359="-","",IF(U359=0,"",IF(OR(T359&gt;AA4,T359&lt;-AA4),"*",""))))</x:f>
        <x:v/>
      </x:c>
      <x:c r="X359" s="98" t="str">
        <x:v/>
      </x:c>
    </x:row>
    <x:row r="360" spans="1:25" s="12" x14ac:dyDescent="0.25">
      <x:c r="A360" s="90" t="str">
        <x:v>352</x:v>
      </x:c>
      <x:c r="B360" s="191" t="str">
        <x:v>FPR55969</x:v>
      </x:c>
      <x:c r="C360" s="191" t="str">
        <x:v>HP LJ M402dn</x:v>
      </x:c>
      <x:c r="D360" s="191" t="str">
        <x:v>B/W Laser Prints</x:v>
      </x:c>
      <x:c r="E360" s="191" t="str">
        <x:v>PHBQF09016</x:v>
      </x:c>
      <x:c r="F360" s="191" t="str">
        <x:v>Active</x:v>
      </x:c>
      <x:c r="G360" s="191" t="str">
        <x:v>1076 - Hutchinson, KS</x:v>
      </x:c>
      <x:c r="H360" s="191" t="str">
        <x:v/>
      </x:c>
      <x:c r="I360" s="191" t="str">
        <x:v/>
      </x:c>
      <x:c r="J360" s="191" t="str">
        <x:v/>
      </x:c>
      <x:c r="K360" s="191" t="str">
        <x:v/>
      </x:c>
      <x:c r="L360" s="191" t="str">
        <x:v>1076</x:v>
      </x:c>
      <x:c r="M360" s="191" t="str">
        <x:v>5/30/2018</x:v>
      </x:c>
      <x:c r="N360" s="189" t="n">
        <x:v>12513.00</x:v>
      </x:c>
      <x:c r="O360" s="191" t="str">
        <x:v>8/28/2018</x:v>
      </x:c>
      <x:c r="P360" s="189" t="n">
        <x:v>14030.00</x:v>
      </x:c>
      <x:c r="Q360" s="206" t="n">
        <x:v>0.0004</x:v>
      </x:c>
      <x:c r="R360" s="206" t="n">
        <x:v>0.0009</x:v>
      </x:c>
      <x:c r="S360" s="189" t="n">
        <x:v/>
      </x:c>
      <x:c r="T360" s="187" t="n">
        <x:f ca="1">=IF(AND(U360=0,S360&gt;0),-100%,IF(OR(S360=0,S360="-"),"-",IF(AND(S360=0,U360=0),0%,IF(S360&lt;U360,SUM(U360-S360)/S360,IF(S360&gt;U360,SUM(-1*(S360-U360)/S360),"")))))</x:f>
        <x:v/>
      </x:c>
      <x:c r="U360" s="189" t="n">
        <x:v>1517.00</x:v>
      </x:c>
      <x:c r="V360" s="189" t="n">
        <x:f ca="1">=SUM(U360/ round((O360- M360)/30.42,0))</x:f>
        <x:v/>
      </x:c>
      <x:c r="W360" s="195">
        <x:f ca="1">=IF(T360="","",IF(T360="-","",IF(U360=0,"",IF(OR(T360&gt;AA4,T360&lt;-AA4),"*",""))))</x:f>
        <x:v/>
      </x:c>
      <x:c r="X360" s="91" t="str">
        <x:v/>
      </x:c>
    </x:row>
    <x:row r="361" spans="1:25" s="12" x14ac:dyDescent="0.25">
      <x:c r="A361" s="96" t="str">
        <x:v>353</x:v>
      </x:c>
      <x:c r="B361" s="192" t="str">
        <x:v>FPR55975</x:v>
      </x:c>
      <x:c r="C361" s="192" t="str">
        <x:v>HP LJ M402dn</x:v>
      </x:c>
      <x:c r="D361" s="192" t="str">
        <x:v>B/W Laser Prints</x:v>
      </x:c>
      <x:c r="E361" s="192" t="str">
        <x:v>PHBQG09545</x:v>
      </x:c>
      <x:c r="F361" s="192" t="str">
        <x:v>Active</x:v>
      </x:c>
      <x:c r="G361" s="192" t="str">
        <x:v>1082 - Norman, OK</x:v>
      </x:c>
      <x:c r="H361" s="192" t="str">
        <x:v/>
      </x:c>
      <x:c r="I361" s="192" t="str">
        <x:v/>
      </x:c>
      <x:c r="J361" s="192" t="str">
        <x:v/>
      </x:c>
      <x:c r="K361" s="192" t="str">
        <x:v/>
      </x:c>
      <x:c r="L361" s="192" t="str">
        <x:v>1082</x:v>
      </x:c>
      <x:c r="M361" s="192" t="str">
        <x:v>2/28/2018</x:v>
      </x:c>
      <x:c r="N361" s="183" t="n">
        <x:v>23671.00</x:v>
      </x:c>
      <x:c r="O361" s="192" t="str">
        <x:v>5/22/2018</x:v>
      </x:c>
      <x:c r="P361" s="183" t="n">
        <x:v>25186.00</x:v>
      </x:c>
      <x:c r="Q361" s="207" t="n">
        <x:v>0.0004</x:v>
      </x:c>
      <x:c r="R361" s="207" t="n">
        <x:v>0.0009</x:v>
      </x:c>
      <x:c r="S361" s="183" t="n">
        <x:v/>
      </x:c>
      <x:c r="T361" s="182" t="n">
        <x:f ca="1">=IF(AND(U361=0,S361&gt;0),-100%,IF(OR(S361=0,S361="-"),"-",IF(AND(S361=0,U361=0),0%,IF(S361&lt;U361,SUM(U361-S361)/S361,IF(S361&gt;U361,SUM(-1*(S361-U361)/S361),"")))))</x:f>
        <x:v/>
      </x:c>
      <x:c r="U361" s="183" t="n">
        <x:v>1515.00</x:v>
      </x:c>
      <x:c r="V361" s="183" t="n">
        <x:f ca="1">=SUM(U361/ round((O361- M361)/30.42,0))</x:f>
        <x:v/>
      </x:c>
      <x:c r="W361" s="196">
        <x:f ca="1">=IF(T361="","",IF(T361="-","",IF(U361=0,"",IF(OR(T361&gt;AA4,T361&lt;-AA4),"*",""))))</x:f>
        <x:v/>
      </x:c>
      <x:c r="X361" s="98" t="str">
        <x:v/>
      </x:c>
    </x:row>
    <x:row r="362" spans="1:25" s="12" x14ac:dyDescent="0.25">
      <x:c r="A362" s="90" t="str">
        <x:v>354</x:v>
      </x:c>
      <x:c r="B362" s="191" t="str">
        <x:v>FPR55945</x:v>
      </x:c>
      <x:c r="C362" s="191" t="str">
        <x:v>HP LJ M402dn</x:v>
      </x:c>
      <x:c r="D362" s="191" t="str">
        <x:v>B/W Laser Prints</x:v>
      </x:c>
      <x:c r="E362" s="191" t="str">
        <x:v>PHBQC08863</x:v>
      </x:c>
      <x:c r="F362" s="191" t="str">
        <x:v>Active</x:v>
      </x:c>
      <x:c r="G362" s="191" t="str">
        <x:v>1076 - Hutchinson, KS</x:v>
      </x:c>
      <x:c r="H362" s="191" t="str">
        <x:v/>
      </x:c>
      <x:c r="I362" s="191" t="str">
        <x:v/>
      </x:c>
      <x:c r="J362" s="191" t="str">
        <x:v/>
      </x:c>
      <x:c r="K362" s="191" t="str">
        <x:v/>
      </x:c>
      <x:c r="L362" s="191" t="str">
        <x:v>1076</x:v>
      </x:c>
      <x:c r="M362" s="191" t="str">
        <x:v>9/1/2016</x:v>
      </x:c>
      <x:c r="N362" s="189" t="n">
        <x:v>1565.00</x:v>
      </x:c>
      <x:c r="O362" s="191" t="str">
        <x:v>11/22/2016</x:v>
      </x:c>
      <x:c r="P362" s="189" t="n">
        <x:v>3060.00</x:v>
      </x:c>
      <x:c r="Q362" s="206" t="n">
        <x:v>0.0004</x:v>
      </x:c>
      <x:c r="R362" s="206" t="n">
        <x:v>0.0009</x:v>
      </x:c>
      <x:c r="S362" s="189" t="n">
        <x:v/>
      </x:c>
      <x:c r="T362" s="187" t="n">
        <x:f ca="1">=IF(AND(U362=0,S362&gt;0),-100%,IF(OR(S362=0,S362="-"),"-",IF(AND(S362=0,U362=0),0%,IF(S362&lt;U362,SUM(U362-S362)/S362,IF(S362&gt;U362,SUM(-1*(S362-U362)/S362),"")))))</x:f>
        <x:v/>
      </x:c>
      <x:c r="U362" s="189" t="n">
        <x:v>1495.00</x:v>
      </x:c>
      <x:c r="V362" s="189" t="n">
        <x:f ca="1">=SUM(U362/ round((O362- M362)/30.42,0))</x:f>
        <x:v/>
      </x:c>
      <x:c r="W362" s="195">
        <x:f ca="1">=IF(T362="","",IF(T362="-","",IF(U362=0,"",IF(OR(T362&gt;AA4,T362&lt;-AA4),"*",""))))</x:f>
        <x:v/>
      </x:c>
      <x:c r="X362" s="91" t="str">
        <x:v/>
      </x:c>
    </x:row>
    <x:row r="363" spans="1:25" s="12" x14ac:dyDescent="0.25">
      <x:c r="A363" s="96" t="str">
        <x:v>355</x:v>
      </x:c>
      <x:c r="B363" s="192" t="str">
        <x:v>FPR49496</x:v>
      </x:c>
      <x:c r="C363" s="192" t="str">
        <x:v>HP LJ M425</x:v>
      </x:c>
      <x:c r="D363" s="192" t="str">
        <x:v>B/W Laser Prints</x:v>
      </x:c>
      <x:c r="E363" s="192" t="str">
        <x:v>CNF8G8PGR9</x:v>
      </x:c>
      <x:c r="F363" s="192" t="str">
        <x:v>Active</x:v>
      </x:c>
      <x:c r="G363" s="192" t="str">
        <x:v>1001 - Abilene A/C</x:v>
      </x:c>
      <x:c r="H363" s="192" t="str">
        <x:v/>
      </x:c>
      <x:c r="I363" s="192" t="str">
        <x:v>Manager's Office</x:v>
      </x:c>
      <x:c r="J363" s="192" t="str">
        <x:v/>
      </x:c>
      <x:c r="K363" s="192" t="str">
        <x:v/>
      </x:c>
      <x:c r="L363" s="192" t="str">
        <x:v>1001</x:v>
      </x:c>
      <x:c r="M363" s="192" t="str">
        <x:v>6/1/2014</x:v>
      </x:c>
      <x:c r="N363" s="183" t="n">
        <x:v>0.00</x:v>
      </x:c>
      <x:c r="O363" s="192" t="str">
        <x:v>12/9/2014</x:v>
      </x:c>
      <x:c r="P363" s="183" t="n">
        <x:v>1488.00</x:v>
      </x:c>
      <x:c r="Q363" s="207" t="n">
        <x:v>0.0004</x:v>
      </x:c>
      <x:c r="R363" s="207" t="n">
        <x:v>0.0009</x:v>
      </x:c>
      <x:c r="S363" s="183" t="n">
        <x:v/>
      </x:c>
      <x:c r="T363" s="182" t="n">
        <x:f ca="1">=IF(AND(U363=0,S363&gt;0),-100%,IF(OR(S363=0,S363="-"),"-",IF(AND(S363=0,U363=0),0%,IF(S363&lt;U363,SUM(U363-S363)/S363,IF(S363&gt;U363,SUM(-1*(S363-U363)/S363),"")))))</x:f>
        <x:v/>
      </x:c>
      <x:c r="U363" s="183" t="n">
        <x:v>1488.00</x:v>
      </x:c>
      <x:c r="V363" s="183" t="n">
        <x:f ca="1">=SUM(U363/ round((O363- M363)/30.42,0))</x:f>
        <x:v/>
      </x:c>
      <x:c r="W363" s="196">
        <x:f ca="1">=IF(T363="","",IF(T363="-","",IF(U363=0,"",IF(OR(T363&gt;AA4,T363&lt;-AA4),"*",""))))</x:f>
        <x:v/>
      </x:c>
      <x:c r="X363" s="98" t="str">
        <x:v/>
      </x:c>
    </x:row>
    <x:row r="364" spans="1:25" s="12" x14ac:dyDescent="0.25">
      <x:c r="A364" s="90" t="str">
        <x:v>356</x:v>
      </x:c>
      <x:c r="B364" s="191" t="str">
        <x:v>FPR47404</x:v>
      </x:c>
      <x:c r="C364" s="191" t="str">
        <x:v>HP CLJ M476dn MFP</x:v>
      </x:c>
      <x:c r="D364" s="191" t="str">
        <x:v>B/W Laser Prints</x:v>
      </x:c>
      <x:c r="E364" s="191" t="str">
        <x:v>CNB8G1S28S</x:v>
      </x:c>
      <x:c r="F364" s="191" t="str">
        <x:v>Active</x:v>
      </x:c>
      <x:c r="G364" s="191" t="str">
        <x:v>1029 - San Angelo</x:v>
      </x:c>
      <x:c r="H364" s="191" t="str">
        <x:v/>
      </x:c>
      <x:c r="I364" s="191" t="str">
        <x:v/>
      </x:c>
      <x:c r="J364" s="191" t="str">
        <x:v/>
      </x:c>
      <x:c r="K364" s="191" t="str">
        <x:v>Doug Jones</x:v>
      </x:c>
      <x:c r="L364" s="191" t="str">
        <x:v>1029</x:v>
      </x:c>
      <x:c r="M364" s="191" t="str">
        <x:v>6/1/2014</x:v>
      </x:c>
      <x:c r="N364" s="189" t="n">
        <x:v>1.00</x:v>
      </x:c>
      <x:c r="O364" s="191" t="str">
        <x:v>11/30/2014</x:v>
      </x:c>
      <x:c r="P364" s="189" t="n">
        <x:v>1488.00</x:v>
      </x:c>
      <x:c r="Q364" s="206" t="n">
        <x:v>0.0004</x:v>
      </x:c>
      <x:c r="R364" s="206" t="n">
        <x:v>0.0009</x:v>
      </x:c>
      <x:c r="S364" s="189" t="n">
        <x:v/>
      </x:c>
      <x:c r="T364" s="187" t="n">
        <x:f ca="1">=IF(AND(U364=0,S364&gt;0),-100%,IF(OR(S364=0,S364="-"),"-",IF(AND(S364=0,U364=0),0%,IF(S364&lt;U364,SUM(U364-S364)/S364,IF(S364&gt;U364,SUM(-1*(S364-U364)/S364),"")))))</x:f>
        <x:v/>
      </x:c>
      <x:c r="U364" s="189" t="n">
        <x:v>1487.00</x:v>
      </x:c>
      <x:c r="V364" s="189" t="n">
        <x:f ca="1">=SUM(U364/ round((O364- M364)/30.42,0))</x:f>
        <x:v/>
      </x:c>
      <x:c r="W364" s="195">
        <x:f ca="1">=IF(T364="","",IF(T364="-","",IF(U364=0,"",IF(OR(T364&gt;AA4,T364&lt;-AA4),"*",""))))</x:f>
        <x:v/>
      </x:c>
      <x:c r="X364" s="91" t="str">
        <x:v/>
      </x:c>
    </x:row>
    <x:row r="365" spans="1:25" s="12" x14ac:dyDescent="0.25">
      <x:c r="A365" s="96" t="str">
        <x:v>357</x:v>
      </x:c>
      <x:c r="B365" s="192" t="str">
        <x:v>FPR56055</x:v>
      </x:c>
      <x:c r="C365" s="192" t="str">
        <x:v>HP LJ M402dn</x:v>
      </x:c>
      <x:c r="D365" s="192" t="str">
        <x:v>B/W Laser Prints</x:v>
      </x:c>
      <x:c r="E365" s="192" t="str">
        <x:v>PHB5B12959</x:v>
      </x:c>
      <x:c r="F365" s="192" t="str">
        <x:v>Active</x:v>
      </x:c>
      <x:c r="G365" s="192" t="str">
        <x:v>1302 - Winston-Salem</x:v>
      </x:c>
      <x:c r="H365" s="192" t="str">
        <x:v/>
      </x:c>
      <x:c r="I365" s="192" t="str">
        <x:v/>
      </x:c>
      <x:c r="J365" s="192" t="str">
        <x:v/>
      </x:c>
      <x:c r="K365" s="192" t="str">
        <x:v>Heath Jones</x:v>
      </x:c>
      <x:c r="L365" s="192" t="str">
        <x:v>1302</x:v>
      </x:c>
      <x:c r="M365" s="192" t="str">
        <x:v>4/14/2017</x:v>
      </x:c>
      <x:c r="N365" s="183" t="n">
        <x:v>0.00</x:v>
      </x:c>
      <x:c r="O365" s="192" t="str">
        <x:v>5/31/2017</x:v>
      </x:c>
      <x:c r="P365" s="183" t="n">
        <x:v>1459.00</x:v>
      </x:c>
      <x:c r="Q365" s="207" t="n">
        <x:v>0.0004</x:v>
      </x:c>
      <x:c r="R365" s="207" t="n">
        <x:v>0.0009</x:v>
      </x:c>
      <x:c r="S365" s="183" t="n">
        <x:v/>
      </x:c>
      <x:c r="T365" s="182" t="n">
        <x:f ca="1">=IF(AND(U365=0,S365&gt;0),-100%,IF(OR(S365=0,S365="-"),"-",IF(AND(S365=0,U365=0),0%,IF(S365&lt;U365,SUM(U365-S365)/S365,IF(S365&gt;U365,SUM(-1*(S365-U365)/S365),"")))))</x:f>
        <x:v/>
      </x:c>
      <x:c r="U365" s="183" t="n">
        <x:v>1459.00</x:v>
      </x:c>
      <x:c r="V365" s="183" t="n">
        <x:f ca="1">=SUM(U365/ round((O365- M365)/30.42,0))</x:f>
        <x:v/>
      </x:c>
      <x:c r="W365" s="196">
        <x:f ca="1">=IF(T365="","",IF(T365="-","",IF(U365=0,"",IF(OR(T365&gt;AA4,T365&lt;-AA4),"*",""))))</x:f>
        <x:v/>
      </x:c>
      <x:c r="X365" s="98" t="str">
        <x:v/>
      </x:c>
    </x:row>
    <x:row r="366" spans="1:25" s="12" x14ac:dyDescent="0.25">
      <x:c r="A366" s="90" t="str">
        <x:v>358</x:v>
      </x:c>
      <x:c r="B366" s="191" t="str">
        <x:v>FPR49114</x:v>
      </x:c>
      <x:c r="C366" s="191" t="str">
        <x:v>HP LJ M425</x:v>
      </x:c>
      <x:c r="D366" s="191" t="str">
        <x:v>B/W Laser Prints</x:v>
      </x:c>
      <x:c r="E366" s="191" t="str">
        <x:v>CNF8G8L34K</x:v>
      </x:c>
      <x:c r="F366" s="191" t="str">
        <x:v>Active</x:v>
      </x:c>
      <x:c r="G366" s="191" t="str">
        <x:v>1101 - Oklahoma City</x:v>
      </x:c>
      <x:c r="H366" s="191" t="str">
        <x:v/>
      </x:c>
      <x:c r="I366" s="191" t="str">
        <x:v>AP Room</x:v>
      </x:c>
      <x:c r="J366" s="191" t="str">
        <x:v/>
      </x:c>
      <x:c r="K366" s="191" t="str">
        <x:v/>
      </x:c>
      <x:c r="L366" s="191" t="str">
        <x:v>1101</x:v>
      </x:c>
      <x:c r="M366" s="191" t="str">
        <x:v>2/22/2016</x:v>
      </x:c>
      <x:c r="N366" s="189" t="n">
        <x:v>4956.00</x:v>
      </x:c>
      <x:c r="O366" s="191" t="str">
        <x:v>5/27/2016</x:v>
      </x:c>
      <x:c r="P366" s="189" t="n">
        <x:v>6412.00</x:v>
      </x:c>
      <x:c r="Q366" s="206" t="n">
        <x:v>0.0004</x:v>
      </x:c>
      <x:c r="R366" s="206" t="n">
        <x:v>0.0009</x:v>
      </x:c>
      <x:c r="S366" s="189" t="n">
        <x:v/>
      </x:c>
      <x:c r="T366" s="187" t="n">
        <x:f ca="1">=IF(AND(U366=0,S366&gt;0),-100%,IF(OR(S366=0,S366="-"),"-",IF(AND(S366=0,U366=0),0%,IF(S366&lt;U366,SUM(U366-S366)/S366,IF(S366&gt;U366,SUM(-1*(S366-U366)/S366),"")))))</x:f>
        <x:v/>
      </x:c>
      <x:c r="U366" s="189" t="n">
        <x:v>1456.00</x:v>
      </x:c>
      <x:c r="V366" s="189" t="n">
        <x:f ca="1">=SUM(U366/ round((O366- M366)/30.42,0))</x:f>
        <x:v/>
      </x:c>
      <x:c r="W366" s="195">
        <x:f ca="1">=IF(T366="","",IF(T366="-","",IF(U366=0,"",IF(OR(T366&gt;AA4,T366&lt;-AA4),"*",""))))</x:f>
        <x:v/>
      </x:c>
      <x:c r="X366" s="91" t="str">
        <x:v/>
      </x:c>
    </x:row>
    <x:row r="367" spans="1:25" s="12" x14ac:dyDescent="0.25">
      <x:c r="A367" s="96" t="str">
        <x:v>359</x:v>
      </x:c>
      <x:c r="B367" s="192" t="str">
        <x:v>FPR55993</x:v>
      </x:c>
      <x:c r="C367" s="192" t="str">
        <x:v>HP LJ M402dn</x:v>
      </x:c>
      <x:c r="D367" s="192" t="str">
        <x:v>B/W Laser Prints</x:v>
      </x:c>
      <x:c r="E367" s="192" t="str">
        <x:v>PHBQC31385</x:v>
      </x:c>
      <x:c r="F367" s="192" t="str">
        <x:v>Active</x:v>
      </x:c>
      <x:c r="G367" s="192" t="str">
        <x:v>1067 - Columbus</x:v>
      </x:c>
      <x:c r="H367" s="192" t="str">
        <x:v/>
      </x:c>
      <x:c r="I367" s="192" t="str">
        <x:v>Warehouse</x:v>
      </x:c>
      <x:c r="J367" s="192" t="str">
        <x:v/>
      </x:c>
      <x:c r="K367" s="192" t="str">
        <x:v/>
      </x:c>
      <x:c r="L367" s="192" t="str">
        <x:v>1067</x:v>
      </x:c>
      <x:c r="M367" s="192" t="str">
        <x:v>5/31/2017</x:v>
      </x:c>
      <x:c r="N367" s="183" t="n">
        <x:v>5017.00</x:v>
      </x:c>
      <x:c r="O367" s="192" t="str">
        <x:v>8/21/2017</x:v>
      </x:c>
      <x:c r="P367" s="183" t="n">
        <x:v>6467.00</x:v>
      </x:c>
      <x:c r="Q367" s="207" t="n">
        <x:v>0.0004</x:v>
      </x:c>
      <x:c r="R367" s="207" t="n">
        <x:v>0.0008</x:v>
      </x:c>
      <x:c r="S367" s="183" t="n">
        <x:v/>
      </x:c>
      <x:c r="T367" s="182" t="n">
        <x:f ca="1">=IF(AND(U367=0,S367&gt;0),-100%,IF(OR(S367=0,S367="-"),"-",IF(AND(S367=0,U367=0),0%,IF(S367&lt;U367,SUM(U367-S367)/S367,IF(S367&gt;U367,SUM(-1*(S367-U367)/S367),"")))))</x:f>
        <x:v/>
      </x:c>
      <x:c r="U367" s="183" t="n">
        <x:v>1450.00</x:v>
      </x:c>
      <x:c r="V367" s="183" t="n">
        <x:f ca="1">=SUM(U367/ round((O367- M367)/30.42,0))</x:f>
        <x:v/>
      </x:c>
      <x:c r="W367" s="196">
        <x:f ca="1">=IF(T367="","",IF(T367="-","",IF(U367=0,"",IF(OR(T367&gt;AA4,T367&lt;-AA4),"*",""))))</x:f>
        <x:v/>
      </x:c>
      <x:c r="X367" s="98" t="str">
        <x:v/>
      </x:c>
    </x:row>
    <x:row r="368" spans="1:25" s="12" x14ac:dyDescent="0.25">
      <x:c r="A368" s="90" t="str">
        <x:v>360</x:v>
      </x:c>
      <x:c r="B368" s="191" t="str">
        <x:v>FPR49290</x:v>
      </x:c>
      <x:c r="C368" s="191" t="str">
        <x:v>HP LJ M425</x:v>
      </x:c>
      <x:c r="D368" s="191" t="str">
        <x:v>B/W Laser Prints</x:v>
      </x:c>
      <x:c r="E368" s="191" t="str">
        <x:v>CNC6DBW074</x:v>
      </x:c>
      <x:c r="F368" s="191" t="str">
        <x:v>Active</x:v>
      </x:c>
      <x:c r="G368" s="191" t="str">
        <x:v>1007 - Houston Central</x:v>
      </x:c>
      <x:c r="H368" s="191" t="str">
        <x:v/>
      </x:c>
      <x:c r="I368" s="191" t="str">
        <x:v/>
      </x:c>
      <x:c r="J368" s="191" t="str">
        <x:v>1</x:v>
      </x:c>
      <x:c r="K368" s="191" t="str">
        <x:v>Bertha</x:v>
      </x:c>
      <x:c r="L368" s="191" t="str">
        <x:v>1007</x:v>
      </x:c>
      <x:c r="M368" s="191" t="str">
        <x:v>6/1/2014</x:v>
      </x:c>
      <x:c r="N368" s="189" t="n">
        <x:v>11157.00</x:v>
      </x:c>
      <x:c r="O368" s="191" t="str">
        <x:v>12/9/2014</x:v>
      </x:c>
      <x:c r="P368" s="189" t="n">
        <x:v>12604.00</x:v>
      </x:c>
      <x:c r="Q368" s="206" t="n">
        <x:v>0.0004</x:v>
      </x:c>
      <x:c r="R368" s="206" t="n">
        <x:v>0.0008</x:v>
      </x:c>
      <x:c r="S368" s="189" t="n">
        <x:v/>
      </x:c>
      <x:c r="T368" s="187" t="n">
        <x:f ca="1">=IF(AND(U368=0,S368&gt;0),-100%,IF(OR(S368=0,S368="-"),"-",IF(AND(S368=0,U368=0),0%,IF(S368&lt;U368,SUM(U368-S368)/S368,IF(S368&gt;U368,SUM(-1*(S368-U368)/S368),"")))))</x:f>
        <x:v/>
      </x:c>
      <x:c r="U368" s="189" t="n">
        <x:v>1447.00</x:v>
      </x:c>
      <x:c r="V368" s="189" t="n">
        <x:f ca="1">=SUM(U368/ round((O368- M368)/30.42,0))</x:f>
        <x:v/>
      </x:c>
      <x:c r="W368" s="195">
        <x:f ca="1">=IF(T368="","",IF(T368="-","",IF(U368=0,"",IF(OR(T368&gt;AA4,T368&lt;-AA4),"*",""))))</x:f>
        <x:v/>
      </x:c>
      <x:c r="X368" s="91" t="str">
        <x:v/>
      </x:c>
    </x:row>
    <x:row r="369" spans="1:25" s="12" x14ac:dyDescent="0.25">
      <x:c r="A369" s="96" t="str">
        <x:v>361</x:v>
      </x:c>
      <x:c r="B369" s="192" t="str">
        <x:v>FPR48621</x:v>
      </x:c>
      <x:c r="C369" s="192" t="str">
        <x:v>HP CLJ M476dn MFP</x:v>
      </x:c>
      <x:c r="D369" s="192" t="str">
        <x:v>B/W Laser Prints</x:v>
      </x:c>
      <x:c r="E369" s="192" t="str">
        <x:v>CNB8G3XCP9</x:v>
      </x:c>
      <x:c r="F369" s="192" t="str">
        <x:v>Active</x:v>
      </x:c>
      <x:c r="G369" s="192" t="str">
        <x:v>M650 - Fort Worth (Corp)</x:v>
      </x:c>
      <x:c r="H369" s="192" t="str">
        <x:v/>
      </x:c>
      <x:c r="I369" s="192" t="str">
        <x:v/>
      </x:c>
      <x:c r="J369" s="192" t="str">
        <x:v/>
      </x:c>
      <x:c r="K369" s="192" t="str">
        <x:v>Tammi V.</x:v>
      </x:c>
      <x:c r="L369" s="192" t="str">
        <x:v>Cannot Find</x:v>
      </x:c>
      <x:c r="M369" s="192" t="str">
        <x:v>6/1/2014</x:v>
      </x:c>
      <x:c r="N369" s="183" t="n">
        <x:v>0.00</x:v>
      </x:c>
      <x:c r="O369" s="192" t="str">
        <x:v>12/9/2014</x:v>
      </x:c>
      <x:c r="P369" s="183" t="n">
        <x:v>1443.00</x:v>
      </x:c>
      <x:c r="Q369" s="207" t="n">
        <x:v>0.0004</x:v>
      </x:c>
      <x:c r="R369" s="207" t="n">
        <x:v>0.0008</x:v>
      </x:c>
      <x:c r="S369" s="183" t="n">
        <x:v/>
      </x:c>
      <x:c r="T369" s="182" t="n">
        <x:f ca="1">=IF(AND(U369=0,S369&gt;0),-100%,IF(OR(S369=0,S369="-"),"-",IF(AND(S369=0,U369=0),0%,IF(S369&lt;U369,SUM(U369-S369)/S369,IF(S369&gt;U369,SUM(-1*(S369-U369)/S369),"")))))</x:f>
        <x:v/>
      </x:c>
      <x:c r="U369" s="183" t="n">
        <x:v>1443.00</x:v>
      </x:c>
      <x:c r="V369" s="183" t="n">
        <x:f ca="1">=SUM(U369/ round((O369- M369)/30.42,0))</x:f>
        <x:v/>
      </x:c>
      <x:c r="W369" s="196">
        <x:f ca="1">=IF(T369="","",IF(T369="-","",IF(U369=0,"",IF(OR(T369&gt;AA4,T369&lt;-AA4),"*",""))))</x:f>
        <x:v/>
      </x:c>
      <x:c r="X369" s="98" t="str">
        <x:v/>
      </x:c>
    </x:row>
    <x:row r="370" spans="1:25" s="12" x14ac:dyDescent="0.25">
      <x:c r="A370" s="90" t="str">
        <x:v>362</x:v>
      </x:c>
      <x:c r="B370" s="191" t="str">
        <x:v>FPR48686</x:v>
      </x:c>
      <x:c r="C370" s="191" t="str">
        <x:v>Ricoh SP C320DN</x:v>
      </x:c>
      <x:c r="D370" s="191" t="str">
        <x:v>B/W Laser Prints</x:v>
      </x:c>
      <x:c r="E370" s="191" t="str">
        <x:v>S9948500877</x:v>
      </x:c>
      <x:c r="F370" s="191" t="str">
        <x:v>Active</x:v>
      </x:c>
      <x:c r="G370" s="191" t="str">
        <x:v>1045 - McAllen</x:v>
      </x:c>
      <x:c r="H370" s="191" t="str">
        <x:v/>
      </x:c>
      <x:c r="I370" s="191" t="str">
        <x:v>Counter Sales</x:v>
      </x:c>
      <x:c r="J370" s="191" t="str">
        <x:v/>
      </x:c>
      <x:c r="K370" s="191" t="str">
        <x:v/>
      </x:c>
      <x:c r="L370" s="191" t="str">
        <x:v>1045</x:v>
      </x:c>
      <x:c r="M370" s="191" t="str">
        <x:v>11/20/2015</x:v>
      </x:c>
      <x:c r="N370" s="189" t="n">
        <x:v>5453.00</x:v>
      </x:c>
      <x:c r="O370" s="191" t="str">
        <x:v>2/22/2016</x:v>
      </x:c>
      <x:c r="P370" s="189" t="n">
        <x:v>6875.00</x:v>
      </x:c>
      <x:c r="Q370" s="206" t="n">
        <x:v>0.0004</x:v>
      </x:c>
      <x:c r="R370" s="206" t="n">
        <x:v>0.0008</x:v>
      </x:c>
      <x:c r="S370" s="189" t="n">
        <x:v/>
      </x:c>
      <x:c r="T370" s="187" t="n">
        <x:f ca="1">=IF(AND(U370=0,S370&gt;0),-100%,IF(OR(S370=0,S370="-"),"-",IF(AND(S370=0,U370=0),0%,IF(S370&lt;U370,SUM(U370-S370)/S370,IF(S370&gt;U370,SUM(-1*(S370-U370)/S370),"")))))</x:f>
        <x:v/>
      </x:c>
      <x:c r="U370" s="189" t="n">
        <x:v>1422.00</x:v>
      </x:c>
      <x:c r="V370" s="189" t="n">
        <x:f ca="1">=SUM(U370/ round((O370- M370)/30.42,0))</x:f>
        <x:v/>
      </x:c>
      <x:c r="W370" s="195">
        <x:f ca="1">=IF(T370="","",IF(T370="-","",IF(U370=0,"",IF(OR(T370&gt;AA4,T370&lt;-AA4),"*",""))))</x:f>
        <x:v/>
      </x:c>
      <x:c r="X370" s="91" t="str">
        <x:v/>
      </x:c>
    </x:row>
    <x:row r="371" spans="1:25" s="12" x14ac:dyDescent="0.25">
      <x:c r="A371" s="96" t="str">
        <x:v>363</x:v>
      </x:c>
      <x:c r="B371" s="192" t="str">
        <x:v>FPR49131</x:v>
      </x:c>
      <x:c r="C371" s="192" t="str">
        <x:v>HP LJ M425</x:v>
      </x:c>
      <x:c r="D371" s="192" t="str">
        <x:v>B/W Laser Prints</x:v>
      </x:c>
      <x:c r="E371" s="192" t="str">
        <x:v>CNF8G65707</x:v>
      </x:c>
      <x:c r="F371" s="192" t="str">
        <x:v>Active</x:v>
      </x:c>
      <x:c r="G371" s="192" t="str">
        <x:v>1022 - Tyler</x:v>
      </x:c>
      <x:c r="H371" s="192" t="str">
        <x:v/>
      </x:c>
      <x:c r="I371" s="192" t="str">
        <x:v>Office Manager</x:v>
      </x:c>
      <x:c r="J371" s="192" t="str">
        <x:v/>
      </x:c>
      <x:c r="K371" s="192" t="str">
        <x:v/>
      </x:c>
      <x:c r="L371" s="192" t="str">
        <x:v>1022</x:v>
      </x:c>
      <x:c r="M371" s="192" t="str">
        <x:v>5/27/2016</x:v>
      </x:c>
      <x:c r="N371" s="183" t="n">
        <x:v>19102.00</x:v>
      </x:c>
      <x:c r="O371" s="192" t="str">
        <x:v>9/1/2016</x:v>
      </x:c>
      <x:c r="P371" s="183" t="n">
        <x:v>20512.00</x:v>
      </x:c>
      <x:c r="Q371" s="207" t="n">
        <x:v>0.0004</x:v>
      </x:c>
      <x:c r="R371" s="207" t="n">
        <x:v>0.0008</x:v>
      </x:c>
      <x:c r="S371" s="183" t="n">
        <x:v/>
      </x:c>
      <x:c r="T371" s="182" t="n">
        <x:f ca="1">=IF(AND(U371=0,S371&gt;0),-100%,IF(OR(S371=0,S371="-"),"-",IF(AND(S371=0,U371=0),0%,IF(S371&lt;U371,SUM(U371-S371)/S371,IF(S371&gt;U371,SUM(-1*(S371-U371)/S371),"")))))</x:f>
        <x:v/>
      </x:c>
      <x:c r="U371" s="183" t="n">
        <x:v>1410.00</x:v>
      </x:c>
      <x:c r="V371" s="183" t="n">
        <x:f ca="1">=SUM(U371/ round((O371- M371)/30.42,0))</x:f>
        <x:v/>
      </x:c>
      <x:c r="W371" s="196">
        <x:f ca="1">=IF(T371="","",IF(T371="-","",IF(U371=0,"",IF(OR(T371&gt;AA4,T371&lt;-AA4),"*",""))))</x:f>
        <x:v/>
      </x:c>
      <x:c r="X371" s="98" t="str">
        <x:v/>
      </x:c>
    </x:row>
    <x:row r="372" spans="1:25" s="12" x14ac:dyDescent="0.25">
      <x:c r="A372" s="90" t="str">
        <x:v>364</x:v>
      </x:c>
      <x:c r="B372" s="191" t="str">
        <x:v>AFPR48605</x:v>
      </x:c>
      <x:c r="C372" s="191" t="str">
        <x:v>HP LJ M401dn</x:v>
      </x:c>
      <x:c r="D372" s="191" t="str">
        <x:v>B/W Laser Prints</x:v>
      </x:c>
      <x:c r="E372" s="191" t="str">
        <x:v>VNG3H05689</x:v>
      </x:c>
      <x:c r="F372" s="191" t="str">
        <x:v>Inactive</x:v>
      </x:c>
      <x:c r="G372" s="191" t="str">
        <x:v>M650 - Annex</x:v>
      </x:c>
      <x:c r="H372" s="191" t="str">
        <x:v/>
      </x:c>
      <x:c r="I372" s="191" t="str">
        <x:v>Warehouse / Storage</x:v>
      </x:c>
      <x:c r="J372" s="191" t="str">
        <x:v/>
      </x:c>
      <x:c r="K372" s="191" t="str">
        <x:v/>
      </x:c>
      <x:c r="L372" s="191" t="str">
        <x:v>M650</x:v>
      </x:c>
      <x:c r="M372" s="191" t="str">
        <x:v>2/21/2017</x:v>
      </x:c>
      <x:c r="N372" s="189" t="n">
        <x:v>11034.00</x:v>
      </x:c>
      <x:c r="O372" s="191" t="str">
        <x:v>5/31/2017</x:v>
      </x:c>
      <x:c r="P372" s="189" t="n">
        <x:v>12436.00</x:v>
      </x:c>
      <x:c r="Q372" s="206" t="n">
        <x:v>0.0004</x:v>
      </x:c>
      <x:c r="R372" s="206" t="n">
        <x:v>0.0008</x:v>
      </x:c>
      <x:c r="S372" s="189" t="n">
        <x:v/>
      </x:c>
      <x:c r="T372" s="187" t="n">
        <x:f ca="1">=IF(AND(U372=0,S372&gt;0),-100%,IF(OR(S372=0,S372="-"),"-",IF(AND(S372=0,U372=0),0%,IF(S372&lt;U372,SUM(U372-S372)/S372,IF(S372&gt;U372,SUM(-1*(S372-U372)/S372),"")))))</x:f>
        <x:v/>
      </x:c>
      <x:c r="U372" s="189" t="n">
        <x:v>1402.00</x:v>
      </x:c>
      <x:c r="V372" s="189" t="n">
        <x:f ca="1">=SUM(U372/ round((O372- M372)/30.42,0))</x:f>
        <x:v/>
      </x:c>
      <x:c r="W372" s="195">
        <x:f ca="1">=IF(T372="","",IF(T372="-","",IF(U372=0,"",IF(OR(T372&gt;AA4,T372&lt;-AA4),"*",""))))</x:f>
        <x:v/>
      </x:c>
      <x:c r="X372" s="91" t="str">
        <x:v/>
      </x:c>
    </x:row>
    <x:row r="373" spans="1:25" s="12" x14ac:dyDescent="0.25">
      <x:c r="A373" s="96" t="str">
        <x:v>365</x:v>
      </x:c>
      <x:c r="B373" s="192" t="str">
        <x:v>AFPR48746</x:v>
      </x:c>
      <x:c r="C373" s="192" t="str">
        <x:v>HP LJ M401dn</x:v>
      </x:c>
      <x:c r="D373" s="192" t="str">
        <x:v>B/W Laser Prints</x:v>
      </x:c>
      <x:c r="E373" s="192" t="str">
        <x:v>VNB3N11598</x:v>
      </x:c>
      <x:c r="F373" s="192" t="str">
        <x:v>Inactive</x:v>
      </x:c>
      <x:c r="G373" s="192" t="str">
        <x:v>1077 - Fort Worth Expressions Home Gallery</x:v>
      </x:c>
      <x:c r="H373" s="192" t="str">
        <x:v/>
      </x:c>
      <x:c r="I373" s="192" t="str">
        <x:v/>
      </x:c>
      <x:c r="J373" s="192" t="str">
        <x:v>2</x:v>
      </x:c>
      <x:c r="K373" s="192" t="str">
        <x:v/>
      </x:c>
      <x:c r="L373" s="192" t="str">
        <x:v>1077</x:v>
      </x:c>
      <x:c r="M373" s="192" t="str">
        <x:v>3/1/2015</x:v>
      </x:c>
      <x:c r="N373" s="183" t="n">
        <x:v>0.00</x:v>
      </x:c>
      <x:c r="O373" s="192" t="str">
        <x:v>5/29/2015</x:v>
      </x:c>
      <x:c r="P373" s="183" t="n">
        <x:v>1386.00</x:v>
      </x:c>
      <x:c r="Q373" s="207" t="n">
        <x:v>0.0004</x:v>
      </x:c>
      <x:c r="R373" s="207" t="n">
        <x:v>0.0008</x:v>
      </x:c>
      <x:c r="S373" s="183" t="n">
        <x:v/>
      </x:c>
      <x:c r="T373" s="182" t="n">
        <x:f ca="1">=IF(AND(U373=0,S373&gt;0),-100%,IF(OR(S373=0,S373="-"),"-",IF(AND(S373=0,U373=0),0%,IF(S373&lt;U373,SUM(U373-S373)/S373,IF(S373&gt;U373,SUM(-1*(S373-U373)/S373),"")))))</x:f>
        <x:v/>
      </x:c>
      <x:c r="U373" s="183" t="n">
        <x:v>1386.00</x:v>
      </x:c>
      <x:c r="V373" s="183" t="n">
        <x:f ca="1">=SUM(U373/ round((O373- M373)/30.42,0))</x:f>
        <x:v/>
      </x:c>
      <x:c r="W373" s="196">
        <x:f ca="1">=IF(T373="","",IF(T373="-","",IF(U373=0,"",IF(OR(T373&gt;AA4,T373&lt;-AA4),"*",""))))</x:f>
        <x:v/>
      </x:c>
      <x:c r="X373" s="98" t="str">
        <x:v/>
      </x:c>
    </x:row>
    <x:row r="374" spans="1:25" s="12" x14ac:dyDescent="0.25">
      <x:c r="A374" s="90" t="str">
        <x:v>366</x:v>
      </x:c>
      <x:c r="B374" s="191" t="str">
        <x:v>FPR48744</x:v>
      </x:c>
      <x:c r="C374" s="191" t="str">
        <x:v>HP LJ M425</x:v>
      </x:c>
      <x:c r="D374" s="191" t="str">
        <x:v>B/W Laser Prints</x:v>
      </x:c>
      <x:c r="E374" s="191" t="str">
        <x:v>CNB6D8R13B</x:v>
      </x:c>
      <x:c r="F374" s="191" t="str">
        <x:v>Active</x:v>
      </x:c>
      <x:c r="G374" s="191" t="str">
        <x:v>M650 - Fort Worth (Corp)</x:v>
      </x:c>
      <x:c r="H374" s="191" t="str">
        <x:v/>
      </x:c>
      <x:c r="I374" s="191" t="str">
        <x:v/>
      </x:c>
      <x:c r="J374" s="191" t="str">
        <x:v/>
      </x:c>
      <x:c r="K374" s="191" t="str">
        <x:v>Josh Radford</x:v>
      </x:c>
      <x:c r="L374" s="191" t="str">
        <x:v>M251</x:v>
      </x:c>
      <x:c r="M374" s="191" t="str">
        <x:v>11/20/2015</x:v>
      </x:c>
      <x:c r="N374" s="189" t="n">
        <x:v>24387.00</x:v>
      </x:c>
      <x:c r="O374" s="191" t="str">
        <x:v>2/22/2016</x:v>
      </x:c>
      <x:c r="P374" s="189" t="n">
        <x:v>25765.00</x:v>
      </x:c>
      <x:c r="Q374" s="206" t="n">
        <x:v>0.0004</x:v>
      </x:c>
      <x:c r="R374" s="206" t="n">
        <x:v>0.0008</x:v>
      </x:c>
      <x:c r="S374" s="189" t="n">
        <x:v/>
      </x:c>
      <x:c r="T374" s="187" t="n">
        <x:f ca="1">=IF(AND(U374=0,S374&gt;0),-100%,IF(OR(S374=0,S374="-"),"-",IF(AND(S374=0,U374=0),0%,IF(S374&lt;U374,SUM(U374-S374)/S374,IF(S374&gt;U374,SUM(-1*(S374-U374)/S374),"")))))</x:f>
        <x:v/>
      </x:c>
      <x:c r="U374" s="189" t="n">
        <x:v>1378.00</x:v>
      </x:c>
      <x:c r="V374" s="189" t="n">
        <x:f ca="1">=SUM(U374/ round((O374- M374)/30.42,0))</x:f>
        <x:v/>
      </x:c>
      <x:c r="W374" s="195">
        <x:f ca="1">=IF(T374="","",IF(T374="-","",IF(U374=0,"",IF(OR(T374&gt;AA4,T374&lt;-AA4),"*",""))))</x:f>
        <x:v/>
      </x:c>
      <x:c r="X374" s="91" t="str">
        <x:v/>
      </x:c>
    </x:row>
    <x:row r="375" spans="1:25" s="12" x14ac:dyDescent="0.25">
      <x:c r="A375" s="96" t="str">
        <x:v>367</x:v>
      </x:c>
      <x:c r="B375" s="192" t="str">
        <x:v>FPR49207</x:v>
      </x:c>
      <x:c r="C375" s="192" t="str">
        <x:v>HP CLJ M476dn MFP</x:v>
      </x:c>
      <x:c r="D375" s="192" t="str">
        <x:v>B/W Laser Prints</x:v>
      </x:c>
      <x:c r="E375" s="192" t="str">
        <x:v>CNB8G4RGMC</x:v>
      </x:c>
      <x:c r="F375" s="192" t="str">
        <x:v>Active</x:v>
      </x:c>
      <x:c r="G375" s="192" t="str">
        <x:v>1073 - Houston PVF</x:v>
      </x:c>
      <x:c r="H375" s="192" t="str">
        <x:v/>
      </x:c>
      <x:c r="I375" s="192" t="str">
        <x:v/>
      </x:c>
      <x:c r="J375" s="192" t="str">
        <x:v/>
      </x:c>
      <x:c r="K375" s="192" t="str">
        <x:v>Marty</x:v>
      </x:c>
      <x:c r="L375" s="192" t="str">
        <x:v>1073</x:v>
      </x:c>
      <x:c r="M375" s="192" t="str">
        <x:v>6/1/2014</x:v>
      </x:c>
      <x:c r="N375" s="183" t="n">
        <x:v>2.00</x:v>
      </x:c>
      <x:c r="O375" s="192" t="str">
        <x:v>12/9/2014</x:v>
      </x:c>
      <x:c r="P375" s="183" t="n">
        <x:v>1374.00</x:v>
      </x:c>
      <x:c r="Q375" s="207" t="n">
        <x:v>0.0004</x:v>
      </x:c>
      <x:c r="R375" s="207" t="n">
        <x:v>0.0008</x:v>
      </x:c>
      <x:c r="S375" s="183" t="n">
        <x:v/>
      </x:c>
      <x:c r="T375" s="182" t="n">
        <x:f ca="1">=IF(AND(U375=0,S375&gt;0),-100%,IF(OR(S375=0,S375="-"),"-",IF(AND(S375=0,U375=0),0%,IF(S375&lt;U375,SUM(U375-S375)/S375,IF(S375&gt;U375,SUM(-1*(S375-U375)/S375),"")))))</x:f>
        <x:v/>
      </x:c>
      <x:c r="U375" s="183" t="n">
        <x:v>1372.00</x:v>
      </x:c>
      <x:c r="V375" s="183" t="n">
        <x:f ca="1">=SUM(U375/ round((O375- M375)/30.42,0))</x:f>
        <x:v/>
      </x:c>
      <x:c r="W375" s="196">
        <x:f ca="1">=IF(T375="","",IF(T375="-","",IF(U375=0,"",IF(OR(T375&gt;AA4,T375&lt;-AA4),"*",""))))</x:f>
        <x:v/>
      </x:c>
      <x:c r="X375" s="98" t="str">
        <x:v/>
      </x:c>
    </x:row>
    <x:row r="376" spans="1:25" s="12" x14ac:dyDescent="0.25">
      <x:c r="A376" s="90" t="str">
        <x:v>368</x:v>
      </x:c>
      <x:c r="B376" s="191" t="str">
        <x:v>FPR56089</x:v>
      </x:c>
      <x:c r="C376" s="191" t="str">
        <x:v>HP LJ M402dn</x:v>
      </x:c>
      <x:c r="D376" s="191" t="str">
        <x:v>B/W Laser Prints</x:v>
      </x:c>
      <x:c r="E376" s="191" t="str">
        <x:v>PHB5B12939</x:v>
      </x:c>
      <x:c r="F376" s="191" t="str">
        <x:v>Active</x:v>
      </x:c>
      <x:c r="G376" s="191" t="str">
        <x:v>1403 - Forest Park</x:v>
      </x:c>
      <x:c r="H376" s="191" t="str">
        <x:v/>
      </x:c>
      <x:c r="I376" s="191" t="str">
        <x:v/>
      </x:c>
      <x:c r="J376" s="191" t="str">
        <x:v/>
      </x:c>
      <x:c r="K376" s="191" t="str">
        <x:v>Angie Loehne</x:v>
      </x:c>
      <x:c r="L376" s="191" t="str">
        <x:v>1403</x:v>
      </x:c>
      <x:c r="M376" s="191" t="str">
        <x:v>4/14/2017</x:v>
      </x:c>
      <x:c r="N376" s="189" t="n">
        <x:v>0.00</x:v>
      </x:c>
      <x:c r="O376" s="191" t="str">
        <x:v>5/31/2017</x:v>
      </x:c>
      <x:c r="P376" s="189" t="n">
        <x:v>1365.00</x:v>
      </x:c>
      <x:c r="Q376" s="206" t="n">
        <x:v>0.0004</x:v>
      </x:c>
      <x:c r="R376" s="206" t="n">
        <x:v>0.0008</x:v>
      </x:c>
      <x:c r="S376" s="189" t="n">
        <x:v/>
      </x:c>
      <x:c r="T376" s="187" t="n">
        <x:f ca="1">=IF(AND(U376=0,S376&gt;0),-100%,IF(OR(S376=0,S376="-"),"-",IF(AND(S376=0,U376=0),0%,IF(S376&lt;U376,SUM(U376-S376)/S376,IF(S376&gt;U376,SUM(-1*(S376-U376)/S376),"")))))</x:f>
        <x:v/>
      </x:c>
      <x:c r="U376" s="189" t="n">
        <x:v>1365.00</x:v>
      </x:c>
      <x:c r="V376" s="189" t="n">
        <x:f ca="1">=SUM(U376/ round((O376- M376)/30.42,0))</x:f>
        <x:v/>
      </x:c>
      <x:c r="W376" s="195">
        <x:f ca="1">=IF(T376="","",IF(T376="-","",IF(U376=0,"",IF(OR(T376&gt;AA4,T376&lt;-AA4),"*",""))))</x:f>
        <x:v/>
      </x:c>
      <x:c r="X376" s="91" t="str">
        <x:v/>
      </x:c>
    </x:row>
    <x:row r="377" spans="1:25" s="12" x14ac:dyDescent="0.25">
      <x:c r="A377" s="96" t="str">
        <x:v>369</x:v>
      </x:c>
      <x:c r="B377" s="192" t="str">
        <x:v>FPR48757</x:v>
      </x:c>
      <x:c r="C377" s="192" t="str">
        <x:v>HP LJ M425</x:v>
      </x:c>
      <x:c r="D377" s="192" t="str">
        <x:v>B/W Laser Prints</x:v>
      </x:c>
      <x:c r="E377" s="192" t="str">
        <x:v>CNB6D8R11J</x:v>
      </x:c>
      <x:c r="F377" s="192" t="str">
        <x:v>Active</x:v>
      </x:c>
      <x:c r="G377" s="192" t="str">
        <x:v>M100 - Water Gardens Bldg.</x:v>
      </x:c>
      <x:c r="H377" s="192" t="str">
        <x:v/>
      </x:c>
      <x:c r="I377" s="192" t="str">
        <x:v/>
      </x:c>
      <x:c r="J377" s="192" t="str">
        <x:v/>
      </x:c>
      <x:c r="K377" s="192" t="str">
        <x:v>Jon Day</x:v>
      </x:c>
      <x:c r="L377" s="192" t="str">
        <x:v>M550</x:v>
      </x:c>
      <x:c r="M377" s="192" t="str">
        <x:v>6/1/2014</x:v>
      </x:c>
      <x:c r="N377" s="183" t="n">
        <x:v>7404.00</x:v>
      </x:c>
      <x:c r="O377" s="192" t="str">
        <x:v>12/9/2014</x:v>
      </x:c>
      <x:c r="P377" s="183" t="n">
        <x:v>8752.00</x:v>
      </x:c>
      <x:c r="Q377" s="207" t="n">
        <x:v>0.0004</x:v>
      </x:c>
      <x:c r="R377" s="207" t="n">
        <x:v>0.0008</x:v>
      </x:c>
      <x:c r="S377" s="183" t="n">
        <x:v/>
      </x:c>
      <x:c r="T377" s="182" t="n">
        <x:f ca="1">=IF(AND(U377=0,S377&gt;0),-100%,IF(OR(S377=0,S377="-"),"-",IF(AND(S377=0,U377=0),0%,IF(S377&lt;U377,SUM(U377-S377)/S377,IF(S377&gt;U377,SUM(-1*(S377-U377)/S377),"")))))</x:f>
        <x:v/>
      </x:c>
      <x:c r="U377" s="183" t="n">
        <x:v>1348.00</x:v>
      </x:c>
      <x:c r="V377" s="183" t="n">
        <x:f ca="1">=SUM(U377/ round((O377- M377)/30.42,0))</x:f>
        <x:v/>
      </x:c>
      <x:c r="W377" s="196">
        <x:f ca="1">=IF(T377="","",IF(T377="-","",IF(U377=0,"",IF(OR(T377&gt;AA4,T377&lt;-AA4),"*",""))))</x:f>
        <x:v/>
      </x:c>
      <x:c r="X377" s="98" t="str">
        <x:v/>
      </x:c>
    </x:row>
    <x:row r="378" spans="1:25" s="12" x14ac:dyDescent="0.25">
      <x:c r="A378" s="90" t="str">
        <x:v>370</x:v>
      </x:c>
      <x:c r="B378" s="191" t="str">
        <x:v>FPR56091</x:v>
      </x:c>
      <x:c r="C378" s="191" t="str">
        <x:v>HP LJ M402dn</x:v>
      </x:c>
      <x:c r="D378" s="191" t="str">
        <x:v>B/W Laser Prints</x:v>
      </x:c>
      <x:c r="E378" s="191" t="str">
        <x:v>PHB5B12937</x:v>
      </x:c>
      <x:c r="F378" s="191" t="str">
        <x:v>Active</x:v>
      </x:c>
      <x:c r="G378" s="191" t="str">
        <x:v>1404 - Suwanee</x:v>
      </x:c>
      <x:c r="H378" s="191" t="str">
        <x:v/>
      </x:c>
      <x:c r="I378" s="191" t="str">
        <x:v/>
      </x:c>
      <x:c r="J378" s="191" t="str">
        <x:v/>
      </x:c>
      <x:c r="K378" s="191" t="str">
        <x:v>Sam Pich</x:v>
      </x:c>
      <x:c r="L378" s="191" t="str">
        <x:v>1404</x:v>
      </x:c>
      <x:c r="M378" s="191" t="str">
        <x:v>4/14/2017</x:v>
      </x:c>
      <x:c r="N378" s="189" t="n">
        <x:v>0.00</x:v>
      </x:c>
      <x:c r="O378" s="191" t="str">
        <x:v>5/31/2017</x:v>
      </x:c>
      <x:c r="P378" s="189" t="n">
        <x:v>1344.00</x:v>
      </x:c>
      <x:c r="Q378" s="206" t="n">
        <x:v>0.0004</x:v>
      </x:c>
      <x:c r="R378" s="206" t="n">
        <x:v>0.0008</x:v>
      </x:c>
      <x:c r="S378" s="189" t="n">
        <x:v/>
      </x:c>
      <x:c r="T378" s="187" t="n">
        <x:f ca="1">=IF(AND(U378=0,S378&gt;0),-100%,IF(OR(S378=0,S378="-"),"-",IF(AND(S378=0,U378=0),0%,IF(S378&lt;U378,SUM(U378-S378)/S378,IF(S378&gt;U378,SUM(-1*(S378-U378)/S378),"")))))</x:f>
        <x:v/>
      </x:c>
      <x:c r="U378" s="189" t="n">
        <x:v>1344.00</x:v>
      </x:c>
      <x:c r="V378" s="189" t="n">
        <x:f ca="1">=SUM(U378/ round((O378- M378)/30.42,0))</x:f>
        <x:v/>
      </x:c>
      <x:c r="W378" s="195">
        <x:f ca="1">=IF(T378="","",IF(T378="-","",IF(U378=0,"",IF(OR(T378&gt;AA4,T378&lt;-AA4),"*",""))))</x:f>
        <x:v/>
      </x:c>
      <x:c r="X378" s="91" t="str">
        <x:v/>
      </x:c>
    </x:row>
    <x:row r="379" spans="1:25" s="12" x14ac:dyDescent="0.25">
      <x:c r="A379" s="96" t="str">
        <x:v>371</x:v>
      </x:c>
      <x:c r="B379" s="192" t="str">
        <x:v>FPR55979</x:v>
      </x:c>
      <x:c r="C379" s="192" t="str">
        <x:v>HP LJ M402dn</x:v>
      </x:c>
      <x:c r="D379" s="192" t="str">
        <x:v>B/W Laser Prints</x:v>
      </x:c>
      <x:c r="E379" s="192" t="str">
        <x:v>PHBQH07219</x:v>
      </x:c>
      <x:c r="F379" s="192" t="str">
        <x:v>Active</x:v>
      </x:c>
      <x:c r="G379" s="192" t="str">
        <x:v>1085 - Abilene Showroom</x:v>
      </x:c>
      <x:c r="H379" s="192" t="str">
        <x:v/>
      </x:c>
      <x:c r="I379" s="192" t="str">
        <x:v/>
      </x:c>
      <x:c r="J379" s="192" t="str">
        <x:v/>
      </x:c>
      <x:c r="K379" s="192" t="str">
        <x:v>Heather</x:v>
      </x:c>
      <x:c r="L379" s="192" t="str">
        <x:v>1085</x:v>
      </x:c>
      <x:c r="M379" s="192" t="str">
        <x:v>2/21/2017</x:v>
      </x:c>
      <x:c r="N379" s="183" t="n">
        <x:v>3868.00</x:v>
      </x:c>
      <x:c r="O379" s="192" t="str">
        <x:v>5/31/2017</x:v>
      </x:c>
      <x:c r="P379" s="183" t="n">
        <x:v>5207.00</x:v>
      </x:c>
      <x:c r="Q379" s="207" t="n">
        <x:v>0.0004</x:v>
      </x:c>
      <x:c r="R379" s="207" t="n">
        <x:v>0.0008</x:v>
      </x:c>
      <x:c r="S379" s="183" t="n">
        <x:v/>
      </x:c>
      <x:c r="T379" s="182" t="n">
        <x:f ca="1">=IF(AND(U379=0,S379&gt;0),-100%,IF(OR(S379=0,S379="-"),"-",IF(AND(S379=0,U379=0),0%,IF(S379&lt;U379,SUM(U379-S379)/S379,IF(S379&gt;U379,SUM(-1*(S379-U379)/S379),"")))))</x:f>
        <x:v/>
      </x:c>
      <x:c r="U379" s="183" t="n">
        <x:v>1339.00</x:v>
      </x:c>
      <x:c r="V379" s="183" t="n">
        <x:f ca="1">=SUM(U379/ round((O379- M379)/30.42,0))</x:f>
        <x:v/>
      </x:c>
      <x:c r="W379" s="196">
        <x:f ca="1">=IF(T379="","",IF(T379="-","",IF(U379=0,"",IF(OR(T379&gt;AA4,T379&lt;-AA4),"*",""))))</x:f>
        <x:v/>
      </x:c>
      <x:c r="X379" s="98" t="str">
        <x:v/>
      </x:c>
    </x:row>
    <x:row r="380" spans="1:25" s="12" x14ac:dyDescent="0.25">
      <x:c r="A380" s="90" t="str">
        <x:v>372</x:v>
      </x:c>
      <x:c r="B380" s="191" t="str">
        <x:v>FPR49198</x:v>
      </x:c>
      <x:c r="C380" s="191" t="str">
        <x:v>HP LJ M425</x:v>
      </x:c>
      <x:c r="D380" s="191" t="str">
        <x:v>B/W Laser Prints</x:v>
      </x:c>
      <x:c r="E380" s="191" t="str">
        <x:v>CNF8G657VT</x:v>
      </x:c>
      <x:c r="F380" s="191" t="str">
        <x:v>Active</x:v>
      </x:c>
      <x:c r="G380" s="191" t="str">
        <x:v>1047 - Kerrville-Display Area</x:v>
      </x:c>
      <x:c r="H380" s="191" t="str">
        <x:v/>
      </x:c>
      <x:c r="I380" s="191" t="str">
        <x:v>Front Counter</x:v>
      </x:c>
      <x:c r="J380" s="191" t="str">
        <x:v/>
      </x:c>
      <x:c r="K380" s="191" t="str">
        <x:v/>
      </x:c>
      <x:c r="L380" s="191" t="str">
        <x:v>1047</x:v>
      </x:c>
      <x:c r="M380" s="191" t="str">
        <x:v>2/22/2016</x:v>
      </x:c>
      <x:c r="N380" s="189" t="n">
        <x:v>21533.00</x:v>
      </x:c>
      <x:c r="O380" s="191" t="str">
        <x:v>5/27/2016</x:v>
      </x:c>
      <x:c r="P380" s="189" t="n">
        <x:v>22865.00</x:v>
      </x:c>
      <x:c r="Q380" s="206" t="n">
        <x:v>0.0004</x:v>
      </x:c>
      <x:c r="R380" s="206" t="n">
        <x:v>0.0008</x:v>
      </x:c>
      <x:c r="S380" s="189" t="n">
        <x:v/>
      </x:c>
      <x:c r="T380" s="187" t="n">
        <x:f ca="1">=IF(AND(U380=0,S380&gt;0),-100%,IF(OR(S380=0,S380="-"),"-",IF(AND(S380=0,U380=0),0%,IF(S380&lt;U380,SUM(U380-S380)/S380,IF(S380&gt;U380,SUM(-1*(S380-U380)/S380),"")))))</x:f>
        <x:v/>
      </x:c>
      <x:c r="U380" s="189" t="n">
        <x:v>1332.00</x:v>
      </x:c>
      <x:c r="V380" s="189" t="n">
        <x:f ca="1">=SUM(U380/ round((O380- M380)/30.42,0))</x:f>
        <x:v/>
      </x:c>
      <x:c r="W380" s="195">
        <x:f ca="1">=IF(T380="","",IF(T380="-","",IF(U380=0,"",IF(OR(T380&gt;AA4,T380&lt;-AA4),"*",""))))</x:f>
        <x:v/>
      </x:c>
      <x:c r="X380" s="91" t="str">
        <x:v/>
      </x:c>
    </x:row>
    <x:row r="381" spans="1:25" s="12" x14ac:dyDescent="0.25">
      <x:c r="A381" s="96" t="str">
        <x:v>373</x:v>
      </x:c>
      <x:c r="B381" s="192" t="str">
        <x:v>FPR49492</x:v>
      </x:c>
      <x:c r="C381" s="192" t="str">
        <x:v>HP LJ M425</x:v>
      </x:c>
      <x:c r="D381" s="192" t="str">
        <x:v>B/W Laser Prints</x:v>
      </x:c>
      <x:c r="E381" s="192" t="str">
        <x:v>CNF8G8PFH7</x:v>
      </x:c>
      <x:c r="F381" s="192" t="str">
        <x:v>Active</x:v>
      </x:c>
      <x:c r="G381" s="192" t="str">
        <x:v>1002 - Wheeler Municipal</x:v>
      </x:c>
      <x:c r="H381" s="192" t="str">
        <x:v/>
      </x:c>
      <x:c r="I381" s="192" t="str">
        <x:v/>
      </x:c>
      <x:c r="J381" s="192" t="str">
        <x:v/>
      </x:c>
      <x:c r="K381" s="192" t="str">
        <x:v/>
      </x:c>
      <x:c r="L381" s="192" t="str">
        <x:v>1002</x:v>
      </x:c>
      <x:c r="M381" s="192" t="str">
        <x:v>8/26/2015</x:v>
      </x:c>
      <x:c r="N381" s="183" t="n">
        <x:v>6569.00</x:v>
      </x:c>
      <x:c r="O381" s="192" t="str">
        <x:v>11/20/2015</x:v>
      </x:c>
      <x:c r="P381" s="183" t="n">
        <x:v>7892.00</x:v>
      </x:c>
      <x:c r="Q381" s="207" t="n">
        <x:v>0.0004</x:v>
      </x:c>
      <x:c r="R381" s="207" t="n">
        <x:v>0.0008</x:v>
      </x:c>
      <x:c r="S381" s="183" t="n">
        <x:v/>
      </x:c>
      <x:c r="T381" s="182" t="n">
        <x:f ca="1">=IF(AND(U381=0,S381&gt;0),-100%,IF(OR(S381=0,S381="-"),"-",IF(AND(S381=0,U381=0),0%,IF(S381&lt;U381,SUM(U381-S381)/S381,IF(S381&gt;U381,SUM(-1*(S381-U381)/S381),"")))))</x:f>
        <x:v/>
      </x:c>
      <x:c r="U381" s="183" t="n">
        <x:v>1323.00</x:v>
      </x:c>
      <x:c r="V381" s="183" t="n">
        <x:f ca="1">=SUM(U381/ round((O381- M381)/30.42,0))</x:f>
        <x:v/>
      </x:c>
      <x:c r="W381" s="196">
        <x:f ca="1">=IF(T381="","",IF(T381="-","",IF(U381=0,"",IF(OR(T381&gt;AA4,T381&lt;-AA4),"*",""))))</x:f>
        <x:v/>
      </x:c>
      <x:c r="X381" s="98" t="str">
        <x:v/>
      </x:c>
    </x:row>
    <x:row r="382" spans="1:25" s="12" x14ac:dyDescent="0.25">
      <x:c r="A382" s="90" t="str">
        <x:v>374</x:v>
      </x:c>
      <x:c r="B382" s="191" t="str">
        <x:v>FPR48636</x:v>
      </x:c>
      <x:c r="C382" s="191" t="str">
        <x:v>HP LJ M425</x:v>
      </x:c>
      <x:c r="D382" s="191" t="str">
        <x:v>B/W Laser Prints</x:v>
      </x:c>
      <x:c r="E382" s="191" t="str">
        <x:v>CNF8G4W083</x:v>
      </x:c>
      <x:c r="F382" s="191" t="str">
        <x:v>Active</x:v>
      </x:c>
      <x:c r="G382" s="191" t="str">
        <x:v>M650 - Annex</x:v>
      </x:c>
      <x:c r="H382" s="191" t="str">
        <x:v/>
      </x:c>
      <x:c r="I382" s="191" t="str">
        <x:v>Dept. 28</x:v>
      </x:c>
      <x:c r="J382" s="191" t="str">
        <x:v>1</x:v>
      </x:c>
      <x:c r="K382" s="191" t="str">
        <x:v>Shared</x:v>
      </x:c>
      <x:c r="L382" s="191" t="str">
        <x:v>F153</x:v>
      </x:c>
      <x:c r="M382" s="191" t="str">
        <x:v>9/1/2015</x:v>
      </x:c>
      <x:c r="N382" s="189" t="n">
        <x:v>0.00</x:v>
      </x:c>
      <x:c r="O382" s="191" t="str">
        <x:v>11/20/2015</x:v>
      </x:c>
      <x:c r="P382" s="189" t="n">
        <x:v>1311.00</x:v>
      </x:c>
      <x:c r="Q382" s="206" t="n">
        <x:v>0.0004</x:v>
      </x:c>
      <x:c r="R382" s="206" t="n">
        <x:v>0.0008</x:v>
      </x:c>
      <x:c r="S382" s="189" t="n">
        <x:v/>
      </x:c>
      <x:c r="T382" s="187" t="n">
        <x:f ca="1">=IF(AND(U382=0,S382&gt;0),-100%,IF(OR(S382=0,S382="-"),"-",IF(AND(S382=0,U382=0),0%,IF(S382&lt;U382,SUM(U382-S382)/S382,IF(S382&gt;U382,SUM(-1*(S382-U382)/S382),"")))))</x:f>
        <x:v/>
      </x:c>
      <x:c r="U382" s="189" t="n">
        <x:v>1311.00</x:v>
      </x:c>
      <x:c r="V382" s="189" t="n">
        <x:f ca="1">=SUM(U382/ round((O382- M382)/30.42,0))</x:f>
        <x:v/>
      </x:c>
      <x:c r="W382" s="195">
        <x:f ca="1">=IF(T382="","",IF(T382="-","",IF(U382=0,"",IF(OR(T382&gt;AA4,T382&lt;-AA4),"*",""))))</x:f>
        <x:v/>
      </x:c>
      <x:c r="X382" s="91" t="str">
        <x:v/>
      </x:c>
    </x:row>
    <x:row r="383" spans="1:25" s="12" x14ac:dyDescent="0.25">
      <x:c r="A383" s="96" t="str">
        <x:v>375</x:v>
      </x:c>
      <x:c r="B383" s="192" t="str">
        <x:v>FPR49055</x:v>
      </x:c>
      <x:c r="C383" s="192" t="str">
        <x:v>HP LJ M425</x:v>
      </x:c>
      <x:c r="D383" s="192" t="str">
        <x:v>B/W Laser Prints</x:v>
      </x:c>
      <x:c r="E383" s="192" t="str">
        <x:v>CNB6D5V0PF</x:v>
      </x:c>
      <x:c r="F383" s="192" t="str">
        <x:v>Active</x:v>
      </x:c>
      <x:c r="G383" s="192" t="str">
        <x:v>1049 - Houston HVAC</x:v>
      </x:c>
      <x:c r="H383" s="192" t="str">
        <x:v/>
      </x:c>
      <x:c r="I383" s="192" t="str">
        <x:v>Front Service Counter</x:v>
      </x:c>
      <x:c r="J383" s="192" t="str">
        <x:v/>
      </x:c>
      <x:c r="K383" s="192" t="str">
        <x:v/>
      </x:c>
      <x:c r="L383" s="192" t="str">
        <x:v>1049</x:v>
      </x:c>
      <x:c r="M383" s="192" t="str">
        <x:v>2/22/2016</x:v>
      </x:c>
      <x:c r="N383" s="183" t="n">
        <x:v>37289.00</x:v>
      </x:c>
      <x:c r="O383" s="192" t="str">
        <x:v>5/27/2016</x:v>
      </x:c>
      <x:c r="P383" s="183" t="n">
        <x:v>38594.00</x:v>
      </x:c>
      <x:c r="Q383" s="207" t="n">
        <x:v>0.0004</x:v>
      </x:c>
      <x:c r="R383" s="207" t="n">
        <x:v>0.0008</x:v>
      </x:c>
      <x:c r="S383" s="183" t="n">
        <x:v/>
      </x:c>
      <x:c r="T383" s="182" t="n">
        <x:f ca="1">=IF(AND(U383=0,S383&gt;0),-100%,IF(OR(S383=0,S383="-"),"-",IF(AND(S383=0,U383=0),0%,IF(S383&lt;U383,SUM(U383-S383)/S383,IF(S383&gt;U383,SUM(-1*(S383-U383)/S383),"")))))</x:f>
        <x:v/>
      </x:c>
      <x:c r="U383" s="183" t="n">
        <x:v>1305.00</x:v>
      </x:c>
      <x:c r="V383" s="183" t="n">
        <x:f ca="1">=SUM(U383/ round((O383- M383)/30.42,0))</x:f>
        <x:v/>
      </x:c>
      <x:c r="W383" s="196">
        <x:f ca="1">=IF(T383="","",IF(T383="-","",IF(U383=0,"",IF(OR(T383&gt;AA4,T383&lt;-AA4),"*",""))))</x:f>
        <x:v/>
      </x:c>
      <x:c r="X383" s="98" t="str">
        <x:v/>
      </x:c>
    </x:row>
    <x:row r="384" spans="1:25" s="12" x14ac:dyDescent="0.25">
      <x:c r="A384" s="90" t="str">
        <x:v>376</x:v>
      </x:c>
      <x:c r="B384" s="191" t="str">
        <x:v>FPR56032</x:v>
      </x:c>
      <x:c r="C384" s="191" t="str">
        <x:v>HP LJ M402dn</x:v>
      </x:c>
      <x:c r="D384" s="191" t="str">
        <x:v>B/W Laser Prints</x:v>
      </x:c>
      <x:c r="E384" s="191" t="str">
        <x:v>PHBQD07177</x:v>
      </x:c>
      <x:c r="F384" s="191" t="str">
        <x:v>Active</x:v>
      </x:c>
      <x:c r="G384" s="191" t="str">
        <x:v>1111 - Katy</x:v>
      </x:c>
      <x:c r="H384" s="191" t="str">
        <x:v/>
      </x:c>
      <x:c r="I384" s="191" t="str">
        <x:v>Counter</x:v>
      </x:c>
      <x:c r="J384" s="191" t="str">
        <x:v/>
      </x:c>
      <x:c r="K384" s="191" t="str">
        <x:v/>
      </x:c>
      <x:c r="L384" s="191" t="str">
        <x:v>1111</x:v>
      </x:c>
      <x:c r="M384" s="191" t="str">
        <x:v>11/8/2016</x:v>
      </x:c>
      <x:c r="N384" s="189" t="n">
        <x:v>9.00</x:v>
      </x:c>
      <x:c r="O384" s="191" t="str">
        <x:v>11/28/2016</x:v>
      </x:c>
      <x:c r="P384" s="189" t="n">
        <x:v>1314.00</x:v>
      </x:c>
      <x:c r="Q384" s="206" t="n">
        <x:v>0.0004</x:v>
      </x:c>
      <x:c r="R384" s="206" t="n">
        <x:v>0.0008</x:v>
      </x:c>
      <x:c r="S384" s="189" t="n">
        <x:v/>
      </x:c>
      <x:c r="T384" s="187" t="n">
        <x:f ca="1">=IF(AND(U384=0,S384&gt;0),-100%,IF(OR(S384=0,S384="-"),"-",IF(AND(S384=0,U384=0),0%,IF(S384&lt;U384,SUM(U384-S384)/S384,IF(S384&gt;U384,SUM(-1*(S384-U384)/S384),"")))))</x:f>
        <x:v/>
      </x:c>
      <x:c r="U384" s="189" t="n">
        <x:v>1305.00</x:v>
      </x:c>
      <x:c r="V384" s="189" t="n">
        <x:f ca="1">=SUM(U384/ round((O384- M384)/30.42,0))</x:f>
        <x:v/>
      </x:c>
      <x:c r="W384" s="195">
        <x:f ca="1">=IF(T384="","",IF(T384="-","",IF(U384=0,"",IF(OR(T384&gt;AA4,T384&lt;-AA4),"*",""))))</x:f>
        <x:v/>
      </x:c>
      <x:c r="X384" s="91" t="str">
        <x:v/>
      </x:c>
    </x:row>
    <x:row r="385" spans="1:25" s="12" x14ac:dyDescent="0.25">
      <x:c r="A385" s="96" t="str">
        <x:v>377</x:v>
      </x:c>
      <x:c r="B385" s="192" t="str">
        <x:v>FPR49110</x:v>
      </x:c>
      <x:c r="C385" s="192" t="str">
        <x:v>HP LJ M425</x:v>
      </x:c>
      <x:c r="D385" s="192" t="str">
        <x:v>B/W Laser Prints</x:v>
      </x:c>
      <x:c r="E385" s="192" t="str">
        <x:v>CNF8G77J02</x:v>
      </x:c>
      <x:c r="F385" s="192" t="str">
        <x:v>Active</x:v>
      </x:c>
      <x:c r="G385" s="192" t="str">
        <x:v>1111 - Katy</x:v>
      </x:c>
      <x:c r="H385" s="192" t="str">
        <x:v/>
      </x:c>
      <x:c r="I385" s="192" t="str">
        <x:v>Receiving</x:v>
      </x:c>
      <x:c r="J385" s="192" t="str">
        <x:v/>
      </x:c>
      <x:c r="K385" s="192" t="str">
        <x:v/>
      </x:c>
      <x:c r="L385" s="192" t="str">
        <x:v>1111</x:v>
      </x:c>
      <x:c r="M385" s="192" t="str">
        <x:v>12/1/2015</x:v>
      </x:c>
      <x:c r="N385" s="183" t="n">
        <x:v>0.00</x:v>
      </x:c>
      <x:c r="O385" s="192" t="str">
        <x:v>2/22/2016</x:v>
      </x:c>
      <x:c r="P385" s="183" t="n">
        <x:v>1300.00</x:v>
      </x:c>
      <x:c r="Q385" s="207" t="n">
        <x:v>0.0004</x:v>
      </x:c>
      <x:c r="R385" s="207" t="n">
        <x:v>0.0008</x:v>
      </x:c>
      <x:c r="S385" s="183" t="n">
        <x:v/>
      </x:c>
      <x:c r="T385" s="182" t="n">
        <x:f ca="1">=IF(AND(U385=0,S385&gt;0),-100%,IF(OR(S385=0,S385="-"),"-",IF(AND(S385=0,U385=0),0%,IF(S385&lt;U385,SUM(U385-S385)/S385,IF(S385&gt;U385,SUM(-1*(S385-U385)/S385),"")))))</x:f>
        <x:v/>
      </x:c>
      <x:c r="U385" s="183" t="n">
        <x:v>1300.00</x:v>
      </x:c>
      <x:c r="V385" s="183" t="n">
        <x:f ca="1">=SUM(U385/ round((O385- M385)/30.42,0))</x:f>
        <x:v/>
      </x:c>
      <x:c r="W385" s="196">
        <x:f ca="1">=IF(T385="","",IF(T385="-","",IF(U385=0,"",IF(OR(T385&gt;AA4,T385&lt;-AA4),"*",""))))</x:f>
        <x:v/>
      </x:c>
      <x:c r="X385" s="98" t="str">
        <x:v/>
      </x:c>
    </x:row>
    <x:row r="386" spans="1:25" s="12" x14ac:dyDescent="0.25">
      <x:c r="A386" s="90" t="str">
        <x:v>378</x:v>
      </x:c>
      <x:c r="B386" s="191" t="str">
        <x:v>AFPR51563</x:v>
      </x:c>
      <x:c r="C386" s="191" t="str">
        <x:v>HP LJ M425</x:v>
      </x:c>
      <x:c r="D386" s="191" t="str">
        <x:v>B/W Laser Prints</x:v>
      </x:c>
      <x:c r="E386" s="191" t="str">
        <x:v>CNF8H19632</x:v>
      </x:c>
      <x:c r="F386" s="191" t="str">
        <x:v>Inactive</x:v>
      </x:c>
      <x:c r="G386" s="191" t="str">
        <x:v>1112 - El Paso Showroom</x:v>
      </x:c>
      <x:c r="H386" s="191" t="str">
        <x:v/>
      </x:c>
      <x:c r="I386" s="191" t="str">
        <x:v>Cannot Find Printer</x:v>
      </x:c>
      <x:c r="J386" s="191" t="str">
        <x:v/>
      </x:c>
      <x:c r="K386" s="191" t="str">
        <x:v>Gina Avila</x:v>
      </x:c>
      <x:c r="L386" s="191" t="str">
        <x:v>1112</x:v>
      </x:c>
      <x:c r="M386" s="191" t="str">
        <x:v>8/26/2015</x:v>
      </x:c>
      <x:c r="N386" s="189" t="n">
        <x:v>1421.00</x:v>
      </x:c>
      <x:c r="O386" s="191" t="str">
        <x:v>11/30/2015</x:v>
      </x:c>
      <x:c r="P386" s="189" t="n">
        <x:v>2713.00</x:v>
      </x:c>
      <x:c r="Q386" s="206" t="n">
        <x:v>0.0004</x:v>
      </x:c>
      <x:c r="R386" s="206" t="n">
        <x:v>0.0008</x:v>
      </x:c>
      <x:c r="S386" s="189" t="n">
        <x:v/>
      </x:c>
      <x:c r="T386" s="187" t="n">
        <x:f ca="1">=IF(AND(U386=0,S386&gt;0),-100%,IF(OR(S386=0,S386="-"),"-",IF(AND(S386=0,U386=0),0%,IF(S386&lt;U386,SUM(U386-S386)/S386,IF(S386&gt;U386,SUM(-1*(S386-U386)/S386),"")))))</x:f>
        <x:v/>
      </x:c>
      <x:c r="U386" s="189" t="n">
        <x:v>1292.00</x:v>
      </x:c>
      <x:c r="V386" s="189" t="n">
        <x:f ca="1">=SUM(U386/ round((O386- M386)/30.42,0))</x:f>
        <x:v/>
      </x:c>
      <x:c r="W386" s="195">
        <x:f ca="1">=IF(T386="","",IF(T386="-","",IF(U386=0,"",IF(OR(T386&gt;AA4,T386&lt;-AA4),"*",""))))</x:f>
        <x:v/>
      </x:c>
      <x:c r="X386" s="91" t="str">
        <x:v/>
      </x:c>
    </x:row>
    <x:row r="387" spans="1:25" s="12" x14ac:dyDescent="0.25">
      <x:c r="A387" s="96" t="str">
        <x:v>379</x:v>
      </x:c>
      <x:c r="B387" s="192" t="str">
        <x:v>AFPR51528</x:v>
      </x:c>
      <x:c r="C387" s="192" t="str">
        <x:v>HP LJ M401n</x:v>
      </x:c>
      <x:c r="D387" s="192" t="str">
        <x:v>B/W Laser Prints</x:v>
      </x:c>
      <x:c r="E387" s="192" t="str">
        <x:v>PHGDB61003</x:v>
      </x:c>
      <x:c r="F387" s="192" t="str">
        <x:v>Inactive</x:v>
      </x:c>
      <x:c r="G387" s="192" t="str">
        <x:v>M650 - Annex</x:v>
      </x:c>
      <x:c r="H387" s="192" t="str">
        <x:v/>
      </x:c>
      <x:c r="I387" s="192" t="str">
        <x:v>Warehouse / IT Storage</x:v>
      </x:c>
      <x:c r="J387" s="192" t="str">
        <x:v/>
      </x:c>
      <x:c r="K387" s="192" t="str">
        <x:v/>
      </x:c>
      <x:c r="L387" s="192" t="str">
        <x:v>M650</x:v>
      </x:c>
      <x:c r="M387" s="192" t="str">
        <x:v>2/22/2016</x:v>
      </x:c>
      <x:c r="N387" s="183" t="n">
        <x:v>162.00</x:v>
      </x:c>
      <x:c r="O387" s="192" t="str">
        <x:v>5/27/2016</x:v>
      </x:c>
      <x:c r="P387" s="183" t="n">
        <x:v>1419.00</x:v>
      </x:c>
      <x:c r="Q387" s="207" t="n">
        <x:v>0.0004</x:v>
      </x:c>
      <x:c r="R387" s="207" t="n">
        <x:v>0.0007</x:v>
      </x:c>
      <x:c r="S387" s="183" t="n">
        <x:v/>
      </x:c>
      <x:c r="T387" s="182" t="n">
        <x:f ca="1">=IF(AND(U387=0,S387&gt;0),-100%,IF(OR(S387=0,S387="-"),"-",IF(AND(S387=0,U387=0),0%,IF(S387&lt;U387,SUM(U387-S387)/S387,IF(S387&gt;U387,SUM(-1*(S387-U387)/S387),"")))))</x:f>
        <x:v/>
      </x:c>
      <x:c r="U387" s="183" t="n">
        <x:v>1257.00</x:v>
      </x:c>
      <x:c r="V387" s="183" t="n">
        <x:f ca="1">=SUM(U387/ round((O387- M387)/30.42,0))</x:f>
        <x:v/>
      </x:c>
      <x:c r="W387" s="196">
        <x:f ca="1">=IF(T387="","",IF(T387="-","",IF(U387=0,"",IF(OR(T387&gt;AA4,T387&lt;-AA4),"*",""))))</x:f>
        <x:v/>
      </x:c>
      <x:c r="X387" s="98" t="str">
        <x:v/>
      </x:c>
    </x:row>
    <x:row r="388" spans="1:25" s="12" x14ac:dyDescent="0.25">
      <x:c r="A388" s="90" t="str">
        <x:v>380</x:v>
      </x:c>
      <x:c r="B388" s="191" t="str">
        <x:v>AFPR47328</x:v>
      </x:c>
      <x:c r="C388" s="191" t="str">
        <x:v>HP CLJ M476dn MFP</x:v>
      </x:c>
      <x:c r="D388" s="191" t="str">
        <x:v>B/W Laser Prints</x:v>
      </x:c>
      <x:c r="E388" s="191" t="str">
        <x:v>CNB8G7XDP2</x:v>
      </x:c>
      <x:c r="F388" s="191" t="str">
        <x:v>Inactive</x:v>
      </x:c>
      <x:c r="G388" s="191" t="str">
        <x:v>1067 - Columbus</x:v>
      </x:c>
      <x:c r="H388" s="191" t="str">
        <x:v/>
      </x:c>
      <x:c r="I388" s="191" t="str">
        <x:v>No Longer at this Site</x:v>
      </x:c>
      <x:c r="J388" s="191" t="str">
        <x:v/>
      </x:c>
      <x:c r="K388" s="191" t="str">
        <x:v/>
      </x:c>
      <x:c r="L388" s="191" t="str">
        <x:v>1067</x:v>
      </x:c>
      <x:c r="M388" s="191" t="str">
        <x:v>2/26/2015</x:v>
      </x:c>
      <x:c r="N388" s="189" t="n">
        <x:v>3447.00</x:v>
      </x:c>
      <x:c r="O388" s="191" t="str">
        <x:v>5/31/2015</x:v>
      </x:c>
      <x:c r="P388" s="189" t="n">
        <x:v>4701.00</x:v>
      </x:c>
      <x:c r="Q388" s="206" t="n">
        <x:v>0.0004</x:v>
      </x:c>
      <x:c r="R388" s="206" t="n">
        <x:v>0.0007</x:v>
      </x:c>
      <x:c r="S388" s="189" t="n">
        <x:v/>
      </x:c>
      <x:c r="T388" s="187" t="n">
        <x:f ca="1">=IF(AND(U388=0,S388&gt;0),-100%,IF(OR(S388=0,S388="-"),"-",IF(AND(S388=0,U388=0),0%,IF(S388&lt;U388,SUM(U388-S388)/S388,IF(S388&gt;U388,SUM(-1*(S388-U388)/S388),"")))))</x:f>
        <x:v/>
      </x:c>
      <x:c r="U388" s="189" t="n">
        <x:v>1254.00</x:v>
      </x:c>
      <x:c r="V388" s="189" t="n">
        <x:f ca="1">=SUM(U388/ round((O388- M388)/30.42,0))</x:f>
        <x:v/>
      </x:c>
      <x:c r="W388" s="195">
        <x:f ca="1">=IF(T388="","",IF(T388="-","",IF(U388=0,"",IF(OR(T388&gt;AA4,T388&lt;-AA4),"*",""))))</x:f>
        <x:v/>
      </x:c>
      <x:c r="X388" s="91" t="str">
        <x:v/>
      </x:c>
    </x:row>
    <x:row r="389" spans="1:25" s="12" x14ac:dyDescent="0.25">
      <x:c r="A389" s="96" t="str">
        <x:v>381</x:v>
      </x:c>
      <x:c r="B389" s="192" t="str">
        <x:v>FPR59273</x:v>
      </x:c>
      <x:c r="C389" s="192" t="str">
        <x:v>HP CLJ M477fnw</x:v>
      </x:c>
      <x:c r="D389" s="192" t="str">
        <x:v>B/W Laser Prints</x:v>
      </x:c>
      <x:c r="E389" s="192" t="str">
        <x:v>VNBKK6CHCF</x:v>
      </x:c>
      <x:c r="F389" s="192" t="str">
        <x:v>Active</x:v>
      </x:c>
      <x:c r="G389" s="192" t="str">
        <x:v>1133 - West Hollywood</x:v>
      </x:c>
      <x:c r="H389" s="192" t="str">
        <x:v/>
      </x:c>
      <x:c r="I389" s="192" t="str">
        <x:v/>
      </x:c>
      <x:c r="J389" s="192" t="str">
        <x:v/>
      </x:c>
      <x:c r="K389" s="192" t="str">
        <x:v/>
      </x:c>
      <x:c r="L389" s="192" t="str">
        <x:v>1133</x:v>
      </x:c>
      <x:c r="M389" s="192" t="str">
        <x:v>9/1/2017</x:v>
      </x:c>
      <x:c r="N389" s="183" t="n">
        <x:v>0.00</x:v>
      </x:c>
      <x:c r="O389" s="192" t="str">
        <x:v>2/28/2018</x:v>
      </x:c>
      <x:c r="P389" s="183" t="n">
        <x:v>1237.00</x:v>
      </x:c>
      <x:c r="Q389" s="207" t="n">
        <x:v>0.0004</x:v>
      </x:c>
      <x:c r="R389" s="207" t="n">
        <x:v>0.0007</x:v>
      </x:c>
      <x:c r="S389" s="183" t="n">
        <x:v/>
      </x:c>
      <x:c r="T389" s="182" t="n">
        <x:f ca="1">=IF(AND(U389=0,S389&gt;0),-100%,IF(OR(S389=0,S389="-"),"-",IF(AND(S389=0,U389=0),0%,IF(S389&lt;U389,SUM(U389-S389)/S389,IF(S389&gt;U389,SUM(-1*(S389-U389)/S389),"")))))</x:f>
        <x:v/>
      </x:c>
      <x:c r="U389" s="183" t="n">
        <x:v>1237.00</x:v>
      </x:c>
      <x:c r="V389" s="183" t="n">
        <x:f ca="1">=SUM(U389/ round((O389- M389)/30.42,0))</x:f>
        <x:v/>
      </x:c>
      <x:c r="W389" s="196">
        <x:f ca="1">=IF(T389="","",IF(T389="-","",IF(U389=0,"",IF(OR(T389&gt;AA4,T389&lt;-AA4),"*",""))))</x:f>
        <x:v/>
      </x:c>
      <x:c r="X389" s="98" t="str">
        <x:v/>
      </x:c>
    </x:row>
    <x:row r="390" spans="1:25" s="12" x14ac:dyDescent="0.25">
      <x:c r="A390" s="90" t="str">
        <x:v>382</x:v>
      </x:c>
      <x:c r="B390" s="191" t="str">
        <x:v>FPR47357</x:v>
      </x:c>
      <x:c r="C390" s="191" t="str">
        <x:v>HP LJ M401dn</x:v>
      </x:c>
      <x:c r="D390" s="191" t="str">
        <x:v>B/W Laser Prints</x:v>
      </x:c>
      <x:c r="E390" s="191" t="str">
        <x:v>PHGFF10997</x:v>
      </x:c>
      <x:c r="F390" s="191" t="str">
        <x:v>Active</x:v>
      </x:c>
      <x:c r="G390" s="191" t="str">
        <x:v>1109 - Santa Fe</x:v>
      </x:c>
      <x:c r="H390" s="191" t="str">
        <x:v/>
      </x:c>
      <x:c r="I390" s="191" t="str">
        <x:v/>
      </x:c>
      <x:c r="J390" s="191" t="str">
        <x:v/>
      </x:c>
      <x:c r="K390" s="191" t="str">
        <x:v/>
      </x:c>
      <x:c r="L390" s="191" t="str">
        <x:v>1109</x:v>
      </x:c>
      <x:c r="M390" s="191" t="str">
        <x:v>6/1/2014</x:v>
      </x:c>
      <x:c r="N390" s="189" t="n">
        <x:v>0.00</x:v>
      </x:c>
      <x:c r="O390" s="191" t="str">
        <x:v>12/9/2014</x:v>
      </x:c>
      <x:c r="P390" s="189" t="n">
        <x:v>1220.00</x:v>
      </x:c>
      <x:c r="Q390" s="206" t="n">
        <x:v>0.0004</x:v>
      </x:c>
      <x:c r="R390" s="206" t="n">
        <x:v>0.0007</x:v>
      </x:c>
      <x:c r="S390" s="189" t="n">
        <x:v/>
      </x:c>
      <x:c r="T390" s="187" t="n">
        <x:f ca="1">=IF(AND(U390=0,S390&gt;0),-100%,IF(OR(S390=0,S390="-"),"-",IF(AND(S390=0,U390=0),0%,IF(S390&lt;U390,SUM(U390-S390)/S390,IF(S390&gt;U390,SUM(-1*(S390-U390)/S390),"")))))</x:f>
        <x:v/>
      </x:c>
      <x:c r="U390" s="189" t="n">
        <x:v>1220.00</x:v>
      </x:c>
      <x:c r="V390" s="189" t="n">
        <x:f ca="1">=SUM(U390/ round((O390- M390)/30.42,0))</x:f>
        <x:v/>
      </x:c>
      <x:c r="W390" s="195">
        <x:f ca="1">=IF(T390="","",IF(T390="-","",IF(U390=0,"",IF(OR(T390&gt;AA4,T390&lt;-AA4),"*",""))))</x:f>
        <x:v/>
      </x:c>
      <x:c r="X390" s="91" t="str">
        <x:v/>
      </x:c>
    </x:row>
    <x:row r="391" spans="1:25" s="12" x14ac:dyDescent="0.25">
      <x:c r="A391" s="96" t="str">
        <x:v>383</x:v>
      </x:c>
      <x:c r="B391" s="192" t="str">
        <x:v>FPR51564</x:v>
      </x:c>
      <x:c r="C391" s="192" t="str">
        <x:v>HP LJ M425</x:v>
      </x:c>
      <x:c r="D391" s="192" t="str">
        <x:v>B/W Laser Prints</x:v>
      </x:c>
      <x:c r="E391" s="192" t="str">
        <x:v>CNF8H19621</x:v>
      </x:c>
      <x:c r="F391" s="192" t="str">
        <x:v>Active</x:v>
      </x:c>
      <x:c r="G391" s="192" t="str">
        <x:v>1112 - El Paso Showroom</x:v>
      </x:c>
      <x:c r="H391" s="192" t="str">
        <x:v/>
      </x:c>
      <x:c r="I391" s="192" t="str">
        <x:v>Warehouse Office</x:v>
      </x:c>
      <x:c r="J391" s="192" t="str">
        <x:v/>
      </x:c>
      <x:c r="K391" s="192" t="str">
        <x:v/>
      </x:c>
      <x:c r="L391" s="192" t="str">
        <x:v>1112</x:v>
      </x:c>
      <x:c r="M391" s="192" t="str">
        <x:v>2/28/2018</x:v>
      </x:c>
      <x:c r="N391" s="183" t="n">
        <x:v>13887.00</x:v>
      </x:c>
      <x:c r="O391" s="192" t="str">
        <x:v>5/30/2018</x:v>
      </x:c>
      <x:c r="P391" s="183" t="n">
        <x:v>15103.00</x:v>
      </x:c>
      <x:c r="Q391" s="207" t="n">
        <x:v>0.0003</x:v>
      </x:c>
      <x:c r="R391" s="207" t="n">
        <x:v>0.0007</x:v>
      </x:c>
      <x:c r="S391" s="183" t="n">
        <x:v/>
      </x:c>
      <x:c r="T391" s="182" t="n">
        <x:f ca="1">=IF(AND(U391=0,S391&gt;0),-100%,IF(OR(S391=0,S391="-"),"-",IF(AND(S391=0,U391=0),0%,IF(S391&lt;U391,SUM(U391-S391)/S391,IF(S391&gt;U391,SUM(-1*(S391-U391)/S391),"")))))</x:f>
        <x:v/>
      </x:c>
      <x:c r="U391" s="183" t="n">
        <x:v>1216.00</x:v>
      </x:c>
      <x:c r="V391" s="183" t="n">
        <x:f ca="1">=SUM(U391/ round((O391- M391)/30.42,0))</x:f>
        <x:v/>
      </x:c>
      <x:c r="W391" s="196">
        <x:f ca="1">=IF(T391="","",IF(T391="-","",IF(U391=0,"",IF(OR(T391&gt;AA4,T391&lt;-AA4),"*",""))))</x:f>
        <x:v/>
      </x:c>
      <x:c r="X391" s="98" t="str">
        <x:v/>
      </x:c>
    </x:row>
    <x:row r="392" spans="1:25" s="12" x14ac:dyDescent="0.25">
      <x:c r="A392" s="90" t="str">
        <x:v>384</x:v>
      </x:c>
      <x:c r="B392" s="191" t="str">
        <x:v>FPR50651</x:v>
      </x:c>
      <x:c r="C392" s="191" t="str">
        <x:v>HP LJ M401dn</x:v>
      </x:c>
      <x:c r="D392" s="191" t="str">
        <x:v>B/W Laser Prints</x:v>
      </x:c>
      <x:c r="E392" s="191" t="str">
        <x:v>PHGFF10998</x:v>
      </x:c>
      <x:c r="F392" s="191" t="str">
        <x:v>Active</x:v>
      </x:c>
      <x:c r="G392" s="191" t="str">
        <x:v>1001 - Abilene</x:v>
      </x:c>
      <x:c r="H392" s="191" t="str">
        <x:v/>
      </x:c>
      <x:c r="I392" s="191" t="str">
        <x:v/>
      </x:c>
      <x:c r="J392" s="191" t="str">
        <x:v/>
      </x:c>
      <x:c r="K392" s="191" t="str">
        <x:v>Zane Wright</x:v>
      </x:c>
      <x:c r="L392" s="191" t="str">
        <x:v>1001</x:v>
      </x:c>
      <x:c r="M392" s="191" t="str">
        <x:v>2/29/2016</x:v>
      </x:c>
      <x:c r="N392" s="189" t="n">
        <x:v>1102.00</x:v>
      </x:c>
      <x:c r="O392" s="191" t="str">
        <x:v>5/24/2016</x:v>
      </x:c>
      <x:c r="P392" s="189" t="n">
        <x:v>2300.00</x:v>
      </x:c>
      <x:c r="Q392" s="206" t="n">
        <x:v>0.0003</x:v>
      </x:c>
      <x:c r="R392" s="206" t="n">
        <x:v>0.0007</x:v>
      </x:c>
      <x:c r="S392" s="189" t="n">
        <x:v/>
      </x:c>
      <x:c r="T392" s="187" t="n">
        <x:f ca="1">=IF(AND(U392=0,S392&gt;0),-100%,IF(OR(S392=0,S392="-"),"-",IF(AND(S392=0,U392=0),0%,IF(S392&lt;U392,SUM(U392-S392)/S392,IF(S392&gt;U392,SUM(-1*(S392-U392)/S392),"")))))</x:f>
        <x:v/>
      </x:c>
      <x:c r="U392" s="189" t="n">
        <x:v>1198.00</x:v>
      </x:c>
      <x:c r="V392" s="189" t="n">
        <x:f ca="1">=SUM(U392/ round((O392- M392)/30.42,0))</x:f>
        <x:v/>
      </x:c>
      <x:c r="W392" s="195">
        <x:f ca="1">=IF(T392="","",IF(T392="-","",IF(U392=0,"",IF(OR(T392&gt;AA4,T392&lt;-AA4),"*",""))))</x:f>
        <x:v/>
      </x:c>
      <x:c r="X392" s="91" t="str">
        <x:v/>
      </x:c>
    </x:row>
    <x:row r="393" spans="1:25" s="12" x14ac:dyDescent="0.25">
      <x:c r="A393" s="96" t="str">
        <x:v>385</x:v>
      </x:c>
      <x:c r="B393" s="192" t="str">
        <x:v>FPR56013</x:v>
      </x:c>
      <x:c r="C393" s="192" t="str">
        <x:v>HP LJ M402dn</x:v>
      </x:c>
      <x:c r="D393" s="192" t="str">
        <x:v>B/W Laser Prints</x:v>
      </x:c>
      <x:c r="E393" s="192" t="str">
        <x:v>PHBQC31386</x:v>
      </x:c>
      <x:c r="F393" s="192" t="str">
        <x:v>Active</x:v>
      </x:c>
      <x:c r="G393" s="192" t="str">
        <x:v>1089 - League City HVAC</x:v>
      </x:c>
      <x:c r="H393" s="192" t="str">
        <x:v/>
      </x:c>
      <x:c r="I393" s="192" t="str">
        <x:v>Warehouse</x:v>
      </x:c>
      <x:c r="J393" s="192" t="str">
        <x:v/>
      </x:c>
      <x:c r="K393" s="192" t="str">
        <x:v/>
      </x:c>
      <x:c r="L393" s="192" t="str">
        <x:v>1089</x:v>
      </x:c>
      <x:c r="M393" s="192" t="str">
        <x:v>9/10/2017</x:v>
      </x:c>
      <x:c r="N393" s="183" t="n">
        <x:v>9564.00</x:v>
      </x:c>
      <x:c r="O393" s="192" t="str">
        <x:v>2/28/2018</x:v>
      </x:c>
      <x:c r="P393" s="183" t="n">
        <x:v>10759.00</x:v>
      </x:c>
      <x:c r="Q393" s="207" t="n">
        <x:v>0.0003</x:v>
      </x:c>
      <x:c r="R393" s="207" t="n">
        <x:v>0.0007</x:v>
      </x:c>
      <x:c r="S393" s="183" t="n">
        <x:v/>
      </x:c>
      <x:c r="T393" s="182" t="n">
        <x:f ca="1">=IF(AND(U393=0,S393&gt;0),-100%,IF(OR(S393=0,S393="-"),"-",IF(AND(S393=0,U393=0),0%,IF(S393&lt;U393,SUM(U393-S393)/S393,IF(S393&gt;U393,SUM(-1*(S393-U393)/S393),"")))))</x:f>
        <x:v/>
      </x:c>
      <x:c r="U393" s="183" t="n">
        <x:v>1195.00</x:v>
      </x:c>
      <x:c r="V393" s="183" t="n">
        <x:f ca="1">=SUM(U393/ round((O393- M393)/30.42,0))</x:f>
        <x:v/>
      </x:c>
      <x:c r="W393" s="196">
        <x:f ca="1">=IF(T393="","",IF(T393="-","",IF(U393=0,"",IF(OR(T393&gt;AA4,T393&lt;-AA4),"*",""))))</x:f>
        <x:v/>
      </x:c>
      <x:c r="X393" s="98" t="str">
        <x:v/>
      </x:c>
    </x:row>
    <x:row r="394" spans="1:25" s="12" x14ac:dyDescent="0.25">
      <x:c r="A394" s="90" t="str">
        <x:v>386</x:v>
      </x:c>
      <x:c r="B394" s="191" t="str">
        <x:v>FPR47401</x:v>
      </x:c>
      <x:c r="C394" s="191" t="str">
        <x:v>HP LJ M401dn</x:v>
      </x:c>
      <x:c r="D394" s="191" t="str">
        <x:v>B/W Laser Prints</x:v>
      </x:c>
      <x:c r="E394" s="191" t="str">
        <x:v>PHGFF11568</x:v>
      </x:c>
      <x:c r="F394" s="191" t="str">
        <x:v>Active</x:v>
      </x:c>
      <x:c r="G394" s="191" t="str">
        <x:v>1007 - Houston Central</x:v>
      </x:c>
      <x:c r="H394" s="191" t="str">
        <x:v/>
      </x:c>
      <x:c r="I394" s="191" t="str">
        <x:v/>
      </x:c>
      <x:c r="J394" s="191" t="str">
        <x:v>1</x:v>
      </x:c>
      <x:c r="K394" s="191" t="str">
        <x:v>Joel</x:v>
      </x:c>
      <x:c r="L394" s="191" t="str">
        <x:v>1007</x:v>
      </x:c>
      <x:c r="M394" s="191" t="str">
        <x:v>6/1/2014</x:v>
      </x:c>
      <x:c r="N394" s="189" t="n">
        <x:v>3.00</x:v>
      </x:c>
      <x:c r="O394" s="191" t="str">
        <x:v>12/9/2014</x:v>
      </x:c>
      <x:c r="P394" s="189" t="n">
        <x:v>1170.00</x:v>
      </x:c>
      <x:c r="Q394" s="206" t="n">
        <x:v>0.0003</x:v>
      </x:c>
      <x:c r="R394" s="206" t="n">
        <x:v>0.0007</x:v>
      </x:c>
      <x:c r="S394" s="189" t="n">
        <x:v/>
      </x:c>
      <x:c r="T394" s="187" t="n">
        <x:f ca="1">=IF(AND(U394=0,S394&gt;0),-100%,IF(OR(S394=0,S394="-"),"-",IF(AND(S394=0,U394=0),0%,IF(S394&lt;U394,SUM(U394-S394)/S394,IF(S394&gt;U394,SUM(-1*(S394-U394)/S394),"")))))</x:f>
        <x:v/>
      </x:c>
      <x:c r="U394" s="189" t="n">
        <x:v>1167.00</x:v>
      </x:c>
      <x:c r="V394" s="189" t="n">
        <x:f ca="1">=SUM(U394/ round((O394- M394)/30.42,0))</x:f>
        <x:v/>
      </x:c>
      <x:c r="W394" s="195">
        <x:f ca="1">=IF(T394="","",IF(T394="-","",IF(U394=0,"",IF(OR(T394&gt;AA4,T394&lt;-AA4),"*",""))))</x:f>
        <x:v/>
      </x:c>
      <x:c r="X394" s="91" t="str">
        <x:v/>
      </x:c>
    </x:row>
    <x:row r="395" spans="1:25" s="12" x14ac:dyDescent="0.25">
      <x:c r="A395" s="96" t="str">
        <x:v>387</x:v>
      </x:c>
      <x:c r="B395" s="192" t="str">
        <x:v>FPR49574</x:v>
      </x:c>
      <x:c r="C395" s="192" t="str">
        <x:v>HP LJ M425</x:v>
      </x:c>
      <x:c r="D395" s="192" t="str">
        <x:v>B/W Laser Prints</x:v>
      </x:c>
      <x:c r="E395" s="192" t="str">
        <x:v>CNF8G8GH8J</x:v>
      </x:c>
      <x:c r="F395" s="192" t="str">
        <x:v>Active</x:v>
      </x:c>
      <x:c r="G395" s="192" t="str">
        <x:v>1136 - Stafford</x:v>
      </x:c>
      <x:c r="H395" s="192" t="str">
        <x:v/>
      </x:c>
      <x:c r="I395" s="192" t="str">
        <x:v/>
      </x:c>
      <x:c r="J395" s="192" t="str">
        <x:v/>
      </x:c>
      <x:c r="K395" s="192" t="str">
        <x:v>John Hernandez</x:v>
      </x:c>
      <x:c r="L395" s="192" t="str">
        <x:v>1136</x:v>
      </x:c>
      <x:c r="M395" s="192" t="str">
        <x:v>6/1/2014</x:v>
      </x:c>
      <x:c r="N395" s="183" t="n">
        <x:v>5.00</x:v>
      </x:c>
      <x:c r="O395" s="192" t="str">
        <x:v>12/9/2014</x:v>
      </x:c>
      <x:c r="P395" s="183" t="n">
        <x:v>1150.00</x:v>
      </x:c>
      <x:c r="Q395" s="207" t="n">
        <x:v>0.0003</x:v>
      </x:c>
      <x:c r="R395" s="207" t="n">
        <x:v>0.0007</x:v>
      </x:c>
      <x:c r="S395" s="183" t="n">
        <x:v/>
      </x:c>
      <x:c r="T395" s="182" t="n">
        <x:f ca="1">=IF(AND(U395=0,S395&gt;0),-100%,IF(OR(S395=0,S395="-"),"-",IF(AND(S395=0,U395=0),0%,IF(S395&lt;U395,SUM(U395-S395)/S395,IF(S395&gt;U395,SUM(-1*(S395-U395)/S395),"")))))</x:f>
        <x:v/>
      </x:c>
      <x:c r="U395" s="183" t="n">
        <x:v>1145.00</x:v>
      </x:c>
      <x:c r="V395" s="183" t="n">
        <x:f ca="1">=SUM(U395/ round((O395- M395)/30.42,0))</x:f>
        <x:v/>
      </x:c>
      <x:c r="W395" s="196">
        <x:f ca="1">=IF(T395="","",IF(T395="-","",IF(U395=0,"",IF(OR(T395&gt;AA4,T395&lt;-AA4),"*",""))))</x:f>
        <x:v/>
      </x:c>
      <x:c r="X395" s="98" t="str">
        <x:v/>
      </x:c>
    </x:row>
    <x:row r="396" spans="1:25" s="12" x14ac:dyDescent="0.25">
      <x:c r="A396" s="90" t="str">
        <x:v>388</x:v>
      </x:c>
      <x:c r="B396" s="191" t="str">
        <x:v>FPR55932</x:v>
      </x:c>
      <x:c r="C396" s="191" t="str">
        <x:v>HP LJ M401n</x:v>
      </x:c>
      <x:c r="D396" s="191" t="str">
        <x:v>B/W Laser Prints</x:v>
      </x:c>
      <x:c r="E396" s="191" t="str">
        <x:v>PHGDB79195</x:v>
      </x:c>
      <x:c r="F396" s="191" t="str">
        <x:v>Active</x:v>
      </x:c>
      <x:c r="G396" s="191" t="str">
        <x:v>1121- Expressions Home Gallery</x:v>
      </x:c>
      <x:c r="H396" s="191" t="str">
        <x:v/>
      </x:c>
      <x:c r="I396" s="191" t="str">
        <x:v/>
      </x:c>
      <x:c r="J396" s="191" t="str">
        <x:v/>
      </x:c>
      <x:c r="K396" s="191" t="str">
        <x:v/>
      </x:c>
      <x:c r="L396" s="191" t="str">
        <x:v>1121</x:v>
      </x:c>
      <x:c r="M396" s="191" t="str">
        <x:v>8/31/2017</x:v>
      </x:c>
      <x:c r="N396" s="189" t="n">
        <x:v>4167.00</x:v>
      </x:c>
      <x:c r="O396" s="191" t="str">
        <x:v>2/28/2018</x:v>
      </x:c>
      <x:c r="P396" s="189" t="n">
        <x:v>5309.00</x:v>
      </x:c>
      <x:c r="Q396" s="206" t="n">
        <x:v>0.0003</x:v>
      </x:c>
      <x:c r="R396" s="206" t="n">
        <x:v>0.0007</x:v>
      </x:c>
      <x:c r="S396" s="189" t="n">
        <x:v/>
      </x:c>
      <x:c r="T396" s="187" t="n">
        <x:f ca="1">=IF(AND(U396=0,S396&gt;0),-100%,IF(OR(S396=0,S396="-"),"-",IF(AND(S396=0,U396=0),0%,IF(S396&lt;U396,SUM(U396-S396)/S396,IF(S396&gt;U396,SUM(-1*(S396-U396)/S396),"")))))</x:f>
        <x:v/>
      </x:c>
      <x:c r="U396" s="189" t="n">
        <x:v>1142.00</x:v>
      </x:c>
      <x:c r="V396" s="189" t="n">
        <x:f ca="1">=SUM(U396/ round((O396- M396)/30.42,0))</x:f>
        <x:v/>
      </x:c>
      <x:c r="W396" s="195">
        <x:f ca="1">=IF(T396="","",IF(T396="-","",IF(U396=0,"",IF(OR(T396&gt;AA4,T396&lt;-AA4),"*",""))))</x:f>
        <x:v/>
      </x:c>
      <x:c r="X396" s="91" t="str">
        <x:v/>
      </x:c>
    </x:row>
    <x:row r="397" spans="1:25" s="12" x14ac:dyDescent="0.25">
      <x:c r="A397" s="96" t="str">
        <x:v>389</x:v>
      </x:c>
      <x:c r="B397" s="192" t="str">
        <x:v>FPR51566</x:v>
      </x:c>
      <x:c r="C397" s="192" t="str">
        <x:v>HP CLJ M476dn MFP</x:v>
      </x:c>
      <x:c r="D397" s="192" t="str">
        <x:v>B/W Laser Prints</x:v>
      </x:c>
      <x:c r="E397" s="192" t="str">
        <x:v>CNB8G658PH</x:v>
      </x:c>
      <x:c r="F397" s="192" t="str">
        <x:v>Active</x:v>
      </x:c>
      <x:c r="G397" s="192" t="str">
        <x:v>M100 - Water Gardens Bldg.</x:v>
      </x:c>
      <x:c r="H397" s="192" t="str">
        <x:v/>
      </x:c>
      <x:c r="I397" s="192" t="str">
        <x:v/>
      </x:c>
      <x:c r="J397" s="192" t="str">
        <x:v/>
      </x:c>
      <x:c r="K397" s="192" t="str">
        <x:v>Dean Hartman</x:v>
      </x:c>
      <x:c r="L397" s="192" t="str">
        <x:v>M151</x:v>
      </x:c>
      <x:c r="M397" s="192" t="str">
        <x:v>2/22/2016</x:v>
      </x:c>
      <x:c r="N397" s="183" t="n">
        <x:v>4405.00</x:v>
      </x:c>
      <x:c r="O397" s="192" t="str">
        <x:v>5/27/2016</x:v>
      </x:c>
      <x:c r="P397" s="183" t="n">
        <x:v>5542.00</x:v>
      </x:c>
      <x:c r="Q397" s="207" t="n">
        <x:v>0.0003</x:v>
      </x:c>
      <x:c r="R397" s="207" t="n">
        <x:v>0.0007</x:v>
      </x:c>
      <x:c r="S397" s="183" t="n">
        <x:v/>
      </x:c>
      <x:c r="T397" s="182" t="n">
        <x:f ca="1">=IF(AND(U397=0,S397&gt;0),-100%,IF(OR(S397=0,S397="-"),"-",IF(AND(S397=0,U397=0),0%,IF(S397&lt;U397,SUM(U397-S397)/S397,IF(S397&gt;U397,SUM(-1*(S397-U397)/S397),"")))))</x:f>
        <x:v/>
      </x:c>
      <x:c r="U397" s="183" t="n">
        <x:v>1137.00</x:v>
      </x:c>
      <x:c r="V397" s="183" t="n">
        <x:f ca="1">=SUM(U397/ round((O397- M397)/30.42,0))</x:f>
        <x:v/>
      </x:c>
      <x:c r="W397" s="196">
        <x:f ca="1">=IF(T397="","",IF(T397="-","",IF(U397=0,"",IF(OR(T397&gt;AA4,T397&lt;-AA4),"*",""))))</x:f>
        <x:v/>
      </x:c>
      <x:c r="X397" s="98" t="str">
        <x:v/>
      </x:c>
    </x:row>
    <x:row r="398" spans="1:25" s="12" x14ac:dyDescent="0.25">
      <x:c r="A398" s="90" t="str">
        <x:v>390</x:v>
      </x:c>
      <x:c r="B398" s="191" t="str">
        <x:v>FPR55997</x:v>
      </x:c>
      <x:c r="C398" s="191" t="str">
        <x:v>HP LJ M402dn</x:v>
      </x:c>
      <x:c r="D398" s="191" t="str">
        <x:v>B/W Laser Prints</x:v>
      </x:c>
      <x:c r="E398" s="191" t="str">
        <x:v>PHBQC31389</x:v>
      </x:c>
      <x:c r="F398" s="191" t="str">
        <x:v>Active</x:v>
      </x:c>
      <x:c r="G398" s="191" t="str">
        <x:v>1068 - Rosenberg</x:v>
      </x:c>
      <x:c r="H398" s="191" t="str">
        <x:v/>
      </x:c>
      <x:c r="I398" s="191" t="str">
        <x:v>Warehouse</x:v>
      </x:c>
      <x:c r="J398" s="191" t="str">
        <x:v/>
      </x:c>
      <x:c r="K398" s="191" t="str">
        <x:v/>
      </x:c>
      <x:c r="L398" s="191" t="str">
        <x:v>1068</x:v>
      </x:c>
      <x:c r="M398" s="191" t="str">
        <x:v>9/1/2016</x:v>
      </x:c>
      <x:c r="N398" s="189" t="n">
        <x:v>0.00</x:v>
      </x:c>
      <x:c r="O398" s="191" t="str">
        <x:v>11/28/2016</x:v>
      </x:c>
      <x:c r="P398" s="189" t="n">
        <x:v>1136.00</x:v>
      </x:c>
      <x:c r="Q398" s="206" t="n">
        <x:v>0.0003</x:v>
      </x:c>
      <x:c r="R398" s="206" t="n">
        <x:v>0.0007</x:v>
      </x:c>
      <x:c r="S398" s="189" t="n">
        <x:v/>
      </x:c>
      <x:c r="T398" s="187" t="n">
        <x:f ca="1">=IF(AND(U398=0,S398&gt;0),-100%,IF(OR(S398=0,S398="-"),"-",IF(AND(S398=0,U398=0),0%,IF(S398&lt;U398,SUM(U398-S398)/S398,IF(S398&gt;U398,SUM(-1*(S398-U398)/S398),"")))))</x:f>
        <x:v/>
      </x:c>
      <x:c r="U398" s="189" t="n">
        <x:v>1136.00</x:v>
      </x:c>
      <x:c r="V398" s="189" t="n">
        <x:f ca="1">=SUM(U398/ round((O398- M398)/30.42,0))</x:f>
        <x:v/>
      </x:c>
      <x:c r="W398" s="195">
        <x:f ca="1">=IF(T398="","",IF(T398="-","",IF(U398=0,"",IF(OR(T398&gt;AA4,T398&lt;-AA4),"*",""))))</x:f>
        <x:v/>
      </x:c>
      <x:c r="X398" s="91" t="str">
        <x:v/>
      </x:c>
    </x:row>
    <x:row r="399" spans="1:25" s="12" x14ac:dyDescent="0.25">
      <x:c r="A399" s="96" t="str">
        <x:v>391</x:v>
      </x:c>
      <x:c r="B399" s="192" t="str">
        <x:v>FPR49104</x:v>
      </x:c>
      <x:c r="C399" s="192" t="str">
        <x:v>HP LJ M401dn</x:v>
      </x:c>
      <x:c r="D399" s="192" t="str">
        <x:v>B/W Laser Prints</x:v>
      </x:c>
      <x:c r="E399" s="192" t="str">
        <x:v>PHGFC14867</x:v>
      </x:c>
      <x:c r="F399" s="192" t="str">
        <x:v>Active</x:v>
      </x:c>
      <x:c r="G399" s="192" t="str">
        <x:v>1007 - Houston Central</x:v>
      </x:c>
      <x:c r="H399" s="192" t="str">
        <x:v/>
      </x:c>
      <x:c r="I399" s="192" t="str">
        <x:v/>
      </x:c>
      <x:c r="J399" s="192" t="str">
        <x:v>1</x:v>
      </x:c>
      <x:c r="K399" s="192" t="str">
        <x:v>Jackie</x:v>
      </x:c>
      <x:c r="L399" s="192" t="str">
        <x:v>1007</x:v>
      </x:c>
      <x:c r="M399" s="192" t="str">
        <x:v>6/1/2014</x:v>
      </x:c>
      <x:c r="N399" s="183" t="n">
        <x:v>28.00</x:v>
      </x:c>
      <x:c r="O399" s="192" t="str">
        <x:v>11/30/2014</x:v>
      </x:c>
      <x:c r="P399" s="183" t="n">
        <x:v>1155.00</x:v>
      </x:c>
      <x:c r="Q399" s="207" t="n">
        <x:v>0.0003</x:v>
      </x:c>
      <x:c r="R399" s="207" t="n">
        <x:v>0.0007</x:v>
      </x:c>
      <x:c r="S399" s="183" t="n">
        <x:v/>
      </x:c>
      <x:c r="T399" s="182" t="n">
        <x:f ca="1">=IF(AND(U399=0,S399&gt;0),-100%,IF(OR(S399=0,S399="-"),"-",IF(AND(S399=0,U399=0),0%,IF(S399&lt;U399,SUM(U399-S399)/S399,IF(S399&gt;U399,SUM(-1*(S399-U399)/S399),"")))))</x:f>
        <x:v/>
      </x:c>
      <x:c r="U399" s="183" t="n">
        <x:v>1127.00</x:v>
      </x:c>
      <x:c r="V399" s="183" t="n">
        <x:f ca="1">=SUM(U399/ round((O399- M399)/30.42,0))</x:f>
        <x:v/>
      </x:c>
      <x:c r="W399" s="196">
        <x:f ca="1">=IF(T399="","",IF(T399="-","",IF(U399=0,"",IF(OR(T399&gt;AA4,T399&lt;-AA4),"*",""))))</x:f>
        <x:v/>
      </x:c>
      <x:c r="X399" s="98" t="str">
        <x:v/>
      </x:c>
    </x:row>
    <x:row r="400" spans="1:25" s="12" x14ac:dyDescent="0.25">
      <x:c r="A400" s="90" t="str">
        <x:v>392</x:v>
      </x:c>
      <x:c r="B400" s="191" t="str">
        <x:v>FPR48752</x:v>
      </x:c>
      <x:c r="C400" s="191" t="str">
        <x:v>HP CLJ M476nw</x:v>
      </x:c>
      <x:c r="D400" s="191" t="str">
        <x:v>B/W Laser Prints</x:v>
      </x:c>
      <x:c r="E400" s="191" t="str">
        <x:v>CNB6G2T83F</x:v>
      </x:c>
      <x:c r="F400" s="191" t="str">
        <x:v>Active</x:v>
      </x:c>
      <x:c r="G400" s="191" t="str">
        <x:v>M100 - Water Gardens Bldg.</x:v>
      </x:c>
      <x:c r="H400" s="191" t="str">
        <x:v/>
      </x:c>
      <x:c r="I400" s="191" t="str">
        <x:v/>
      </x:c>
      <x:c r="J400" s="191" t="str">
        <x:v/>
      </x:c>
      <x:c r="K400" s="191" t="str">
        <x:v>Tim Bevins</x:v>
      </x:c>
      <x:c r="L400" s="191" t="str">
        <x:v>M152</x:v>
      </x:c>
      <x:c r="M400" s="191" t="str">
        <x:v>11/20/2015</x:v>
      </x:c>
      <x:c r="N400" s="189" t="n">
        <x:v>3508.00</x:v>
      </x:c>
      <x:c r="O400" s="191" t="str">
        <x:v>2/22/2016</x:v>
      </x:c>
      <x:c r="P400" s="189" t="n">
        <x:v>4635.00</x:v>
      </x:c>
      <x:c r="Q400" s="206" t="n">
        <x:v>0.0003</x:v>
      </x:c>
      <x:c r="R400" s="206" t="n">
        <x:v>0.0007</x:v>
      </x:c>
      <x:c r="S400" s="189" t="n">
        <x:v/>
      </x:c>
      <x:c r="T400" s="187" t="n">
        <x:f ca="1">=IF(AND(U400=0,S400&gt;0),-100%,IF(OR(S400=0,S400="-"),"-",IF(AND(S400=0,U400=0),0%,IF(S400&lt;U400,SUM(U400-S400)/S400,IF(S400&gt;U400,SUM(-1*(S400-U400)/S400),"")))))</x:f>
        <x:v/>
      </x:c>
      <x:c r="U400" s="189" t="n">
        <x:v>1127.00</x:v>
      </x:c>
      <x:c r="V400" s="189" t="n">
        <x:f ca="1">=SUM(U400/ round((O400- M400)/30.42,0))</x:f>
        <x:v/>
      </x:c>
      <x:c r="W400" s="195">
        <x:f ca="1">=IF(T400="","",IF(T400="-","",IF(U400=0,"",IF(OR(T400&gt;AA4,T400&lt;-AA4),"*",""))))</x:f>
        <x:v/>
      </x:c>
      <x:c r="X400" s="91" t="str">
        <x:v/>
      </x:c>
    </x:row>
    <x:row r="401" spans="1:25" s="12" x14ac:dyDescent="0.25">
      <x:c r="A401" s="96" t="str">
        <x:v>393</x:v>
      </x:c>
      <x:c r="B401" s="192" t="str">
        <x:v>FPR47324</x:v>
      </x:c>
      <x:c r="C401" s="192" t="str">
        <x:v>HP CLJ M476dn MFP</x:v>
      </x:c>
      <x:c r="D401" s="192" t="str">
        <x:v>B/W Laser Prints</x:v>
      </x:c>
      <x:c r="E401" s="192" t="str">
        <x:v>CNB8G1S2DQ</x:v>
      </x:c>
      <x:c r="F401" s="192" t="str">
        <x:v>Active</x:v>
      </x:c>
      <x:c r="G401" s="192" t="str">
        <x:v>1029 - San Angelo</x:v>
      </x:c>
      <x:c r="H401" s="192" t="str">
        <x:v/>
      </x:c>
      <x:c r="I401" s="192" t="str">
        <x:v/>
      </x:c>
      <x:c r="J401" s="192" t="str">
        <x:v/>
      </x:c>
      <x:c r="K401" s="192" t="str">
        <x:v>Mike</x:v>
      </x:c>
      <x:c r="L401" s="192" t="str">
        <x:v>1029</x:v>
      </x:c>
      <x:c r="M401" s="192" t="str">
        <x:v>6/1/2014</x:v>
      </x:c>
      <x:c r="N401" s="183" t="n">
        <x:v>1.00</x:v>
      </x:c>
      <x:c r="O401" s="192" t="str">
        <x:v>11/30/2014</x:v>
      </x:c>
      <x:c r="P401" s="183" t="n">
        <x:v>1128.00</x:v>
      </x:c>
      <x:c r="Q401" s="207" t="n">
        <x:v>0.0003</x:v>
      </x:c>
      <x:c r="R401" s="207" t="n">
        <x:v>0.0007</x:v>
      </x:c>
      <x:c r="S401" s="183" t="n">
        <x:v/>
      </x:c>
      <x:c r="T401" s="182" t="n">
        <x:f ca="1">=IF(AND(U401=0,S401&gt;0),-100%,IF(OR(S401=0,S401="-"),"-",IF(AND(S401=0,U401=0),0%,IF(S401&lt;U401,SUM(U401-S401)/S401,IF(S401&gt;U401,SUM(-1*(S401-U401)/S401),"")))))</x:f>
        <x:v/>
      </x:c>
      <x:c r="U401" s="183" t="n">
        <x:v>1127.00</x:v>
      </x:c>
      <x:c r="V401" s="183" t="n">
        <x:f ca="1">=SUM(U401/ round((O401- M401)/30.42,0))</x:f>
        <x:v/>
      </x:c>
      <x:c r="W401" s="196">
        <x:f ca="1">=IF(T401="","",IF(T401="-","",IF(U401=0,"",IF(OR(T401&gt;AA4,T401&lt;-AA4),"*",""))))</x:f>
        <x:v/>
      </x:c>
      <x:c r="X401" s="98" t="str">
        <x:v/>
      </x:c>
    </x:row>
    <x:row r="402" spans="1:25" s="12" x14ac:dyDescent="0.25">
      <x:c r="A402" s="90" t="str">
        <x:v>394</x:v>
      </x:c>
      <x:c r="B402" s="191" t="str">
        <x:v>FPR50661</x:v>
      </x:c>
      <x:c r="C402" s="191" t="str">
        <x:v>HP CLJ  M551</x:v>
      </x:c>
      <x:c r="D402" s="191" t="str">
        <x:v>B/W Laser Prints</x:v>
      </x:c>
      <x:c r="E402" s="191" t="str">
        <x:v>CNCCF1K0QQ</x:v>
      </x:c>
      <x:c r="F402" s="191" t="str">
        <x:v>Active</x:v>
      </x:c>
      <x:c r="G402" s="191" t="str">
        <x:v>1085 - Abilene Showroom</x:v>
      </x:c>
      <x:c r="H402" s="191" t="str">
        <x:v/>
      </x:c>
      <x:c r="I402" s="191" t="str">
        <x:v>Counter</x:v>
      </x:c>
      <x:c r="J402" s="191" t="str">
        <x:v/>
      </x:c>
      <x:c r="K402" s="191" t="str">
        <x:v>Eddie</x:v>
      </x:c>
      <x:c r="L402" s="191" t="str">
        <x:v>1085</x:v>
      </x:c>
      <x:c r="M402" s="191" t="str">
        <x:v>2/22/2016</x:v>
      </x:c>
      <x:c r="N402" s="189" t="n">
        <x:v>1686.00</x:v>
      </x:c>
      <x:c r="O402" s="191" t="str">
        <x:v>5/27/2016</x:v>
      </x:c>
      <x:c r="P402" s="189" t="n">
        <x:v>2808.00</x:v>
      </x:c>
      <x:c r="Q402" s="206" t="n">
        <x:v>0.0003</x:v>
      </x:c>
      <x:c r="R402" s="206" t="n">
        <x:v>0.0007</x:v>
      </x:c>
      <x:c r="S402" s="189" t="n">
        <x:v/>
      </x:c>
      <x:c r="T402" s="187" t="n">
        <x:f ca="1">=IF(AND(U402=0,S402&gt;0),-100%,IF(OR(S402=0,S402="-"),"-",IF(AND(S402=0,U402=0),0%,IF(S402&lt;U402,SUM(U402-S402)/S402,IF(S402&gt;U402,SUM(-1*(S402-U402)/S402),"")))))</x:f>
        <x:v/>
      </x:c>
      <x:c r="U402" s="189" t="n">
        <x:v>1122.00</x:v>
      </x:c>
      <x:c r="V402" s="189" t="n">
        <x:f ca="1">=SUM(U402/ round((O402- M402)/30.42,0))</x:f>
        <x:v/>
      </x:c>
      <x:c r="W402" s="195">
        <x:f ca="1">=IF(T402="","",IF(T402="-","",IF(U402=0,"",IF(OR(T402&gt;AA4,T402&lt;-AA4),"*",""))))</x:f>
        <x:v/>
      </x:c>
      <x:c r="X402" s="91" t="str">
        <x:v/>
      </x:c>
    </x:row>
    <x:row r="403" spans="1:25" s="12" x14ac:dyDescent="0.25">
      <x:c r="A403" s="96" t="str">
        <x:v>395</x:v>
      </x:c>
      <x:c r="B403" s="192" t="str">
        <x:v>FPR49583</x:v>
      </x:c>
      <x:c r="C403" s="192" t="str">
        <x:v>Ricoh SP C320DN</x:v>
      </x:c>
      <x:c r="D403" s="192" t="str">
        <x:v>B/W Laser Prints</x:v>
      </x:c>
      <x:c r="E403" s="192" t="str">
        <x:v>S9949100245</x:v>
      </x:c>
      <x:c r="F403" s="192" t="str">
        <x:v>Active</x:v>
      </x:c>
      <x:c r="G403" s="192" t="str">
        <x:v>1027 - Longview</x:v>
      </x:c>
      <x:c r="H403" s="192" t="str">
        <x:v/>
      </x:c>
      <x:c r="I403" s="192" t="str">
        <x:v>Showroom</x:v>
      </x:c>
      <x:c r="J403" s="192" t="str">
        <x:v/>
      </x:c>
      <x:c r="K403" s="192" t="str">
        <x:v/>
      </x:c>
      <x:c r="L403" s="192" t="str">
        <x:v>1027</x:v>
      </x:c>
      <x:c r="M403" s="192" t="str">
        <x:v>8/26/2015</x:v>
      </x:c>
      <x:c r="N403" s="183" t="n">
        <x:v>9129.00</x:v>
      </x:c>
      <x:c r="O403" s="192" t="str">
        <x:v>11/20/2015</x:v>
      </x:c>
      <x:c r="P403" s="183" t="n">
        <x:v>10232.00</x:v>
      </x:c>
      <x:c r="Q403" s="207" t="n">
        <x:v>0.0003</x:v>
      </x:c>
      <x:c r="R403" s="207" t="n">
        <x:v>0.0006</x:v>
      </x:c>
      <x:c r="S403" s="183" t="n">
        <x:v/>
      </x:c>
      <x:c r="T403" s="182" t="n">
        <x:f ca="1">=IF(AND(U403=0,S403&gt;0),-100%,IF(OR(S403=0,S403="-"),"-",IF(AND(S403=0,U403=0),0%,IF(S403&lt;U403,SUM(U403-S403)/S403,IF(S403&gt;U403,SUM(-1*(S403-U403)/S403),"")))))</x:f>
        <x:v/>
      </x:c>
      <x:c r="U403" s="183" t="n">
        <x:v>1103.00</x:v>
      </x:c>
      <x:c r="V403" s="183" t="n">
        <x:f ca="1">=SUM(U403/ round((O403- M403)/30.42,0))</x:f>
        <x:v/>
      </x:c>
      <x:c r="W403" s="196">
        <x:f ca="1">=IF(T403="","",IF(T403="-","",IF(U403=0,"",IF(OR(T403&gt;AA4,T403&lt;-AA4),"*",""))))</x:f>
        <x:v/>
      </x:c>
      <x:c r="X403" s="98" t="str">
        <x:v/>
      </x:c>
    </x:row>
    <x:row r="404" spans="1:25" s="12" x14ac:dyDescent="0.25">
      <x:c r="A404" s="90" t="str">
        <x:v>396</x:v>
      </x:c>
      <x:c r="B404" s="191" t="str">
        <x:v>FPR59311</x:v>
      </x:c>
      <x:c r="C404" s="191" t="str">
        <x:v>HP CLJ M475DN</x:v>
      </x:c>
      <x:c r="D404" s="191" t="str">
        <x:v>B/W Laser Prints</x:v>
      </x:c>
      <x:c r="E404" s="191" t="str">
        <x:v>CND8G1V04Q</x:v>
      </x:c>
      <x:c r="F404" s="191" t="str">
        <x:v>Active</x:v>
      </x:c>
      <x:c r="G404" s="191" t="str">
        <x:v>3007 - Tucson, AZ</x:v>
      </x:c>
      <x:c r="H404" s="191" t="str">
        <x:v/>
      </x:c>
      <x:c r="I404" s="191" t="str">
        <x:v>Manager</x:v>
      </x:c>
      <x:c r="J404" s="191" t="str">
        <x:v/>
      </x:c>
      <x:c r="K404" s="191" t="str">
        <x:v/>
      </x:c>
      <x:c r="L404" s="191" t="str">
        <x:v>3007</x:v>
      </x:c>
      <x:c r="M404" s="191" t="str">
        <x:v>8/22/2017</x:v>
      </x:c>
      <x:c r="N404" s="189" t="n">
        <x:v>6449.00</x:v>
      </x:c>
      <x:c r="O404" s="191" t="str">
        <x:v>2/26/2018</x:v>
      </x:c>
      <x:c r="P404" s="189" t="n">
        <x:v>7544.00</x:v>
      </x:c>
      <x:c r="Q404" s="206" t="n">
        <x:v>0.0003</x:v>
      </x:c>
      <x:c r="R404" s="206" t="n">
        <x:v>0.0006</x:v>
      </x:c>
      <x:c r="S404" s="189" t="n">
        <x:v/>
      </x:c>
      <x:c r="T404" s="187" t="n">
        <x:f ca="1">=IF(AND(U404=0,S404&gt;0),-100%,IF(OR(S404=0,S404="-"),"-",IF(AND(S404=0,U404=0),0%,IF(S404&lt;U404,SUM(U404-S404)/S404,IF(S404&gt;U404,SUM(-1*(S404-U404)/S404),"")))))</x:f>
        <x:v/>
      </x:c>
      <x:c r="U404" s="189" t="n">
        <x:v>1095.00</x:v>
      </x:c>
      <x:c r="V404" s="189" t="n">
        <x:f ca="1">=SUM(U404/ round((O404- M404)/30.42,0))</x:f>
        <x:v/>
      </x:c>
      <x:c r="W404" s="195">
        <x:f ca="1">=IF(T404="","",IF(T404="-","",IF(U404=0,"",IF(OR(T404&gt;AA4,T404&lt;-AA4),"*",""))))</x:f>
        <x:v/>
      </x:c>
      <x:c r="X404" s="91" t="str">
        <x:v/>
      </x:c>
    </x:row>
    <x:row r="405" spans="1:25" s="12" x14ac:dyDescent="0.25">
      <x:c r="A405" s="96" t="str">
        <x:v>397</x:v>
      </x:c>
      <x:c r="B405" s="192" t="str">
        <x:v>FPR47389</x:v>
      </x:c>
      <x:c r="C405" s="192" t="str">
        <x:v>HP LJ M425</x:v>
      </x:c>
      <x:c r="D405" s="192" t="str">
        <x:v>B/W Laser Prints</x:v>
      </x:c>
      <x:c r="E405" s="192" t="str">
        <x:v>CNF8G29CCH</x:v>
      </x:c>
      <x:c r="F405" s="192" t="str">
        <x:v>Active</x:v>
      </x:c>
      <x:c r="G405" s="192" t="str">
        <x:v>1044 - Albuquerque</x:v>
      </x:c>
      <x:c r="H405" s="192" t="str">
        <x:v/>
      </x:c>
      <x:c r="I405" s="192" t="str">
        <x:v>Front Office</x:v>
      </x:c>
      <x:c r="J405" s="192" t="str">
        <x:v/>
      </x:c>
      <x:c r="K405" s="192" t="str">
        <x:v/>
      </x:c>
      <x:c r="L405" s="192" t="str">
        <x:v>1044</x:v>
      </x:c>
      <x:c r="M405" s="192" t="str">
        <x:v>6/1/2014</x:v>
      </x:c>
      <x:c r="N405" s="183" t="n">
        <x:v>2656.00</x:v>
      </x:c>
      <x:c r="O405" s="192" t="str">
        <x:v>12/9/2014</x:v>
      </x:c>
      <x:c r="P405" s="183" t="n">
        <x:v>3746.00</x:v>
      </x:c>
      <x:c r="Q405" s="207" t="n">
        <x:v>0.0003</x:v>
      </x:c>
      <x:c r="R405" s="207" t="n">
        <x:v>0.0006</x:v>
      </x:c>
      <x:c r="S405" s="183" t="n">
        <x:v/>
      </x:c>
      <x:c r="T405" s="182" t="n">
        <x:f ca="1">=IF(AND(U405=0,S405&gt;0),-100%,IF(OR(S405=0,S405="-"),"-",IF(AND(S405=0,U405=0),0%,IF(S405&lt;U405,SUM(U405-S405)/S405,IF(S405&gt;U405,SUM(-1*(S405-U405)/S405),"")))))</x:f>
        <x:v/>
      </x:c>
      <x:c r="U405" s="183" t="n">
        <x:v>1090.00</x:v>
      </x:c>
      <x:c r="V405" s="183" t="n">
        <x:f ca="1">=SUM(U405/ round((O405- M405)/30.42,0))</x:f>
        <x:v/>
      </x:c>
      <x:c r="W405" s="196">
        <x:f ca="1">=IF(T405="","",IF(T405="-","",IF(U405=0,"",IF(OR(T405&gt;AA4,T405&lt;-AA4),"*",""))))</x:f>
        <x:v/>
      </x:c>
      <x:c r="X405" s="98" t="str">
        <x:v/>
      </x:c>
    </x:row>
    <x:row r="406" spans="1:25" s="12" x14ac:dyDescent="0.25">
      <x:c r="A406" s="90" t="str">
        <x:v>398</x:v>
      </x:c>
      <x:c r="B406" s="191" t="str">
        <x:v>FPR51524</x:v>
      </x:c>
      <x:c r="C406" s="191" t="str">
        <x:v>HP LJ M401n</x:v>
      </x:c>
      <x:c r="D406" s="191" t="str">
        <x:v>B/W Laser Prints</x:v>
      </x:c>
      <x:c r="E406" s="191" t="str">
        <x:v>PHGDB61004</x:v>
      </x:c>
      <x:c r="F406" s="191" t="str">
        <x:v>Active</x:v>
      </x:c>
      <x:c r="G406" s="191" t="str">
        <x:v>1047 - Kerrville-Display Area</x:v>
      </x:c>
      <x:c r="H406" s="191" t="str">
        <x:v/>
      </x:c>
      <x:c r="I406" s="191" t="str">
        <x:v/>
      </x:c>
      <x:c r="J406" s="191" t="str">
        <x:v/>
      </x:c>
      <x:c r="K406" s="191" t="str">
        <x:v/>
      </x:c>
      <x:c r="L406" s="191" t="str">
        <x:v>1047</x:v>
      </x:c>
      <x:c r="M406" s="191" t="str">
        <x:v>12/4/2015</x:v>
      </x:c>
      <x:c r="N406" s="189" t="n">
        <x:v>0.00</x:v>
      </x:c>
      <x:c r="O406" s="191" t="str">
        <x:v>2/22/2016</x:v>
      </x:c>
      <x:c r="P406" s="189" t="n">
        <x:v>1083.00</x:v>
      </x:c>
      <x:c r="Q406" s="206" t="n">
        <x:v>0.0003</x:v>
      </x:c>
      <x:c r="R406" s="206" t="n">
        <x:v>0.0006</x:v>
      </x:c>
      <x:c r="S406" s="189" t="n">
        <x:v/>
      </x:c>
      <x:c r="T406" s="187" t="n">
        <x:f ca="1">=IF(AND(U406=0,S406&gt;0),-100%,IF(OR(S406=0,S406="-"),"-",IF(AND(S406=0,U406=0),0%,IF(S406&lt;U406,SUM(U406-S406)/S406,IF(S406&gt;U406,SUM(-1*(S406-U406)/S406),"")))))</x:f>
        <x:v/>
      </x:c>
      <x:c r="U406" s="189" t="n">
        <x:v>1083.00</x:v>
      </x:c>
      <x:c r="V406" s="189" t="n">
        <x:f ca="1">=SUM(U406/ round((O406- M406)/30.42,0))</x:f>
        <x:v/>
      </x:c>
      <x:c r="W406" s="195">
        <x:f ca="1">=IF(T406="","",IF(T406="-","",IF(U406=0,"",IF(OR(T406&gt;AA4,T406&lt;-AA4),"*",""))))</x:f>
        <x:v/>
      </x:c>
      <x:c r="X406" s="91" t="str">
        <x:v/>
      </x:c>
    </x:row>
    <x:row r="407" spans="1:25" s="12" x14ac:dyDescent="0.25">
      <x:c r="A407" s="96" t="str">
        <x:v>399</x:v>
      </x:c>
      <x:c r="B407" s="192" t="str">
        <x:v>FPR55968</x:v>
      </x:c>
      <x:c r="C407" s="192" t="str">
        <x:v>HP LJ M402dn</x:v>
      </x:c>
      <x:c r="D407" s="192" t="str">
        <x:v>B/W Laser Prints</x:v>
      </x:c>
      <x:c r="E407" s="192" t="str">
        <x:v>PHBQF41274</x:v>
      </x:c>
      <x:c r="F407" s="192" t="str">
        <x:v>Active</x:v>
      </x:c>
      <x:c r="G407" s="192" t="str">
        <x:v>1041 - Stafford</x:v>
      </x:c>
      <x:c r="H407" s="192" t="str">
        <x:v/>
      </x:c>
      <x:c r="I407" s="192" t="str">
        <x:v>Showroom</x:v>
      </x:c>
      <x:c r="J407" s="192" t="str">
        <x:v/>
      </x:c>
      <x:c r="K407" s="192" t="str">
        <x:v/>
      </x:c>
      <x:c r="L407" s="192" t="str">
        <x:v>1041</x:v>
      </x:c>
      <x:c r="M407" s="192" t="str">
        <x:v>9/1/2016</x:v>
      </x:c>
      <x:c r="N407" s="183" t="n">
        <x:v>0.00</x:v>
      </x:c>
      <x:c r="O407" s="192" t="str">
        <x:v>11/28/2016</x:v>
      </x:c>
      <x:c r="P407" s="183" t="n">
        <x:v>1066.00</x:v>
      </x:c>
      <x:c r="Q407" s="207" t="n">
        <x:v>0.0003</x:v>
      </x:c>
      <x:c r="R407" s="207" t="n">
        <x:v>0.0006</x:v>
      </x:c>
      <x:c r="S407" s="183" t="n">
        <x:v/>
      </x:c>
      <x:c r="T407" s="182" t="n">
        <x:f ca="1">=IF(AND(U407=0,S407&gt;0),-100%,IF(OR(S407=0,S407="-"),"-",IF(AND(S407=0,U407=0),0%,IF(S407&lt;U407,SUM(U407-S407)/S407,IF(S407&gt;U407,SUM(-1*(S407-U407)/S407),"")))))</x:f>
        <x:v/>
      </x:c>
      <x:c r="U407" s="183" t="n">
        <x:v>1066.00</x:v>
      </x:c>
      <x:c r="V407" s="183" t="n">
        <x:f ca="1">=SUM(U407/ round((O407- M407)/30.42,0))</x:f>
        <x:v/>
      </x:c>
      <x:c r="W407" s="196">
        <x:f ca="1">=IF(T407="","",IF(T407="-","",IF(U407=0,"",IF(OR(T407&gt;AA4,T407&lt;-AA4),"*",""))))</x:f>
        <x:v/>
      </x:c>
      <x:c r="X407" s="98" t="str">
        <x:v/>
      </x:c>
    </x:row>
    <x:row r="408" spans="1:25" s="12" x14ac:dyDescent="0.25">
      <x:c r="A408" s="90" t="str">
        <x:v>400</x:v>
      </x:c>
      <x:c r="B408" s="191" t="str">
        <x:v>FPR47379</x:v>
      </x:c>
      <x:c r="C408" s="191" t="str">
        <x:v>HP LJ M401dn</x:v>
      </x:c>
      <x:c r="D408" s="191" t="str">
        <x:v>B/W Laser Prints</x:v>
      </x:c>
      <x:c r="E408" s="191" t="str">
        <x:v>PHGFB04722</x:v>
      </x:c>
      <x:c r="F408" s="191" t="str">
        <x:v>Active</x:v>
      </x:c>
      <x:c r="G408" s="191" t="str">
        <x:v>1131 - Houston</x:v>
      </x:c>
      <x:c r="H408" s="191" t="str">
        <x:v/>
      </x:c>
      <x:c r="I408" s="191" t="str">
        <x:v>1131</x:v>
      </x:c>
      <x:c r="J408" s="191" t="str">
        <x:v/>
      </x:c>
      <x:c r="K408" s="191" t="str">
        <x:v>Jessica</x:v>
      </x:c>
      <x:c r="L408" s="191" t="str">
        <x:v>1131</x:v>
      </x:c>
      <x:c r="M408" s="191" t="str">
        <x:v>3/1/2018</x:v>
      </x:c>
      <x:c r="N408" s="189" t="n">
        <x:v>2848.00</x:v>
      </x:c>
      <x:c r="O408" s="191" t="str">
        <x:v>5/30/2018</x:v>
      </x:c>
      <x:c r="P408" s="189" t="n">
        <x:v>3893.00</x:v>
      </x:c>
      <x:c r="Q408" s="206" t="n">
        <x:v>0.0003</x:v>
      </x:c>
      <x:c r="R408" s="206" t="n">
        <x:v>0.0006</x:v>
      </x:c>
      <x:c r="S408" s="189" t="n">
        <x:v/>
      </x:c>
      <x:c r="T408" s="187" t="n">
        <x:f ca="1">=IF(AND(U408=0,S408&gt;0),-100%,IF(OR(S408=0,S408="-"),"-",IF(AND(S408=0,U408=0),0%,IF(S408&lt;U408,SUM(U408-S408)/S408,IF(S408&gt;U408,SUM(-1*(S408-U408)/S408),"")))))</x:f>
        <x:v/>
      </x:c>
      <x:c r="U408" s="189" t="n">
        <x:v>1045.00</x:v>
      </x:c>
      <x:c r="V408" s="189" t="n">
        <x:f ca="1">=SUM(U408/ round((O408- M408)/30.42,0))</x:f>
        <x:v/>
      </x:c>
      <x:c r="W408" s="195">
        <x:f ca="1">=IF(T408="","",IF(T408="-","",IF(U408=0,"",IF(OR(T408&gt;AA4,T408&lt;-AA4),"*",""))))</x:f>
        <x:v/>
      </x:c>
      <x:c r="X408" s="91" t="str">
        <x:v/>
      </x:c>
    </x:row>
    <x:row r="409" spans="1:25" s="12" x14ac:dyDescent="0.25">
      <x:c r="A409" s="96" t="str">
        <x:v>401</x:v>
      </x:c>
      <x:c r="B409" s="192" t="str">
        <x:v>FPR59313</x:v>
      </x:c>
      <x:c r="C409" s="192" t="str">
        <x:v>HP LJ P3015</x:v>
      </x:c>
      <x:c r="D409" s="192" t="str">
        <x:v>B/W Laser Prints</x:v>
      </x:c>
      <x:c r="E409" s="192" t="str">
        <x:v>VNB3S55812</x:v>
      </x:c>
      <x:c r="F409" s="192" t="str">
        <x:v>Active</x:v>
      </x:c>
      <x:c r="G409" s="192" t="str">
        <x:v>3007 - Tucson, AZ</x:v>
      </x:c>
      <x:c r="H409" s="192" t="str">
        <x:v/>
      </x:c>
      <x:c r="I409" s="192" t="str">
        <x:v>Waterworks</x:v>
      </x:c>
      <x:c r="J409" s="192" t="str">
        <x:v/>
      </x:c>
      <x:c r="K409" s="192" t="str">
        <x:v/>
      </x:c>
      <x:c r="L409" s="192" t="str">
        <x:v>3007</x:v>
      </x:c>
      <x:c r="M409" s="192" t="str">
        <x:v>5/30/2018</x:v>
      </x:c>
      <x:c r="N409" s="183" t="n">
        <x:v>43853.00</x:v>
      </x:c>
      <x:c r="O409" s="192" t="str">
        <x:v>8/28/2018</x:v>
      </x:c>
      <x:c r="P409" s="183" t="n">
        <x:v>44891.00</x:v>
      </x:c>
      <x:c r="Q409" s="207" t="n">
        <x:v>0.0003</x:v>
      </x:c>
      <x:c r="R409" s="207" t="n">
        <x:v>0.0006</x:v>
      </x:c>
      <x:c r="S409" s="183" t="n">
        <x:v/>
      </x:c>
      <x:c r="T409" s="182" t="n">
        <x:f ca="1">=IF(AND(U409=0,S409&gt;0),-100%,IF(OR(S409=0,S409="-"),"-",IF(AND(S409=0,U409=0),0%,IF(S409&lt;U409,SUM(U409-S409)/S409,IF(S409&gt;U409,SUM(-1*(S409-U409)/S409),"")))))</x:f>
        <x:v/>
      </x:c>
      <x:c r="U409" s="183" t="n">
        <x:v>1038.00</x:v>
      </x:c>
      <x:c r="V409" s="183" t="n">
        <x:f ca="1">=SUM(U409/ round((O409- M409)/30.42,0))</x:f>
        <x:v/>
      </x:c>
      <x:c r="W409" s="196">
        <x:f ca="1">=IF(T409="","",IF(T409="-","",IF(U409=0,"",IF(OR(T409&gt;AA4,T409&lt;-AA4),"*",""))))</x:f>
        <x:v/>
      </x:c>
      <x:c r="X409" s="98" t="str">
        <x:v/>
      </x:c>
    </x:row>
    <x:row r="410" spans="1:25" s="12" x14ac:dyDescent="0.25">
      <x:c r="A410" s="90" t="str">
        <x:v>402</x:v>
      </x:c>
      <x:c r="B410" s="191" t="str">
        <x:v>AFPR49133</x:v>
      </x:c>
      <x:c r="C410" s="191" t="str">
        <x:v>HP LJ M425</x:v>
      </x:c>
      <x:c r="D410" s="191" t="str">
        <x:v>B/W Laser Prints</x:v>
      </x:c>
      <x:c r="E410" s="191" t="str">
        <x:v>CNF8G8005W</x:v>
      </x:c>
      <x:c r="F410" s="191" t="str">
        <x:v>Inactive</x:v>
      </x:c>
      <x:c r="G410" s="191" t="str">
        <x:v>1101 - Oklahoma City</x:v>
      </x:c>
      <x:c r="H410" s="191" t="str">
        <x:v/>
      </x:c>
      <x:c r="I410" s="191" t="str">
        <x:v>Empty Office</x:v>
      </x:c>
      <x:c r="J410" s="191" t="str">
        <x:v/>
      </x:c>
      <x:c r="K410" s="191" t="str">
        <x:v>Charles Perry</x:v>
      </x:c>
      <x:c r="L410" s="191" t="str">
        <x:v>1101</x:v>
      </x:c>
      <x:c r="M410" s="191" t="str">
        <x:v>6/1/2014</x:v>
      </x:c>
      <x:c r="N410" s="189" t="n">
        <x:v>5.00</x:v>
      </x:c>
      <x:c r="O410" s="191" t="str">
        <x:v>12/9/2014</x:v>
      </x:c>
      <x:c r="P410" s="189" t="n">
        <x:v>1041.00</x:v>
      </x:c>
      <x:c r="Q410" s="206" t="n">
        <x:v>0.0003</x:v>
      </x:c>
      <x:c r="R410" s="206" t="n">
        <x:v>0.0006</x:v>
      </x:c>
      <x:c r="S410" s="189" t="n">
        <x:v/>
      </x:c>
      <x:c r="T410" s="187" t="n">
        <x:f ca="1">=IF(AND(U410=0,S410&gt;0),-100%,IF(OR(S410=0,S410="-"),"-",IF(AND(S410=0,U410=0),0%,IF(S410&lt;U410,SUM(U410-S410)/S410,IF(S410&gt;U410,SUM(-1*(S410-U410)/S410),"")))))</x:f>
        <x:v/>
      </x:c>
      <x:c r="U410" s="189" t="n">
        <x:v>1036.00</x:v>
      </x:c>
      <x:c r="V410" s="189" t="n">
        <x:f ca="1">=SUM(U410/ round((O410- M410)/30.42,0))</x:f>
        <x:v/>
      </x:c>
      <x:c r="W410" s="195">
        <x:f ca="1">=IF(T410="","",IF(T410="-","",IF(U410=0,"",IF(OR(T410&gt;AA4,T410&lt;-AA4),"*",""))))</x:f>
        <x:v/>
      </x:c>
      <x:c r="X410" s="91" t="str">
        <x:v/>
      </x:c>
    </x:row>
    <x:row r="411" spans="1:25" s="12" x14ac:dyDescent="0.25">
      <x:c r="A411" s="96" t="str">
        <x:v>403</x:v>
      </x:c>
      <x:c r="B411" s="192" t="str">
        <x:v>FPR55950</x:v>
      </x:c>
      <x:c r="C411" s="192" t="str">
        <x:v>Ricoh SP C320DN</x:v>
      </x:c>
      <x:c r="D411" s="192" t="str">
        <x:v>B/W Laser Prints</x:v>
      </x:c>
      <x:c r="E411" s="192" t="str">
        <x:v>S9948600613</x:v>
      </x:c>
      <x:c r="F411" s="192" t="str">
        <x:v>Active</x:v>
      </x:c>
      <x:c r="G411" s="192" t="str">
        <x:v>1023 - Texarkana</x:v>
      </x:c>
      <x:c r="H411" s="192" t="str">
        <x:v/>
      </x:c>
      <x:c r="I411" s="192" t="str">
        <x:v/>
      </x:c>
      <x:c r="J411" s="192" t="str">
        <x:v/>
      </x:c>
      <x:c r="K411" s="192" t="str">
        <x:v/>
      </x:c>
      <x:c r="L411" s="192" t="str">
        <x:v>1023</x:v>
      </x:c>
      <x:c r="M411" s="192" t="str">
        <x:v>5/29/2015</x:v>
      </x:c>
      <x:c r="N411" s="183" t="n">
        <x:v>2638.00</x:v>
      </x:c>
      <x:c r="O411" s="192" t="str">
        <x:v>8/26/2015</x:v>
      </x:c>
      <x:c r="P411" s="183" t="n">
        <x:v>3668.00</x:v>
      </x:c>
      <x:c r="Q411" s="207" t="n">
        <x:v>0.0003</x:v>
      </x:c>
      <x:c r="R411" s="207" t="n">
        <x:v>0.0006</x:v>
      </x:c>
      <x:c r="S411" s="183" t="n">
        <x:v/>
      </x:c>
      <x:c r="T411" s="182" t="n">
        <x:f ca="1">=IF(AND(U411=0,S411&gt;0),-100%,IF(OR(S411=0,S411="-"),"-",IF(AND(S411=0,U411=0),0%,IF(S411&lt;U411,SUM(U411-S411)/S411,IF(S411&gt;U411,SUM(-1*(S411-U411)/S411),"")))))</x:f>
        <x:v/>
      </x:c>
      <x:c r="U411" s="183" t="n">
        <x:v>1030.00</x:v>
      </x:c>
      <x:c r="V411" s="183" t="n">
        <x:f ca="1">=SUM(U411/ round((O411- M411)/30.42,0))</x:f>
        <x:v/>
      </x:c>
      <x:c r="W411" s="196">
        <x:f ca="1">=IF(T411="","",IF(T411="-","",IF(U411=0,"",IF(OR(T411&gt;AA4,T411&lt;-AA4),"*",""))))</x:f>
        <x:v/>
      </x:c>
      <x:c r="X411" s="98" t="str">
        <x:v/>
      </x:c>
    </x:row>
    <x:row r="412" spans="1:25" s="12" x14ac:dyDescent="0.25">
      <x:c r="A412" s="90" t="str">
        <x:v>404</x:v>
      </x:c>
      <x:c r="B412" s="191" t="str">
        <x:v>FPR56015</x:v>
      </x:c>
      <x:c r="C412" s="191" t="str">
        <x:v>HP LJ M402dn</x:v>
      </x:c>
      <x:c r="D412" s="191" t="str">
        <x:v>B/W Laser Prints</x:v>
      </x:c>
      <x:c r="E412" s="191" t="str">
        <x:v>PHBQC31320</x:v>
      </x:c>
      <x:c r="F412" s="191" t="str">
        <x:v>Active</x:v>
      </x:c>
      <x:c r="G412" s="191" t="str">
        <x:v>1049 - Houston HVAC</x:v>
      </x:c>
      <x:c r="H412" s="191" t="str">
        <x:v/>
      </x:c>
      <x:c r="I412" s="191" t="str">
        <x:v>Warehouse</x:v>
      </x:c>
      <x:c r="J412" s="191" t="str">
        <x:v/>
      </x:c>
      <x:c r="K412" s="191" t="str">
        <x:v/>
      </x:c>
      <x:c r="L412" s="191" t="str">
        <x:v>1049</x:v>
      </x:c>
      <x:c r="M412" s="191" t="str">
        <x:v>9/2/2017</x:v>
      </x:c>
      <x:c r="N412" s="189" t="n">
        <x:v>617.00</x:v>
      </x:c>
      <x:c r="O412" s="191" t="str">
        <x:v>2/28/2018</x:v>
      </x:c>
      <x:c r="P412" s="189" t="n">
        <x:v>1646.00</x:v>
      </x:c>
      <x:c r="Q412" s="206" t="n">
        <x:v>0.0003</x:v>
      </x:c>
      <x:c r="R412" s="206" t="n">
        <x:v>0.0006</x:v>
      </x:c>
      <x:c r="S412" s="189" t="n">
        <x:v/>
      </x:c>
      <x:c r="T412" s="187" t="n">
        <x:f ca="1">=IF(AND(U412=0,S412&gt;0),-100%,IF(OR(S412=0,S412="-"),"-",IF(AND(S412=0,U412=0),0%,IF(S412&lt;U412,SUM(U412-S412)/S412,IF(S412&gt;U412,SUM(-1*(S412-U412)/S412),"")))))</x:f>
        <x:v/>
      </x:c>
      <x:c r="U412" s="189" t="n">
        <x:v>1029.00</x:v>
      </x:c>
      <x:c r="V412" s="189" t="n">
        <x:f ca="1">=SUM(U412/ round((O412- M412)/30.42,0))</x:f>
        <x:v/>
      </x:c>
      <x:c r="W412" s="195">
        <x:f ca="1">=IF(T412="","",IF(T412="-","",IF(U412=0,"",IF(OR(T412&gt;AA4,T412&lt;-AA4),"*",""))))</x:f>
        <x:v/>
      </x:c>
      <x:c r="X412" s="91" t="str">
        <x:v/>
      </x:c>
    </x:row>
    <x:row r="413" spans="1:25" s="12" x14ac:dyDescent="0.25">
      <x:c r="A413" s="96" t="str">
        <x:v>405</x:v>
      </x:c>
      <x:c r="B413" s="192" t="str">
        <x:v>FPR48697</x:v>
      </x:c>
      <x:c r="C413" s="192" t="str">
        <x:v>HP LJ M401dn</x:v>
      </x:c>
      <x:c r="D413" s="192" t="str">
        <x:v>B/W Laser Prints</x:v>
      </x:c>
      <x:c r="E413" s="192" t="str">
        <x:v>VNG3H02438</x:v>
      </x:c>
      <x:c r="F413" s="192" t="str">
        <x:v>Active</x:v>
      </x:c>
      <x:c r="G413" s="192" t="str">
        <x:v>M100 - Water Gardens Bldg.</x:v>
      </x:c>
      <x:c r="H413" s="192" t="str">
        <x:v/>
      </x:c>
      <x:c r="I413" s="192" t="str">
        <x:v/>
      </x:c>
      <x:c r="J413" s="192" t="str">
        <x:v/>
      </x:c>
      <x:c r="K413" s="192" t="str">
        <x:v>Mark Kirby</x:v>
      </x:c>
      <x:c r="L413" s="192" t="str">
        <x:v>M252</x:v>
      </x:c>
      <x:c r="M413" s="192" t="str">
        <x:v>5/27/2016</x:v>
      </x:c>
      <x:c r="N413" s="183" t="n">
        <x:v>6103.00</x:v>
      </x:c>
      <x:c r="O413" s="192" t="str">
        <x:v>9/1/2016</x:v>
      </x:c>
      <x:c r="P413" s="183" t="n">
        <x:v>7126.00</x:v>
      </x:c>
      <x:c r="Q413" s="207" t="n">
        <x:v>0.0003</x:v>
      </x:c>
      <x:c r="R413" s="207" t="n">
        <x:v>0.0006</x:v>
      </x:c>
      <x:c r="S413" s="183" t="n">
        <x:v/>
      </x:c>
      <x:c r="T413" s="182" t="n">
        <x:f ca="1">=IF(AND(U413=0,S413&gt;0),-100%,IF(OR(S413=0,S413="-"),"-",IF(AND(S413=0,U413=0),0%,IF(S413&lt;U413,SUM(U413-S413)/S413,IF(S413&gt;U413,SUM(-1*(S413-U413)/S413),"")))))</x:f>
        <x:v/>
      </x:c>
      <x:c r="U413" s="183" t="n">
        <x:v>1023.00</x:v>
      </x:c>
      <x:c r="V413" s="183" t="n">
        <x:f ca="1">=SUM(U413/ round((O413- M413)/30.42,0))</x:f>
        <x:v/>
      </x:c>
      <x:c r="W413" s="196">
        <x:f ca="1">=IF(T413="","",IF(T413="-","",IF(U413=0,"",IF(OR(T413&gt;AA4,T413&lt;-AA4),"*",""))))</x:f>
        <x:v/>
      </x:c>
      <x:c r="X413" s="98" t="str">
        <x:v/>
      </x:c>
    </x:row>
    <x:row r="414" spans="1:25" s="12" x14ac:dyDescent="0.25">
      <x:c r="A414" s="90" t="str">
        <x:v>406</x:v>
      </x:c>
      <x:c r="B414" s="191" t="str">
        <x:v>FPR48666</x:v>
      </x:c>
      <x:c r="C414" s="191" t="str">
        <x:v>HP LJ M425</x:v>
      </x:c>
      <x:c r="D414" s="191" t="str">
        <x:v>B/W Laser Prints</x:v>
      </x:c>
      <x:c r="E414" s="191" t="str">
        <x:v>CNF8G4Q34X</x:v>
      </x:c>
      <x:c r="F414" s="191" t="str">
        <x:v>Active</x:v>
      </x:c>
      <x:c r="G414" s="191" t="str">
        <x:v>1017 - Waco Utilities</x:v>
      </x:c>
      <x:c r="H414" s="191" t="str">
        <x:v/>
      </x:c>
      <x:c r="I414" s="191" t="str">
        <x:v>Office Area</x:v>
      </x:c>
      <x:c r="J414" s="191" t="str">
        <x:v/>
      </x:c>
      <x:c r="K414" s="191" t="str">
        <x:v/>
      </x:c>
      <x:c r="L414" s="191" t="str">
        <x:v>1017</x:v>
      </x:c>
      <x:c r="M414" s="191" t="str">
        <x:v>6/1/2014</x:v>
      </x:c>
      <x:c r="N414" s="189" t="n">
        <x:v>5.00</x:v>
      </x:c>
      <x:c r="O414" s="191" t="str">
        <x:v>12/9/2014</x:v>
      </x:c>
      <x:c r="P414" s="189" t="n">
        <x:v>1008.00</x:v>
      </x:c>
      <x:c r="Q414" s="206" t="n">
        <x:v>0.0003</x:v>
      </x:c>
      <x:c r="R414" s="206" t="n">
        <x:v>0.0006</x:v>
      </x:c>
      <x:c r="S414" s="189" t="n">
        <x:v/>
      </x:c>
      <x:c r="T414" s="187" t="n">
        <x:f ca="1">=IF(AND(U414=0,S414&gt;0),-100%,IF(OR(S414=0,S414="-"),"-",IF(AND(S414=0,U414=0),0%,IF(S414&lt;U414,SUM(U414-S414)/S414,IF(S414&gt;U414,SUM(-1*(S414-U414)/S414),"")))))</x:f>
        <x:v/>
      </x:c>
      <x:c r="U414" s="189" t="n">
        <x:v>1003.00</x:v>
      </x:c>
      <x:c r="V414" s="189" t="n">
        <x:f ca="1">=SUM(U414/ round((O414- M414)/30.42,0))</x:f>
        <x:v/>
      </x:c>
      <x:c r="W414" s="195">
        <x:f ca="1">=IF(T414="","",IF(T414="-","",IF(U414=0,"",IF(OR(T414&gt;AA4,T414&lt;-AA4),"*",""))))</x:f>
        <x:v/>
      </x:c>
      <x:c r="X414" s="91" t="str">
        <x:v/>
      </x:c>
    </x:row>
    <x:row r="415" spans="1:25" s="12" x14ac:dyDescent="0.25">
      <x:c r="A415" s="96" t="str">
        <x:v>407</x:v>
      </x:c>
      <x:c r="B415" s="192" t="str">
        <x:v>FPR47338</x:v>
      </x:c>
      <x:c r="C415" s="192" t="str">
        <x:v>HP LJ M425</x:v>
      </x:c>
      <x:c r="D415" s="192" t="str">
        <x:v>B/W Laser Prints</x:v>
      </x:c>
      <x:c r="E415" s="192" t="str">
        <x:v>CNF8G8GH82</x:v>
      </x:c>
      <x:c r="F415" s="192" t="str">
        <x:v>Active</x:v>
      </x:c>
      <x:c r="G415" s="192" t="str">
        <x:v>1031 - Oklahoma City HVAC</x:v>
      </x:c>
      <x:c r="H415" s="192" t="str">
        <x:v/>
      </x:c>
      <x:c r="I415" s="192" t="str">
        <x:v/>
      </x:c>
      <x:c r="J415" s="192" t="str">
        <x:v/>
      </x:c>
      <x:c r="K415" s="192" t="str">
        <x:v/>
      </x:c>
      <x:c r="L415" s="192" t="str">
        <x:v>1031</x:v>
      </x:c>
      <x:c r="M415" s="192" t="str">
        <x:v>6/1/2014</x:v>
      </x:c>
      <x:c r="N415" s="183" t="n">
        <x:v>5.00</x:v>
      </x:c>
      <x:c r="O415" s="192" t="str">
        <x:v>12/9/2014</x:v>
      </x:c>
      <x:c r="P415" s="183" t="n">
        <x:v>1000.00</x:v>
      </x:c>
      <x:c r="Q415" s="207" t="n">
        <x:v>0.0003</x:v>
      </x:c>
      <x:c r="R415" s="207" t="n">
        <x:v>0.0006</x:v>
      </x:c>
      <x:c r="S415" s="183" t="n">
        <x:v/>
      </x:c>
      <x:c r="T415" s="182" t="n">
        <x:f ca="1">=IF(AND(U415=0,S415&gt;0),-100%,IF(OR(S415=0,S415="-"),"-",IF(AND(S415=0,U415=0),0%,IF(S415&lt;U415,SUM(U415-S415)/S415,IF(S415&gt;U415,SUM(-1*(S415-U415)/S415),"")))))</x:f>
        <x:v/>
      </x:c>
      <x:c r="U415" s="183" t="n">
        <x:v>995.00</x:v>
      </x:c>
      <x:c r="V415" s="183" t="n">
        <x:f ca="1">=SUM(U415/ round((O415- M415)/30.42,0))</x:f>
        <x:v/>
      </x:c>
      <x:c r="W415" s="196">
        <x:f ca="1">=IF(T415="","",IF(T415="-","",IF(U415=0,"",IF(OR(T415&gt;AA4,T415&lt;-AA4),"*",""))))</x:f>
        <x:v/>
      </x:c>
      <x:c r="X415" s="98" t="str">
        <x:v/>
      </x:c>
    </x:row>
    <x:row r="416" spans="1:25" s="12" x14ac:dyDescent="0.25">
      <x:c r="A416" s="90" t="str">
        <x:v>408</x:v>
      </x:c>
      <x:c r="B416" s="191" t="str">
        <x:v>FPR48698</x:v>
      </x:c>
      <x:c r="C416" s="191" t="str">
        <x:v>HP LJ M401dn</x:v>
      </x:c>
      <x:c r="D416" s="191" t="str">
        <x:v>B/W Laser Prints</x:v>
      </x:c>
      <x:c r="E416" s="191" t="str">
        <x:v>VNG3H02405</x:v>
      </x:c>
      <x:c r="F416" s="191" t="str">
        <x:v>Active</x:v>
      </x:c>
      <x:c r="G416" s="191" t="str">
        <x:v>1007 - Houston Central</x:v>
      </x:c>
      <x:c r="H416" s="191" t="str">
        <x:v/>
      </x:c>
      <x:c r="I416" s="191" t="str">
        <x:v>Purchasing</x:v>
      </x:c>
      <x:c r="J416" s="191" t="str">
        <x:v>1</x:v>
      </x:c>
      <x:c r="K416" s="191" t="str">
        <x:v>Jessie</x:v>
      </x:c>
      <x:c r="L416" s="191" t="str">
        <x:v>1007</x:v>
      </x:c>
      <x:c r="M416" s="191" t="str">
        <x:v>6/1/2014</x:v>
      </x:c>
      <x:c r="N416" s="189" t="n">
        <x:v>2.00</x:v>
      </x:c>
      <x:c r="O416" s="191" t="str">
        <x:v>12/9/2014</x:v>
      </x:c>
      <x:c r="P416" s="189" t="n">
        <x:v>990.00</x:v>
      </x:c>
      <x:c r="Q416" s="206" t="n">
        <x:v>0.0003</x:v>
      </x:c>
      <x:c r="R416" s="206" t="n">
        <x:v>0.0006</x:v>
      </x:c>
      <x:c r="S416" s="189" t="n">
        <x:v/>
      </x:c>
      <x:c r="T416" s="187" t="n">
        <x:f ca="1">=IF(AND(U416=0,S416&gt;0),-100%,IF(OR(S416=0,S416="-"),"-",IF(AND(S416=0,U416=0),0%,IF(S416&lt;U416,SUM(U416-S416)/S416,IF(S416&gt;U416,SUM(-1*(S416-U416)/S416),"")))))</x:f>
        <x:v/>
      </x:c>
      <x:c r="U416" s="189" t="n">
        <x:v>988.00</x:v>
      </x:c>
      <x:c r="V416" s="189" t="n">
        <x:f ca="1">=SUM(U416/ round((O416- M416)/30.42,0))</x:f>
        <x:v/>
      </x:c>
      <x:c r="W416" s="195">
        <x:f ca="1">=IF(T416="","",IF(T416="-","",IF(U416=0,"",IF(OR(T416&gt;AA4,T416&lt;-AA4),"*",""))))</x:f>
        <x:v/>
      </x:c>
      <x:c r="X416" s="91" t="str">
        <x:v/>
      </x:c>
    </x:row>
    <x:row r="417" spans="1:25" s="12" x14ac:dyDescent="0.25">
      <x:c r="A417" s="96" t="str">
        <x:v>409</x:v>
      </x:c>
      <x:c r="B417" s="192" t="str">
        <x:v>FPR56004</x:v>
      </x:c>
      <x:c r="C417" s="192" t="str">
        <x:v>HP LJ M402dn</x:v>
      </x:c>
      <x:c r="D417" s="192" t="str">
        <x:v>B/W Laser Prints</x:v>
      </x:c>
      <x:c r="E417" s="192" t="str">
        <x:v>PHBQG20493</x:v>
      </x:c>
      <x:c r="F417" s="192" t="str">
        <x:v>Active</x:v>
      </x:c>
      <x:c r="G417" s="192" t="str">
        <x:v>1050 - Longview HVAC</x:v>
      </x:c>
      <x:c r="H417" s="192" t="str">
        <x:v/>
      </x:c>
      <x:c r="I417" s="192" t="str">
        <x:v/>
      </x:c>
      <x:c r="J417" s="192" t="str">
        <x:v/>
      </x:c>
      <x:c r="K417" s="192" t="str">
        <x:v/>
      </x:c>
      <x:c r="L417" s="192" t="str">
        <x:v>1050</x:v>
      </x:c>
      <x:c r="M417" s="192" t="str">
        <x:v>10/6/2016</x:v>
      </x:c>
      <x:c r="N417" s="183" t="n">
        <x:v>0.00</x:v>
      </x:c>
      <x:c r="O417" s="192" t="str">
        <x:v>11/28/2016</x:v>
      </x:c>
      <x:c r="P417" s="183" t="n">
        <x:v>978.00</x:v>
      </x:c>
      <x:c r="Q417" s="207" t="n">
        <x:v>0.0003</x:v>
      </x:c>
      <x:c r="R417" s="207" t="n">
        <x:v>0.0006</x:v>
      </x:c>
      <x:c r="S417" s="183" t="n">
        <x:v/>
      </x:c>
      <x:c r="T417" s="182" t="n">
        <x:f ca="1">=IF(AND(U417=0,S417&gt;0),-100%,IF(OR(S417=0,S417="-"),"-",IF(AND(S417=0,U417=0),0%,IF(S417&lt;U417,SUM(U417-S417)/S417,IF(S417&gt;U417,SUM(-1*(S417-U417)/S417),"")))))</x:f>
        <x:v/>
      </x:c>
      <x:c r="U417" s="183" t="n">
        <x:v>978.00</x:v>
      </x:c>
      <x:c r="V417" s="183" t="n">
        <x:f ca="1">=SUM(U417/ round((O417- M417)/30.42,0))</x:f>
        <x:v/>
      </x:c>
      <x:c r="W417" s="196">
        <x:f ca="1">=IF(T417="","",IF(T417="-","",IF(U417=0,"",IF(OR(T417&gt;AA4,T417&lt;-AA4),"*",""))))</x:f>
        <x:v/>
      </x:c>
      <x:c r="X417" s="98" t="str">
        <x:v/>
      </x:c>
    </x:row>
    <x:row r="418" spans="1:25" s="12" x14ac:dyDescent="0.25">
      <x:c r="A418" s="90" t="str">
        <x:v>410</x:v>
      </x:c>
      <x:c r="B418" s="191" t="str">
        <x:v>FPR49296</x:v>
      </x:c>
      <x:c r="C418" s="191" t="str">
        <x:v>HP LJ M425</x:v>
      </x:c>
      <x:c r="D418" s="191" t="str">
        <x:v>B/W Laser Prints</x:v>
      </x:c>
      <x:c r="E418" s="191" t="str">
        <x:v>CNF8G8GHCP</x:v>
      </x:c>
      <x:c r="F418" s="191" t="str">
        <x:v>Active</x:v>
      </x:c>
      <x:c r="G418" s="191" t="str">
        <x:v>1030 - Conroe</x:v>
      </x:c>
      <x:c r="H418" s="191" t="str">
        <x:v/>
      </x:c>
      <x:c r="I418" s="191" t="str">
        <x:v>Upstairs</x:v>
      </x:c>
      <x:c r="J418" s="191" t="str">
        <x:v>2</x:v>
      </x:c>
      <x:c r="K418" s="191" t="str">
        <x:v/>
      </x:c>
      <x:c r="L418" s="191" t="str">
        <x:v>1030</x:v>
      </x:c>
      <x:c r="M418" s="191" t="str">
        <x:v>6/1/2014</x:v>
      </x:c>
      <x:c r="N418" s="189" t="n">
        <x:v>2.00</x:v>
      </x:c>
      <x:c r="O418" s="191" t="str">
        <x:v>11/30/2014</x:v>
      </x:c>
      <x:c r="P418" s="189" t="n">
        <x:v>979.00</x:v>
      </x:c>
      <x:c r="Q418" s="206" t="n">
        <x:v>0.0003</x:v>
      </x:c>
      <x:c r="R418" s="206" t="n">
        <x:v>0.0006</x:v>
      </x:c>
      <x:c r="S418" s="189" t="n">
        <x:v/>
      </x:c>
      <x:c r="T418" s="187" t="n">
        <x:f ca="1">=IF(AND(U418=0,S418&gt;0),-100%,IF(OR(S418=0,S418="-"),"-",IF(AND(S418=0,U418=0),0%,IF(S418&lt;U418,SUM(U418-S418)/S418,IF(S418&gt;U418,SUM(-1*(S418-U418)/S418),"")))))</x:f>
        <x:v/>
      </x:c>
      <x:c r="U418" s="189" t="n">
        <x:v>977.00</x:v>
      </x:c>
      <x:c r="V418" s="189" t="n">
        <x:f ca="1">=SUM(U418/ round((O418- M418)/30.42,0))</x:f>
        <x:v/>
      </x:c>
      <x:c r="W418" s="195">
        <x:f ca="1">=IF(T418="","",IF(T418="-","",IF(U418=0,"",IF(OR(T418&gt;AA4,T418&lt;-AA4),"*",""))))</x:f>
        <x:v/>
      </x:c>
      <x:c r="X418" s="91" t="str">
        <x:v/>
      </x:c>
    </x:row>
    <x:row r="419" spans="1:25" s="12" x14ac:dyDescent="0.25">
      <x:c r="A419" s="96" t="str">
        <x:v>411</x:v>
      </x:c>
      <x:c r="B419" s="192" t="str">
        <x:v>FPR51657</x:v>
      </x:c>
      <x:c r="C419" s="192" t="str">
        <x:v>HP LJ M401dn</x:v>
      </x:c>
      <x:c r="D419" s="192" t="str">
        <x:v>B/W Laser Prints</x:v>
      </x:c>
      <x:c r="E419" s="192" t="str">
        <x:v>PHGFB82818</x:v>
      </x:c>
      <x:c r="F419" s="192" t="str">
        <x:v>Active</x:v>
      </x:c>
      <x:c r="G419" s="192" t="str">
        <x:v>1100 - El Paso</x:v>
      </x:c>
      <x:c r="H419" s="192" t="str">
        <x:v/>
      </x:c>
      <x:c r="I419" s="192" t="str">
        <x:v/>
      </x:c>
      <x:c r="J419" s="192" t="str">
        <x:v/>
      </x:c>
      <x:c r="K419" s="192" t="str">
        <x:v/>
      </x:c>
      <x:c r="L419" s="192" t="str">
        <x:v>1100</x:v>
      </x:c>
      <x:c r="M419" s="192" t="str">
        <x:v>5/27/2016</x:v>
      </x:c>
      <x:c r="N419" s="183" t="n">
        <x:v>1871.00</x:v>
      </x:c>
      <x:c r="O419" s="192" t="str">
        <x:v>9/1/2016</x:v>
      </x:c>
      <x:c r="P419" s="183" t="n">
        <x:v>2845.00</x:v>
      </x:c>
      <x:c r="Q419" s="207" t="n">
        <x:v>0.0003</x:v>
      </x:c>
      <x:c r="R419" s="207" t="n">
        <x:v>0.0006</x:v>
      </x:c>
      <x:c r="S419" s="183" t="n">
        <x:v/>
      </x:c>
      <x:c r="T419" s="182" t="n">
        <x:f ca="1">=IF(AND(U419=0,S419&gt;0),-100%,IF(OR(S419=0,S419="-"),"-",IF(AND(S419=0,U419=0),0%,IF(S419&lt;U419,SUM(U419-S419)/S419,IF(S419&gt;U419,SUM(-1*(S419-U419)/S419),"")))))</x:f>
        <x:v/>
      </x:c>
      <x:c r="U419" s="183" t="n">
        <x:v>974.00</x:v>
      </x:c>
      <x:c r="V419" s="183" t="n">
        <x:f ca="1">=SUM(U419/ round((O419- M419)/30.42,0))</x:f>
        <x:v/>
      </x:c>
      <x:c r="W419" s="196">
        <x:f ca="1">=IF(T419="","",IF(T419="-","",IF(U419=0,"",IF(OR(T419&gt;AA4,T419&lt;-AA4),"*",""))))</x:f>
        <x:v/>
      </x:c>
      <x:c r="X419" s="98" t="str">
        <x:v/>
      </x:c>
    </x:row>
    <x:row r="420" spans="1:25" s="12" x14ac:dyDescent="0.25">
      <x:c r="A420" s="90" t="str">
        <x:v>412</x:v>
      </x:c>
      <x:c r="B420" s="191" t="str">
        <x:v>FPR50495</x:v>
      </x:c>
      <x:c r="C420" s="191" t="str">
        <x:v>HP LJ M425</x:v>
      </x:c>
      <x:c r="D420" s="191" t="str">
        <x:v>B/W Laser Prints</x:v>
      </x:c>
      <x:c r="E420" s="191" t="str">
        <x:v>CNF8G9717W</x:v>
      </x:c>
      <x:c r="F420" s="191" t="str">
        <x:v>Active</x:v>
      </x:c>
      <x:c r="G420" s="191" t="str">
        <x:v>1040 - Las Cruces</x:v>
      </x:c>
      <x:c r="H420" s="191" t="str">
        <x:v/>
      </x:c>
      <x:c r="I420" s="191" t="str">
        <x:v>Back Office</x:v>
      </x:c>
      <x:c r="J420" s="191" t="str">
        <x:v/>
      </x:c>
      <x:c r="K420" s="191" t="str">
        <x:v/>
      </x:c>
      <x:c r="L420" s="191" t="str">
        <x:v>1040</x:v>
      </x:c>
      <x:c r="M420" s="191" t="str">
        <x:v>8/26/2015</x:v>
      </x:c>
      <x:c r="N420" s="189" t="n">
        <x:v>3206.00</x:v>
      </x:c>
      <x:c r="O420" s="191" t="str">
        <x:v>11/20/2015</x:v>
      </x:c>
      <x:c r="P420" s="189" t="n">
        <x:v>4130.00</x:v>
      </x:c>
      <x:c r="Q420" s="206" t="n">
        <x:v>0.0003</x:v>
      </x:c>
      <x:c r="R420" s="206" t="n">
        <x:v>0.0005</x:v>
      </x:c>
      <x:c r="S420" s="189" t="n">
        <x:v/>
      </x:c>
      <x:c r="T420" s="187" t="n">
        <x:f ca="1">=IF(AND(U420=0,S420&gt;0),-100%,IF(OR(S420=0,S420="-"),"-",IF(AND(S420=0,U420=0),0%,IF(S420&lt;U420,SUM(U420-S420)/S420,IF(S420&gt;U420,SUM(-1*(S420-U420)/S420),"")))))</x:f>
        <x:v/>
      </x:c>
      <x:c r="U420" s="189" t="n">
        <x:v>924.00</x:v>
      </x:c>
      <x:c r="V420" s="189" t="n">
        <x:f ca="1">=SUM(U420/ round((O420- M420)/30.42,0))</x:f>
        <x:v/>
      </x:c>
      <x:c r="W420" s="195">
        <x:f ca="1">=IF(T420="","",IF(T420="-","",IF(U420=0,"",IF(OR(T420&gt;AA4,T420&lt;-AA4),"*",""))))</x:f>
        <x:v/>
      </x:c>
      <x:c r="X420" s="91" t="str">
        <x:v/>
      </x:c>
    </x:row>
    <x:row r="421" spans="1:25" s="12" x14ac:dyDescent="0.25">
      <x:c r="A421" s="96" t="str">
        <x:v>413</x:v>
      </x:c>
      <x:c r="B421" s="192" t="str">
        <x:v>FPR56027</x:v>
      </x:c>
      <x:c r="C421" s="192" t="str">
        <x:v>HP LJ M402dn</x:v>
      </x:c>
      <x:c r="D421" s="192" t="str">
        <x:v>B/W Laser Prints</x:v>
      </x:c>
      <x:c r="E421" s="192" t="str">
        <x:v>PHBQC31382</x:v>
      </x:c>
      <x:c r="F421" s="192" t="str">
        <x:v>Active</x:v>
      </x:c>
      <x:c r="G421" s="192" t="str">
        <x:v>1111 - Katy</x:v>
      </x:c>
      <x:c r="H421" s="192" t="str">
        <x:v/>
      </x:c>
      <x:c r="I421" s="192" t="str">
        <x:v>Warehouse</x:v>
      </x:c>
      <x:c r="J421" s="192" t="str">
        <x:v/>
      </x:c>
      <x:c r="K421" s="192" t="str">
        <x:v/>
      </x:c>
      <x:c r="L421" s="192" t="str">
        <x:v>1111</x:v>
      </x:c>
      <x:c r="M421" s="192" t="str">
        <x:v>9/1/2016</x:v>
      </x:c>
      <x:c r="N421" s="183" t="n">
        <x:v>0.00</x:v>
      </x:c>
      <x:c r="O421" s="192" t="str">
        <x:v>11/28/2016</x:v>
      </x:c>
      <x:c r="P421" s="183" t="n">
        <x:v>902.00</x:v>
      </x:c>
      <x:c r="Q421" s="207" t="n">
        <x:v>0.0003</x:v>
      </x:c>
      <x:c r="R421" s="207" t="n">
        <x:v>0.0005</x:v>
      </x:c>
      <x:c r="S421" s="183" t="n">
        <x:v/>
      </x:c>
      <x:c r="T421" s="182" t="n">
        <x:f ca="1">=IF(AND(U421=0,S421&gt;0),-100%,IF(OR(S421=0,S421="-"),"-",IF(AND(S421=0,U421=0),0%,IF(S421&lt;U421,SUM(U421-S421)/S421,IF(S421&gt;U421,SUM(-1*(S421-U421)/S421),"")))))</x:f>
        <x:v/>
      </x:c>
      <x:c r="U421" s="183" t="n">
        <x:v>902.00</x:v>
      </x:c>
      <x:c r="V421" s="183" t="n">
        <x:f ca="1">=SUM(U421/ round((O421- M421)/30.42,0))</x:f>
        <x:v/>
      </x:c>
      <x:c r="W421" s="196">
        <x:f ca="1">=IF(T421="","",IF(T421="-","",IF(U421=0,"",IF(OR(T421&gt;AA4,T421&lt;-AA4),"*",""))))</x:f>
        <x:v/>
      </x:c>
      <x:c r="X421" s="98" t="str">
        <x:v/>
      </x:c>
    </x:row>
    <x:row r="422" spans="1:25" s="12" x14ac:dyDescent="0.25">
      <x:c r="A422" s="90" t="str">
        <x:v>414</x:v>
      </x:c>
      <x:c r="B422" s="191" t="str">
        <x:v>FPR48620</x:v>
      </x:c>
      <x:c r="C422" s="191" t="str">
        <x:v>HP CLJ M476dn MFP</x:v>
      </x:c>
      <x:c r="D422" s="191" t="str">
        <x:v>B/W Laser Prints</x:v>
      </x:c>
      <x:c r="E422" s="191" t="str">
        <x:v>CNB8G43898</x:v>
      </x:c>
      <x:c r="F422" s="191" t="str">
        <x:v>Active</x:v>
      </x:c>
      <x:c r="G422" s="191" t="str">
        <x:v>1048 - San Antonio HVAC</x:v>
      </x:c>
      <x:c r="H422" s="191" t="str">
        <x:v/>
      </x:c>
      <x:c r="I422" s="191" t="str">
        <x:v>Sales</x:v>
      </x:c>
      <x:c r="J422" s="191" t="str">
        <x:v/>
      </x:c>
      <x:c r="K422" s="191" t="str">
        <x:v/>
      </x:c>
      <x:c r="L422" s="191" t="str">
        <x:v>1048</x:v>
      </x:c>
      <x:c r="M422" s="191" t="str">
        <x:v>9/1/2016</x:v>
      </x:c>
      <x:c r="N422" s="189" t="n">
        <x:v>0.00</x:v>
      </x:c>
      <x:c r="O422" s="191" t="str">
        <x:v>11/23/2016</x:v>
      </x:c>
      <x:c r="P422" s="189" t="n">
        <x:v>877.00</x:v>
      </x:c>
      <x:c r="Q422" s="206" t="n">
        <x:v>0.0003</x:v>
      </x:c>
      <x:c r="R422" s="206" t="n">
        <x:v>0.0005</x:v>
      </x:c>
      <x:c r="S422" s="189" t="n">
        <x:v/>
      </x:c>
      <x:c r="T422" s="187" t="n">
        <x:f ca="1">=IF(AND(U422=0,S422&gt;0),-100%,IF(OR(S422=0,S422="-"),"-",IF(AND(S422=0,U422=0),0%,IF(S422&lt;U422,SUM(U422-S422)/S422,IF(S422&gt;U422,SUM(-1*(S422-U422)/S422),"")))))</x:f>
        <x:v/>
      </x:c>
      <x:c r="U422" s="189" t="n">
        <x:v>877.00</x:v>
      </x:c>
      <x:c r="V422" s="189" t="n">
        <x:f ca="1">=SUM(U422/ round((O422- M422)/30.42,0))</x:f>
        <x:v/>
      </x:c>
      <x:c r="W422" s="195">
        <x:f ca="1">=IF(T422="","",IF(T422="-","",IF(U422=0,"",IF(OR(T422&gt;AA4,T422&lt;-AA4),"*",""))))</x:f>
        <x:v/>
      </x:c>
      <x:c r="X422" s="91" t="str">
        <x:v/>
      </x:c>
    </x:row>
    <x:row r="423" spans="1:25" s="12" x14ac:dyDescent="0.25">
      <x:c r="A423" s="96" t="str">
        <x:v>415</x:v>
      </x:c>
      <x:c r="B423" s="192" t="str">
        <x:v>FPR59271</x:v>
      </x:c>
      <x:c r="C423" s="192" t="str">
        <x:v>HP CLJ M477fnw</x:v>
      </x:c>
      <x:c r="D423" s="192" t="str">
        <x:v>B/W Laser Prints</x:v>
      </x:c>
      <x:c r="E423" s="192" t="str">
        <x:v>VNBKK6CHBQ</x:v>
      </x:c>
      <x:c r="F423" s="192" t="str">
        <x:v>Active</x:v>
      </x:c>
      <x:c r="G423" s="192" t="str">
        <x:v>1133 - West Hollywood</x:v>
      </x:c>
      <x:c r="H423" s="192" t="str">
        <x:v/>
      </x:c>
      <x:c r="I423" s="192" t="str">
        <x:v/>
      </x:c>
      <x:c r="J423" s="192" t="str">
        <x:v/>
      </x:c>
      <x:c r="K423" s="192" t="str">
        <x:v/>
      </x:c>
      <x:c r="L423" s="192" t="str">
        <x:v>1133</x:v>
      </x:c>
      <x:c r="M423" s="192" t="str">
        <x:v>2/28/2018</x:v>
      </x:c>
      <x:c r="N423" s="183" t="n">
        <x:v>495.00</x:v>
      </x:c>
      <x:c r="O423" s="192" t="str">
        <x:v>5/30/2018</x:v>
      </x:c>
      <x:c r="P423" s="183" t="n">
        <x:v>1362.00</x:v>
      </x:c>
      <x:c r="Q423" s="207" t="n">
        <x:v>0.0002</x:v>
      </x:c>
      <x:c r="R423" s="207" t="n">
        <x:v>0.0005</x:v>
      </x:c>
      <x:c r="S423" s="183" t="n">
        <x:v/>
      </x:c>
      <x:c r="T423" s="182" t="n">
        <x:f ca="1">=IF(AND(U423=0,S423&gt;0),-100%,IF(OR(S423=0,S423="-"),"-",IF(AND(S423=0,U423=0),0%,IF(S423&lt;U423,SUM(U423-S423)/S423,IF(S423&gt;U423,SUM(-1*(S423-U423)/S423),"")))))</x:f>
        <x:v/>
      </x:c>
      <x:c r="U423" s="183" t="n">
        <x:v>867.00</x:v>
      </x:c>
      <x:c r="V423" s="183" t="n">
        <x:f ca="1">=SUM(U423/ round((O423- M423)/30.42,0))</x:f>
        <x:v/>
      </x:c>
      <x:c r="W423" s="196">
        <x:f ca="1">=IF(T423="","",IF(T423="-","",IF(U423=0,"",IF(OR(T423&gt;AA4,T423&lt;-AA4),"*",""))))</x:f>
        <x:v/>
      </x:c>
      <x:c r="X423" s="98" t="str">
        <x:v/>
      </x:c>
    </x:row>
    <x:row r="424" spans="1:25" s="12" x14ac:dyDescent="0.25">
      <x:c r="A424" s="90" t="str">
        <x:v>416</x:v>
      </x:c>
      <x:c r="B424" s="191" t="str">
        <x:v>FPR51584</x:v>
      </x:c>
      <x:c r="C424" s="191" t="str">
        <x:v>HP LJ M401dn</x:v>
      </x:c>
      <x:c r="D424" s="191" t="str">
        <x:v>B/W Laser Prints</x:v>
      </x:c>
      <x:c r="E424" s="191" t="str">
        <x:v>PHGFF11558</x:v>
      </x:c>
      <x:c r="F424" s="191" t="str">
        <x:v>Active</x:v>
      </x:c>
      <x:c r="G424" s="191" t="str">
        <x:v>1008 - Lubbock</x:v>
      </x:c>
      <x:c r="H424" s="191" t="str">
        <x:v/>
      </x:c>
      <x:c r="I424" s="191" t="str">
        <x:v>Warehouse</x:v>
      </x:c>
      <x:c r="J424" s="191" t="str">
        <x:v/>
      </x:c>
      <x:c r="K424" s="191" t="str">
        <x:v/>
      </x:c>
      <x:c r="L424" s="191" t="str">
        <x:v>1008</x:v>
      </x:c>
      <x:c r="M424" s="191" t="str">
        <x:v>6/4/2014</x:v>
      </x:c>
      <x:c r="N424" s="189" t="n">
        <x:v>0.00</x:v>
      </x:c>
      <x:c r="O424" s="191" t="str">
        <x:v>11/30/2014</x:v>
      </x:c>
      <x:c r="P424" s="189" t="n">
        <x:v>860.00</x:v>
      </x:c>
      <x:c r="Q424" s="206" t="n">
        <x:v>0.0002</x:v>
      </x:c>
      <x:c r="R424" s="206" t="n">
        <x:v>0.0005</x:v>
      </x:c>
      <x:c r="S424" s="189" t="n">
        <x:v/>
      </x:c>
      <x:c r="T424" s="187" t="n">
        <x:f ca="1">=IF(AND(U424=0,S424&gt;0),-100%,IF(OR(S424=0,S424="-"),"-",IF(AND(S424=0,U424=0),0%,IF(S424&lt;U424,SUM(U424-S424)/S424,IF(S424&gt;U424,SUM(-1*(S424-U424)/S424),"")))))</x:f>
        <x:v/>
      </x:c>
      <x:c r="U424" s="189" t="n">
        <x:v>860.00</x:v>
      </x:c>
      <x:c r="V424" s="189" t="n">
        <x:f ca="1">=SUM(U424/ round((O424- M424)/30.42,0))</x:f>
        <x:v/>
      </x:c>
      <x:c r="W424" s="195">
        <x:f ca="1">=IF(T424="","",IF(T424="-","",IF(U424=0,"",IF(OR(T424&gt;AA4,T424&lt;-AA4),"*",""))))</x:f>
        <x:v/>
      </x:c>
      <x:c r="X424" s="91" t="str">
        <x:v/>
      </x:c>
    </x:row>
    <x:row r="425" spans="1:25" s="12" x14ac:dyDescent="0.25">
      <x:c r="A425" s="96" t="str">
        <x:v>417</x:v>
      </x:c>
      <x:c r="B425" s="192" t="str">
        <x:v>FPR47381</x:v>
      </x:c>
      <x:c r="C425" s="192" t="str">
        <x:v>HP LJ M425</x:v>
      </x:c>
      <x:c r="D425" s="192" t="str">
        <x:v>B/W Laser Prints</x:v>
      </x:c>
      <x:c r="E425" s="192" t="str">
        <x:v>CNF8G304MC</x:v>
      </x:c>
      <x:c r="F425" s="192" t="str">
        <x:v>Active</x:v>
      </x:c>
      <x:c r="G425" s="192" t="str">
        <x:v>1044 - Albuquerque</x:v>
      </x:c>
      <x:c r="H425" s="192" t="str">
        <x:v/>
      </x:c>
      <x:c r="I425" s="192" t="str">
        <x:v>HVAC</x:v>
      </x:c>
      <x:c r="J425" s="192" t="str">
        <x:v/>
      </x:c>
      <x:c r="K425" s="192" t="str">
        <x:v/>
      </x:c>
      <x:c r="L425" s="192" t="str">
        <x:v>1044</x:v>
      </x:c>
      <x:c r="M425" s="192" t="str">
        <x:v>9/1/2017</x:v>
      </x:c>
      <x:c r="N425" s="183" t="n">
        <x:v>0.00</x:v>
      </x:c>
      <x:c r="O425" s="192" t="str">
        <x:v>2/28/2018</x:v>
      </x:c>
      <x:c r="P425" s="183" t="n">
        <x:v>856.00</x:v>
      </x:c>
      <x:c r="Q425" s="207" t="n">
        <x:v>0.0002</x:v>
      </x:c>
      <x:c r="R425" s="207" t="n">
        <x:v>0.0005</x:v>
      </x:c>
      <x:c r="S425" s="183" t="n">
        <x:v/>
      </x:c>
      <x:c r="T425" s="182" t="n">
        <x:f ca="1">=IF(AND(U425=0,S425&gt;0),-100%,IF(OR(S425=0,S425="-"),"-",IF(AND(S425=0,U425=0),0%,IF(S425&lt;U425,SUM(U425-S425)/S425,IF(S425&gt;U425,SUM(-1*(S425-U425)/S425),"")))))</x:f>
        <x:v/>
      </x:c>
      <x:c r="U425" s="183" t="n">
        <x:v>856.00</x:v>
      </x:c>
      <x:c r="V425" s="183" t="n">
        <x:f ca="1">=SUM(U425/ round((O425- M425)/30.42,0))</x:f>
        <x:v/>
      </x:c>
      <x:c r="W425" s="196">
        <x:f ca="1">=IF(T425="","",IF(T425="-","",IF(U425=0,"",IF(OR(T425&gt;AA4,T425&lt;-AA4),"*",""))))</x:f>
        <x:v/>
      </x:c>
      <x:c r="X425" s="98" t="str">
        <x:v/>
      </x:c>
    </x:row>
    <x:row r="426" spans="1:25" s="12" x14ac:dyDescent="0.25">
      <x:c r="A426" s="90" t="str">
        <x:v>418</x:v>
      </x:c>
      <x:c r="B426" s="191" t="str">
        <x:v>AFPR48603</x:v>
      </x:c>
      <x:c r="C426" s="191" t="str">
        <x:v>HP LJ M425</x:v>
      </x:c>
      <x:c r="D426" s="191" t="str">
        <x:v>B/W Laser Prints</x:v>
      </x:c>
      <x:c r="E426" s="191" t="str">
        <x:v>CNF8G2M1N5</x:v>
      </x:c>
      <x:c r="F426" s="191" t="str">
        <x:v>Inactive</x:v>
      </x:c>
      <x:c r="G426" s="191" t="str">
        <x:v>M650 - Annex</x:v>
      </x:c>
      <x:c r="H426" s="191" t="str">
        <x:v/>
      </x:c>
      <x:c r="I426" s="191" t="str">
        <x:v>Warehouse / Inactive</x:v>
      </x:c>
      <x:c r="J426" s="191" t="str">
        <x:v/>
      </x:c>
      <x:c r="K426" s="191" t="str">
        <x:v/>
      </x:c>
      <x:c r="L426" s="191" t="str">
        <x:v>M650</x:v>
      </x:c>
      <x:c r="M426" s="191" t="str">
        <x:v>2/23/2016</x:v>
      </x:c>
      <x:c r="N426" s="189" t="n">
        <x:v>6888.00</x:v>
      </x:c>
      <x:c r="O426" s="191" t="str">
        <x:v>6/1/2016</x:v>
      </x:c>
      <x:c r="P426" s="189" t="n">
        <x:v>7744.00</x:v>
      </x:c>
      <x:c r="Q426" s="206" t="n">
        <x:v>0.0002</x:v>
      </x:c>
      <x:c r="R426" s="206" t="n">
        <x:v>0.0005</x:v>
      </x:c>
      <x:c r="S426" s="189" t="n">
        <x:v/>
      </x:c>
      <x:c r="T426" s="187" t="n">
        <x:f ca="1">=IF(AND(U426=0,S426&gt;0),-100%,IF(OR(S426=0,S426="-"),"-",IF(AND(S426=0,U426=0),0%,IF(S426&lt;U426,SUM(U426-S426)/S426,IF(S426&gt;U426,SUM(-1*(S426-U426)/S426),"")))))</x:f>
        <x:v/>
      </x:c>
      <x:c r="U426" s="189" t="n">
        <x:v>856.00</x:v>
      </x:c>
      <x:c r="V426" s="189" t="n">
        <x:f ca="1">=SUM(U426/ round((O426- M426)/30.42,0))</x:f>
        <x:v/>
      </x:c>
      <x:c r="W426" s="195">
        <x:f ca="1">=IF(T426="","",IF(T426="-","",IF(U426=0,"",IF(OR(T426&gt;AA4,T426&lt;-AA4),"*",""))))</x:f>
        <x:v/>
      </x:c>
      <x:c r="X426" s="91" t="str">
        <x:v/>
      </x:c>
    </x:row>
    <x:row r="427" spans="1:25" s="12" x14ac:dyDescent="0.25">
      <x:c r="A427" s="96" t="str">
        <x:v>419</x:v>
      </x:c>
      <x:c r="B427" s="192" t="str">
        <x:v>FPR47334</x:v>
      </x:c>
      <x:c r="C427" s="192" t="str">
        <x:v>HP CLJ M476dn MFP</x:v>
      </x:c>
      <x:c r="D427" s="192" t="str">
        <x:v>B/W Laser Prints</x:v>
      </x:c>
      <x:c r="E427" s="192" t="str">
        <x:v>CNB8G7BBK5</x:v>
      </x:c>
      <x:c r="F427" s="192" t="str">
        <x:v>Active</x:v>
      </x:c>
      <x:c r="G427" s="192" t="str">
        <x:v>1105 - Dallas</x:v>
      </x:c>
      <x:c r="H427" s="192" t="str">
        <x:v/>
      </x:c>
      <x:c r="I427" s="192" t="str">
        <x:v>Sales Counter</x:v>
      </x:c>
      <x:c r="J427" s="192" t="str">
        <x:v/>
      </x:c>
      <x:c r="K427" s="192" t="str">
        <x:v>Jeremy Buchanan</x:v>
      </x:c>
      <x:c r="L427" s="192" t="str">
        <x:v>1105</x:v>
      </x:c>
      <x:c r="M427" s="192" t="str">
        <x:v>2/28/2018</x:v>
      </x:c>
      <x:c r="N427" s="183" t="n">
        <x:v>1214.00</x:v>
      </x:c>
      <x:c r="O427" s="192" t="str">
        <x:v>5/30/2018</x:v>
      </x:c>
      <x:c r="P427" s="183" t="n">
        <x:v>2069.00</x:v>
      </x:c>
      <x:c r="Q427" s="207" t="n">
        <x:v>0.0002</x:v>
      </x:c>
      <x:c r="R427" s="207" t="n">
        <x:v>0.0005</x:v>
      </x:c>
      <x:c r="S427" s="183" t="n">
        <x:v/>
      </x:c>
      <x:c r="T427" s="182" t="n">
        <x:f ca="1">=IF(AND(U427=0,S427&gt;0),-100%,IF(OR(S427=0,S427="-"),"-",IF(AND(S427=0,U427=0),0%,IF(S427&lt;U427,SUM(U427-S427)/S427,IF(S427&gt;U427,SUM(-1*(S427-U427)/S427),"")))))</x:f>
        <x:v/>
      </x:c>
      <x:c r="U427" s="183" t="n">
        <x:v>855.00</x:v>
      </x:c>
      <x:c r="V427" s="183" t="n">
        <x:f ca="1">=SUM(U427/ round((O427- M427)/30.42,0))</x:f>
        <x:v/>
      </x:c>
      <x:c r="W427" s="196">
        <x:f ca="1">=IF(T427="","",IF(T427="-","",IF(U427=0,"",IF(OR(T427&gt;AA4,T427&lt;-AA4),"*",""))))</x:f>
        <x:v/>
      </x:c>
      <x:c r="X427" s="98" t="str">
        <x:v/>
      </x:c>
    </x:row>
    <x:row r="428" spans="1:25" s="12" x14ac:dyDescent="0.25">
      <x:c r="A428" s="90" t="str">
        <x:v>420</x:v>
      </x:c>
      <x:c r="B428" s="191" t="str">
        <x:v>FPR56017</x:v>
      </x:c>
      <x:c r="C428" s="191" t="str">
        <x:v>HP LJ M402dn</x:v>
      </x:c>
      <x:c r="D428" s="191" t="str">
        <x:v>B/W Laser Prints</x:v>
      </x:c>
      <x:c r="E428" s="191" t="str">
        <x:v>PHBQC31366</x:v>
      </x:c>
      <x:c r="F428" s="191" t="str">
        <x:v>Active</x:v>
      </x:c>
      <x:c r="G428" s="191" t="str">
        <x:v>1048 - San Antonio HVAC</x:v>
      </x:c>
      <x:c r="H428" s="191" t="str">
        <x:v/>
      </x:c>
      <x:c r="I428" s="191" t="str">
        <x:v>Counter</x:v>
      </x:c>
      <x:c r="J428" s="191" t="str">
        <x:v/>
      </x:c>
      <x:c r="K428" s="191" t="str">
        <x:v/>
      </x:c>
      <x:c r="L428" s="191" t="str">
        <x:v>1048</x:v>
      </x:c>
      <x:c r="M428" s="191" t="str">
        <x:v>5/22/2018</x:v>
      </x:c>
      <x:c r="N428" s="189" t="n">
        <x:v>50062.00</x:v>
      </x:c>
      <x:c r="O428" s="191" t="str">
        <x:v>8/23/2018</x:v>
      </x:c>
      <x:c r="P428" s="189" t="n">
        <x:v>50913.00</x:v>
      </x:c>
      <x:c r="Q428" s="206" t="n">
        <x:v>0.0002</x:v>
      </x:c>
      <x:c r="R428" s="206" t="n">
        <x:v>0.0005</x:v>
      </x:c>
      <x:c r="S428" s="189" t="n">
        <x:v/>
      </x:c>
      <x:c r="T428" s="187" t="n">
        <x:f ca="1">=IF(AND(U428=0,S428&gt;0),-100%,IF(OR(S428=0,S428="-"),"-",IF(AND(S428=0,U428=0),0%,IF(S428&lt;U428,SUM(U428-S428)/S428,IF(S428&gt;U428,SUM(-1*(S428-U428)/S428),"")))))</x:f>
        <x:v/>
      </x:c>
      <x:c r="U428" s="189" t="n">
        <x:v>851.00</x:v>
      </x:c>
      <x:c r="V428" s="189" t="n">
        <x:f ca="1">=SUM(U428/ round((O428- M428)/30.42,0))</x:f>
        <x:v/>
      </x:c>
      <x:c r="W428" s="195">
        <x:f ca="1">=IF(T428="","",IF(T428="-","",IF(U428=0,"",IF(OR(T428&gt;AA4,T428&lt;-AA4),"*",""))))</x:f>
        <x:v/>
      </x:c>
      <x:c r="X428" s="91" t="str">
        <x:v/>
      </x:c>
    </x:row>
    <x:row r="429" spans="1:25" s="12" x14ac:dyDescent="0.25">
      <x:c r="A429" s="96" t="str">
        <x:v>421</x:v>
      </x:c>
      <x:c r="B429" s="192" t="str">
        <x:v>FPR49112</x:v>
      </x:c>
      <x:c r="C429" s="192" t="str">
        <x:v>HP LJ M425</x:v>
      </x:c>
      <x:c r="D429" s="192" t="str">
        <x:v>B/W Laser Prints</x:v>
      </x:c>
      <x:c r="E429" s="192" t="str">
        <x:v>CNF8G77J0W</x:v>
      </x:c>
      <x:c r="F429" s="192" t="str">
        <x:v>Active</x:v>
      </x:c>
      <x:c r="G429" s="192" t="str">
        <x:v>1135 - EHG Santee Warehouse</x:v>
      </x:c>
      <x:c r="H429" s="192" t="str">
        <x:v/>
      </x:c>
      <x:c r="I429" s="192" t="str">
        <x:v/>
      </x:c>
      <x:c r="J429" s="192" t="str">
        <x:v/>
      </x:c>
      <x:c r="K429" s="192" t="str">
        <x:v/>
      </x:c>
      <x:c r="L429" s="192" t="str">
        <x:v>1135</x:v>
      </x:c>
      <x:c r="M429" s="192" t="str">
        <x:v>2/22/2016</x:v>
      </x:c>
      <x:c r="N429" s="183" t="n">
        <x:v>613.00</x:v>
      </x:c>
      <x:c r="O429" s="192" t="str">
        <x:v>5/27/2016</x:v>
      </x:c>
      <x:c r="P429" s="183" t="n">
        <x:v>1458.00</x:v>
      </x:c>
      <x:c r="Q429" s="207" t="n">
        <x:v>0.0002</x:v>
      </x:c>
      <x:c r="R429" s="207" t="n">
        <x:v>0.0005</x:v>
      </x:c>
      <x:c r="S429" s="183" t="n">
        <x:v/>
      </x:c>
      <x:c r="T429" s="182" t="n">
        <x:f ca="1">=IF(AND(U429=0,S429&gt;0),-100%,IF(OR(S429=0,S429="-"),"-",IF(AND(S429=0,U429=0),0%,IF(S429&lt;U429,SUM(U429-S429)/S429,IF(S429&gt;U429,SUM(-1*(S429-U429)/S429),"")))))</x:f>
        <x:v/>
      </x:c>
      <x:c r="U429" s="183" t="n">
        <x:v>845.00</x:v>
      </x:c>
      <x:c r="V429" s="183" t="n">
        <x:f ca="1">=SUM(U429/ round((O429- M429)/30.42,0))</x:f>
        <x:v/>
      </x:c>
      <x:c r="W429" s="196">
        <x:f ca="1">=IF(T429="","",IF(T429="-","",IF(U429=0,"",IF(OR(T429&gt;AA4,T429&lt;-AA4),"*",""))))</x:f>
        <x:v/>
      </x:c>
      <x:c r="X429" s="98" t="str">
        <x:v/>
      </x:c>
    </x:row>
    <x:row r="430" spans="1:25" s="12" x14ac:dyDescent="0.25">
      <x:c r="A430" s="90" t="str">
        <x:v>422</x:v>
      </x:c>
      <x:c r="B430" s="191" t="str">
        <x:v>FPR51516</x:v>
      </x:c>
      <x:c r="C430" s="191" t="str">
        <x:v>HP LJ M401n</x:v>
      </x:c>
      <x:c r="D430" s="191" t="str">
        <x:v>B/W Laser Prints</x:v>
      </x:c>
      <x:c r="E430" s="191" t="str">
        <x:v>PHGDC61366</x:v>
      </x:c>
      <x:c r="F430" s="191" t="str">
        <x:v>Active</x:v>
      </x:c>
      <x:c r="G430" s="191" t="str">
        <x:v>1014 - Austin Northwest</x:v>
      </x:c>
      <x:c r="H430" s="191" t="str">
        <x:v/>
      </x:c>
      <x:c r="I430" s="191" t="str">
        <x:v/>
      </x:c>
      <x:c r="J430" s="191" t="str">
        <x:v/>
      </x:c>
      <x:c r="K430" s="191" t="str">
        <x:v/>
      </x:c>
      <x:c r="L430" s="191" t="str">
        <x:v>1014</x:v>
      </x:c>
      <x:c r="M430" s="191" t="str">
        <x:v>2/28/2018</x:v>
      </x:c>
      <x:c r="N430" s="189" t="n">
        <x:v>9411.00</x:v>
      </x:c>
      <x:c r="O430" s="191" t="str">
        <x:v>5/30/2018</x:v>
      </x:c>
      <x:c r="P430" s="189" t="n">
        <x:v>10252.00</x:v>
      </x:c>
      <x:c r="Q430" s="206" t="n">
        <x:v>0.0002</x:v>
      </x:c>
      <x:c r="R430" s="206" t="n">
        <x:v>0.0005</x:v>
      </x:c>
      <x:c r="S430" s="189" t="n">
        <x:v/>
      </x:c>
      <x:c r="T430" s="187" t="n">
        <x:f ca="1">=IF(AND(U430=0,S430&gt;0),-100%,IF(OR(S430=0,S430="-"),"-",IF(AND(S430=0,U430=0),0%,IF(S430&lt;U430,SUM(U430-S430)/S430,IF(S430&gt;U430,SUM(-1*(S430-U430)/S430),"")))))</x:f>
        <x:v/>
      </x:c>
      <x:c r="U430" s="189" t="n">
        <x:v>841.00</x:v>
      </x:c>
      <x:c r="V430" s="189" t="n">
        <x:f ca="1">=SUM(U430/ round((O430- M430)/30.42,0))</x:f>
        <x:v/>
      </x:c>
      <x:c r="W430" s="195">
        <x:f ca="1">=IF(T430="","",IF(T430="-","",IF(U430=0,"",IF(OR(T430&gt;AA4,T430&lt;-AA4),"*",""))))</x:f>
        <x:v/>
      </x:c>
      <x:c r="X430" s="91" t="str">
        <x:v/>
      </x:c>
    </x:row>
    <x:row r="431" spans="1:25" s="12" x14ac:dyDescent="0.25">
      <x:c r="A431" s="96" t="str">
        <x:v>423</x:v>
      </x:c>
      <x:c r="B431" s="192" t="str">
        <x:v>FPR48672</x:v>
      </x:c>
      <x:c r="C431" s="192" t="str">
        <x:v>Ricoh SP C320DN</x:v>
      </x:c>
      <x:c r="D431" s="192" t="str">
        <x:v>B/W Laser Prints</x:v>
      </x:c>
      <x:c r="E431" s="192" t="str">
        <x:v>S9948500595</x:v>
      </x:c>
      <x:c r="F431" s="192" t="str">
        <x:v>Active</x:v>
      </x:c>
      <x:c r="G431" s="192" t="str">
        <x:v>1030 - Conroe</x:v>
      </x:c>
      <x:c r="H431" s="192" t="str">
        <x:v/>
      </x:c>
      <x:c r="I431" s="192" t="str">
        <x:v>Side Office</x:v>
      </x:c>
      <x:c r="J431" s="192" t="str">
        <x:v/>
      </x:c>
      <x:c r="K431" s="192" t="str">
        <x:v>Terri</x:v>
      </x:c>
      <x:c r="L431" s="192" t="str">
        <x:v>1030</x:v>
      </x:c>
      <x:c r="M431" s="192" t="str">
        <x:v>12/9/2015</x:v>
      </x:c>
      <x:c r="N431" s="183" t="n">
        <x:v>3180.00</x:v>
      </x:c>
      <x:c r="O431" s="192" t="str">
        <x:v>3/8/2016</x:v>
      </x:c>
      <x:c r="P431" s="183" t="n">
        <x:v>4021.00</x:v>
      </x:c>
      <x:c r="Q431" s="207" t="n">
        <x:v>0.0002</x:v>
      </x:c>
      <x:c r="R431" s="207" t="n">
        <x:v>0.0005</x:v>
      </x:c>
      <x:c r="S431" s="183" t="n">
        <x:v/>
      </x:c>
      <x:c r="T431" s="182" t="n">
        <x:f ca="1">=IF(AND(U431=0,S431&gt;0),-100%,IF(OR(S431=0,S431="-"),"-",IF(AND(S431=0,U431=0),0%,IF(S431&lt;U431,SUM(U431-S431)/S431,IF(S431&gt;U431,SUM(-1*(S431-U431)/S431),"")))))</x:f>
        <x:v/>
      </x:c>
      <x:c r="U431" s="183" t="n">
        <x:v>841.00</x:v>
      </x:c>
      <x:c r="V431" s="183" t="n">
        <x:f ca="1">=SUM(U431/ round((O431- M431)/30.42,0))</x:f>
        <x:v/>
      </x:c>
      <x:c r="W431" s="196">
        <x:f ca="1">=IF(T431="","",IF(T431="-","",IF(U431=0,"",IF(OR(T431&gt;AA4,T431&lt;-AA4),"*",""))))</x:f>
        <x:v/>
      </x:c>
      <x:c r="X431" s="98" t="str">
        <x:v/>
      </x:c>
    </x:row>
    <x:row r="432" spans="1:25" s="12" x14ac:dyDescent="0.25">
      <x:c r="A432" s="90" t="str">
        <x:v>424</x:v>
      </x:c>
      <x:c r="B432" s="191" t="str">
        <x:v>FPR56035</x:v>
      </x:c>
      <x:c r="C432" s="191" t="str">
        <x:v>Ricoh SP C320DN</x:v>
      </x:c>
      <x:c r="D432" s="191" t="str">
        <x:v>B/W Laser Prints</x:v>
      </x:c>
      <x:c r="E432" s="191" t="str">
        <x:v>S9948900241</x:v>
      </x:c>
      <x:c r="F432" s="191" t="str">
        <x:v>Active</x:v>
      </x:c>
      <x:c r="G432" s="191" t="str">
        <x:v>1404 - Suwanee</x:v>
      </x:c>
      <x:c r="H432" s="191" t="str">
        <x:v/>
      </x:c>
      <x:c r="I432" s="191" t="str">
        <x:v/>
      </x:c>
      <x:c r="J432" s="191" t="str">
        <x:v/>
      </x:c>
      <x:c r="K432" s="191" t="str">
        <x:v/>
      </x:c>
      <x:c r="L432" s="191" t="str">
        <x:v>1404</x:v>
      </x:c>
      <x:c r="M432" s="191" t="str">
        <x:v>2/22/2016</x:v>
      </x:c>
      <x:c r="N432" s="189" t="n">
        <x:v>3877.00</x:v>
      </x:c>
      <x:c r="O432" s="191" t="str">
        <x:v>5/27/2016</x:v>
      </x:c>
      <x:c r="P432" s="189" t="n">
        <x:v>4712.00</x:v>
      </x:c>
      <x:c r="Q432" s="206" t="n">
        <x:v>0.0002</x:v>
      </x:c>
      <x:c r="R432" s="206" t="n">
        <x:v>0.0005</x:v>
      </x:c>
      <x:c r="S432" s="189" t="n">
        <x:v/>
      </x:c>
      <x:c r="T432" s="187" t="n">
        <x:f ca="1">=IF(AND(U432=0,S432&gt;0),-100%,IF(OR(S432=0,S432="-"),"-",IF(AND(S432=0,U432=0),0%,IF(S432&lt;U432,SUM(U432-S432)/S432,IF(S432&gt;U432,SUM(-1*(S432-U432)/S432),"")))))</x:f>
        <x:v/>
      </x:c>
      <x:c r="U432" s="189" t="n">
        <x:v>835.00</x:v>
      </x:c>
      <x:c r="V432" s="189" t="n">
        <x:f ca="1">=SUM(U432/ round((O432- M432)/30.42,0))</x:f>
        <x:v/>
      </x:c>
      <x:c r="W432" s="195">
        <x:f ca="1">=IF(T432="","",IF(T432="-","",IF(U432=0,"",IF(OR(T432&gt;AA4,T432&lt;-AA4),"*",""))))</x:f>
        <x:v/>
      </x:c>
      <x:c r="X432" s="91" t="str">
        <x:v/>
      </x:c>
    </x:row>
    <x:row r="433" spans="1:25" s="12" x14ac:dyDescent="0.25">
      <x:c r="A433" s="96" t="str">
        <x:v>425</x:v>
      </x:c>
      <x:c r="B433" s="192" t="str">
        <x:v>FPR48695</x:v>
      </x:c>
      <x:c r="C433" s="192" t="str">
        <x:v>HP LJ M401dn</x:v>
      </x:c>
      <x:c r="D433" s="192" t="str">
        <x:v>B/W Laser Prints</x:v>
      </x:c>
      <x:c r="E433" s="192" t="str">
        <x:v>VNG3H02432</x:v>
      </x:c>
      <x:c r="F433" s="192" t="str">
        <x:v>Active</x:v>
      </x:c>
      <x:c r="G433" s="192" t="str">
        <x:v>1056 - Harlingen</x:v>
      </x:c>
      <x:c r="H433" s="192" t="str">
        <x:v/>
      </x:c>
      <x:c r="I433" s="192" t="str">
        <x:v/>
      </x:c>
      <x:c r="J433" s="192" t="str">
        <x:v/>
      </x:c>
      <x:c r="K433" s="192" t="str">
        <x:v>Michael</x:v>
      </x:c>
      <x:c r="L433" s="192" t="str">
        <x:v>1056</x:v>
      </x:c>
      <x:c r="M433" s="192" t="str">
        <x:v>2/22/2016</x:v>
      </x:c>
      <x:c r="N433" s="183" t="n">
        <x:v>4673.00</x:v>
      </x:c>
      <x:c r="O433" s="192" t="str">
        <x:v>5/27/2016</x:v>
      </x:c>
      <x:c r="P433" s="183" t="n">
        <x:v>5503.00</x:v>
      </x:c>
      <x:c r="Q433" s="207" t="n">
        <x:v>0.0002</x:v>
      </x:c>
      <x:c r="R433" s="207" t="n">
        <x:v>0.0005</x:v>
      </x:c>
      <x:c r="S433" s="183" t="n">
        <x:v/>
      </x:c>
      <x:c r="T433" s="182" t="n">
        <x:f ca="1">=IF(AND(U433=0,S433&gt;0),-100%,IF(OR(S433=0,S433="-"),"-",IF(AND(S433=0,U433=0),0%,IF(S433&lt;U433,SUM(U433-S433)/S433,IF(S433&gt;U433,SUM(-1*(S433-U433)/S433),"")))))</x:f>
        <x:v/>
      </x:c>
      <x:c r="U433" s="183" t="n">
        <x:v>830.00</x:v>
      </x:c>
      <x:c r="V433" s="183" t="n">
        <x:f ca="1">=SUM(U433/ round((O433- M433)/30.42,0))</x:f>
        <x:v/>
      </x:c>
      <x:c r="W433" s="196">
        <x:f ca="1">=IF(T433="","",IF(T433="-","",IF(U433=0,"",IF(OR(T433&gt;AA4,T433&lt;-AA4),"*",""))))</x:f>
        <x:v/>
      </x:c>
      <x:c r="X433" s="98" t="str">
        <x:v/>
      </x:c>
    </x:row>
    <x:row r="434" spans="1:25" s="12" x14ac:dyDescent="0.25">
      <x:c r="A434" s="90" t="str">
        <x:v>426</x:v>
      </x:c>
      <x:c r="B434" s="191" t="str">
        <x:v>FPR55989</x:v>
      </x:c>
      <x:c r="C434" s="191" t="str">
        <x:v>HP LJ M402dn</x:v>
      </x:c>
      <x:c r="D434" s="191" t="str">
        <x:v>B/W Laser Prints</x:v>
      </x:c>
      <x:c r="E434" s="191" t="str">
        <x:v>PHBQF08473</x:v>
      </x:c>
      <x:c r="F434" s="191" t="str">
        <x:v>Active</x:v>
      </x:c>
      <x:c r="G434" s="191" t="str">
        <x:v>1103 - Oklahoma City South</x:v>
      </x:c>
      <x:c r="H434" s="191" t="str">
        <x:v/>
      </x:c>
      <x:c r="I434" s="191" t="str">
        <x:v/>
      </x:c>
      <x:c r="J434" s="191" t="str">
        <x:v/>
      </x:c>
      <x:c r="K434" s="191" t="str">
        <x:v/>
      </x:c>
      <x:c r="L434" s="191" t="str">
        <x:v>1103</x:v>
      </x:c>
      <x:c r="M434" s="191" t="str">
        <x:v>8/21/2017</x:v>
      </x:c>
      <x:c r="N434" s="189" t="n">
        <x:v>2974.00</x:v>
      </x:c>
      <x:c r="O434" s="191" t="str">
        <x:v>2/28/2018</x:v>
      </x:c>
      <x:c r="P434" s="189" t="n">
        <x:v>3781.00</x:v>
      </x:c>
      <x:c r="Q434" s="206" t="n">
        <x:v>0.0002</x:v>
      </x:c>
      <x:c r="R434" s="206" t="n">
        <x:v>0.0005</x:v>
      </x:c>
      <x:c r="S434" s="189" t="n">
        <x:v/>
      </x:c>
      <x:c r="T434" s="187" t="n">
        <x:f ca="1">=IF(AND(U434=0,S434&gt;0),-100%,IF(OR(S434=0,S434="-"),"-",IF(AND(S434=0,U434=0),0%,IF(S434&lt;U434,SUM(U434-S434)/S434,IF(S434&gt;U434,SUM(-1*(S434-U434)/S434),"")))))</x:f>
        <x:v/>
      </x:c>
      <x:c r="U434" s="189" t="n">
        <x:v>807.00</x:v>
      </x:c>
      <x:c r="V434" s="189" t="n">
        <x:f ca="1">=SUM(U434/ round((O434- M434)/30.42,0))</x:f>
        <x:v/>
      </x:c>
      <x:c r="W434" s="195">
        <x:f ca="1">=IF(T434="","",IF(T434="-","",IF(U434=0,"",IF(OR(T434&gt;AA4,T434&lt;-AA4),"*",""))))</x:f>
        <x:v/>
      </x:c>
      <x:c r="X434" s="91" t="str">
        <x:v/>
      </x:c>
    </x:row>
    <x:row r="435" spans="1:25" s="12" x14ac:dyDescent="0.25">
      <x:c r="A435" s="96" t="str">
        <x:v>427</x:v>
      </x:c>
      <x:c r="B435" s="192" t="str">
        <x:v>FPR48580</x:v>
      </x:c>
      <x:c r="C435" s="192" t="str">
        <x:v>HP LJ M425</x:v>
      </x:c>
      <x:c r="D435" s="192" t="str">
        <x:v>B/W Laser Prints</x:v>
      </x:c>
      <x:c r="E435" s="192" t="str">
        <x:v>CNF8G6CJC1</x:v>
      </x:c>
      <x:c r="F435" s="192" t="str">
        <x:v>Active</x:v>
      </x:c>
      <x:c r="G435" s="192" t="str">
        <x:v>1007 - Houston Central</x:v>
      </x:c>
      <x:c r="H435" s="192" t="str">
        <x:v/>
      </x:c>
      <x:c r="I435" s="192" t="str">
        <x:v>Tab / UPS Shipping</x:v>
      </x:c>
      <x:c r="J435" s="192" t="str">
        <x:v>1</x:v>
      </x:c>
      <x:c r="K435" s="192" t="str">
        <x:v/>
      </x:c>
      <x:c r="L435" s="192" t="str">
        <x:v>1007</x:v>
      </x:c>
      <x:c r="M435" s="192" t="str">
        <x:v>6/1/2014</x:v>
      </x:c>
      <x:c r="N435" s="183" t="n">
        <x:v>5.00</x:v>
      </x:c>
      <x:c r="O435" s="192" t="str">
        <x:v>12/9/2014</x:v>
      </x:c>
      <x:c r="P435" s="183" t="n">
        <x:v>802.00</x:v>
      </x:c>
      <x:c r="Q435" s="207" t="n">
        <x:v>0.0002</x:v>
      </x:c>
      <x:c r="R435" s="207" t="n">
        <x:v>0.0005</x:v>
      </x:c>
      <x:c r="S435" s="183" t="n">
        <x:v/>
      </x:c>
      <x:c r="T435" s="182" t="n">
        <x:f ca="1">=IF(AND(U435=0,S435&gt;0),-100%,IF(OR(S435=0,S435="-"),"-",IF(AND(S435=0,U435=0),0%,IF(S435&lt;U435,SUM(U435-S435)/S435,IF(S435&gt;U435,SUM(-1*(S435-U435)/S435),"")))))</x:f>
        <x:v/>
      </x:c>
      <x:c r="U435" s="183" t="n">
        <x:v>797.00</x:v>
      </x:c>
      <x:c r="V435" s="183" t="n">
        <x:f ca="1">=SUM(U435/ round((O435- M435)/30.42,0))</x:f>
        <x:v/>
      </x:c>
      <x:c r="W435" s="196">
        <x:f ca="1">=IF(T435="","",IF(T435="-","",IF(U435=0,"",IF(OR(T435&gt;AA4,T435&lt;-AA4),"*",""))))</x:f>
        <x:v/>
      </x:c>
      <x:c r="X435" s="98" t="str">
        <x:v/>
      </x:c>
    </x:row>
    <x:row r="436" spans="1:25" s="12" x14ac:dyDescent="0.25">
      <x:c r="A436" s="90" t="str">
        <x:v>428</x:v>
      </x:c>
      <x:c r="B436" s="191" t="str">
        <x:v>AFPR56067</x:v>
      </x:c>
      <x:c r="C436" s="191" t="str">
        <x:v>HP LJ M402dn</x:v>
      </x:c>
      <x:c r="D436" s="191" t="str">
        <x:v>B/W Laser Prints</x:v>
      </x:c>
      <x:c r="E436" s="191" t="str">
        <x:v>PHB5B12962</x:v>
      </x:c>
      <x:c r="F436" s="191" t="str">
        <x:v>Inactive</x:v>
      </x:c>
      <x:c r="G436" s="191" t="str">
        <x:v>M650 - Annex</x:v>
      </x:c>
      <x:c r="H436" s="191" t="str">
        <x:v/>
      </x:c>
      <x:c r="I436" s="191" t="str">
        <x:v>Storage</x:v>
      </x:c>
      <x:c r="J436" s="191" t="str">
        <x:v/>
      </x:c>
      <x:c r="K436" s="191" t="str">
        <x:v/>
      </x:c>
      <x:c r="L436" s="191" t="str">
        <x:v>1307</x:v>
      </x:c>
      <x:c r="M436" s="191" t="str">
        <x:v>4/14/2017</x:v>
      </x:c>
      <x:c r="N436" s="189" t="n">
        <x:v>0.00</x:v>
      </x:c>
      <x:c r="O436" s="191" t="str">
        <x:v>5/31/2017</x:v>
      </x:c>
      <x:c r="P436" s="189" t="n">
        <x:v>794.00</x:v>
      </x:c>
      <x:c r="Q436" s="206" t="n">
        <x:v>0.0002</x:v>
      </x:c>
      <x:c r="R436" s="206" t="n">
        <x:v>0.0005</x:v>
      </x:c>
      <x:c r="S436" s="189" t="n">
        <x:v/>
      </x:c>
      <x:c r="T436" s="187" t="n">
        <x:f ca="1">=IF(AND(U436=0,S436&gt;0),-100%,IF(OR(S436=0,S436="-"),"-",IF(AND(S436=0,U436=0),0%,IF(S436&lt;U436,SUM(U436-S436)/S436,IF(S436&gt;U436,SUM(-1*(S436-U436)/S436),"")))))</x:f>
        <x:v/>
      </x:c>
      <x:c r="U436" s="189" t="n">
        <x:v>794.00</x:v>
      </x:c>
      <x:c r="V436" s="189" t="n">
        <x:f ca="1">=SUM(U436/ round((O436- M436)/30.42,0))</x:f>
        <x:v/>
      </x:c>
      <x:c r="W436" s="195">
        <x:f ca="1">=IF(T436="","",IF(T436="-","",IF(U436=0,"",IF(OR(T436&gt;AA4,T436&lt;-AA4),"*",""))))</x:f>
        <x:v/>
      </x:c>
      <x:c r="X436" s="91" t="str">
        <x:v/>
      </x:c>
    </x:row>
    <x:row r="437" spans="1:25" s="12" x14ac:dyDescent="0.25">
      <x:c r="A437" s="96" t="str">
        <x:v>429</x:v>
      </x:c>
      <x:c r="B437" s="192" t="str">
        <x:v>FPR51555</x:v>
      </x:c>
      <x:c r="C437" s="192" t="str">
        <x:v>Ricoh SP C320DN</x:v>
      </x:c>
      <x:c r="D437" s="192" t="str">
        <x:v>B/W Laser Prints</x:v>
      </x:c>
      <x:c r="E437" s="192" t="str">
        <x:v>S9939601138</x:v>
      </x:c>
      <x:c r="F437" s="192" t="str">
        <x:v>Active</x:v>
      </x:c>
      <x:c r="G437" s="192" t="str">
        <x:v>1083 - Southlake Expressions Home Gallery</x:v>
      </x:c>
      <x:c r="H437" s="192" t="str">
        <x:v/>
      </x:c>
      <x:c r="I437" s="192" t="str">
        <x:v/>
      </x:c>
      <x:c r="J437" s="192" t="str">
        <x:v/>
      </x:c>
      <x:c r="K437" s="192" t="str">
        <x:v>K. Kalmus</x:v>
      </x:c>
      <x:c r="L437" s="192" t="str">
        <x:v>1083</x:v>
      </x:c>
      <x:c r="M437" s="192" t="str">
        <x:v>6/1/2014</x:v>
      </x:c>
      <x:c r="N437" s="183" t="n">
        <x:v>7.00</x:v>
      </x:c>
      <x:c r="O437" s="192" t="str">
        <x:v>12/9/2014</x:v>
      </x:c>
      <x:c r="P437" s="183" t="n">
        <x:v>797.00</x:v>
      </x:c>
      <x:c r="Q437" s="207" t="n">
        <x:v>0.0002</x:v>
      </x:c>
      <x:c r="R437" s="207" t="n">
        <x:v>0.0005</x:v>
      </x:c>
      <x:c r="S437" s="183" t="n">
        <x:v/>
      </x:c>
      <x:c r="T437" s="182" t="n">
        <x:f ca="1">=IF(AND(U437=0,S437&gt;0),-100%,IF(OR(S437=0,S437="-"),"-",IF(AND(S437=0,U437=0),0%,IF(S437&lt;U437,SUM(U437-S437)/S437,IF(S437&gt;U437,SUM(-1*(S437-U437)/S437),"")))))</x:f>
        <x:v/>
      </x:c>
      <x:c r="U437" s="183" t="n">
        <x:v>790.00</x:v>
      </x:c>
      <x:c r="V437" s="183" t="n">
        <x:f ca="1">=SUM(U437/ round((O437- M437)/30.42,0))</x:f>
        <x:v/>
      </x:c>
      <x:c r="W437" s="196">
        <x:f ca="1">=IF(T437="","",IF(T437="-","",IF(U437=0,"",IF(OR(T437&gt;AA4,T437&lt;-AA4),"*",""))))</x:f>
        <x:v/>
      </x:c>
      <x:c r="X437" s="98" t="str">
        <x:v/>
      </x:c>
    </x:row>
    <x:row r="438" spans="1:25" s="12" x14ac:dyDescent="0.25">
      <x:c r="A438" s="90" t="str">
        <x:v>430</x:v>
      </x:c>
      <x:c r="B438" s="191" t="str">
        <x:v>FPR49130</x:v>
      </x:c>
      <x:c r="C438" s="191" t="str">
        <x:v>HP LJ M425</x:v>
      </x:c>
      <x:c r="D438" s="191" t="str">
        <x:v>B/W Laser Prints</x:v>
      </x:c>
      <x:c r="E438" s="191" t="str">
        <x:v>CNF8G77HW6</x:v>
      </x:c>
      <x:c r="F438" s="191" t="str">
        <x:v>Active</x:v>
      </x:c>
      <x:c r="G438" s="191" t="str">
        <x:v>1057 - Fort Worth HVAC</x:v>
      </x:c>
      <x:c r="H438" s="191" t="str">
        <x:v/>
      </x:c>
      <x:c r="I438" s="191" t="str">
        <x:v/>
      </x:c>
      <x:c r="J438" s="191" t="str">
        <x:v/>
      </x:c>
      <x:c r="K438" s="191" t="str">
        <x:v>Miguel</x:v>
      </x:c>
      <x:c r="L438" s="191" t="str">
        <x:v>1057</x:v>
      </x:c>
      <x:c r="M438" s="191" t="str">
        <x:v>5/29/2015</x:v>
      </x:c>
      <x:c r="N438" s="189" t="n">
        <x:v>4178.00</x:v>
      </x:c>
      <x:c r="O438" s="191" t="str">
        <x:v>8/26/2015</x:v>
      </x:c>
      <x:c r="P438" s="189" t="n">
        <x:v>4963.00</x:v>
      </x:c>
      <x:c r="Q438" s="206" t="n">
        <x:v>0.0002</x:v>
      </x:c>
      <x:c r="R438" s="206" t="n">
        <x:v>0.0005</x:v>
      </x:c>
      <x:c r="S438" s="189" t="n">
        <x:v/>
      </x:c>
      <x:c r="T438" s="187" t="n">
        <x:f ca="1">=IF(AND(U438=0,S438&gt;0),-100%,IF(OR(S438=0,S438="-"),"-",IF(AND(S438=0,U438=0),0%,IF(S438&lt;U438,SUM(U438-S438)/S438,IF(S438&gt;U438,SUM(-1*(S438-U438)/S438),"")))))</x:f>
        <x:v/>
      </x:c>
      <x:c r="U438" s="189" t="n">
        <x:v>785.00</x:v>
      </x:c>
      <x:c r="V438" s="189" t="n">
        <x:f ca="1">=SUM(U438/ round((O438- M438)/30.42,0))</x:f>
        <x:v/>
      </x:c>
      <x:c r="W438" s="195">
        <x:f ca="1">=IF(T438="","",IF(T438="-","",IF(U438=0,"",IF(OR(T438&gt;AA4,T438&lt;-AA4),"*",""))))</x:f>
        <x:v/>
      </x:c>
      <x:c r="X438" s="91" t="str">
        <x:v/>
      </x:c>
    </x:row>
    <x:row r="439" spans="1:25" s="12" x14ac:dyDescent="0.25">
      <x:c r="A439" s="96" t="str">
        <x:v>431</x:v>
      </x:c>
      <x:c r="B439" s="192" t="str">
        <x:v>FPR48705</x:v>
      </x:c>
      <x:c r="C439" s="192" t="str">
        <x:v>HP LJ M401dn</x:v>
      </x:c>
      <x:c r="D439" s="192" t="str">
        <x:v>B/W Laser Prints</x:v>
      </x:c>
      <x:c r="E439" s="192" t="str">
        <x:v>VNG3H02431</x:v>
      </x:c>
      <x:c r="F439" s="192" t="str">
        <x:v>Active</x:v>
      </x:c>
      <x:c r="G439" s="192" t="str">
        <x:v>1055 - Brownsville</x:v>
      </x:c>
      <x:c r="H439" s="192" t="str">
        <x:v/>
      </x:c>
      <x:c r="I439" s="192" t="str">
        <x:v>Sales Desk</x:v>
      </x:c>
      <x:c r="J439" s="192" t="str">
        <x:v>1</x:v>
      </x:c>
      <x:c r="K439" s="192" t="str">
        <x:v/>
      </x:c>
      <x:c r="L439" s="192" t="str">
        <x:v>1055</x:v>
      </x:c>
      <x:c r="M439" s="192" t="str">
        <x:v>3/1/2018</x:v>
      </x:c>
      <x:c r="N439" s="183" t="n">
        <x:v>0.00</x:v>
      </x:c>
      <x:c r="O439" s="192" t="str">
        <x:v>5/30/2018</x:v>
      </x:c>
      <x:c r="P439" s="183" t="n">
        <x:v>765.00</x:v>
      </x:c>
      <x:c r="Q439" s="207" t="n">
        <x:v>0.0002</x:v>
      </x:c>
      <x:c r="R439" s="207" t="n">
        <x:v>0.0004</x:v>
      </x:c>
      <x:c r="S439" s="183" t="n">
        <x:v/>
      </x:c>
      <x:c r="T439" s="182" t="n">
        <x:f ca="1">=IF(AND(U439=0,S439&gt;0),-100%,IF(OR(S439=0,S439="-"),"-",IF(AND(S439=0,U439=0),0%,IF(S439&lt;U439,SUM(U439-S439)/S439,IF(S439&gt;U439,SUM(-1*(S439-U439)/S439),"")))))</x:f>
        <x:v/>
      </x:c>
      <x:c r="U439" s="183" t="n">
        <x:v>765.00</x:v>
      </x:c>
      <x:c r="V439" s="183" t="n">
        <x:f ca="1">=SUM(U439/ round((O439- M439)/30.42,0))</x:f>
        <x:v/>
      </x:c>
      <x:c r="W439" s="196">
        <x:f ca="1">=IF(T439="","",IF(T439="-","",IF(U439=0,"",IF(OR(T439&gt;AA4,T439&lt;-AA4),"*",""))))</x:f>
        <x:v/>
      </x:c>
      <x:c r="X439" s="98" t="str">
        <x:v/>
      </x:c>
    </x:row>
    <x:row r="440" spans="1:25" s="12" x14ac:dyDescent="0.25">
      <x:c r="A440" s="90" t="str">
        <x:v>432</x:v>
      </x:c>
      <x:c r="B440" s="191" t="str">
        <x:v>FPR49115</x:v>
      </x:c>
      <x:c r="C440" s="191" t="str">
        <x:v>HP LJ M425</x:v>
      </x:c>
      <x:c r="D440" s="191" t="str">
        <x:v>B/W Laser Prints</x:v>
      </x:c>
      <x:c r="E440" s="191" t="str">
        <x:v>CNF8G800T6</x:v>
      </x:c>
      <x:c r="F440" s="191" t="str">
        <x:v>Active</x:v>
      </x:c>
      <x:c r="G440" s="191" t="str">
        <x:v>1101 - Oklahoma City</x:v>
      </x:c>
      <x:c r="H440" s="191" t="str">
        <x:v/>
      </x:c>
      <x:c r="I440" s="191" t="str">
        <x:v/>
      </x:c>
      <x:c r="J440" s="191" t="str">
        <x:v/>
      </x:c>
      <x:c r="K440" s="191" t="str">
        <x:v>Deretta Austin</x:v>
      </x:c>
      <x:c r="L440" s="191" t="str">
        <x:v>1101</x:v>
      </x:c>
      <x:c r="M440" s="191" t="str">
        <x:v>6/1/2014</x:v>
      </x:c>
      <x:c r="N440" s="189" t="n">
        <x:v>5.00</x:v>
      </x:c>
      <x:c r="O440" s="191" t="str">
        <x:v>12/9/2014</x:v>
      </x:c>
      <x:c r="P440" s="189" t="n">
        <x:v>769.00</x:v>
      </x:c>
      <x:c r="Q440" s="206" t="n">
        <x:v>0.0002</x:v>
      </x:c>
      <x:c r="R440" s="206" t="n">
        <x:v>0.0004</x:v>
      </x:c>
      <x:c r="S440" s="189" t="n">
        <x:v/>
      </x:c>
      <x:c r="T440" s="187" t="n">
        <x:f ca="1">=IF(AND(U440=0,S440&gt;0),-100%,IF(OR(S440=0,S440="-"),"-",IF(AND(S440=0,U440=0),0%,IF(S440&lt;U440,SUM(U440-S440)/S440,IF(S440&gt;U440,SUM(-1*(S440-U440)/S440),"")))))</x:f>
        <x:v/>
      </x:c>
      <x:c r="U440" s="189" t="n">
        <x:v>764.00</x:v>
      </x:c>
      <x:c r="V440" s="189" t="n">
        <x:f ca="1">=SUM(U440/ round((O440- M440)/30.42,0))</x:f>
        <x:v/>
      </x:c>
      <x:c r="W440" s="195">
        <x:f ca="1">=IF(T440="","",IF(T440="-","",IF(U440=0,"",IF(OR(T440&gt;AA4,T440&lt;-AA4),"*",""))))</x:f>
        <x:v/>
      </x:c>
      <x:c r="X440" s="91" t="str">
        <x:v/>
      </x:c>
    </x:row>
    <x:row r="441" spans="1:25" s="12" x14ac:dyDescent="0.25">
      <x:c r="A441" s="96" t="str">
        <x:v>433</x:v>
      </x:c>
      <x:c r="B441" s="192" t="str">
        <x:v>AFPR49111</x:v>
      </x:c>
      <x:c r="C441" s="192" t="str">
        <x:v>HP LJ M425</x:v>
      </x:c>
      <x:c r="D441" s="192" t="str">
        <x:v>B/W Laser Prints</x:v>
      </x:c>
      <x:c r="E441" s="192" t="str">
        <x:v>CNF8G77HTK</x:v>
      </x:c>
      <x:c r="F441" s="192" t="str">
        <x:v>Inactive</x:v>
      </x:c>
      <x:c r="G441" s="192" t="str">
        <x:v>M650 - Annex</x:v>
      </x:c>
      <x:c r="H441" s="192" t="str">
        <x:v/>
      </x:c>
      <x:c r="I441" s="192" t="str">
        <x:v>Storage</x:v>
      </x:c>
      <x:c r="J441" s="192" t="str">
        <x:v/>
      </x:c>
      <x:c r="K441" s="192" t="str">
        <x:v/>
      </x:c>
      <x:c r="L441" s="192" t="str">
        <x:v>1005</x:v>
      </x:c>
      <x:c r="M441" s="192" t="str">
        <x:v>6/1/2014</x:v>
      </x:c>
      <x:c r="N441" s="183" t="n">
        <x:v>5.00</x:v>
      </x:c>
      <x:c r="O441" s="192" t="str">
        <x:v>11/30/2014</x:v>
      </x:c>
      <x:c r="P441" s="183" t="n">
        <x:v>749.00</x:v>
      </x:c>
      <x:c r="Q441" s="207" t="n">
        <x:v>0.0002</x:v>
      </x:c>
      <x:c r="R441" s="207" t="n">
        <x:v>0.0004</x:v>
      </x:c>
      <x:c r="S441" s="183" t="n">
        <x:v/>
      </x:c>
      <x:c r="T441" s="182" t="n">
        <x:f ca="1">=IF(AND(U441=0,S441&gt;0),-100%,IF(OR(S441=0,S441="-"),"-",IF(AND(S441=0,U441=0),0%,IF(S441&lt;U441,SUM(U441-S441)/S441,IF(S441&gt;U441,SUM(-1*(S441-U441)/S441),"")))))</x:f>
        <x:v/>
      </x:c>
      <x:c r="U441" s="183" t="n">
        <x:v>744.00</x:v>
      </x:c>
      <x:c r="V441" s="183" t="n">
        <x:f ca="1">=SUM(U441/ round((O441- M441)/30.42,0))</x:f>
        <x:v/>
      </x:c>
      <x:c r="W441" s="196">
        <x:f ca="1">=IF(T441="","",IF(T441="-","",IF(U441=0,"",IF(OR(T441&gt;AA4,T441&lt;-AA4),"*",""))))</x:f>
        <x:v/>
      </x:c>
      <x:c r="X441" s="98" t="str">
        <x:v/>
      </x:c>
    </x:row>
    <x:row r="442" spans="1:25" s="12" x14ac:dyDescent="0.25">
      <x:c r="A442" s="90" t="str">
        <x:v>434</x:v>
      </x:c>
      <x:c r="B442" s="191" t="str">
        <x:v>FPR51514</x:v>
      </x:c>
      <x:c r="C442" s="191" t="str">
        <x:v>HP LJ M401n</x:v>
      </x:c>
      <x:c r="D442" s="191" t="str">
        <x:v>B/W Laser Prints</x:v>
      </x:c>
      <x:c r="E442" s="191" t="str">
        <x:v>PHGDC61382</x:v>
      </x:c>
      <x:c r="F442" s="191" t="str">
        <x:v>Active</x:v>
      </x:c>
      <x:c r="G442" s="191" t="str">
        <x:v>1013 - Austin South</x:v>
      </x:c>
      <x:c r="H442" s="191" t="str">
        <x:v/>
      </x:c>
      <x:c r="I442" s="191" t="str">
        <x:v/>
      </x:c>
      <x:c r="J442" s="191" t="str">
        <x:v/>
      </x:c>
      <x:c r="K442" s="191" t="str">
        <x:v/>
      </x:c>
      <x:c r="L442" s="191" t="str">
        <x:v>1013</x:v>
      </x:c>
      <x:c r="M442" s="191" t="str">
        <x:v>12/4/2015</x:v>
      </x:c>
      <x:c r="N442" s="189" t="n">
        <x:v>0.00</x:v>
      </x:c>
      <x:c r="O442" s="191" t="str">
        <x:v>2/22/2016</x:v>
      </x:c>
      <x:c r="P442" s="189" t="n">
        <x:v>740.00</x:v>
      </x:c>
      <x:c r="Q442" s="206" t="n">
        <x:v>0.0002</x:v>
      </x:c>
      <x:c r="R442" s="206" t="n">
        <x:v>0.0004</x:v>
      </x:c>
      <x:c r="S442" s="189" t="n">
        <x:v/>
      </x:c>
      <x:c r="T442" s="187" t="n">
        <x:f ca="1">=IF(AND(U442=0,S442&gt;0),-100%,IF(OR(S442=0,S442="-"),"-",IF(AND(S442=0,U442=0),0%,IF(S442&lt;U442,SUM(U442-S442)/S442,IF(S442&gt;U442,SUM(-1*(S442-U442)/S442),"")))))</x:f>
        <x:v/>
      </x:c>
      <x:c r="U442" s="189" t="n">
        <x:v>740.00</x:v>
      </x:c>
      <x:c r="V442" s="189" t="n">
        <x:f ca="1">=SUM(U442/ round((O442- M442)/30.42,0))</x:f>
        <x:v/>
      </x:c>
      <x:c r="W442" s="195">
        <x:f ca="1">=IF(T442="","",IF(T442="-","",IF(U442=0,"",IF(OR(T442&gt;AA4,T442&lt;-AA4),"*",""))))</x:f>
        <x:v/>
      </x:c>
      <x:c r="X442" s="91" t="str">
        <x:v/>
      </x:c>
    </x:row>
    <x:row r="443" spans="1:25" s="12" x14ac:dyDescent="0.25">
      <x:c r="A443" s="96" t="str">
        <x:v>435</x:v>
      </x:c>
      <x:c r="B443" s="192" t="str">
        <x:v>FPR51603</x:v>
      </x:c>
      <x:c r="C443" s="192" t="str">
        <x:v>HP LJ M401n</x:v>
      </x:c>
      <x:c r="D443" s="192" t="str">
        <x:v>B/W Laser Prints</x:v>
      </x:c>
      <x:c r="E443" s="192" t="str">
        <x:v>PHGDB61031</x:v>
      </x:c>
      <x:c r="F443" s="192" t="str">
        <x:v>Active</x:v>
      </x:c>
      <x:c r="G443" s="192" t="str">
        <x:v>1114 - Uvalde</x:v>
      </x:c>
      <x:c r="H443" s="192" t="str">
        <x:v/>
      </x:c>
      <x:c r="I443" s="192" t="str">
        <x:v/>
      </x:c>
      <x:c r="J443" s="192" t="str">
        <x:v/>
      </x:c>
      <x:c r="K443" s="192" t="str">
        <x:v/>
      </x:c>
      <x:c r="L443" s="192" t="str">
        <x:v>1114</x:v>
      </x:c>
      <x:c r="M443" s="192" t="str">
        <x:v>12/4/2015</x:v>
      </x:c>
      <x:c r="N443" s="183" t="n">
        <x:v>0.00</x:v>
      </x:c>
      <x:c r="O443" s="192" t="str">
        <x:v>2/22/2016</x:v>
      </x:c>
      <x:c r="P443" s="183" t="n">
        <x:v>740.00</x:v>
      </x:c>
      <x:c r="Q443" s="207" t="n">
        <x:v>0.0002</x:v>
      </x:c>
      <x:c r="R443" s="207" t="n">
        <x:v>0.0004</x:v>
      </x:c>
      <x:c r="S443" s="183" t="n">
        <x:v/>
      </x:c>
      <x:c r="T443" s="182" t="n">
        <x:f ca="1">=IF(AND(U443=0,S443&gt;0),-100%,IF(OR(S443=0,S443="-"),"-",IF(AND(S443=0,U443=0),0%,IF(S443&lt;U443,SUM(U443-S443)/S443,IF(S443&gt;U443,SUM(-1*(S443-U443)/S443),"")))))</x:f>
        <x:v/>
      </x:c>
      <x:c r="U443" s="183" t="n">
        <x:v>740.00</x:v>
      </x:c>
      <x:c r="V443" s="183" t="n">
        <x:f ca="1">=SUM(U443/ round((O443- M443)/30.42,0))</x:f>
        <x:v/>
      </x:c>
      <x:c r="W443" s="196">
        <x:f ca="1">=IF(T443="","",IF(T443="-","",IF(U443=0,"",IF(OR(T443&gt;AA4,T443&lt;-AA4),"*",""))))</x:f>
        <x:v/>
      </x:c>
      <x:c r="X443" s="98" t="str">
        <x:v/>
      </x:c>
    </x:row>
    <x:row r="444" spans="1:25" s="12" x14ac:dyDescent="0.25">
      <x:c r="A444" s="90" t="str">
        <x:v>436</x:v>
      </x:c>
      <x:c r="B444" s="191" t="str">
        <x:v>FPR59281</x:v>
      </x:c>
      <x:c r="C444" s="191" t="str">
        <x:v>HP CLJ M476dn MFP</x:v>
      </x:c>
      <x:c r="D444" s="191" t="str">
        <x:v>B/W Laser Prints</x:v>
      </x:c>
      <x:c r="E444" s="191" t="str">
        <x:v>CNB8G4389T</x:v>
      </x:c>
      <x:c r="F444" s="191" t="str">
        <x:v>Active</x:v>
      </x:c>
      <x:c r="G444" s="191" t="str">
        <x:v>1020 - Offsite Warehouse</x:v>
      </x:c>
      <x:c r="H444" s="191" t="str">
        <x:v/>
      </x:c>
      <x:c r="I444" s="191" t="str">
        <x:v>Warehouse</x:v>
      </x:c>
      <x:c r="J444" s="191" t="str">
        <x:v/>
      </x:c>
      <x:c r="K444" s="191" t="str">
        <x:v/>
      </x:c>
      <x:c r="L444" s="191" t="str">
        <x:v>1020</x:v>
      </x:c>
      <x:c r="M444" s="191" t="str">
        <x:v>4/9/2018</x:v>
      </x:c>
      <x:c r="N444" s="189" t="n">
        <x:v>37762.00</x:v>
      </x:c>
      <x:c r="O444" s="191" t="str">
        <x:v>5/31/2018</x:v>
      </x:c>
      <x:c r="P444" s="189" t="n">
        <x:v>38501.00</x:v>
      </x:c>
      <x:c r="Q444" s="206" t="n">
        <x:v>0.0002</x:v>
      </x:c>
      <x:c r="R444" s="206" t="n">
        <x:v>0.0004</x:v>
      </x:c>
      <x:c r="S444" s="189" t="n">
        <x:v/>
      </x:c>
      <x:c r="T444" s="187" t="n">
        <x:f ca="1">=IF(AND(U444=0,S444&gt;0),-100%,IF(OR(S444=0,S444="-"),"-",IF(AND(S444=0,U444=0),0%,IF(S444&lt;U444,SUM(U444-S444)/S444,IF(S444&gt;U444,SUM(-1*(S444-U444)/S444),"")))))</x:f>
        <x:v/>
      </x:c>
      <x:c r="U444" s="189" t="n">
        <x:v>739.00</x:v>
      </x:c>
      <x:c r="V444" s="189" t="n">
        <x:f ca="1">=SUM(U444/ round((O444- M444)/30.42,0))</x:f>
        <x:v/>
      </x:c>
      <x:c r="W444" s="195">
        <x:f ca="1">=IF(T444="","",IF(T444="-","",IF(U444=0,"",IF(OR(T444&gt;AA4,T444&lt;-AA4),"*",""))))</x:f>
        <x:v/>
      </x:c>
      <x:c r="X444" s="91" t="str">
        <x:v/>
      </x:c>
    </x:row>
    <x:row r="445" spans="1:25" s="12" x14ac:dyDescent="0.25">
      <x:c r="A445" s="96" t="str">
        <x:v>437</x:v>
      </x:c>
      <x:c r="B445" s="192" t="str">
        <x:v>FPR48688</x:v>
      </x:c>
      <x:c r="C445" s="192" t="str">
        <x:v>Ricoh SP C320DN</x:v>
      </x:c>
      <x:c r="D445" s="192" t="str">
        <x:v>B/W Laser Prints</x:v>
      </x:c>
      <x:c r="E445" s="192" t="str">
        <x:v>S9939601140</x:v>
      </x:c>
      <x:c r="F445" s="192" t="str">
        <x:v>Active</x:v>
      </x:c>
      <x:c r="G445" s="192" t="str">
        <x:v>1045 - McAllen</x:v>
      </x:c>
      <x:c r="H445" s="192" t="str">
        <x:v/>
      </x:c>
      <x:c r="I445" s="192" t="str">
        <x:v/>
      </x:c>
      <x:c r="J445" s="192" t="str">
        <x:v/>
      </x:c>
      <x:c r="K445" s="192" t="str">
        <x:v>Robert</x:v>
      </x:c>
      <x:c r="L445" s="192" t="str">
        <x:v>1045</x:v>
      </x:c>
      <x:c r="M445" s="192" t="str">
        <x:v>6/1/2014</x:v>
      </x:c>
      <x:c r="N445" s="183" t="n">
        <x:v>4.00</x:v>
      </x:c>
      <x:c r="O445" s="192" t="str">
        <x:v>12/9/2014</x:v>
      </x:c>
      <x:c r="P445" s="183" t="n">
        <x:v>737.00</x:v>
      </x:c>
      <x:c r="Q445" s="207" t="n">
        <x:v>0.0002</x:v>
      </x:c>
      <x:c r="R445" s="207" t="n">
        <x:v>0.0004</x:v>
      </x:c>
      <x:c r="S445" s="183" t="n">
        <x:v/>
      </x:c>
      <x:c r="T445" s="182" t="n">
        <x:f ca="1">=IF(AND(U445=0,S445&gt;0),-100%,IF(OR(S445=0,S445="-"),"-",IF(AND(S445=0,U445=0),0%,IF(S445&lt;U445,SUM(U445-S445)/S445,IF(S445&gt;U445,SUM(-1*(S445-U445)/S445),"")))))</x:f>
        <x:v/>
      </x:c>
      <x:c r="U445" s="183" t="n">
        <x:v>733.00</x:v>
      </x:c>
      <x:c r="V445" s="183" t="n">
        <x:f ca="1">=SUM(U445/ round((O445- M445)/30.42,0))</x:f>
        <x:v/>
      </x:c>
      <x:c r="W445" s="196">
        <x:f ca="1">=IF(T445="","",IF(T445="-","",IF(U445=0,"",IF(OR(T445&gt;AA4,T445&lt;-AA4),"*",""))))</x:f>
        <x:v/>
      </x:c>
      <x:c r="X445" s="98" t="str">
        <x:v/>
      </x:c>
    </x:row>
    <x:row r="446" spans="1:25" s="12" x14ac:dyDescent="0.25">
      <x:c r="A446" s="90" t="str">
        <x:v>438</x:v>
      </x:c>
      <x:c r="B446" s="191" t="str">
        <x:v>FPR50493</x:v>
      </x:c>
      <x:c r="C446" s="191" t="str">
        <x:v>HP CLJ M375nw</x:v>
      </x:c>
      <x:c r="D446" s="191" t="str">
        <x:v>B/W Laser Prints</x:v>
      </x:c>
      <x:c r="E446" s="191" t="str">
        <x:v>CNB8D87X1S</x:v>
      </x:c>
      <x:c r="F446" s="191" t="str">
        <x:v>Active</x:v>
      </x:c>
      <x:c r="G446" s="191" t="str">
        <x:v>1040 - Las Cruces</x:v>
      </x:c>
      <x:c r="H446" s="191" t="str">
        <x:v/>
      </x:c>
      <x:c r="I446" s="191" t="str">
        <x:v/>
      </x:c>
      <x:c r="J446" s="191" t="str">
        <x:v/>
      </x:c>
      <x:c r="K446" s="191" t="str">
        <x:v>Tina</x:v>
      </x:c>
      <x:c r="L446" s="191" t="str">
        <x:v>1040</x:v>
      </x:c>
      <x:c r="M446" s="191" t="str">
        <x:v>11/20/2015</x:v>
      </x:c>
      <x:c r="N446" s="189" t="n">
        <x:v>10416.00</x:v>
      </x:c>
      <x:c r="O446" s="191" t="str">
        <x:v>2/22/2016</x:v>
      </x:c>
      <x:c r="P446" s="189" t="n">
        <x:v>11143.00</x:v>
      </x:c>
      <x:c r="Q446" s="206" t="n">
        <x:v>0.0002</x:v>
      </x:c>
      <x:c r="R446" s="206" t="n">
        <x:v>0.0004</x:v>
      </x:c>
      <x:c r="S446" s="189" t="n">
        <x:v/>
      </x:c>
      <x:c r="T446" s="187" t="n">
        <x:f ca="1">=IF(AND(U446=0,S446&gt;0),-100%,IF(OR(S446=0,S446="-"),"-",IF(AND(S446=0,U446=0),0%,IF(S446&lt;U446,SUM(U446-S446)/S446,IF(S446&gt;U446,SUM(-1*(S446-U446)/S446),"")))))</x:f>
        <x:v/>
      </x:c>
      <x:c r="U446" s="189" t="n">
        <x:v>727.00</x:v>
      </x:c>
      <x:c r="V446" s="189" t="n">
        <x:f ca="1">=SUM(U446/ round((O446- M446)/30.42,0))</x:f>
        <x:v/>
      </x:c>
      <x:c r="W446" s="195">
        <x:f ca="1">=IF(T446="","",IF(T446="-","",IF(U446=0,"",IF(OR(T446&gt;AA4,T446&lt;-AA4),"*",""))))</x:f>
        <x:v/>
      </x:c>
      <x:c r="X446" s="91" t="str">
        <x:v/>
      </x:c>
    </x:row>
    <x:row r="447" spans="1:25" s="12" x14ac:dyDescent="0.25">
      <x:c r="A447" s="96" t="str">
        <x:v>439</x:v>
      </x:c>
      <x:c r="B447" s="192" t="str">
        <x:v>FPR51522</x:v>
      </x:c>
      <x:c r="C447" s="192" t="str">
        <x:v>HP LJ M401n</x:v>
      </x:c>
      <x:c r="D447" s="192" t="str">
        <x:v>B/W Laser Prints</x:v>
      </x:c>
      <x:c r="E447" s="192" t="str">
        <x:v>PHGDB61006</x:v>
      </x:c>
      <x:c r="F447" s="192" t="str">
        <x:v>Active</x:v>
      </x:c>
      <x:c r="G447" s="192" t="str">
        <x:v>1017 - Waco</x:v>
      </x:c>
      <x:c r="H447" s="192" t="str">
        <x:v/>
      </x:c>
      <x:c r="I447" s="192" t="str">
        <x:v/>
      </x:c>
      <x:c r="J447" s="192" t="str">
        <x:v/>
      </x:c>
      <x:c r="K447" s="192" t="str">
        <x:v/>
      </x:c>
      <x:c r="L447" s="192" t="str">
        <x:v>1017</x:v>
      </x:c>
      <x:c r="M447" s="192" t="str">
        <x:v>12/4/2015</x:v>
      </x:c>
      <x:c r="N447" s="183" t="n">
        <x:v>0.00</x:v>
      </x:c>
      <x:c r="O447" s="192" t="str">
        <x:v>2/22/2016</x:v>
      </x:c>
      <x:c r="P447" s="183" t="n">
        <x:v>726.00</x:v>
      </x:c>
      <x:c r="Q447" s="207" t="n">
        <x:v>0.0002</x:v>
      </x:c>
      <x:c r="R447" s="207" t="n">
        <x:v>0.0004</x:v>
      </x:c>
      <x:c r="S447" s="183" t="n">
        <x:v/>
      </x:c>
      <x:c r="T447" s="182" t="n">
        <x:f ca="1">=IF(AND(U447=0,S447&gt;0),-100%,IF(OR(S447=0,S447="-"),"-",IF(AND(S447=0,U447=0),0%,IF(S447&lt;U447,SUM(U447-S447)/S447,IF(S447&gt;U447,SUM(-1*(S447-U447)/S447),"")))))</x:f>
        <x:v/>
      </x:c>
      <x:c r="U447" s="183" t="n">
        <x:v>726.00</x:v>
      </x:c>
      <x:c r="V447" s="183" t="n">
        <x:f ca="1">=SUM(U447/ round((O447- M447)/30.42,0))</x:f>
        <x:v/>
      </x:c>
      <x:c r="W447" s="196">
        <x:f ca="1">=IF(T447="","",IF(T447="-","",IF(U447=0,"",IF(OR(T447&gt;AA4,T447&lt;-AA4),"*",""))))</x:f>
        <x:v/>
      </x:c>
      <x:c r="X447" s="98" t="str">
        <x:v/>
      </x:c>
    </x:row>
    <x:row r="448" spans="1:25" s="12" x14ac:dyDescent="0.25">
      <x:c r="A448" s="90" t="str">
        <x:v>440</x:v>
      </x:c>
      <x:c r="B448" s="191" t="str">
        <x:v>FPR56006</x:v>
      </x:c>
      <x:c r="C448" s="191" t="str">
        <x:v>HP LJ M402dn</x:v>
      </x:c>
      <x:c r="D448" s="191" t="str">
        <x:v>B/W Laser Prints</x:v>
      </x:c>
      <x:c r="E448" s="191" t="str">
        <x:v>PHBQG20490</x:v>
      </x:c>
      <x:c r="F448" s="191" t="str">
        <x:v>Active</x:v>
      </x:c>
      <x:c r="G448" s="191" t="str">
        <x:v>1050 - Longview HVAC</x:v>
      </x:c>
      <x:c r="H448" s="191" t="str">
        <x:v/>
      </x:c>
      <x:c r="I448" s="191" t="str">
        <x:v/>
      </x:c>
      <x:c r="J448" s="191" t="str">
        <x:v/>
      </x:c>
      <x:c r="K448" s="191" t="str">
        <x:v/>
      </x:c>
      <x:c r="L448" s="191" t="str">
        <x:v>1050</x:v>
      </x:c>
      <x:c r="M448" s="191" t="str">
        <x:v>10/6/2016</x:v>
      </x:c>
      <x:c r="N448" s="189" t="n">
        <x:v>0.00</x:v>
      </x:c>
      <x:c r="O448" s="191" t="str">
        <x:v>11/28/2016</x:v>
      </x:c>
      <x:c r="P448" s="189" t="n">
        <x:v>695.00</x:v>
      </x:c>
      <x:c r="Q448" s="206" t="n">
        <x:v>0.0002</x:v>
      </x:c>
      <x:c r="R448" s="206" t="n">
        <x:v>0.0004</x:v>
      </x:c>
      <x:c r="S448" s="189" t="n">
        <x:v/>
      </x:c>
      <x:c r="T448" s="187" t="n">
        <x:f ca="1">=IF(AND(U448=0,S448&gt;0),-100%,IF(OR(S448=0,S448="-"),"-",IF(AND(S448=0,U448=0),0%,IF(S448&lt;U448,SUM(U448-S448)/S448,IF(S448&gt;U448,SUM(-1*(S448-U448)/S448),"")))))</x:f>
        <x:v/>
      </x:c>
      <x:c r="U448" s="189" t="n">
        <x:v>695.00</x:v>
      </x:c>
      <x:c r="V448" s="189" t="n">
        <x:f ca="1">=SUM(U448/ round((O448- M448)/30.42,0))</x:f>
        <x:v/>
      </x:c>
      <x:c r="W448" s="195">
        <x:f ca="1">=IF(T448="","",IF(T448="-","",IF(U448=0,"",IF(OR(T448&gt;AA4,T448&lt;-AA4),"*",""))))</x:f>
        <x:v/>
      </x:c>
      <x:c r="X448" s="91" t="str">
        <x:v/>
      </x:c>
    </x:row>
    <x:row r="449" spans="1:25" s="12" x14ac:dyDescent="0.25">
      <x:c r="A449" s="96" t="str">
        <x:v>441</x:v>
      </x:c>
      <x:c r="B449" s="192" t="str">
        <x:v>FPR55990</x:v>
      </x:c>
      <x:c r="C449" s="192" t="str">
        <x:v>HP LJ M402dn</x:v>
      </x:c>
      <x:c r="D449" s="192" t="str">
        <x:v>B/W Laser Prints</x:v>
      </x:c>
      <x:c r="E449" s="192" t="str">
        <x:v>PHBQC31401</x:v>
      </x:c>
      <x:c r="F449" s="192" t="str">
        <x:v>Active</x:v>
      </x:c>
      <x:c r="G449" s="192" t="str">
        <x:v>1055 - Brownsville</x:v>
      </x:c>
      <x:c r="H449" s="192" t="str">
        <x:v/>
      </x:c>
      <x:c r="I449" s="192" t="str">
        <x:v>Warehouse</x:v>
      </x:c>
      <x:c r="J449" s="192" t="str">
        <x:v/>
      </x:c>
      <x:c r="K449" s="192" t="str">
        <x:v/>
      </x:c>
      <x:c r="L449" s="192" t="str">
        <x:v>1055</x:v>
      </x:c>
      <x:c r="M449" s="192" t="str">
        <x:v>5/31/2017</x:v>
      </x:c>
      <x:c r="N449" s="183" t="n">
        <x:v>1467.00</x:v>
      </x:c>
      <x:c r="O449" s="192" t="str">
        <x:v>9/2/2017</x:v>
      </x:c>
      <x:c r="P449" s="183" t="n">
        <x:v>2162.00</x:v>
      </x:c>
      <x:c r="Q449" s="207" t="n">
        <x:v>0.0002</x:v>
      </x:c>
      <x:c r="R449" s="207" t="n">
        <x:v>0.0004</x:v>
      </x:c>
      <x:c r="S449" s="183" t="n">
        <x:v/>
      </x:c>
      <x:c r="T449" s="182" t="n">
        <x:f ca="1">=IF(AND(U449=0,S449&gt;0),-100%,IF(OR(S449=0,S449="-"),"-",IF(AND(S449=0,U449=0),0%,IF(S449&lt;U449,SUM(U449-S449)/S449,IF(S449&gt;U449,SUM(-1*(S449-U449)/S449),"")))))</x:f>
        <x:v/>
      </x:c>
      <x:c r="U449" s="183" t="n">
        <x:v>695.00</x:v>
      </x:c>
      <x:c r="V449" s="183" t="n">
        <x:f ca="1">=SUM(U449/ round((O449- M449)/30.42,0))</x:f>
        <x:v/>
      </x:c>
      <x:c r="W449" s="196">
        <x:f ca="1">=IF(T449="","",IF(T449="-","",IF(U449=0,"",IF(OR(T449&gt;AA4,T449&lt;-AA4),"*",""))))</x:f>
        <x:v/>
      </x:c>
      <x:c r="X449" s="98" t="str">
        <x:v/>
      </x:c>
    </x:row>
    <x:row r="450" spans="1:25" s="12" x14ac:dyDescent="0.25">
      <x:c r="A450" s="90" t="str">
        <x:v>442</x:v>
      </x:c>
      <x:c r="B450" s="191" t="str">
        <x:v>FPR49572</x:v>
      </x:c>
      <x:c r="C450" s="191" t="str">
        <x:v>HP LJ M425</x:v>
      </x:c>
      <x:c r="D450" s="191" t="str">
        <x:v>B/W Laser Prints</x:v>
      </x:c>
      <x:c r="E450" s="191" t="str">
        <x:v>CNF8G8GK63</x:v>
      </x:c>
      <x:c r="F450" s="191" t="str">
        <x:v>Active</x:v>
      </x:c>
      <x:c r="G450" s="191" t="str">
        <x:v>3014 - Las Vegas</x:v>
      </x:c>
      <x:c r="H450" s="191" t="str">
        <x:v/>
      </x:c>
      <x:c r="I450" s="191" t="str">
        <x:v>Manager's Office</x:v>
      </x:c>
      <x:c r="J450" s="191" t="str">
        <x:v/>
      </x:c>
      <x:c r="K450" s="191" t="str">
        <x:v>Kevin Fraser</x:v>
      </x:c>
      <x:c r="L450" s="191" t="str">
        <x:v>3014</x:v>
      </x:c>
      <x:c r="M450" s="191" t="str">
        <x:v>6/1/2014</x:v>
      </x:c>
      <x:c r="N450" s="189" t="n">
        <x:v>5.00</x:v>
      </x:c>
      <x:c r="O450" s="191" t="str">
        <x:v>12/9/2014</x:v>
      </x:c>
      <x:c r="P450" s="189" t="n">
        <x:v>691.00</x:v>
      </x:c>
      <x:c r="Q450" s="206" t="n">
        <x:v>0.0002</x:v>
      </x:c>
      <x:c r="R450" s="206" t="n">
        <x:v>0.0004</x:v>
      </x:c>
      <x:c r="S450" s="189" t="n">
        <x:v/>
      </x:c>
      <x:c r="T450" s="187" t="n">
        <x:f ca="1">=IF(AND(U450=0,S450&gt;0),-100%,IF(OR(S450=0,S450="-"),"-",IF(AND(S450=0,U450=0),0%,IF(S450&lt;U450,SUM(U450-S450)/S450,IF(S450&gt;U450,SUM(-1*(S450-U450)/S450),"")))))</x:f>
        <x:v/>
      </x:c>
      <x:c r="U450" s="189" t="n">
        <x:v>686.00</x:v>
      </x:c>
      <x:c r="V450" s="189" t="n">
        <x:f ca="1">=SUM(U450/ round((O450- M450)/30.42,0))</x:f>
        <x:v/>
      </x:c>
      <x:c r="W450" s="195">
        <x:f ca="1">=IF(T450="","",IF(T450="-","",IF(U450=0,"",IF(OR(T450&gt;AA4,T450&lt;-AA4),"*",""))))</x:f>
        <x:v/>
      </x:c>
      <x:c r="X450" s="91" t="str">
        <x:v/>
      </x:c>
    </x:row>
    <x:row r="451" spans="1:25" s="12" x14ac:dyDescent="0.25">
      <x:c r="A451" s="96" t="str">
        <x:v>443</x:v>
      </x:c>
      <x:c r="B451" s="192" t="str">
        <x:v>FPR49293</x:v>
      </x:c>
      <x:c r="C451" s="192" t="str">
        <x:v>HP CLJ M476nw</x:v>
      </x:c>
      <x:c r="D451" s="192" t="str">
        <x:v>B/W Laser Prints</x:v>
      </x:c>
      <x:c r="E451" s="192" t="str">
        <x:v>CNB6G4M3YG</x:v>
      </x:c>
      <x:c r="F451" s="192" t="str">
        <x:v>Active</x:v>
      </x:c>
      <x:c r="G451" s="192" t="str">
        <x:v>1022 - Tyler</x:v>
      </x:c>
      <x:c r="H451" s="192" t="str">
        <x:v/>
      </x:c>
      <x:c r="I451" s="192" t="str">
        <x:v>Showroom</x:v>
      </x:c>
      <x:c r="J451" s="192" t="str">
        <x:v/>
      </x:c>
      <x:c r="K451" s="192" t="str">
        <x:v/>
      </x:c>
      <x:c r="L451" s="192" t="str">
        <x:v>1022</x:v>
      </x:c>
      <x:c r="M451" s="192" t="str">
        <x:v>2/22/2016</x:v>
      </x:c>
      <x:c r="N451" s="183" t="n">
        <x:v>4704.00</x:v>
      </x:c>
      <x:c r="O451" s="192" t="str">
        <x:v>5/27/2016</x:v>
      </x:c>
      <x:c r="P451" s="183" t="n">
        <x:v>5390.00</x:v>
      </x:c>
      <x:c r="Q451" s="207" t="n">
        <x:v>0.0002</x:v>
      </x:c>
      <x:c r="R451" s="207" t="n">
        <x:v>0.0004</x:v>
      </x:c>
      <x:c r="S451" s="183" t="n">
        <x:v/>
      </x:c>
      <x:c r="T451" s="182" t="n">
        <x:f ca="1">=IF(AND(U451=0,S451&gt;0),-100%,IF(OR(S451=0,S451="-"),"-",IF(AND(S451=0,U451=0),0%,IF(S451&lt;U451,SUM(U451-S451)/S451,IF(S451&gt;U451,SUM(-1*(S451-U451)/S451),"")))))</x:f>
        <x:v/>
      </x:c>
      <x:c r="U451" s="183" t="n">
        <x:v>686.00</x:v>
      </x:c>
      <x:c r="V451" s="183" t="n">
        <x:f ca="1">=SUM(U451/ round((O451- M451)/30.42,0))</x:f>
        <x:v/>
      </x:c>
      <x:c r="W451" s="196">
        <x:f ca="1">=IF(T451="","",IF(T451="-","",IF(U451=0,"",IF(OR(T451&gt;AA4,T451&lt;-AA4),"*",""))))</x:f>
        <x:v/>
      </x:c>
      <x:c r="X451" s="98" t="str">
        <x:v/>
      </x:c>
    </x:row>
    <x:row r="452" spans="1:25" s="12" x14ac:dyDescent="0.25">
      <x:c r="A452" s="90" t="str">
        <x:v>444</x:v>
      </x:c>
      <x:c r="B452" s="191" t="str">
        <x:v>FPR48609</x:v>
      </x:c>
      <x:c r="C452" s="191" t="str">
        <x:v>HP LJ M401dn</x:v>
      </x:c>
      <x:c r="D452" s="191" t="str">
        <x:v>B/W Laser Prints</x:v>
      </x:c>
      <x:c r="E452" s="191" t="str">
        <x:v>VNG3H02403</x:v>
      </x:c>
      <x:c r="F452" s="191" t="str">
        <x:v>Active</x:v>
      </x:c>
      <x:c r="G452" s="191" t="str">
        <x:v>1022 - Tyler</x:v>
      </x:c>
      <x:c r="H452" s="191" t="str">
        <x:v/>
      </x:c>
      <x:c r="I452" s="191" t="str">
        <x:v/>
      </x:c>
      <x:c r="J452" s="191" t="str">
        <x:v/>
      </x:c>
      <x:c r="K452" s="191" t="str">
        <x:v/>
      </x:c>
      <x:c r="L452" s="191" t="str">
        <x:v>1022</x:v>
      </x:c>
      <x:c r="M452" s="191" t="str">
        <x:v>5/27/2016</x:v>
      </x:c>
      <x:c r="N452" s="189" t="n">
        <x:v>15870.00</x:v>
      </x:c>
      <x:c r="O452" s="191" t="str">
        <x:v>8/31/2016</x:v>
      </x:c>
      <x:c r="P452" s="189" t="n">
        <x:v>16543.00</x:v>
      </x:c>
      <x:c r="Q452" s="206" t="n">
        <x:v>0.0002</x:v>
      </x:c>
      <x:c r="R452" s="206" t="n">
        <x:v>0.0004</x:v>
      </x:c>
      <x:c r="S452" s="189" t="n">
        <x:v/>
      </x:c>
      <x:c r="T452" s="187" t="n">
        <x:f ca="1">=IF(AND(U452=0,S452&gt;0),-100%,IF(OR(S452=0,S452="-"),"-",IF(AND(S452=0,U452=0),0%,IF(S452&lt;U452,SUM(U452-S452)/S452,IF(S452&gt;U452,SUM(-1*(S452-U452)/S452),"")))))</x:f>
        <x:v/>
      </x:c>
      <x:c r="U452" s="189" t="n">
        <x:v>673.00</x:v>
      </x:c>
      <x:c r="V452" s="189" t="n">
        <x:f ca="1">=SUM(U452/ round((O452- M452)/30.42,0))</x:f>
        <x:v/>
      </x:c>
      <x:c r="W452" s="195">
        <x:f ca="1">=IF(T452="","",IF(T452="-","",IF(U452=0,"",IF(OR(T452&gt;AA4,T452&lt;-AA4),"*",""))))</x:f>
        <x:v/>
      </x:c>
      <x:c r="X452" s="91" t="str">
        <x:v/>
      </x:c>
    </x:row>
    <x:row r="453" spans="1:25" s="12" x14ac:dyDescent="0.25">
      <x:c r="A453" s="96" t="str">
        <x:v>445</x:v>
      </x:c>
      <x:c r="B453" s="192" t="str">
        <x:v>FPR51571</x:v>
      </x:c>
      <x:c r="C453" s="192" t="str">
        <x:v>HP CLJ M476dn MFP</x:v>
      </x:c>
      <x:c r="D453" s="192" t="str">
        <x:v>B/W Laser Prints</x:v>
      </x:c>
      <x:c r="E453" s="192" t="str">
        <x:v>CNB8G4RH0T</x:v>
      </x:c>
      <x:c r="F453" s="192" t="str">
        <x:v>Active</x:v>
      </x:c>
      <x:c r="G453" s="192" t="str">
        <x:v>1114 - Uvalde</x:v>
      </x:c>
      <x:c r="H453" s="192" t="str">
        <x:v/>
      </x:c>
      <x:c r="I453" s="192" t="str">
        <x:v/>
      </x:c>
      <x:c r="J453" s="192" t="str">
        <x:v/>
      </x:c>
      <x:c r="K453" s="192" t="str">
        <x:v>Jared Sprenger</x:v>
      </x:c>
      <x:c r="L453" s="192" t="str">
        <x:v>1114</x:v>
      </x:c>
      <x:c r="M453" s="192" t="str">
        <x:v>8/25/2015</x:v>
      </x:c>
      <x:c r="N453" s="183" t="n">
        <x:v>756.00</x:v>
      </x:c>
      <x:c r="O453" s="192" t="str">
        <x:v>11/20/2015</x:v>
      </x:c>
      <x:c r="P453" s="183" t="n">
        <x:v>1420.00</x:v>
      </x:c>
      <x:c r="Q453" s="207" t="n">
        <x:v>0.0002</x:v>
      </x:c>
      <x:c r="R453" s="207" t="n">
        <x:v>0.0004</x:v>
      </x:c>
      <x:c r="S453" s="183" t="n">
        <x:v/>
      </x:c>
      <x:c r="T453" s="182" t="n">
        <x:f ca="1">=IF(AND(U453=0,S453&gt;0),-100%,IF(OR(S453=0,S453="-"),"-",IF(AND(S453=0,U453=0),0%,IF(S453&lt;U453,SUM(U453-S453)/S453,IF(S453&gt;U453,SUM(-1*(S453-U453)/S453),"")))))</x:f>
        <x:v/>
      </x:c>
      <x:c r="U453" s="183" t="n">
        <x:v>664.00</x:v>
      </x:c>
      <x:c r="V453" s="183" t="n">
        <x:f ca="1">=SUM(U453/ round((O453- M453)/30.42,0))</x:f>
        <x:v/>
      </x:c>
      <x:c r="W453" s="196">
        <x:f ca="1">=IF(T453="","",IF(T453="-","",IF(U453=0,"",IF(OR(T453&gt;AA4,T453&lt;-AA4),"*",""))))</x:f>
        <x:v/>
      </x:c>
      <x:c r="X453" s="98" t="str">
        <x:v/>
      </x:c>
    </x:row>
    <x:row r="454" spans="1:25" s="12" x14ac:dyDescent="0.25">
      <x:c r="A454" s="90" t="str">
        <x:v>446</x:v>
      </x:c>
      <x:c r="B454" s="191" t="str">
        <x:v>FPR49113</x:v>
      </x:c>
      <x:c r="C454" s="191" t="str">
        <x:v>HP LJ M425</x:v>
      </x:c>
      <x:c r="D454" s="191" t="str">
        <x:v>B/W Laser Prints</x:v>
      </x:c>
      <x:c r="E454" s="191" t="str">
        <x:v>CNF8G77J0H</x:v>
      </x:c>
      <x:c r="F454" s="191" t="str">
        <x:v>Active</x:v>
      </x:c>
      <x:c r="G454" s="191" t="str">
        <x:v>1068 - Rosenberg</x:v>
      </x:c>
      <x:c r="H454" s="191" t="str">
        <x:v/>
      </x:c>
      <x:c r="I454" s="191" t="str">
        <x:v>Sales Counter</x:v>
      </x:c>
      <x:c r="J454" s="191" t="str">
        <x:v/>
      </x:c>
      <x:c r="K454" s="191" t="str">
        <x:v/>
      </x:c>
      <x:c r="L454" s="191" t="str">
        <x:v>1068</x:v>
      </x:c>
      <x:c r="M454" s="191" t="str">
        <x:v>5/30/2018</x:v>
      </x:c>
      <x:c r="N454" s="189" t="n">
        <x:v>4635.00</x:v>
      </x:c>
      <x:c r="O454" s="191" t="str">
        <x:v>8/28/2018</x:v>
      </x:c>
      <x:c r="P454" s="189" t="n">
        <x:v>5295.00</x:v>
      </x:c>
      <x:c r="Q454" s="206" t="n">
        <x:v>0.0002</x:v>
      </x:c>
      <x:c r="R454" s="206" t="n">
        <x:v>0.0004</x:v>
      </x:c>
      <x:c r="S454" s="189" t="n">
        <x:v/>
      </x:c>
      <x:c r="T454" s="187" t="n">
        <x:f ca="1">=IF(AND(U454=0,S454&gt;0),-100%,IF(OR(S454=0,S454="-"),"-",IF(AND(S454=0,U454=0),0%,IF(S454&lt;U454,SUM(U454-S454)/S454,IF(S454&gt;U454,SUM(-1*(S454-U454)/S454),"")))))</x:f>
        <x:v/>
      </x:c>
      <x:c r="U454" s="189" t="n">
        <x:v>660.00</x:v>
      </x:c>
      <x:c r="V454" s="189" t="n">
        <x:f ca="1">=SUM(U454/ round((O454- M454)/30.42,0))</x:f>
        <x:v/>
      </x:c>
      <x:c r="W454" s="195">
        <x:f ca="1">=IF(T454="","",IF(T454="-","",IF(U454=0,"",IF(OR(T454&gt;AA4,T454&lt;-AA4),"*",""))))</x:f>
        <x:v/>
      </x:c>
      <x:c r="X454" s="91" t="str">
        <x:v/>
      </x:c>
    </x:row>
    <x:row r="455" spans="1:25" s="12" x14ac:dyDescent="0.25">
      <x:c r="A455" s="96" t="str">
        <x:v>447</x:v>
      </x:c>
      <x:c r="B455" s="192" t="str">
        <x:v>FPR55994</x:v>
      </x:c>
      <x:c r="C455" s="192" t="str">
        <x:v>HP LJ M402dn</x:v>
      </x:c>
      <x:c r="D455" s="192" t="str">
        <x:v>B/W Laser Prints</x:v>
      </x:c>
      <x:c r="E455" s="192" t="str">
        <x:v>PHBQC31404</x:v>
      </x:c>
      <x:c r="F455" s="192" t="str">
        <x:v>Active</x:v>
      </x:c>
      <x:c r="G455" s="192" t="str">
        <x:v>1056 - Harlingen</x:v>
      </x:c>
      <x:c r="H455" s="192" t="str">
        <x:v/>
      </x:c>
      <x:c r="I455" s="192" t="str">
        <x:v>Warehouse</x:v>
      </x:c>
      <x:c r="J455" s="192" t="str">
        <x:v/>
      </x:c>
      <x:c r="K455" s="192" t="str">
        <x:v/>
      </x:c>
      <x:c r="L455" s="192" t="str">
        <x:v>1056</x:v>
      </x:c>
      <x:c r="M455" s="192" t="str">
        <x:v>9/2/2017</x:v>
      </x:c>
      <x:c r="N455" s="183" t="n">
        <x:v>2483.00</x:v>
      </x:c>
      <x:c r="O455" s="192" t="str">
        <x:v>2/28/2018</x:v>
      </x:c>
      <x:c r="P455" s="183" t="n">
        <x:v>3141.00</x:v>
      </x:c>
      <x:c r="Q455" s="207" t="n">
        <x:v>0.0002</x:v>
      </x:c>
      <x:c r="R455" s="207" t="n">
        <x:v>0.0004</x:v>
      </x:c>
      <x:c r="S455" s="183" t="n">
        <x:v/>
      </x:c>
      <x:c r="T455" s="182" t="n">
        <x:f ca="1">=IF(AND(U455=0,S455&gt;0),-100%,IF(OR(S455=0,S455="-"),"-",IF(AND(S455=0,U455=0),0%,IF(S455&lt;U455,SUM(U455-S455)/S455,IF(S455&gt;U455,SUM(-1*(S455-U455)/S455),"")))))</x:f>
        <x:v/>
      </x:c>
      <x:c r="U455" s="183" t="n">
        <x:v>658.00</x:v>
      </x:c>
      <x:c r="V455" s="183" t="n">
        <x:f ca="1">=SUM(U455/ round((O455- M455)/30.42,0))</x:f>
        <x:v/>
      </x:c>
      <x:c r="W455" s="196">
        <x:f ca="1">=IF(T455="","",IF(T455="-","",IF(U455=0,"",IF(OR(T455&gt;AA4,T455&lt;-AA4),"*",""))))</x:f>
        <x:v/>
      </x:c>
      <x:c r="X455" s="98" t="str">
        <x:v/>
      </x:c>
    </x:row>
    <x:row r="456" spans="1:25" s="12" x14ac:dyDescent="0.25">
      <x:c r="A456" s="90" t="str">
        <x:v>448</x:v>
      </x:c>
      <x:c r="B456" s="191" t="str">
        <x:v>FPR49139</x:v>
      </x:c>
      <x:c r="C456" s="191" t="str">
        <x:v>HP LJ M425</x:v>
      </x:c>
      <x:c r="D456" s="191" t="str">
        <x:v>B/W Laser Prints</x:v>
      </x:c>
      <x:c r="E456" s="191" t="str">
        <x:v>CNF8G8GH2L</x:v>
      </x:c>
      <x:c r="F456" s="191" t="str">
        <x:v>Active</x:v>
      </x:c>
      <x:c r="G456" s="191" t="str">
        <x:v>1066 - Oklahoma City Showroom</x:v>
      </x:c>
      <x:c r="H456" s="191" t="str">
        <x:v/>
      </x:c>
      <x:c r="I456" s="191" t="str">
        <x:v>Copy Room</x:v>
      </x:c>
      <x:c r="J456" s="191" t="str">
        <x:v/>
      </x:c>
      <x:c r="K456" s="191" t="str">
        <x:v/>
      </x:c>
      <x:c r="L456" s="191" t="str">
        <x:v>1066</x:v>
      </x:c>
      <x:c r="M456" s="191" t="str">
        <x:v>2/22/2016</x:v>
      </x:c>
      <x:c r="N456" s="189" t="n">
        <x:v>4722.00</x:v>
      </x:c>
      <x:c r="O456" s="191" t="str">
        <x:v>5/27/2016</x:v>
      </x:c>
      <x:c r="P456" s="189" t="n">
        <x:v>5377.00</x:v>
      </x:c>
      <x:c r="Q456" s="206" t="n">
        <x:v>0.0002</x:v>
      </x:c>
      <x:c r="R456" s="206" t="n">
        <x:v>0.0004</x:v>
      </x:c>
      <x:c r="S456" s="189" t="n">
        <x:v/>
      </x:c>
      <x:c r="T456" s="187" t="n">
        <x:f ca="1">=IF(AND(U456=0,S456&gt;0),-100%,IF(OR(S456=0,S456="-"),"-",IF(AND(S456=0,U456=0),0%,IF(S456&lt;U456,SUM(U456-S456)/S456,IF(S456&gt;U456,SUM(-1*(S456-U456)/S456),"")))))</x:f>
        <x:v/>
      </x:c>
      <x:c r="U456" s="189" t="n">
        <x:v>655.00</x:v>
      </x:c>
      <x:c r="V456" s="189" t="n">
        <x:f ca="1">=SUM(U456/ round((O456- M456)/30.42,0))</x:f>
        <x:v/>
      </x:c>
      <x:c r="W456" s="195">
        <x:f ca="1">=IF(T456="","",IF(T456="-","",IF(U456=0,"",IF(OR(T456&gt;AA4,T456&lt;-AA4),"*",""))))</x:f>
        <x:v/>
      </x:c>
      <x:c r="X456" s="91" t="str">
        <x:v/>
      </x:c>
    </x:row>
    <x:row r="457" spans="1:25" s="12" x14ac:dyDescent="0.25">
      <x:c r="A457" s="96" t="str">
        <x:v>449</x:v>
      </x:c>
      <x:c r="B457" s="192" t="str">
        <x:v>FPR48582</x:v>
      </x:c>
      <x:c r="C457" s="192" t="str">
        <x:v>HP CLJ M476nw</x:v>
      </x:c>
      <x:c r="D457" s="192" t="str">
        <x:v>B/W Laser Prints</x:v>
      </x:c>
      <x:c r="E457" s="192" t="str">
        <x:v>CNB6G493S8</x:v>
      </x:c>
      <x:c r="F457" s="192" t="str">
        <x:v>Active</x:v>
      </x:c>
      <x:c r="G457" s="192" t="str">
        <x:v>1089 - League City HVAC</x:v>
      </x:c>
      <x:c r="H457" s="192" t="str">
        <x:v/>
      </x:c>
      <x:c r="I457" s="192" t="str">
        <x:v/>
      </x:c>
      <x:c r="J457" s="192" t="str">
        <x:v>2</x:v>
      </x:c>
      <x:c r="K457" s="192" t="str">
        <x:v>Smith</x:v>
      </x:c>
      <x:c r="L457" s="192" t="str">
        <x:v>1089</x:v>
      </x:c>
      <x:c r="M457" s="192" t="str">
        <x:v>2/22/2016</x:v>
      </x:c>
      <x:c r="N457" s="183" t="n">
        <x:v>1014.00</x:v>
      </x:c>
      <x:c r="O457" s="192" t="str">
        <x:v>5/27/2016</x:v>
      </x:c>
      <x:c r="P457" s="183" t="n">
        <x:v>1665.00</x:v>
      </x:c>
      <x:c r="Q457" s="207" t="n">
        <x:v>0.0002</x:v>
      </x:c>
      <x:c r="R457" s="207" t="n">
        <x:v>0.0004</x:v>
      </x:c>
      <x:c r="S457" s="183" t="n">
        <x:v/>
      </x:c>
      <x:c r="T457" s="182" t="n">
        <x:f ca="1">=IF(AND(U457=0,S457&gt;0),-100%,IF(OR(S457=0,S457="-"),"-",IF(AND(S457=0,U457=0),0%,IF(S457&lt;U457,SUM(U457-S457)/S457,IF(S457&gt;U457,SUM(-1*(S457-U457)/S457),"")))))</x:f>
        <x:v/>
      </x:c>
      <x:c r="U457" s="183" t="n">
        <x:v>651.00</x:v>
      </x:c>
      <x:c r="V457" s="183" t="n">
        <x:f ca="1">=SUM(U457/ round((O457- M457)/30.42,0))</x:f>
        <x:v/>
      </x:c>
      <x:c r="W457" s="196">
        <x:f ca="1">=IF(T457="","",IF(T457="-","",IF(U457=0,"",IF(OR(T457&gt;AA4,T457&lt;-AA4),"*",""))))</x:f>
        <x:v/>
      </x:c>
      <x:c r="X457" s="98" t="str">
        <x:v/>
      </x:c>
    </x:row>
    <x:row r="458" spans="1:25" s="12" x14ac:dyDescent="0.25">
      <x:c r="A458" s="90" t="str">
        <x:v>450</x:v>
      </x:c>
      <x:c r="B458" s="191" t="str">
        <x:v>FPR49569</x:v>
      </x:c>
      <x:c r="C458" s="191" t="str">
        <x:v>HP CLJ M476dn MFP</x:v>
      </x:c>
      <x:c r="D458" s="191" t="str">
        <x:v>B/W Laser Prints</x:v>
      </x:c>
      <x:c r="E458" s="191" t="str">
        <x:v>CNB8G7BBCH</x:v>
      </x:c>
      <x:c r="F458" s="191" t="str">
        <x:v>Active</x:v>
      </x:c>
      <x:c r="G458" s="191" t="str">
        <x:v>1027 - Longview</x:v>
      </x:c>
      <x:c r="H458" s="191" t="str">
        <x:v/>
      </x:c>
      <x:c r="I458" s="191" t="str">
        <x:v>Not Working</x:v>
      </x:c>
      <x:c r="J458" s="191" t="str">
        <x:v/>
      </x:c>
      <x:c r="K458" s="191" t="str">
        <x:v/>
      </x:c>
      <x:c r="L458" s="191" t="str">
        <x:v>1027</x:v>
      </x:c>
      <x:c r="M458" s="191" t="str">
        <x:v>2/22/2016</x:v>
      </x:c>
      <x:c r="N458" s="189" t="n">
        <x:v>972.00</x:v>
      </x:c>
      <x:c r="O458" s="191" t="str">
        <x:v>5/31/2016</x:v>
      </x:c>
      <x:c r="P458" s="189" t="n">
        <x:v>1623.00</x:v>
      </x:c>
      <x:c r="Q458" s="206" t="n">
        <x:v>0.0002</x:v>
      </x:c>
      <x:c r="R458" s="206" t="n">
        <x:v>0.0004</x:v>
      </x:c>
      <x:c r="S458" s="189" t="n">
        <x:v/>
      </x:c>
      <x:c r="T458" s="187" t="n">
        <x:f ca="1">=IF(AND(U458=0,S458&gt;0),-100%,IF(OR(S458=0,S458="-"),"-",IF(AND(S458=0,U458=0),0%,IF(S458&lt;U458,SUM(U458-S458)/S458,IF(S458&gt;U458,SUM(-1*(S458-U458)/S458),"")))))</x:f>
        <x:v/>
      </x:c>
      <x:c r="U458" s="189" t="n">
        <x:v>651.00</x:v>
      </x:c>
      <x:c r="V458" s="189" t="n">
        <x:f ca="1">=SUM(U458/ round((O458- M458)/30.42,0))</x:f>
        <x:v/>
      </x:c>
      <x:c r="W458" s="195">
        <x:f ca="1">=IF(T458="","",IF(T458="-","",IF(U458=0,"",IF(OR(T458&gt;AA4,T458&lt;-AA4),"*",""))))</x:f>
        <x:v/>
      </x:c>
      <x:c r="X458" s="91" t="str">
        <x:v/>
      </x:c>
    </x:row>
    <x:row r="459" spans="1:25" s="12" x14ac:dyDescent="0.25">
      <x:c r="A459" s="96" t="str">
        <x:v>451</x:v>
      </x:c>
      <x:c r="B459" s="192" t="str">
        <x:v>FPR47358</x:v>
      </x:c>
      <x:c r="C459" s="192" t="str">
        <x:v>HP CLJ M476dn MFP</x:v>
      </x:c>
      <x:c r="D459" s="192" t="str">
        <x:v>B/W Laser Prints</x:v>
      </x:c>
      <x:c r="E459" s="192" t="str">
        <x:v>CNB8G1S27D</x:v>
      </x:c>
      <x:c r="F459" s="192" t="str">
        <x:v>Active</x:v>
      </x:c>
      <x:c r="G459" s="192" t="str">
        <x:v>1109 - Santa Fe</x:v>
      </x:c>
      <x:c r="H459" s="192" t="str">
        <x:v/>
      </x:c>
      <x:c r="I459" s="192" t="str">
        <x:v/>
      </x:c>
      <x:c r="J459" s="192" t="str">
        <x:v/>
      </x:c>
      <x:c r="K459" s="192" t="str">
        <x:v/>
      </x:c>
      <x:c r="L459" s="192" t="str">
        <x:v>1109</x:v>
      </x:c>
      <x:c r="M459" s="192" t="str">
        <x:v>6/1/2014</x:v>
      </x:c>
      <x:c r="N459" s="183" t="n">
        <x:v>0.00</x:v>
      </x:c>
      <x:c r="O459" s="192" t="str">
        <x:v>12/9/2014</x:v>
      </x:c>
      <x:c r="P459" s="183" t="n">
        <x:v>650.00</x:v>
      </x:c>
      <x:c r="Q459" s="207" t="n">
        <x:v>0.0002</x:v>
      </x:c>
      <x:c r="R459" s="207" t="n">
        <x:v>0.0004</x:v>
      </x:c>
      <x:c r="S459" s="183" t="n">
        <x:v/>
      </x:c>
      <x:c r="T459" s="182" t="n">
        <x:f ca="1">=IF(AND(U459=0,S459&gt;0),-100%,IF(OR(S459=0,S459="-"),"-",IF(AND(S459=0,U459=0),0%,IF(S459&lt;U459,SUM(U459-S459)/S459,IF(S459&gt;U459,SUM(-1*(S459-U459)/S459),"")))))</x:f>
        <x:v/>
      </x:c>
      <x:c r="U459" s="183" t="n">
        <x:v>650.00</x:v>
      </x:c>
      <x:c r="V459" s="183" t="n">
        <x:f ca="1">=SUM(U459/ round((O459- M459)/30.42,0))</x:f>
        <x:v/>
      </x:c>
      <x:c r="W459" s="196">
        <x:f ca="1">=IF(T459="","",IF(T459="-","",IF(U459=0,"",IF(OR(T459&gt;AA4,T459&lt;-AA4),"*",""))))</x:f>
        <x:v/>
      </x:c>
      <x:c r="X459" s="98" t="str">
        <x:v/>
      </x:c>
    </x:row>
    <x:row r="460" spans="1:25" s="12" x14ac:dyDescent="0.25">
      <x:c r="A460" s="90" t="str">
        <x:v>452</x:v>
      </x:c>
      <x:c r="B460" s="191" t="str">
        <x:v>FPR51520</x:v>
      </x:c>
      <x:c r="C460" s="191" t="str">
        <x:v>HP LJ M401n</x:v>
      </x:c>
      <x:c r="D460" s="191" t="str">
        <x:v>B/W Laser Prints</x:v>
      </x:c>
      <x:c r="E460" s="191" t="str">
        <x:v>PHGDB61001</x:v>
      </x:c>
      <x:c r="F460" s="191" t="str">
        <x:v>Active</x:v>
      </x:c>
      <x:c r="G460" s="191" t="str">
        <x:v>1016 - New Braunfels</x:v>
      </x:c>
      <x:c r="H460" s="191" t="str">
        <x:v/>
      </x:c>
      <x:c r="I460" s="191" t="str">
        <x:v/>
      </x:c>
      <x:c r="J460" s="191" t="str">
        <x:v/>
      </x:c>
      <x:c r="K460" s="191" t="str">
        <x:v/>
      </x:c>
      <x:c r="L460" s="191" t="str">
        <x:v>1016</x:v>
      </x:c>
      <x:c r="M460" s="191" t="str">
        <x:v>12/4/2015</x:v>
      </x:c>
      <x:c r="N460" s="189" t="n">
        <x:v>0.00</x:v>
      </x:c>
      <x:c r="O460" s="191" t="str">
        <x:v>2/22/2016</x:v>
      </x:c>
      <x:c r="P460" s="189" t="n">
        <x:v>649.00</x:v>
      </x:c>
      <x:c r="Q460" s="206" t="n">
        <x:v>0.0002</x:v>
      </x:c>
      <x:c r="R460" s="206" t="n">
        <x:v>0.0004</x:v>
      </x:c>
      <x:c r="S460" s="189" t="n">
        <x:v/>
      </x:c>
      <x:c r="T460" s="187" t="n">
        <x:f ca="1">=IF(AND(U460=0,S460&gt;0),-100%,IF(OR(S460=0,S460="-"),"-",IF(AND(S460=0,U460=0),0%,IF(S460&lt;U460,SUM(U460-S460)/S460,IF(S460&gt;U460,SUM(-1*(S460-U460)/S460),"")))))</x:f>
        <x:v/>
      </x:c>
      <x:c r="U460" s="189" t="n">
        <x:v>649.00</x:v>
      </x:c>
      <x:c r="V460" s="189" t="n">
        <x:f ca="1">=SUM(U460/ round((O460- M460)/30.42,0))</x:f>
        <x:v/>
      </x:c>
      <x:c r="W460" s="195">
        <x:f ca="1">=IF(T460="","",IF(T460="-","",IF(U460=0,"",IF(OR(T460&gt;AA4,T460&lt;-AA4),"*",""))))</x:f>
        <x:v/>
      </x:c>
      <x:c r="X460" s="91" t="str">
        <x:v/>
      </x:c>
    </x:row>
    <x:row r="461" spans="1:25" s="12" x14ac:dyDescent="0.25">
      <x:c r="A461" s="96" t="str">
        <x:v>453</x:v>
      </x:c>
      <x:c r="B461" s="192" t="str">
        <x:v>FPR56023</x:v>
      </x:c>
      <x:c r="C461" s="192" t="str">
        <x:v>HP LJ M402dn</x:v>
      </x:c>
      <x:c r="D461" s="192" t="str">
        <x:v>B/W Laser Prints</x:v>
      </x:c>
      <x:c r="E461" s="192" t="str">
        <x:v>PHBQC31387</x:v>
      </x:c>
      <x:c r="F461" s="192" t="str">
        <x:v>Active</x:v>
      </x:c>
      <x:c r="G461" s="192" t="str">
        <x:v>1092 - New Braunfels HVAC</x:v>
      </x:c>
      <x:c r="H461" s="192" t="str">
        <x:v/>
      </x:c>
      <x:c r="I461" s="192" t="str">
        <x:v>Warehouse</x:v>
      </x:c>
      <x:c r="J461" s="192" t="str">
        <x:v/>
      </x:c>
      <x:c r="K461" s="192" t="str">
        <x:v/>
      </x:c>
      <x:c r="L461" s="192" t="str">
        <x:v>1092</x:v>
      </x:c>
      <x:c r="M461" s="192" t="str">
        <x:v>5/30/2018</x:v>
      </x:c>
      <x:c r="N461" s="183" t="n">
        <x:v>5248.00</x:v>
      </x:c>
      <x:c r="O461" s="192" t="str">
        <x:v>8/23/2018</x:v>
      </x:c>
      <x:c r="P461" s="183" t="n">
        <x:v>5895.00</x:v>
      </x:c>
      <x:c r="Q461" s="207" t="n">
        <x:v>0.0002</x:v>
      </x:c>
      <x:c r="R461" s="207" t="n">
        <x:v>0.0004</x:v>
      </x:c>
      <x:c r="S461" s="183" t="n">
        <x:v/>
      </x:c>
      <x:c r="T461" s="182" t="n">
        <x:f ca="1">=IF(AND(U461=0,S461&gt;0),-100%,IF(OR(S461=0,S461="-"),"-",IF(AND(S461=0,U461=0),0%,IF(S461&lt;U461,SUM(U461-S461)/S461,IF(S461&gt;U461,SUM(-1*(S461-U461)/S461),"")))))</x:f>
        <x:v/>
      </x:c>
      <x:c r="U461" s="183" t="n">
        <x:v>647.00</x:v>
      </x:c>
      <x:c r="V461" s="183" t="n">
        <x:f ca="1">=SUM(U461/ round((O461- M461)/30.42,0))</x:f>
        <x:v/>
      </x:c>
      <x:c r="W461" s="196">
        <x:f ca="1">=IF(T461="","",IF(T461="-","",IF(U461=0,"",IF(OR(T461&gt;AA4,T461&lt;-AA4),"*",""))))</x:f>
        <x:v/>
      </x:c>
      <x:c r="X461" s="98" t="str">
        <x:v/>
      </x:c>
    </x:row>
    <x:row r="462" spans="1:25" s="12" x14ac:dyDescent="0.25">
      <x:c r="A462" s="90" t="str">
        <x:v>454</x:v>
      </x:c>
      <x:c r="B462" s="191" t="str">
        <x:v>FPR48709</x:v>
      </x:c>
      <x:c r="C462" s="191" t="str">
        <x:v>HP LJ M401dn</x:v>
      </x:c>
      <x:c r="D462" s="191" t="str">
        <x:v>B/W Laser Prints</x:v>
      </x:c>
      <x:c r="E462" s="191" t="str">
        <x:v>VNG3H02427</x:v>
      </x:c>
      <x:c r="F462" s="191" t="str">
        <x:v>Active</x:v>
      </x:c>
      <x:c r="G462" s="191" t="str">
        <x:v>1004 - Fort Worth</x:v>
      </x:c>
      <x:c r="H462" s="191" t="str">
        <x:v/>
      </x:c>
      <x:c r="I462" s="191" t="str">
        <x:v/>
      </x:c>
      <x:c r="J462" s="191" t="str">
        <x:v/>
      </x:c>
      <x:c r="K462" s="191" t="str">
        <x:v/>
      </x:c>
      <x:c r="L462" s="191" t="str">
        <x:v>1004</x:v>
      </x:c>
      <x:c r="M462" s="191" t="str">
        <x:v>5/31/2017</x:v>
      </x:c>
      <x:c r="N462" s="189" t="n">
        <x:v>18664.00</x:v>
      </x:c>
      <x:c r="O462" s="191" t="str">
        <x:v>9/2/2017</x:v>
      </x:c>
      <x:c r="P462" s="189" t="n">
        <x:v>19310.00</x:v>
      </x:c>
      <x:c r="Q462" s="206" t="n">
        <x:v>0.0002</x:v>
      </x:c>
      <x:c r="R462" s="206" t="n">
        <x:v>0.0004</x:v>
      </x:c>
      <x:c r="S462" s="189" t="n">
        <x:v/>
      </x:c>
      <x:c r="T462" s="187" t="n">
        <x:f ca="1">=IF(AND(U462=0,S462&gt;0),-100%,IF(OR(S462=0,S462="-"),"-",IF(AND(S462=0,U462=0),0%,IF(S462&lt;U462,SUM(U462-S462)/S462,IF(S462&gt;U462,SUM(-1*(S462-U462)/S462),"")))))</x:f>
        <x:v/>
      </x:c>
      <x:c r="U462" s="189" t="n">
        <x:v>646.00</x:v>
      </x:c>
      <x:c r="V462" s="189" t="n">
        <x:f ca="1">=SUM(U462/ round((O462- M462)/30.42,0))</x:f>
        <x:v/>
      </x:c>
      <x:c r="W462" s="195">
        <x:f ca="1">=IF(T462="","",IF(T462="-","",IF(U462=0,"",IF(OR(T462&gt;AA4,T462&lt;-AA4),"*",""))))</x:f>
        <x:v/>
      </x:c>
      <x:c r="X462" s="91" t="str">
        <x:v/>
      </x:c>
    </x:row>
    <x:row r="463" spans="1:25" s="12" x14ac:dyDescent="0.25">
      <x:c r="A463" s="96" t="str">
        <x:v>455</x:v>
      </x:c>
      <x:c r="B463" s="192" t="str">
        <x:v>FPR48759</x:v>
      </x:c>
      <x:c r="C463" s="192" t="str">
        <x:v>HP LJ M425</x:v>
      </x:c>
      <x:c r="D463" s="192" t="str">
        <x:v>B/W Laser Prints</x:v>
      </x:c>
      <x:c r="E463" s="192" t="str">
        <x:v>CNB6D7Z0FQ</x:v>
      </x:c>
      <x:c r="F463" s="192" t="str">
        <x:v>Active</x:v>
      </x:c>
      <x:c r="G463" s="192" t="str">
        <x:v>M100 - Water Gardens Bldg.</x:v>
      </x:c>
      <x:c r="H463" s="192" t="str">
        <x:v/>
      </x:c>
      <x:c r="I463" s="192" t="str">
        <x:v/>
      </x:c>
      <x:c r="J463" s="192" t="str">
        <x:v/>
      </x:c>
      <x:c r="K463" s="192" t="str">
        <x:v>Andrew Pacifico</x:v>
      </x:c>
      <x:c r="L463" s="192" t="str">
        <x:v>0999-M100</x:v>
      </x:c>
      <x:c r="M463" s="192" t="str">
        <x:v>6/1/2014</x:v>
      </x:c>
      <x:c r="N463" s="183" t="n">
        <x:v>4008.00</x:v>
      </x:c>
      <x:c r="O463" s="192" t="str">
        <x:v>12/9/2014</x:v>
      </x:c>
      <x:c r="P463" s="183" t="n">
        <x:v>4648.00</x:v>
      </x:c>
      <x:c r="Q463" s="207" t="n">
        <x:v>0.0002</x:v>
      </x:c>
      <x:c r="R463" s="207" t="n">
        <x:v>0.0004</x:v>
      </x:c>
      <x:c r="S463" s="183" t="n">
        <x:v/>
      </x:c>
      <x:c r="T463" s="182" t="n">
        <x:f ca="1">=IF(AND(U463=0,S463&gt;0),-100%,IF(OR(S463=0,S463="-"),"-",IF(AND(S463=0,U463=0),0%,IF(S463&lt;U463,SUM(U463-S463)/S463,IF(S463&gt;U463,SUM(-1*(S463-U463)/S463),"")))))</x:f>
        <x:v/>
      </x:c>
      <x:c r="U463" s="183" t="n">
        <x:v>640.00</x:v>
      </x:c>
      <x:c r="V463" s="183" t="n">
        <x:f ca="1">=SUM(U463/ round((O463- M463)/30.42,0))</x:f>
        <x:v/>
      </x:c>
      <x:c r="W463" s="196">
        <x:f ca="1">=IF(T463="","",IF(T463="-","",IF(U463=0,"",IF(OR(T463&gt;AA4,T463&lt;-AA4),"*",""))))</x:f>
        <x:v/>
      </x:c>
      <x:c r="X463" s="98" t="str">
        <x:v/>
      </x:c>
    </x:row>
    <x:row r="464" spans="1:25" s="12" x14ac:dyDescent="0.25">
      <x:c r="A464" s="90" t="str">
        <x:v>456</x:v>
      </x:c>
      <x:c r="B464" s="191" t="str">
        <x:v>FPR49488</x:v>
      </x:c>
      <x:c r="C464" s="191" t="str">
        <x:v>HP LJ M425</x:v>
      </x:c>
      <x:c r="D464" s="191" t="str">
        <x:v>B/W Laser Prints</x:v>
      </x:c>
      <x:c r="E464" s="191" t="str">
        <x:v>CNF8G8PFDZ</x:v>
      </x:c>
      <x:c r="F464" s="191" t="str">
        <x:v>Active</x:v>
      </x:c>
      <x:c r="G464" s="191" t="str">
        <x:v>1006 - Wichita Falls</x:v>
      </x:c>
      <x:c r="H464" s="191" t="str">
        <x:v/>
      </x:c>
      <x:c r="I464" s="191" t="str">
        <x:v>Shipping</x:v>
      </x:c>
      <x:c r="J464" s="191" t="str">
        <x:v/>
      </x:c>
      <x:c r="K464" s="191" t="str">
        <x:v/>
      </x:c>
      <x:c r="L464" s="191" t="str">
        <x:v>1006</x:v>
      </x:c>
      <x:c r="M464" s="191" t="str">
        <x:v>6/1/2014</x:v>
      </x:c>
      <x:c r="N464" s="189" t="n">
        <x:v>5.00</x:v>
      </x:c>
      <x:c r="O464" s="191" t="str">
        <x:v>12/9/2014</x:v>
      </x:c>
      <x:c r="P464" s="189" t="n">
        <x:v>637.00</x:v>
      </x:c>
      <x:c r="Q464" s="206" t="n">
        <x:v>0.0002</x:v>
      </x:c>
      <x:c r="R464" s="206" t="n">
        <x:v>0.0004</x:v>
      </x:c>
      <x:c r="S464" s="189" t="n">
        <x:v/>
      </x:c>
      <x:c r="T464" s="187" t="n">
        <x:f ca="1">=IF(AND(U464=0,S464&gt;0),-100%,IF(OR(S464=0,S464="-"),"-",IF(AND(S464=0,U464=0),0%,IF(S464&lt;U464,SUM(U464-S464)/S464,IF(S464&gt;U464,SUM(-1*(S464-U464)/S464),"")))))</x:f>
        <x:v/>
      </x:c>
      <x:c r="U464" s="189" t="n">
        <x:v>632.00</x:v>
      </x:c>
      <x:c r="V464" s="189" t="n">
        <x:f ca="1">=SUM(U464/ round((O464- M464)/30.42,0))</x:f>
        <x:v/>
      </x:c>
      <x:c r="W464" s="195">
        <x:f ca="1">=IF(T464="","",IF(T464="-","",IF(U464=0,"",IF(OR(T464&gt;AA4,T464&lt;-AA4),"*",""))))</x:f>
        <x:v/>
      </x:c>
      <x:c r="X464" s="91" t="str">
        <x:v/>
      </x:c>
    </x:row>
    <x:row r="465" spans="1:25" s="12" x14ac:dyDescent="0.25">
      <x:c r="A465" s="96" t="str">
        <x:v>457</x:v>
      </x:c>
      <x:c r="B465" s="192" t="str">
        <x:v>FPR49109</x:v>
      </x:c>
      <x:c r="C465" s="192" t="str">
        <x:v>HP LJ M401dn</x:v>
      </x:c>
      <x:c r="D465" s="192" t="str">
        <x:v>B/W Laser Prints</x:v>
      </x:c>
      <x:c r="E465" s="192" t="str">
        <x:v>PHGFF11582</x:v>
      </x:c>
      <x:c r="F465" s="192" t="str">
        <x:v>Active</x:v>
      </x:c>
      <x:c r="G465" s="192" t="str">
        <x:v>1049 - Houston HVAC</x:v>
      </x:c>
      <x:c r="H465" s="192" t="str">
        <x:v/>
      </x:c>
      <x:c r="I465" s="192" t="str">
        <x:v>Dev 1</x:v>
      </x:c>
      <x:c r="J465" s="192" t="str">
        <x:v/>
      </x:c>
      <x:c r="K465" s="192" t="str">
        <x:v/>
      </x:c>
      <x:c r="L465" s="192" t="str">
        <x:v>1049</x:v>
      </x:c>
      <x:c r="M465" s="192" t="str">
        <x:v>2/21/2017</x:v>
      </x:c>
      <x:c r="N465" s="183" t="n">
        <x:v>11002.00</x:v>
      </x:c>
      <x:c r="O465" s="192" t="str">
        <x:v>5/24/2017</x:v>
      </x:c>
      <x:c r="P465" s="183" t="n">
        <x:v>11633.00</x:v>
      </x:c>
      <x:c r="Q465" s="207" t="n">
        <x:v>0.0002</x:v>
      </x:c>
      <x:c r="R465" s="207" t="n">
        <x:v>0.0004</x:v>
      </x:c>
      <x:c r="S465" s="183" t="n">
        <x:v/>
      </x:c>
      <x:c r="T465" s="182" t="n">
        <x:f ca="1">=IF(AND(U465=0,S465&gt;0),-100%,IF(OR(S465=0,S465="-"),"-",IF(AND(S465=0,U465=0),0%,IF(S465&lt;U465,SUM(U465-S465)/S465,IF(S465&gt;U465,SUM(-1*(S465-U465)/S465),"")))))</x:f>
        <x:v/>
      </x:c>
      <x:c r="U465" s="183" t="n">
        <x:v>631.00</x:v>
      </x:c>
      <x:c r="V465" s="183" t="n">
        <x:f ca="1">=SUM(U465/ round((O465- M465)/30.42,0))</x:f>
        <x:v/>
      </x:c>
      <x:c r="W465" s="196">
        <x:f ca="1">=IF(T465="","",IF(T465="-","",IF(U465=0,"",IF(OR(T465&gt;AA4,T465&lt;-AA4),"*",""))))</x:f>
        <x:v/>
      </x:c>
      <x:c r="X465" s="98" t="str">
        <x:v/>
      </x:c>
    </x:row>
    <x:row r="466" spans="1:25" s="12" x14ac:dyDescent="0.25">
      <x:c r="A466" s="90" t="str">
        <x:v>458</x:v>
      </x:c>
      <x:c r="B466" s="191" t="str">
        <x:v>FPR48617</x:v>
      </x:c>
      <x:c r="C466" s="191" t="str">
        <x:v>HP CLJ M476dn MFP</x:v>
      </x:c>
      <x:c r="D466" s="191" t="str">
        <x:v>B/W Laser Prints</x:v>
      </x:c>
      <x:c r="E466" s="191" t="str">
        <x:v>CNB8G3XCPK</x:v>
      </x:c>
      <x:c r="F466" s="191" t="str">
        <x:v>Active</x:v>
      </x:c>
      <x:c r="G466" s="191" t="str">
        <x:v>M650 - Annex</x:v>
      </x:c>
      <x:c r="H466" s="191" t="str">
        <x:v/>
      </x:c>
      <x:c r="I466" s="191" t="str">
        <x:v/>
      </x:c>
      <x:c r="J466" s="191" t="str">
        <x:v/>
      </x:c>
      <x:c r="K466" s="191" t="str">
        <x:v>Leanne</x:v>
      </x:c>
      <x:c r="L466" s="191" t="str">
        <x:v>F101</x:v>
      </x:c>
      <x:c r="M466" s="191" t="str">
        <x:v>8/26/2015</x:v>
      </x:c>
      <x:c r="N466" s="189" t="n">
        <x:v>2125.00</x:v>
      </x:c>
      <x:c r="O466" s="191" t="str">
        <x:v>11/20/2015</x:v>
      </x:c>
      <x:c r="P466" s="189" t="n">
        <x:v>2756.00</x:v>
      </x:c>
      <x:c r="Q466" s="206" t="n">
        <x:v>0.0002</x:v>
      </x:c>
      <x:c r="R466" s="206" t="n">
        <x:v>0.0004</x:v>
      </x:c>
      <x:c r="S466" s="189" t="n">
        <x:v/>
      </x:c>
      <x:c r="T466" s="187" t="n">
        <x:f ca="1">=IF(AND(U466=0,S466&gt;0),-100%,IF(OR(S466=0,S466="-"),"-",IF(AND(S466=0,U466=0),0%,IF(S466&lt;U466,SUM(U466-S466)/S466,IF(S466&gt;U466,SUM(-1*(S466-U466)/S466),"")))))</x:f>
        <x:v/>
      </x:c>
      <x:c r="U466" s="189" t="n">
        <x:v>631.00</x:v>
      </x:c>
      <x:c r="V466" s="189" t="n">
        <x:f ca="1">=SUM(U466/ round((O466- M466)/30.42,0))</x:f>
        <x:v/>
      </x:c>
      <x:c r="W466" s="195">
        <x:f ca="1">=IF(T466="","",IF(T466="-","",IF(U466=0,"",IF(OR(T466&gt;AA4,T466&lt;-AA4),"*",""))))</x:f>
        <x:v/>
      </x:c>
      <x:c r="X466" s="91" t="str">
        <x:v/>
      </x:c>
    </x:row>
    <x:row r="467" spans="1:25" s="12" x14ac:dyDescent="0.25">
      <x:c r="A467" s="96" t="str">
        <x:v>459</x:v>
      </x:c>
      <x:c r="B467" s="192" t="str">
        <x:v>FPR47283</x:v>
      </x:c>
      <x:c r="C467" s="192" t="str">
        <x:v>Canon 730i</x:v>
      </x:c>
      <x:c r="D467" s="192" t="str">
        <x:v>B/W Laser Prints</x:v>
      </x:c>
      <x:c r="E467" s="192" t="str">
        <x:v>KAH11820</x:v>
      </x:c>
      <x:c r="F467" s="192" t="str">
        <x:v>Active</x:v>
      </x:c>
      <x:c r="G467" s="192" t="str">
        <x:v>1028 - Sherman</x:v>
      </x:c>
      <x:c r="H467" s="192" t="str">
        <x:v/>
      </x:c>
      <x:c r="I467" s="192" t="str">
        <x:v>Back Office</x:v>
      </x:c>
      <x:c r="J467" s="192" t="str">
        <x:v/>
      </x:c>
      <x:c r="K467" s="192" t="str">
        <x:v/>
      </x:c>
      <x:c r="L467" s="192" t="str">
        <x:v>1028</x:v>
      </x:c>
      <x:c r="M467" s="192" t="str">
        <x:v>5/21/2014</x:v>
      </x:c>
      <x:c r="N467" s="183" t="n">
        <x:v>50040.00</x:v>
      </x:c>
      <x:c r="O467" s="192" t="str">
        <x:v>11/30/2014</x:v>
      </x:c>
      <x:c r="P467" s="183" t="n">
        <x:v>50664.00</x:v>
      </x:c>
      <x:c r="Q467" s="207" t="n">
        <x:v>0.0002</x:v>
      </x:c>
      <x:c r="R467" s="207" t="n">
        <x:v>0.0004</x:v>
      </x:c>
      <x:c r="S467" s="183" t="n">
        <x:v/>
      </x:c>
      <x:c r="T467" s="182" t="n">
        <x:f ca="1">=IF(AND(U467=0,S467&gt;0),-100%,IF(OR(S467=0,S467="-"),"-",IF(AND(S467=0,U467=0),0%,IF(S467&lt;U467,SUM(U467-S467)/S467,IF(S467&gt;U467,SUM(-1*(S467-U467)/S467),"")))))</x:f>
        <x:v/>
      </x:c>
      <x:c r="U467" s="183" t="n">
        <x:v>624.00</x:v>
      </x:c>
      <x:c r="V467" s="183" t="n">
        <x:f ca="1">=SUM(U467/ round((O467- M467)/30.42,0))</x:f>
        <x:v/>
      </x:c>
      <x:c r="W467" s="196">
        <x:f ca="1">=IF(T467="","",IF(T467="-","",IF(U467=0,"",IF(OR(T467&gt;AA4,T467&lt;-AA4),"*",""))))</x:f>
        <x:v/>
      </x:c>
      <x:c r="X467" s="98" t="str">
        <x:v/>
      </x:c>
    </x:row>
    <x:row r="468" spans="1:25" s="12" x14ac:dyDescent="0.25">
      <x:c r="A468" s="90" t="str">
        <x:v>460</x:v>
      </x:c>
      <x:c r="B468" s="191" t="str">
        <x:v>FPR56061</x:v>
      </x:c>
      <x:c r="C468" s="191" t="str">
        <x:v>HP LJ M402dn</x:v>
      </x:c>
      <x:c r="D468" s="191" t="str">
        <x:v>B/W Laser Prints</x:v>
      </x:c>
      <x:c r="E468" s="191" t="str">
        <x:v>PHB5B12953</x:v>
      </x:c>
      <x:c r="F468" s="191" t="str">
        <x:v>Active</x:v>
      </x:c>
      <x:c r="G468" s="191" t="str">
        <x:v>1304 - Hickory</x:v>
      </x:c>
      <x:c r="H468" s="191" t="str">
        <x:v/>
      </x:c>
      <x:c r="I468" s="191" t="str">
        <x:v/>
      </x:c>
      <x:c r="J468" s="191" t="str">
        <x:v/>
      </x:c>
      <x:c r="K468" s="191" t="str">
        <x:v>Dennis Hefner</x:v>
      </x:c>
      <x:c r="L468" s="191" t="str">
        <x:v>1304</x:v>
      </x:c>
      <x:c r="M468" s="191" t="str">
        <x:v>4/14/2017</x:v>
      </x:c>
      <x:c r="N468" s="189" t="n">
        <x:v>0.00</x:v>
      </x:c>
      <x:c r="O468" s="191" t="str">
        <x:v>5/31/2017</x:v>
      </x:c>
      <x:c r="P468" s="189" t="n">
        <x:v>613.00</x:v>
      </x:c>
      <x:c r="Q468" s="206" t="n">
        <x:v>0.0002</x:v>
      </x:c>
      <x:c r="R468" s="206" t="n">
        <x:v>0.0004</x:v>
      </x:c>
      <x:c r="S468" s="189" t="n">
        <x:v/>
      </x:c>
      <x:c r="T468" s="187" t="n">
        <x:f ca="1">=IF(AND(U468=0,S468&gt;0),-100%,IF(OR(S468=0,S468="-"),"-",IF(AND(S468=0,U468=0),0%,IF(S468&lt;U468,SUM(U468-S468)/S468,IF(S468&gt;U468,SUM(-1*(S468-U468)/S468),"")))))</x:f>
        <x:v/>
      </x:c>
      <x:c r="U468" s="189" t="n">
        <x:v>613.00</x:v>
      </x:c>
      <x:c r="V468" s="189" t="n">
        <x:f ca="1">=SUM(U468/ round((O468- M468)/30.42,0))</x:f>
        <x:v/>
      </x:c>
      <x:c r="W468" s="195">
        <x:f ca="1">=IF(T468="","",IF(T468="-","",IF(U468=0,"",IF(OR(T468&gt;AA4,T468&lt;-AA4),"*",""))))</x:f>
        <x:v/>
      </x:c>
      <x:c r="X468" s="91" t="str">
        <x:v/>
      </x:c>
    </x:row>
    <x:row r="469" spans="1:25" s="12" x14ac:dyDescent="0.25">
      <x:c r="A469" s="96" t="str">
        <x:v>461</x:v>
      </x:c>
      <x:c r="B469" s="192" t="str">
        <x:v>FPR59308</x:v>
      </x:c>
      <x:c r="C469" s="192" t="str">
        <x:v>HP CLJ M475DN</x:v>
      </x:c>
      <x:c r="D469" s="192" t="str">
        <x:v>B/W Laser Prints</x:v>
      </x:c>
      <x:c r="E469" s="192" t="str">
        <x:v>CND8G1V0BH</x:v>
      </x:c>
      <x:c r="F469" s="192" t="str">
        <x:v>Active</x:v>
      </x:c>
      <x:c r="G469" s="192" t="str">
        <x:v>3007 - Tucson, AZ</x:v>
      </x:c>
      <x:c r="H469" s="192" t="str">
        <x:v/>
      </x:c>
      <x:c r="I469" s="192" t="str">
        <x:v>Reception</x:v>
      </x:c>
      <x:c r="J469" s="192" t="str">
        <x:v/>
      </x:c>
      <x:c r="K469" s="192" t="str">
        <x:v/>
      </x:c>
      <x:c r="L469" s="192" t="str">
        <x:v>3007</x:v>
      </x:c>
      <x:c r="M469" s="192" t="str">
        <x:v>8/22/2017</x:v>
      </x:c>
      <x:c r="N469" s="183" t="n">
        <x:v>2566.00</x:v>
      </x:c>
      <x:c r="O469" s="192" t="str">
        <x:v>2/26/2018</x:v>
      </x:c>
      <x:c r="P469" s="183" t="n">
        <x:v>3176.00</x:v>
      </x:c>
      <x:c r="Q469" s="207" t="n">
        <x:v>0.0002</x:v>
      </x:c>
      <x:c r="R469" s="207" t="n">
        <x:v>0.0004</x:v>
      </x:c>
      <x:c r="S469" s="183" t="n">
        <x:v/>
      </x:c>
      <x:c r="T469" s="182" t="n">
        <x:f ca="1">=IF(AND(U469=0,S469&gt;0),-100%,IF(OR(S469=0,S469="-"),"-",IF(AND(S469=0,U469=0),0%,IF(S469&lt;U469,SUM(U469-S469)/S469,IF(S469&gt;U469,SUM(-1*(S469-U469)/S469),"")))))</x:f>
        <x:v/>
      </x:c>
      <x:c r="U469" s="183" t="n">
        <x:v>610.00</x:v>
      </x:c>
      <x:c r="V469" s="183" t="n">
        <x:f ca="1">=SUM(U469/ round((O469- M469)/30.42,0))</x:f>
        <x:v/>
      </x:c>
      <x:c r="W469" s="196">
        <x:f ca="1">=IF(T469="","",IF(T469="-","",IF(U469=0,"",IF(OR(T469&gt;AA4,T469&lt;-AA4),"*",""))))</x:f>
        <x:v/>
      </x:c>
      <x:c r="X469" s="98" t="str">
        <x:v/>
      </x:c>
    </x:row>
    <x:row r="470" spans="1:25" s="12" x14ac:dyDescent="0.25">
      <x:c r="A470" s="90" t="str">
        <x:v>462</x:v>
      </x:c>
      <x:c r="B470" s="191" t="str">
        <x:v>FPR56000</x:v>
      </x:c>
      <x:c r="C470" s="191" t="str">
        <x:v>HP LJ M402dn</x:v>
      </x:c>
      <x:c r="D470" s="191" t="str">
        <x:v>B/W Laser Prints</x:v>
      </x:c>
      <x:c r="E470" s="191" t="str">
        <x:v>PHBQG20494</x:v>
      </x:c>
      <x:c r="F470" s="191" t="str">
        <x:v>Active</x:v>
      </x:c>
      <x:c r="G470" s="191" t="str">
        <x:v>1302 - Winston-Salem</x:v>
      </x:c>
      <x:c r="H470" s="191" t="str">
        <x:v/>
      </x:c>
      <x:c r="I470" s="191" t="str">
        <x:v/>
      </x:c>
      <x:c r="J470" s="191" t="str">
        <x:v/>
      </x:c>
      <x:c r="K470" s="191" t="str">
        <x:v/>
      </x:c>
      <x:c r="L470" s="191" t="str">
        <x:v>1302</x:v>
      </x:c>
      <x:c r="M470" s="191" t="str">
        <x:v>10/6/2016</x:v>
      </x:c>
      <x:c r="N470" s="189" t="n">
        <x:v>0.00</x:v>
      </x:c>
      <x:c r="O470" s="191" t="str">
        <x:v>11/28/2016</x:v>
      </x:c>
      <x:c r="P470" s="189" t="n">
        <x:v>593.00</x:v>
      </x:c>
      <x:c r="Q470" s="206" t="n">
        <x:v>0.0002</x:v>
      </x:c>
      <x:c r="R470" s="206" t="n">
        <x:v>0.0003</x:v>
      </x:c>
      <x:c r="S470" s="189" t="n">
        <x:v/>
      </x:c>
      <x:c r="T470" s="187" t="n">
        <x:f ca="1">=IF(AND(U470=0,S470&gt;0),-100%,IF(OR(S470=0,S470="-"),"-",IF(AND(S470=0,U470=0),0%,IF(S470&lt;U470,SUM(U470-S470)/S470,IF(S470&gt;U470,SUM(-1*(S470-U470)/S470),"")))))</x:f>
        <x:v/>
      </x:c>
      <x:c r="U470" s="189" t="n">
        <x:v>593.00</x:v>
      </x:c>
      <x:c r="V470" s="189" t="n">
        <x:f ca="1">=SUM(U470/ round((O470- M470)/30.42,0))</x:f>
        <x:v/>
      </x:c>
      <x:c r="W470" s="195">
        <x:f ca="1">=IF(T470="","",IF(T470="-","",IF(U470=0,"",IF(OR(T470&gt;AA4,T470&lt;-AA4),"*",""))))</x:f>
        <x:v/>
      </x:c>
      <x:c r="X470" s="91" t="str">
        <x:v/>
      </x:c>
    </x:row>
    <x:row r="471" spans="1:25" s="12" x14ac:dyDescent="0.25">
      <x:c r="A471" s="96" t="str">
        <x:v>463</x:v>
      </x:c>
      <x:c r="B471" s="192" t="str">
        <x:v>FPR49106</x:v>
      </x:c>
      <x:c r="C471" s="192" t="str">
        <x:v>HP LJ M401dn</x:v>
      </x:c>
      <x:c r="D471" s="192" t="str">
        <x:v>B/W Laser Prints</x:v>
      </x:c>
      <x:c r="E471" s="192" t="str">
        <x:v>PHGFF11557</x:v>
      </x:c>
      <x:c r="F471" s="192" t="str">
        <x:v>Active</x:v>
      </x:c>
      <x:c r="G471" s="192" t="str">
        <x:v>1049 - Houston HVAC</x:v>
      </x:c>
      <x:c r="H471" s="192" t="str">
        <x:v/>
      </x:c>
      <x:c r="I471" s="192" t="str">
        <x:v>Dev 4</x:v>
      </x:c>
      <x:c r="J471" s="192" t="str">
        <x:v/>
      </x:c>
      <x:c r="K471" s="192" t="str">
        <x:v>Jaime</x:v>
      </x:c>
      <x:c r="L471" s="192" t="str">
        <x:v>1049</x:v>
      </x:c>
      <x:c r="M471" s="192" t="str">
        <x:v>2/22/2016</x:v>
      </x:c>
      <x:c r="N471" s="183" t="n">
        <x:v>1839.00</x:v>
      </x:c>
      <x:c r="O471" s="192" t="str">
        <x:v>6/8/2016</x:v>
      </x:c>
      <x:c r="P471" s="183" t="n">
        <x:v>2419.00</x:v>
      </x:c>
      <x:c r="Q471" s="207" t="n">
        <x:v>0.0002</x:v>
      </x:c>
      <x:c r="R471" s="207" t="n">
        <x:v>0.0003</x:v>
      </x:c>
      <x:c r="S471" s="183" t="n">
        <x:v/>
      </x:c>
      <x:c r="T471" s="182" t="n">
        <x:f ca="1">=IF(AND(U471=0,S471&gt;0),-100%,IF(OR(S471=0,S471="-"),"-",IF(AND(S471=0,U471=0),0%,IF(S471&lt;U471,SUM(U471-S471)/S471,IF(S471&gt;U471,SUM(-1*(S471-U471)/S471),"")))))</x:f>
        <x:v/>
      </x:c>
      <x:c r="U471" s="183" t="n">
        <x:v>580.00</x:v>
      </x:c>
      <x:c r="V471" s="183" t="n">
        <x:f ca="1">=SUM(U471/ round((O471- M471)/30.42,0))</x:f>
        <x:v/>
      </x:c>
      <x:c r="W471" s="196">
        <x:f ca="1">=IF(T471="","",IF(T471="-","",IF(U471=0,"",IF(OR(T471&gt;AA4,T471&lt;-AA4),"*",""))))</x:f>
        <x:v/>
      </x:c>
      <x:c r="X471" s="98" t="str">
        <x:v/>
      </x:c>
    </x:row>
    <x:row r="472" spans="1:25" s="12" x14ac:dyDescent="0.25">
      <x:c r="A472" s="90" t="str">
        <x:v>464</x:v>
      </x:c>
      <x:c r="B472" s="191" t="str">
        <x:v>FPR48682</x:v>
      </x:c>
      <x:c r="C472" s="191" t="str">
        <x:v>Ricoh SP C320DN</x:v>
      </x:c>
      <x:c r="D472" s="191" t="str">
        <x:v>B/W Laser Prints</x:v>
      </x:c>
      <x:c r="E472" s="191" t="str">
        <x:v>S9948500846</x:v>
      </x:c>
      <x:c r="F472" s="191" t="str">
        <x:v>Active</x:v>
      </x:c>
      <x:c r="G472" s="191" t="str">
        <x:v>1077 - Fort Worth Expressions Home Gallery</x:v>
      </x:c>
      <x:c r="H472" s="191" t="str">
        <x:v/>
      </x:c>
      <x:c r="I472" s="191" t="str">
        <x:v>The Pit</x:v>
      </x:c>
      <x:c r="J472" s="191" t="str">
        <x:v>2</x:v>
      </x:c>
      <x:c r="K472" s="191" t="str">
        <x:v/>
      </x:c>
      <x:c r="L472" s="191" t="str">
        <x:v>1077</x:v>
      </x:c>
      <x:c r="M472" s="191" t="str">
        <x:v>2/21/2017</x:v>
      </x:c>
      <x:c r="N472" s="189" t="n">
        <x:v>20632.00</x:v>
      </x:c>
      <x:c r="O472" s="191" t="str">
        <x:v>5/31/2017</x:v>
      </x:c>
      <x:c r="P472" s="189" t="n">
        <x:v>21205.00</x:v>
      </x:c>
      <x:c r="Q472" s="206" t="n">
        <x:v>0.0002</x:v>
      </x:c>
      <x:c r="R472" s="206" t="n">
        <x:v>0.0003</x:v>
      </x:c>
      <x:c r="S472" s="189" t="n">
        <x:v/>
      </x:c>
      <x:c r="T472" s="187" t="n">
        <x:f ca="1">=IF(AND(U472=0,S472&gt;0),-100%,IF(OR(S472=0,S472="-"),"-",IF(AND(S472=0,U472=0),0%,IF(S472&lt;U472,SUM(U472-S472)/S472,IF(S472&gt;U472,SUM(-1*(S472-U472)/S472),"")))))</x:f>
        <x:v/>
      </x:c>
      <x:c r="U472" s="189" t="n">
        <x:v>573.00</x:v>
      </x:c>
      <x:c r="V472" s="189" t="n">
        <x:f ca="1">=SUM(U472/ round((O472- M472)/30.42,0))</x:f>
        <x:v/>
      </x:c>
      <x:c r="W472" s="195">
        <x:f ca="1">=IF(T472="","",IF(T472="-","",IF(U472=0,"",IF(OR(T472&gt;AA4,T472&lt;-AA4),"*",""))))</x:f>
        <x:v/>
      </x:c>
      <x:c r="X472" s="91" t="str">
        <x:v/>
      </x:c>
    </x:row>
    <x:row r="473" spans="1:25" s="12" x14ac:dyDescent="0.25">
      <x:c r="A473" s="96" t="str">
        <x:v>465</x:v>
      </x:c>
      <x:c r="B473" s="192" t="str">
        <x:v>FPR49292</x:v>
      </x:c>
      <x:c r="C473" s="192" t="str">
        <x:v>HP LJ M425</x:v>
      </x:c>
      <x:c r="D473" s="192" t="str">
        <x:v>B/W Laser Prints</x:v>
      </x:c>
      <x:c r="E473" s="192" t="str">
        <x:v>CNC6DCJ084</x:v>
      </x:c>
      <x:c r="F473" s="192" t="str">
        <x:v>Active</x:v>
      </x:c>
      <x:c r="G473" s="192" t="str">
        <x:v>1007 - Houston Central</x:v>
      </x:c>
      <x:c r="H473" s="192" t="str">
        <x:v/>
      </x:c>
      <x:c r="I473" s="192" t="str">
        <x:v>Warehouse / Receiving</x:v>
      </x:c>
      <x:c r="J473" s="192" t="str">
        <x:v/>
      </x:c>
      <x:c r="K473" s="192" t="str">
        <x:v/>
      </x:c>
      <x:c r="L473" s="192" t="str">
        <x:v>1007</x:v>
      </x:c>
      <x:c r="M473" s="192" t="str">
        <x:v>6/1/2014</x:v>
      </x:c>
      <x:c r="N473" s="183" t="n">
        <x:v>6652.00</x:v>
      </x:c>
      <x:c r="O473" s="192" t="str">
        <x:v>12/9/2014</x:v>
      </x:c>
      <x:c r="P473" s="183" t="n">
        <x:v>7217.00</x:v>
      </x:c>
      <x:c r="Q473" s="207" t="n">
        <x:v>0.0002</x:v>
      </x:c>
      <x:c r="R473" s="207" t="n">
        <x:v>0.0003</x:v>
      </x:c>
      <x:c r="S473" s="183" t="n">
        <x:v/>
      </x:c>
      <x:c r="T473" s="182" t="n">
        <x:f ca="1">=IF(AND(U473=0,S473&gt;0),-100%,IF(OR(S473=0,S473="-"),"-",IF(AND(S473=0,U473=0),0%,IF(S473&lt;U473,SUM(U473-S473)/S473,IF(S473&gt;U473,SUM(-1*(S473-U473)/S473),"")))))</x:f>
        <x:v/>
      </x:c>
      <x:c r="U473" s="183" t="n">
        <x:v>565.00</x:v>
      </x:c>
      <x:c r="V473" s="183" t="n">
        <x:f ca="1">=SUM(U473/ round((O473- M473)/30.42,0))</x:f>
        <x:v/>
      </x:c>
      <x:c r="W473" s="196">
        <x:f ca="1">=IF(T473="","",IF(T473="-","",IF(U473=0,"",IF(OR(T473&gt;AA4,T473&lt;-AA4),"*",""))))</x:f>
        <x:v/>
      </x:c>
      <x:c r="X473" s="98" t="str">
        <x:v/>
      </x:c>
    </x:row>
    <x:row r="474" spans="1:25" s="12" x14ac:dyDescent="0.25">
      <x:c r="A474" s="90" t="str">
        <x:v>466</x:v>
      </x:c>
      <x:c r="B474" s="191" t="str">
        <x:v>FPR49578</x:v>
      </x:c>
      <x:c r="C474" s="191" t="str">
        <x:v>Ricoh SP C320DN</x:v>
      </x:c>
      <x:c r="D474" s="191" t="str">
        <x:v>B/W Laser Prints</x:v>
      </x:c>
      <x:c r="E474" s="191" t="str">
        <x:v>S9948900211</x:v>
      </x:c>
      <x:c r="F474" s="191" t="str">
        <x:v>Active</x:v>
      </x:c>
      <x:c r="G474" s="191" t="str">
        <x:v>1021 - Kilgore</x:v>
      </x:c>
      <x:c r="H474" s="191" t="str">
        <x:v/>
      </x:c>
      <x:c r="I474" s="191" t="str">
        <x:v/>
      </x:c>
      <x:c r="J474" s="191" t="str">
        <x:v/>
      </x:c>
      <x:c r="K474" s="191" t="str">
        <x:v/>
      </x:c>
      <x:c r="L474" s="191" t="str">
        <x:v>1021</x:v>
      </x:c>
      <x:c r="M474" s="191" t="str">
        <x:v>5/29/2015</x:v>
      </x:c>
      <x:c r="N474" s="189" t="n">
        <x:v>536.00</x:v>
      </x:c>
      <x:c r="O474" s="191" t="str">
        <x:v>8/26/2015</x:v>
      </x:c>
      <x:c r="P474" s="189" t="n">
        <x:v>1079.00</x:v>
      </x:c>
      <x:c r="Q474" s="206" t="n">
        <x:v>0.0002</x:v>
      </x:c>
      <x:c r="R474" s="206" t="n">
        <x:v>0.0003</x:v>
      </x:c>
      <x:c r="S474" s="189" t="n">
        <x:v/>
      </x:c>
      <x:c r="T474" s="187" t="n">
        <x:f ca="1">=IF(AND(U474=0,S474&gt;0),-100%,IF(OR(S474=0,S474="-"),"-",IF(AND(S474=0,U474=0),0%,IF(S474&lt;U474,SUM(U474-S474)/S474,IF(S474&gt;U474,SUM(-1*(S474-U474)/S474),"")))))</x:f>
        <x:v/>
      </x:c>
      <x:c r="U474" s="189" t="n">
        <x:v>543.00</x:v>
      </x:c>
      <x:c r="V474" s="189" t="n">
        <x:f ca="1">=SUM(U474/ round((O474- M474)/30.42,0))</x:f>
        <x:v/>
      </x:c>
      <x:c r="W474" s="195">
        <x:f ca="1">=IF(T474="","",IF(T474="-","",IF(U474=0,"",IF(OR(T474&gt;AA4,T474&lt;-AA4),"*",""))))</x:f>
        <x:v/>
      </x:c>
      <x:c r="X474" s="91" t="str">
        <x:v/>
      </x:c>
    </x:row>
    <x:row r="475" spans="1:25" s="12" x14ac:dyDescent="0.25">
      <x:c r="A475" s="96" t="str">
        <x:v>467</x:v>
      </x:c>
      <x:c r="B475" s="192" t="str">
        <x:v>FPR51541</x:v>
      </x:c>
      <x:c r="C475" s="192" t="str">
        <x:v>HP LJ M401n</x:v>
      </x:c>
      <x:c r="D475" s="192" t="str">
        <x:v>B/W Laser Prints</x:v>
      </x:c>
      <x:c r="E475" s="192" t="str">
        <x:v>PHGDB61035</x:v>
      </x:c>
      <x:c r="F475" s="192" t="str">
        <x:v>Active</x:v>
      </x:c>
      <x:c r="G475" s="192" t="str">
        <x:v>1019 - Austin-Ryan HVAC</x:v>
      </x:c>
      <x:c r="H475" s="192" t="str">
        <x:v/>
      </x:c>
      <x:c r="I475" s="192" t="str">
        <x:v/>
      </x:c>
      <x:c r="J475" s="192" t="str">
        <x:v/>
      </x:c>
      <x:c r="K475" s="192" t="str">
        <x:v/>
      </x:c>
      <x:c r="L475" s="192" t="str">
        <x:v>1019</x:v>
      </x:c>
      <x:c r="M475" s="192" t="str">
        <x:v>12/4/2015</x:v>
      </x:c>
      <x:c r="N475" s="183" t="n">
        <x:v>0.00</x:v>
      </x:c>
      <x:c r="O475" s="192" t="str">
        <x:v>2/22/2016</x:v>
      </x:c>
      <x:c r="P475" s="183" t="n">
        <x:v>539.00</x:v>
      </x:c>
      <x:c r="Q475" s="207" t="n">
        <x:v>0.0002</x:v>
      </x:c>
      <x:c r="R475" s="207" t="n">
        <x:v>0.0003</x:v>
      </x:c>
      <x:c r="S475" s="183" t="n">
        <x:v/>
      </x:c>
      <x:c r="T475" s="182" t="n">
        <x:f ca="1">=IF(AND(U475=0,S475&gt;0),-100%,IF(OR(S475=0,S475="-"),"-",IF(AND(S475=0,U475=0),0%,IF(S475&lt;U475,SUM(U475-S475)/S475,IF(S475&gt;U475,SUM(-1*(S475-U475)/S475),"")))))</x:f>
        <x:v/>
      </x:c>
      <x:c r="U475" s="183" t="n">
        <x:v>539.00</x:v>
      </x:c>
      <x:c r="V475" s="183" t="n">
        <x:f ca="1">=SUM(U475/ round((O475- M475)/30.42,0))</x:f>
        <x:v/>
      </x:c>
      <x:c r="W475" s="196">
        <x:f ca="1">=IF(T475="","",IF(T475="-","",IF(U475=0,"",IF(OR(T475&gt;AA4,T475&lt;-AA4),"*",""))))</x:f>
        <x:v/>
      </x:c>
      <x:c r="X475" s="98" t="str">
        <x:v/>
      </x:c>
    </x:row>
    <x:row r="476" spans="1:25" s="12" x14ac:dyDescent="0.25">
      <x:c r="A476" s="90" t="str">
        <x:v>468</x:v>
      </x:c>
      <x:c r="B476" s="191" t="str">
        <x:v>FPR47359</x:v>
      </x:c>
      <x:c r="C476" s="191" t="str">
        <x:v>HP CLJ M476dn MFP</x:v>
      </x:c>
      <x:c r="D476" s="191" t="str">
        <x:v>B/W Laser Prints</x:v>
      </x:c>
      <x:c r="E476" s="191" t="str">
        <x:v>CNB8G1S1Z2</x:v>
      </x:c>
      <x:c r="F476" s="191" t="str">
        <x:v>Active</x:v>
      </x:c>
      <x:c r="G476" s="191" t="str">
        <x:v>1021 - Kilgore</x:v>
      </x:c>
      <x:c r="H476" s="191" t="str">
        <x:v/>
      </x:c>
      <x:c r="I476" s="191" t="str">
        <x:v/>
      </x:c>
      <x:c r="J476" s="191" t="str">
        <x:v/>
      </x:c>
      <x:c r="K476" s="191" t="str">
        <x:v/>
      </x:c>
      <x:c r="L476" s="191" t="str">
        <x:v>1021</x:v>
      </x:c>
      <x:c r="M476" s="191" t="str">
        <x:v>8/26/2015</x:v>
      </x:c>
      <x:c r="N476" s="189" t="n">
        <x:v>2230.00</x:v>
      </x:c>
      <x:c r="O476" s="191" t="str">
        <x:v>11/20/2015</x:v>
      </x:c>
      <x:c r="P476" s="189" t="n">
        <x:v>2769.00</x:v>
      </x:c>
      <x:c r="Q476" s="206" t="n">
        <x:v>0.0002</x:v>
      </x:c>
      <x:c r="R476" s="206" t="n">
        <x:v>0.0003</x:v>
      </x:c>
      <x:c r="S476" s="189" t="n">
        <x:v/>
      </x:c>
      <x:c r="T476" s="187" t="n">
        <x:f ca="1">=IF(AND(U476=0,S476&gt;0),-100%,IF(OR(S476=0,S476="-"),"-",IF(AND(S476=0,U476=0),0%,IF(S476&lt;U476,SUM(U476-S476)/S476,IF(S476&gt;U476,SUM(-1*(S476-U476)/S476),"")))))</x:f>
        <x:v/>
      </x:c>
      <x:c r="U476" s="189" t="n">
        <x:v>539.00</x:v>
      </x:c>
      <x:c r="V476" s="189" t="n">
        <x:f ca="1">=SUM(U476/ round((O476- M476)/30.42,0))</x:f>
        <x:v/>
      </x:c>
      <x:c r="W476" s="195">
        <x:f ca="1">=IF(T476="","",IF(T476="-","",IF(U476=0,"",IF(OR(T476&gt;AA4,T476&lt;-AA4),"*",""))))</x:f>
        <x:v/>
      </x:c>
      <x:c r="X476" s="91" t="str">
        <x:v/>
      </x:c>
    </x:row>
    <x:row r="477" spans="1:25" s="12" x14ac:dyDescent="0.25">
      <x:c r="A477" s="96" t="str">
        <x:v>469</x:v>
      </x:c>
      <x:c r="B477" s="192" t="str">
        <x:v>FPR51537</x:v>
      </x:c>
      <x:c r="C477" s="192" t="str">
        <x:v>HP CLJ M477fdw</x:v>
      </x:c>
      <x:c r="D477" s="192" t="str">
        <x:v>B/W Laser Prints</x:v>
      </x:c>
      <x:c r="E477" s="192" t="str">
        <x:v>VNB8H99GBS</x:v>
      </x:c>
      <x:c r="F477" s="192" t="str">
        <x:v>Active</x:v>
      </x:c>
      <x:c r="G477" s="192" t="str">
        <x:v>1123 - Kohler Signature Store</x:v>
      </x:c>
      <x:c r="H477" s="192" t="str">
        <x:v/>
      </x:c>
      <x:c r="I477" s="192" t="str">
        <x:v/>
      </x:c>
      <x:c r="J477" s="192" t="str">
        <x:v/>
      </x:c>
      <x:c r="K477" s="192" t="str">
        <x:v/>
      </x:c>
      <x:c r="L477" s="192" t="str">
        <x:v>1123</x:v>
      </x:c>
      <x:c r="M477" s="192" t="str">
        <x:v>5/22/2018</x:v>
      </x:c>
      <x:c r="N477" s="183" t="n">
        <x:v>9133.00</x:v>
      </x:c>
      <x:c r="O477" s="192" t="str">
        <x:v>8/31/2018</x:v>
      </x:c>
      <x:c r="P477" s="183" t="n">
        <x:v>9664.00</x:v>
      </x:c>
      <x:c r="Q477" s="207" t="n">
        <x:v>0.0002</x:v>
      </x:c>
      <x:c r="R477" s="207" t="n">
        <x:v>0.0003</x:v>
      </x:c>
      <x:c r="S477" s="183" t="n">
        <x:v/>
      </x:c>
      <x:c r="T477" s="182" t="n">
        <x:f ca="1">=IF(AND(U477=0,S477&gt;0),-100%,IF(OR(S477=0,S477="-"),"-",IF(AND(S477=0,U477=0),0%,IF(S477&lt;U477,SUM(U477-S477)/S477,IF(S477&gt;U477,SUM(-1*(S477-U477)/S477),"")))))</x:f>
        <x:v/>
      </x:c>
      <x:c r="U477" s="183" t="n">
        <x:v>531.00</x:v>
      </x:c>
      <x:c r="V477" s="183" t="n">
        <x:f ca="1">=SUM(U477/ round((O477- M477)/30.42,0))</x:f>
        <x:v/>
      </x:c>
      <x:c r="W477" s="196">
        <x:f ca="1">=IF(T477="","",IF(T477="-","",IF(U477=0,"",IF(OR(T477&gt;AA4,T477&lt;-AA4),"*",""))))</x:f>
        <x:v/>
      </x:c>
      <x:c r="X477" s="98" t="str">
        <x:v/>
      </x:c>
    </x:row>
    <x:row r="478" spans="1:25" s="12" x14ac:dyDescent="0.25">
      <x:c r="A478" s="90" t="str">
        <x:v>470</x:v>
      </x:c>
      <x:c r="B478" s="191" t="str">
        <x:v>FPR49197</x:v>
      </x:c>
      <x:c r="C478" s="191" t="str">
        <x:v>HP LJ M425</x:v>
      </x:c>
      <x:c r="D478" s="191" t="str">
        <x:v>B/W Laser Prints</x:v>
      </x:c>
      <x:c r="E478" s="191" t="str">
        <x:v>CNF8G656ZB</x:v>
      </x:c>
      <x:c r="F478" s="191" t="str">
        <x:v>Active</x:v>
      </x:c>
      <x:c r="G478" s="191" t="str">
        <x:v>M100 - Water Gardens Bldg.</x:v>
      </x:c>
      <x:c r="H478" s="191" t="str">
        <x:v/>
      </x:c>
      <x:c r="I478" s="191" t="str">
        <x:v/>
      </x:c>
      <x:c r="J478" s="191" t="str">
        <x:v/>
      </x:c>
      <x:c r="K478" s="191" t="str">
        <x:v/>
      </x:c>
      <x:c r="L478" s="191" t="str">
        <x:v>F501</x:v>
      </x:c>
      <x:c r="M478" s="191" t="str">
        <x:v>6/1/2014</x:v>
      </x:c>
      <x:c r="N478" s="189" t="n">
        <x:v>5.00</x:v>
      </x:c>
      <x:c r="O478" s="191" t="str">
        <x:v>12/9/2014</x:v>
      </x:c>
      <x:c r="P478" s="189" t="n">
        <x:v>533.00</x:v>
      </x:c>
      <x:c r="Q478" s="206" t="n">
        <x:v>0.0002</x:v>
      </x:c>
      <x:c r="R478" s="206" t="n">
        <x:v>0.0003</x:v>
      </x:c>
      <x:c r="S478" s="189" t="n">
        <x:v/>
      </x:c>
      <x:c r="T478" s="187" t="n">
        <x:f ca="1">=IF(AND(U478=0,S478&gt;0),-100%,IF(OR(S478=0,S478="-"),"-",IF(AND(S478=0,U478=0),0%,IF(S478&lt;U478,SUM(U478-S478)/S478,IF(S478&gt;U478,SUM(-1*(S478-U478)/S478),"")))))</x:f>
        <x:v/>
      </x:c>
      <x:c r="U478" s="189" t="n">
        <x:v>528.00</x:v>
      </x:c>
      <x:c r="V478" s="189" t="n">
        <x:f ca="1">=SUM(U478/ round((O478- M478)/30.42,0))</x:f>
        <x:v/>
      </x:c>
      <x:c r="W478" s="195">
        <x:f ca="1">=IF(T478="","",IF(T478="-","",IF(U478=0,"",IF(OR(T478&gt;AA4,T478&lt;-AA4),"*",""))))</x:f>
        <x:v/>
      </x:c>
      <x:c r="X478" s="91" t="str">
        <x:v/>
      </x:c>
    </x:row>
    <x:row r="479" spans="1:25" s="12" x14ac:dyDescent="0.25">
      <x:c r="A479" s="96" t="str">
        <x:v>471</x:v>
      </x:c>
      <x:c r="B479" s="192" t="str">
        <x:v>FPR51512</x:v>
      </x:c>
      <x:c r="C479" s="192" t="str">
        <x:v>HP LJ M401n</x:v>
      </x:c>
      <x:c r="D479" s="192" t="str">
        <x:v>B/W Laser Prints</x:v>
      </x:c>
      <x:c r="E479" s="192" t="str">
        <x:v>PHGDC61377</x:v>
      </x:c>
      <x:c r="F479" s="192" t="str">
        <x:v>Active</x:v>
      </x:c>
      <x:c r="G479" s="192" t="str">
        <x:v>1012 - Austin Springdale</x:v>
      </x:c>
      <x:c r="H479" s="192" t="str">
        <x:v/>
      </x:c>
      <x:c r="I479" s="192" t="str">
        <x:v/>
      </x:c>
      <x:c r="J479" s="192" t="str">
        <x:v/>
      </x:c>
      <x:c r="K479" s="192" t="str">
        <x:v/>
      </x:c>
      <x:c r="L479" s="192" t="str">
        <x:v>1012</x:v>
      </x:c>
      <x:c r="M479" s="192" t="str">
        <x:v>12/4/2015</x:v>
      </x:c>
      <x:c r="N479" s="183" t="n">
        <x:v>0.00</x:v>
      </x:c>
      <x:c r="O479" s="192" t="str">
        <x:v>2/23/2016</x:v>
      </x:c>
      <x:c r="P479" s="183" t="n">
        <x:v>527.00</x:v>
      </x:c>
      <x:c r="Q479" s="207" t="n">
        <x:v>0.0002</x:v>
      </x:c>
      <x:c r="R479" s="207" t="n">
        <x:v>0.0003</x:v>
      </x:c>
      <x:c r="S479" s="183" t="n">
        <x:v/>
      </x:c>
      <x:c r="T479" s="182" t="n">
        <x:f ca="1">=IF(AND(U479=0,S479&gt;0),-100%,IF(OR(S479=0,S479="-"),"-",IF(AND(S479=0,U479=0),0%,IF(S479&lt;U479,SUM(U479-S479)/S479,IF(S479&gt;U479,SUM(-1*(S479-U479)/S479),"")))))</x:f>
        <x:v/>
      </x:c>
      <x:c r="U479" s="183" t="n">
        <x:v>527.00</x:v>
      </x:c>
      <x:c r="V479" s="183" t="n">
        <x:f ca="1">=SUM(U479/ round((O479- M479)/30.42,0))</x:f>
        <x:v/>
      </x:c>
      <x:c r="W479" s="196">
        <x:f ca="1">=IF(T479="","",IF(T479="-","",IF(U479=0,"",IF(OR(T479&gt;AA4,T479&lt;-AA4),"*",""))))</x:f>
        <x:v/>
      </x:c>
      <x:c r="X479" s="98" t="str">
        <x:v/>
      </x:c>
    </x:row>
    <x:row r="480" spans="1:25" s="12" x14ac:dyDescent="0.25">
      <x:c r="A480" s="90" t="str">
        <x:v>472</x:v>
      </x:c>
      <x:c r="B480" s="191" t="str">
        <x:v>FPR49209</x:v>
      </x:c>
      <x:c r="C480" s="191" t="str">
        <x:v>HP CLJ M476dn MFP</x:v>
      </x:c>
      <x:c r="D480" s="191" t="str">
        <x:v>B/W Laser Prints</x:v>
      </x:c>
      <x:c r="E480" s="191" t="str">
        <x:v>CNB6G5057T</x:v>
      </x:c>
      <x:c r="F480" s="191" t="str">
        <x:v>Active</x:v>
      </x:c>
      <x:c r="G480" s="191" t="str">
        <x:v>M650 - Fort Worth (Corp)</x:v>
      </x:c>
      <x:c r="H480" s="191" t="str">
        <x:v/>
      </x:c>
      <x:c r="I480" s="191" t="str">
        <x:v>Operations</x:v>
      </x:c>
      <x:c r="J480" s="191" t="str">
        <x:v/>
      </x:c>
      <x:c r="K480" s="191" t="str">
        <x:v>Andy Berry</x:v>
      </x:c>
      <x:c r="L480" s="191" t="str">
        <x:v>M100</x:v>
      </x:c>
      <x:c r="M480" s="191" t="str">
        <x:v>6/1/2014</x:v>
      </x:c>
      <x:c r="N480" s="189" t="n">
        <x:v>5.00</x:v>
      </x:c>
      <x:c r="O480" s="191" t="str">
        <x:v>12/9/2014</x:v>
      </x:c>
      <x:c r="P480" s="189" t="n">
        <x:v>528.00</x:v>
      </x:c>
      <x:c r="Q480" s="206" t="n">
        <x:v>0.0002</x:v>
      </x:c>
      <x:c r="R480" s="206" t="n">
        <x:v>0.0003</x:v>
      </x:c>
      <x:c r="S480" s="189" t="n">
        <x:v/>
      </x:c>
      <x:c r="T480" s="187" t="n">
        <x:f ca="1">=IF(AND(U480=0,S480&gt;0),-100%,IF(OR(S480=0,S480="-"),"-",IF(AND(S480=0,U480=0),0%,IF(S480&lt;U480,SUM(U480-S480)/S480,IF(S480&gt;U480,SUM(-1*(S480-U480)/S480),"")))))</x:f>
        <x:v/>
      </x:c>
      <x:c r="U480" s="189" t="n">
        <x:v>523.00</x:v>
      </x:c>
      <x:c r="V480" s="189" t="n">
        <x:f ca="1">=SUM(U480/ round((O480- M480)/30.42,0))</x:f>
        <x:v/>
      </x:c>
      <x:c r="W480" s="195">
        <x:f ca="1">=IF(T480="","",IF(T480="-","",IF(U480=0,"",IF(OR(T480&gt;AA4,T480&lt;-AA4),"*",""))))</x:f>
        <x:v/>
      </x:c>
      <x:c r="X480" s="91" t="str">
        <x:v/>
      </x:c>
    </x:row>
    <x:row r="481" spans="1:25" s="12" x14ac:dyDescent="0.25">
      <x:c r="A481" s="96" t="str">
        <x:v>473</x:v>
      </x:c>
      <x:c r="B481" s="192" t="str">
        <x:v>FPR51592</x:v>
      </x:c>
      <x:c r="C481" s="192" t="str">
        <x:v>Ricoh SP C320DN</x:v>
      </x:c>
      <x:c r="D481" s="192" t="str">
        <x:v>B/W Laser Prints</x:v>
      </x:c>
      <x:c r="E481" s="192" t="str">
        <x:v>S9948600621</x:v>
      </x:c>
      <x:c r="F481" s="192" t="str">
        <x:v>Active</x:v>
      </x:c>
      <x:c r="G481" s="192" t="str">
        <x:v>1079 - Lubbock Showroom</x:v>
      </x:c>
      <x:c r="H481" s="192" t="str">
        <x:v/>
      </x:c>
      <x:c r="I481" s="192" t="str">
        <x:v>Lauren's Office</x:v>
      </x:c>
      <x:c r="J481" s="192" t="str">
        <x:v/>
      </x:c>
      <x:c r="K481" s="192" t="str">
        <x:v>NA</x:v>
      </x:c>
      <x:c r="L481" s="192" t="str">
        <x:v>1079</x:v>
      </x:c>
      <x:c r="M481" s="192" t="str">
        <x:v>11/20/2015</x:v>
      </x:c>
      <x:c r="N481" s="183" t="n">
        <x:v>1444.00</x:v>
      </x:c>
      <x:c r="O481" s="192" t="str">
        <x:v>2/22/2016</x:v>
      </x:c>
      <x:c r="P481" s="183" t="n">
        <x:v>1965.00</x:v>
      </x:c>
      <x:c r="Q481" s="207" t="n">
        <x:v>0.0001</x:v>
      </x:c>
      <x:c r="R481" s="207" t="n">
        <x:v>0.0003</x:v>
      </x:c>
      <x:c r="S481" s="183" t="n">
        <x:v/>
      </x:c>
      <x:c r="T481" s="182" t="n">
        <x:f ca="1">=IF(AND(U481=0,S481&gt;0),-100%,IF(OR(S481=0,S481="-"),"-",IF(AND(S481=0,U481=0),0%,IF(S481&lt;U481,SUM(U481-S481)/S481,IF(S481&gt;U481,SUM(-1*(S481-U481)/S481),"")))))</x:f>
        <x:v/>
      </x:c>
      <x:c r="U481" s="183" t="n">
        <x:v>521.00</x:v>
      </x:c>
      <x:c r="V481" s="183" t="n">
        <x:f ca="1">=SUM(U481/ round((O481- M481)/30.42,0))</x:f>
        <x:v/>
      </x:c>
      <x:c r="W481" s="196">
        <x:f ca="1">=IF(T481="","",IF(T481="-","",IF(U481=0,"",IF(OR(T481&gt;AA4,T481&lt;-AA4),"*",""))))</x:f>
        <x:v/>
      </x:c>
      <x:c r="X481" s="98" t="str">
        <x:v/>
      </x:c>
    </x:row>
    <x:row r="482" spans="1:25" s="12" x14ac:dyDescent="0.25">
      <x:c r="A482" s="90" t="str">
        <x:v>474</x:v>
      </x:c>
      <x:c r="B482" s="191" t="str">
        <x:v>FPR49093</x:v>
      </x:c>
      <x:c r="C482" s="191" t="str">
        <x:v>HP LJ M425</x:v>
      </x:c>
      <x:c r="D482" s="191" t="str">
        <x:v>B/W Laser Prints</x:v>
      </x:c>
      <x:c r="E482" s="191" t="str">
        <x:v>CNF8G77J2L</x:v>
      </x:c>
      <x:c r="F482" s="191" t="str">
        <x:v>Active</x:v>
      </x:c>
      <x:c r="G482" s="191" t="str">
        <x:v>1111 - Katy</x:v>
      </x:c>
      <x:c r="H482" s="191" t="str">
        <x:v/>
      </x:c>
      <x:c r="I482" s="191" t="str">
        <x:v/>
      </x:c>
      <x:c r="J482" s="191" t="str">
        <x:v/>
      </x:c>
      <x:c r="K482" s="191" t="str">
        <x:v/>
      </x:c>
      <x:c r="L482" s="191" t="str">
        <x:v>1111</x:v>
      </x:c>
      <x:c r="M482" s="191" t="str">
        <x:v>5/27/2016</x:v>
      </x:c>
      <x:c r="N482" s="189" t="n">
        <x:v>2539.00</x:v>
      </x:c>
      <x:c r="O482" s="191" t="str">
        <x:v>9/1/2016</x:v>
      </x:c>
      <x:c r="P482" s="189" t="n">
        <x:v>3057.00</x:v>
      </x:c>
      <x:c r="Q482" s="206" t="n">
        <x:v>0.0001</x:v>
      </x:c>
      <x:c r="R482" s="206" t="n">
        <x:v>0.0003</x:v>
      </x:c>
      <x:c r="S482" s="189" t="n">
        <x:v/>
      </x:c>
      <x:c r="T482" s="187" t="n">
        <x:f ca="1">=IF(AND(U482=0,S482&gt;0),-100%,IF(OR(S482=0,S482="-"),"-",IF(AND(S482=0,U482=0),0%,IF(S482&lt;U482,SUM(U482-S482)/S482,IF(S482&gt;U482,SUM(-1*(S482-U482)/S482),"")))))</x:f>
        <x:v/>
      </x:c>
      <x:c r="U482" s="189" t="n">
        <x:v>518.00</x:v>
      </x:c>
      <x:c r="V482" s="189" t="n">
        <x:f ca="1">=SUM(U482/ round((O482- M482)/30.42,0))</x:f>
        <x:v/>
      </x:c>
      <x:c r="W482" s="195">
        <x:f ca="1">=IF(T482="","",IF(T482="-","",IF(U482=0,"",IF(OR(T482&gt;AA4,T482&lt;-AA4),"*",""))))</x:f>
        <x:v/>
      </x:c>
      <x:c r="X482" s="91" t="str">
        <x:v/>
      </x:c>
    </x:row>
    <x:row r="483" spans="1:25" s="12" x14ac:dyDescent="0.25">
      <x:c r="A483" s="96" t="str">
        <x:v>475</x:v>
      </x:c>
      <x:c r="B483" s="192" t="str">
        <x:v>FPR51501</x:v>
      </x:c>
      <x:c r="C483" s="192" t="str">
        <x:v>HP CLJ M476dn MFP</x:v>
      </x:c>
      <x:c r="D483" s="192" t="str">
        <x:v>B/W Laser Prints</x:v>
      </x:c>
      <x:c r="E483" s="192" t="str">
        <x:v>CNB6H3LD4V</x:v>
      </x:c>
      <x:c r="F483" s="192" t="str">
        <x:v>Active</x:v>
      </x:c>
      <x:c r="G483" s="192" t="str">
        <x:v>M100 - Water Gardens Bldg.</x:v>
      </x:c>
      <x:c r="H483" s="192" t="str">
        <x:v/>
      </x:c>
      <x:c r="I483" s="192" t="str">
        <x:v/>
      </x:c>
      <x:c r="J483" s="192" t="str">
        <x:v/>
      </x:c>
      <x:c r="K483" s="192" t="str">
        <x:v>Kerry Warren</x:v>
      </x:c>
      <x:c r="L483" s="192" t="str">
        <x:v>M100</x:v>
      </x:c>
      <x:c r="M483" s="192" t="str">
        <x:v>9/2/2017</x:v>
      </x:c>
      <x:c r="N483" s="183" t="n">
        <x:v>2030.00</x:v>
      </x:c>
      <x:c r="O483" s="192" t="str">
        <x:v>2/28/2018</x:v>
      </x:c>
      <x:c r="P483" s="183" t="n">
        <x:v>2546.00</x:v>
      </x:c>
      <x:c r="Q483" s="207" t="n">
        <x:v>0.0001</x:v>
      </x:c>
      <x:c r="R483" s="207" t="n">
        <x:v>0.0003</x:v>
      </x:c>
      <x:c r="S483" s="183" t="n">
        <x:v/>
      </x:c>
      <x:c r="T483" s="182" t="n">
        <x:f ca="1">=IF(AND(U483=0,S483&gt;0),-100%,IF(OR(S483=0,S483="-"),"-",IF(AND(S483=0,U483=0),0%,IF(S483&lt;U483,SUM(U483-S483)/S483,IF(S483&gt;U483,SUM(-1*(S483-U483)/S483),"")))))</x:f>
        <x:v/>
      </x:c>
      <x:c r="U483" s="183" t="n">
        <x:v>516.00</x:v>
      </x:c>
      <x:c r="V483" s="183" t="n">
        <x:f ca="1">=SUM(U483/ round((O483- M483)/30.42,0))</x:f>
        <x:v/>
      </x:c>
      <x:c r="W483" s="196">
        <x:f ca="1">=IF(T483="","",IF(T483="-","",IF(U483=0,"",IF(OR(T483&gt;AA4,T483&lt;-AA4),"*",""))))</x:f>
        <x:v/>
      </x:c>
      <x:c r="X483" s="98" t="str">
        <x:v/>
      </x:c>
    </x:row>
    <x:row r="484" spans="1:25" s="12" x14ac:dyDescent="0.25">
      <x:c r="A484" s="90" t="str">
        <x:v>476</x:v>
      </x:c>
      <x:c r="B484" s="191" t="str">
        <x:v>FPR56016</x:v>
      </x:c>
      <x:c r="C484" s="191" t="str">
        <x:v>HP LJ M402dn</x:v>
      </x:c>
      <x:c r="D484" s="191" t="str">
        <x:v>B/W Laser Prints</x:v>
      </x:c>
      <x:c r="E484" s="191" t="str">
        <x:v>PHBQG20370</x:v>
      </x:c>
      <x:c r="F484" s="191" t="str">
        <x:v>Active</x:v>
      </x:c>
      <x:c r="G484" s="191" t="str">
        <x:v>3012 - Phoenix, AZ</x:v>
      </x:c>
      <x:c r="H484" s="191" t="str">
        <x:v/>
      </x:c>
      <x:c r="I484" s="191" t="str">
        <x:v>Front Counter</x:v>
      </x:c>
      <x:c r="J484" s="191" t="str">
        <x:v/>
      </x:c>
      <x:c r="K484" s="191" t="str">
        <x:v/>
      </x:c>
      <x:c r="L484" s="191" t="str">
        <x:v>3012</x:v>
      </x:c>
      <x:c r="M484" s="191" t="str">
        <x:v>10/6/2016</x:v>
      </x:c>
      <x:c r="N484" s="189" t="n">
        <x:v>0.00</x:v>
      </x:c>
      <x:c r="O484" s="191" t="str">
        <x:v>11/28/2016</x:v>
      </x:c>
      <x:c r="P484" s="189" t="n">
        <x:v>500.00</x:v>
      </x:c>
      <x:c r="Q484" s="206" t="n">
        <x:v>0.0001</x:v>
      </x:c>
      <x:c r="R484" s="206" t="n">
        <x:v>0.0003</x:v>
      </x:c>
      <x:c r="S484" s="189" t="n">
        <x:v/>
      </x:c>
      <x:c r="T484" s="187" t="n">
        <x:f ca="1">=IF(AND(U484=0,S484&gt;0),-100%,IF(OR(S484=0,S484="-"),"-",IF(AND(S484=0,U484=0),0%,IF(S484&lt;U484,SUM(U484-S484)/S484,IF(S484&gt;U484,SUM(-1*(S484-U484)/S484),"")))))</x:f>
        <x:v/>
      </x:c>
      <x:c r="U484" s="189" t="n">
        <x:v>500.00</x:v>
      </x:c>
      <x:c r="V484" s="189" t="n">
        <x:f ca="1">=SUM(U484/ round((O484- M484)/30.42,0))</x:f>
        <x:v/>
      </x:c>
      <x:c r="W484" s="195">
        <x:f ca="1">=IF(T484="","",IF(T484="-","",IF(U484=0,"",IF(OR(T484&gt;AA4,T484&lt;-AA4),"*",""))))</x:f>
        <x:v/>
      </x:c>
      <x:c r="X484" s="91" t="str">
        <x:v/>
      </x:c>
    </x:row>
    <x:row r="485" spans="1:25" s="12" x14ac:dyDescent="0.25">
      <x:c r="A485" s="96" t="str">
        <x:v>477</x:v>
      </x:c>
      <x:c r="B485" s="192" t="str">
        <x:v>FPR56053</x:v>
      </x:c>
      <x:c r="C485" s="192" t="str">
        <x:v>HP LJ M402dn</x:v>
      </x:c>
      <x:c r="D485" s="192" t="str">
        <x:v>B/W Laser Prints</x:v>
      </x:c>
      <x:c r="E485" s="192" t="str">
        <x:v>PHB5B12950</x:v>
      </x:c>
      <x:c r="F485" s="192" t="str">
        <x:v>Active</x:v>
      </x:c>
      <x:c r="G485" s="192" t="str">
        <x:v>1302 - Winston-Salem</x:v>
      </x:c>
      <x:c r="H485" s="192" t="str">
        <x:v/>
      </x:c>
      <x:c r="I485" s="192" t="str">
        <x:v/>
      </x:c>
      <x:c r="J485" s="192" t="str">
        <x:v/>
      </x:c>
      <x:c r="K485" s="192" t="str">
        <x:v>Heath Jones</x:v>
      </x:c>
      <x:c r="L485" s="192" t="str">
        <x:v>1302</x:v>
      </x:c>
      <x:c r="M485" s="192" t="str">
        <x:v>4/14/2017</x:v>
      </x:c>
      <x:c r="N485" s="183" t="n">
        <x:v>0.00</x:v>
      </x:c>
      <x:c r="O485" s="192" t="str">
        <x:v>5/31/2017</x:v>
      </x:c>
      <x:c r="P485" s="183" t="n">
        <x:v>500.00</x:v>
      </x:c>
      <x:c r="Q485" s="207" t="n">
        <x:v>0.0001</x:v>
      </x:c>
      <x:c r="R485" s="207" t="n">
        <x:v>0.0003</x:v>
      </x:c>
      <x:c r="S485" s="183" t="n">
        <x:v/>
      </x:c>
      <x:c r="T485" s="182" t="n">
        <x:f ca="1">=IF(AND(U485=0,S485&gt;0),-100%,IF(OR(S485=0,S485="-"),"-",IF(AND(S485=0,U485=0),0%,IF(S485&lt;U485,SUM(U485-S485)/S485,IF(S485&gt;U485,SUM(-1*(S485-U485)/S485),"")))))</x:f>
        <x:v/>
      </x:c>
      <x:c r="U485" s="183" t="n">
        <x:v>500.00</x:v>
      </x:c>
      <x:c r="V485" s="183" t="n">
        <x:f ca="1">=SUM(U485/ round((O485- M485)/30.42,0))</x:f>
        <x:v/>
      </x:c>
      <x:c r="W485" s="196">
        <x:f ca="1">=IF(T485="","",IF(T485="-","",IF(U485=0,"",IF(OR(T485&gt;AA4,T485&lt;-AA4),"*",""))))</x:f>
        <x:v/>
      </x:c>
      <x:c r="X485" s="98" t="str">
        <x:v/>
      </x:c>
    </x:row>
    <x:row r="486" spans="1:25" s="12" x14ac:dyDescent="0.25">
      <x:c r="A486" s="90" t="str">
        <x:v>478</x:v>
      </x:c>
      <x:c r="B486" s="191" t="str">
        <x:v>FPR49044</x:v>
      </x:c>
      <x:c r="C486" s="191" t="str">
        <x:v>HP CLJ M476dn MFP</x:v>
      </x:c>
      <x:c r="D486" s="191" t="str">
        <x:v>B/W Laser Prints</x:v>
      </x:c>
      <x:c r="E486" s="191" t="str">
        <x:v>CNB8G4H37Y</x:v>
      </x:c>
      <x:c r="F486" s="191" t="str">
        <x:v>Active</x:v>
      </x:c>
      <x:c r="G486" s="191" t="str">
        <x:v>1096 - Dallas DC</x:v>
      </x:c>
      <x:c r="H486" s="191" t="str">
        <x:v/>
      </x:c>
      <x:c r="I486" s="191" t="str">
        <x:v>Sales Office</x:v>
      </x:c>
      <x:c r="J486" s="191" t="str">
        <x:v/>
      </x:c>
      <x:c r="K486" s="191" t="str">
        <x:v/>
      </x:c>
      <x:c r="L486" s="191" t="str">
        <x:v>1096</x:v>
      </x:c>
      <x:c r="M486" s="191" t="str">
        <x:v>6/1/2014</x:v>
      </x:c>
      <x:c r="N486" s="189" t="n">
        <x:v>2.00</x:v>
      </x:c>
      <x:c r="O486" s="191" t="str">
        <x:v>12/9/2014</x:v>
      </x:c>
      <x:c r="P486" s="189" t="n">
        <x:v>500.00</x:v>
      </x:c>
      <x:c r="Q486" s="206" t="n">
        <x:v>0.0001</x:v>
      </x:c>
      <x:c r="R486" s="206" t="n">
        <x:v>0.0003</x:v>
      </x:c>
      <x:c r="S486" s="189" t="n">
        <x:v/>
      </x:c>
      <x:c r="T486" s="187" t="n">
        <x:f ca="1">=IF(AND(U486=0,S486&gt;0),-100%,IF(OR(S486=0,S486="-"),"-",IF(AND(S486=0,U486=0),0%,IF(S486&lt;U486,SUM(U486-S486)/S486,IF(S486&gt;U486,SUM(-1*(S486-U486)/S486),"")))))</x:f>
        <x:v/>
      </x:c>
      <x:c r="U486" s="189" t="n">
        <x:v>498.00</x:v>
      </x:c>
      <x:c r="V486" s="189" t="n">
        <x:f ca="1">=SUM(U486/ round((O486- M486)/30.42,0))</x:f>
        <x:v/>
      </x:c>
      <x:c r="W486" s="195">
        <x:f ca="1">=IF(T486="","",IF(T486="-","",IF(U486=0,"",IF(OR(T486&gt;AA4,T486&lt;-AA4),"*",""))))</x:f>
        <x:v/>
      </x:c>
      <x:c r="X486" s="91" t="str">
        <x:v/>
      </x:c>
    </x:row>
    <x:row r="487" spans="1:25" s="12" x14ac:dyDescent="0.25">
      <x:c r="A487" s="96" t="str">
        <x:v>479</x:v>
      </x:c>
      <x:c r="B487" s="192" t="str">
        <x:v>FPR49571</x:v>
      </x:c>
      <x:c r="C487" s="192" t="str">
        <x:v>HP LJ M425</x:v>
      </x:c>
      <x:c r="D487" s="192" t="str">
        <x:v>B/W Laser Prints</x:v>
      </x:c>
      <x:c r="E487" s="192" t="str">
        <x:v>CNF8G8GH7C</x:v>
      </x:c>
      <x:c r="F487" s="192" t="str">
        <x:v>Active</x:v>
      </x:c>
      <x:c r="G487" s="192" t="str">
        <x:v>1050 - Longview HVAC</x:v>
      </x:c>
      <x:c r="H487" s="192" t="str">
        <x:v/>
      </x:c>
      <x:c r="I487" s="192" t="str">
        <x:v>Hallway</x:v>
      </x:c>
      <x:c r="J487" s="192" t="str">
        <x:v/>
      </x:c>
      <x:c r="K487" s="192" t="str">
        <x:v/>
      </x:c>
      <x:c r="L487" s="192" t="str">
        <x:v>1050</x:v>
      </x:c>
      <x:c r="M487" s="192" t="str">
        <x:v>1/26/2017</x:v>
      </x:c>
      <x:c r="N487" s="183" t="n">
        <x:v>0.00</x:v>
      </x:c>
      <x:c r="O487" s="192" t="str">
        <x:v>3/9/2017</x:v>
      </x:c>
      <x:c r="P487" s="183" t="n">
        <x:v>497.00</x:v>
      </x:c>
      <x:c r="Q487" s="207" t="n">
        <x:v>0.0001</x:v>
      </x:c>
      <x:c r="R487" s="207" t="n">
        <x:v>0.0003</x:v>
      </x:c>
      <x:c r="S487" s="183" t="n">
        <x:v/>
      </x:c>
      <x:c r="T487" s="182" t="n">
        <x:f ca="1">=IF(AND(U487=0,S487&gt;0),-100%,IF(OR(S487=0,S487="-"),"-",IF(AND(S487=0,U487=0),0%,IF(S487&lt;U487,SUM(U487-S487)/S487,IF(S487&gt;U487,SUM(-1*(S487-U487)/S487),"")))))</x:f>
        <x:v/>
      </x:c>
      <x:c r="U487" s="183" t="n">
        <x:v>497.00</x:v>
      </x:c>
      <x:c r="V487" s="183" t="n">
        <x:f ca="1">=SUM(U487/ round((O487- M487)/30.42,0))</x:f>
        <x:v/>
      </x:c>
      <x:c r="W487" s="196">
        <x:f ca="1">=IF(T487="","",IF(T487="-","",IF(U487=0,"",IF(OR(T487&gt;AA4,T487&lt;-AA4),"*",""))))</x:f>
        <x:v/>
      </x:c>
      <x:c r="X487" s="98" t="str">
        <x:v/>
      </x:c>
    </x:row>
    <x:row r="488" spans="1:25" s="12" x14ac:dyDescent="0.25">
      <x:c r="A488" s="90" t="str">
        <x:v>480</x:v>
      </x:c>
      <x:c r="B488" s="191" t="str">
        <x:v>FPR55944</x:v>
      </x:c>
      <x:c r="C488" s="191" t="str">
        <x:v>HP LJ M401n</x:v>
      </x:c>
      <x:c r="D488" s="191" t="str">
        <x:v>B/W Laser Prints</x:v>
      </x:c>
      <x:c r="E488" s="191" t="str">
        <x:v>PHGDB79189</x:v>
      </x:c>
      <x:c r="F488" s="191" t="str">
        <x:v>Active</x:v>
      </x:c>
      <x:c r="G488" s="191" t="str">
        <x:v>1121- Expressions Home Gallery</x:v>
      </x:c>
      <x:c r="H488" s="191" t="str">
        <x:v/>
      </x:c>
      <x:c r="I488" s="191" t="str">
        <x:v>Showroom Floor</x:v>
      </x:c>
      <x:c r="J488" s="191" t="str">
        <x:v/>
      </x:c>
      <x:c r="K488" s="191" t="str">
        <x:v/>
      </x:c>
      <x:c r="L488" s="191" t="str">
        <x:v>1121</x:v>
      </x:c>
      <x:c r="M488" s="191" t="str">
        <x:v>4/1/2016</x:v>
      </x:c>
      <x:c r="N488" s="189" t="n">
        <x:v>0.00</x:v>
      </x:c>
      <x:c r="O488" s="191" t="str">
        <x:v>5/25/2016</x:v>
      </x:c>
      <x:c r="P488" s="189" t="n">
        <x:v>491.00</x:v>
      </x:c>
      <x:c r="Q488" s="206" t="n">
        <x:v>0.0001</x:v>
      </x:c>
      <x:c r="R488" s="206" t="n">
        <x:v>0.0003</x:v>
      </x:c>
      <x:c r="S488" s="189" t="n">
        <x:v/>
      </x:c>
      <x:c r="T488" s="187" t="n">
        <x:f ca="1">=IF(AND(U488=0,S488&gt;0),-100%,IF(OR(S488=0,S488="-"),"-",IF(AND(S488=0,U488=0),0%,IF(S488&lt;U488,SUM(U488-S488)/S488,IF(S488&gt;U488,SUM(-1*(S488-U488)/S488),"")))))</x:f>
        <x:v/>
      </x:c>
      <x:c r="U488" s="189" t="n">
        <x:v>491.00</x:v>
      </x:c>
      <x:c r="V488" s="189" t="n">
        <x:f ca="1">=SUM(U488/ round((O488- M488)/30.42,0))</x:f>
        <x:v/>
      </x:c>
      <x:c r="W488" s="195">
        <x:f ca="1">=IF(T488="","",IF(T488="-","",IF(U488=0,"",IF(OR(T488&gt;AA4,T488&lt;-AA4),"*",""))))</x:f>
        <x:v/>
      </x:c>
      <x:c r="X488" s="91" t="str">
        <x:v/>
      </x:c>
    </x:row>
    <x:row r="489" spans="1:25" s="12" x14ac:dyDescent="0.25">
      <x:c r="A489" s="96" t="str">
        <x:v>481</x:v>
      </x:c>
      <x:c r="B489" s="192" t="str">
        <x:v>AFPR51579</x:v>
      </x:c>
      <x:c r="C489" s="192" t="str">
        <x:v>HP LJ M401dn</x:v>
      </x:c>
      <x:c r="D489" s="192" t="str">
        <x:v>B/W Laser Prints</x:v>
      </x:c>
      <x:c r="E489" s="192" t="str">
        <x:v>VNG3H13568</x:v>
      </x:c>
      <x:c r="F489" s="192" t="str">
        <x:v>Inactive</x:v>
      </x:c>
      <x:c r="G489" s="192" t="str">
        <x:v>M650 - Annex</x:v>
      </x:c>
      <x:c r="H489" s="192" t="str">
        <x:v/>
      </x:c>
      <x:c r="I489" s="192" t="str">
        <x:v>Storage</x:v>
      </x:c>
      <x:c r="J489" s="192" t="str">
        <x:v/>
      </x:c>
      <x:c r="K489" s="192" t="str">
        <x:v/>
      </x:c>
      <x:c r="L489" s="192" t="str">
        <x:v>1043</x:v>
      </x:c>
      <x:c r="M489" s="192" t="str">
        <x:v>3/1/2015</x:v>
      </x:c>
      <x:c r="N489" s="183" t="n">
        <x:v>0.00</x:v>
      </x:c>
      <x:c r="O489" s="192" t="str">
        <x:v>5/29/2015</x:v>
      </x:c>
      <x:c r="P489" s="183" t="n">
        <x:v>477.00</x:v>
      </x:c>
      <x:c r="Q489" s="207" t="n">
        <x:v>0.0001</x:v>
      </x:c>
      <x:c r="R489" s="207" t="n">
        <x:v>0.0003</x:v>
      </x:c>
      <x:c r="S489" s="183" t="n">
        <x:v/>
      </x:c>
      <x:c r="T489" s="182" t="n">
        <x:f ca="1">=IF(AND(U489=0,S489&gt;0),-100%,IF(OR(S489=0,S489="-"),"-",IF(AND(S489=0,U489=0),0%,IF(S489&lt;U489,SUM(U489-S489)/S489,IF(S489&gt;U489,SUM(-1*(S489-U489)/S489),"")))))</x:f>
        <x:v/>
      </x:c>
      <x:c r="U489" s="183" t="n">
        <x:v>477.00</x:v>
      </x:c>
      <x:c r="V489" s="183" t="n">
        <x:f ca="1">=SUM(U489/ round((O489- M489)/30.42,0))</x:f>
        <x:v/>
      </x:c>
      <x:c r="W489" s="196">
        <x:f ca="1">=IF(T489="","",IF(T489="-","",IF(U489=0,"",IF(OR(T489&gt;AA4,T489&lt;-AA4),"*",""))))</x:f>
        <x:v/>
      </x:c>
      <x:c r="X489" s="98" t="str">
        <x:v/>
      </x:c>
    </x:row>
    <x:row r="490" spans="1:25" s="12" x14ac:dyDescent="0.25">
      <x:c r="A490" s="90" t="str">
        <x:v>482</x:v>
      </x:c>
      <x:c r="B490" s="191" t="str">
        <x:v>FPR48576</x:v>
      </x:c>
      <x:c r="C490" s="191" t="str">
        <x:v>HP LJ M425</x:v>
      </x:c>
      <x:c r="D490" s="191" t="str">
        <x:v>B/W Laser Prints</x:v>
      </x:c>
      <x:c r="E490" s="191" t="str">
        <x:v>CNF8G1N8R6</x:v>
      </x:c>
      <x:c r="F490" s="191" t="str">
        <x:v>Active</x:v>
      </x:c>
      <x:c r="G490" s="191" t="str">
        <x:v>1086 - San Antonio Northwest</x:v>
      </x:c>
      <x:c r="H490" s="191" t="str">
        <x:v/>
      </x:c>
      <x:c r="I490" s="191" t="str">
        <x:v>Front Service Desk</x:v>
      </x:c>
      <x:c r="J490" s="191" t="str">
        <x:v/>
      </x:c>
      <x:c r="K490" s="191" t="str">
        <x:v/>
      </x:c>
      <x:c r="L490" s="191" t="str">
        <x:v>1086</x:v>
      </x:c>
      <x:c r="M490" s="191" t="str">
        <x:v>3/1/2018</x:v>
      </x:c>
      <x:c r="N490" s="189" t="n">
        <x:v>0.00</x:v>
      </x:c>
      <x:c r="O490" s="191" t="str">
        <x:v>5/31/2018</x:v>
      </x:c>
      <x:c r="P490" s="189" t="n">
        <x:v>475.00</x:v>
      </x:c>
      <x:c r="Q490" s="206" t="n">
        <x:v>0.0001</x:v>
      </x:c>
      <x:c r="R490" s="206" t="n">
        <x:v>0.0003</x:v>
      </x:c>
      <x:c r="S490" s="189" t="n">
        <x:v/>
      </x:c>
      <x:c r="T490" s="187" t="n">
        <x:f ca="1">=IF(AND(U490=0,S490&gt;0),-100%,IF(OR(S490=0,S490="-"),"-",IF(AND(S490=0,U490=0),0%,IF(S490&lt;U490,SUM(U490-S490)/S490,IF(S490&gt;U490,SUM(-1*(S490-U490)/S490),"")))))</x:f>
        <x:v/>
      </x:c>
      <x:c r="U490" s="189" t="n">
        <x:v>475.00</x:v>
      </x:c>
      <x:c r="V490" s="189" t="n">
        <x:f ca="1">=SUM(U490/ round((O490- M490)/30.42,0))</x:f>
        <x:v/>
      </x:c>
      <x:c r="W490" s="195">
        <x:f ca="1">=IF(T490="","",IF(T490="-","",IF(U490=0,"",IF(OR(T490&gt;AA4,T490&lt;-AA4),"*",""))))</x:f>
        <x:v/>
      </x:c>
      <x:c r="X490" s="91" t="str">
        <x:v/>
      </x:c>
    </x:row>
    <x:row r="491" spans="1:25" s="12" x14ac:dyDescent="0.25">
      <x:c r="A491" s="96" t="str">
        <x:v>483</x:v>
      </x:c>
      <x:c r="B491" s="192" t="str">
        <x:v>FPR49483</x:v>
      </x:c>
      <x:c r="C491" s="192" t="str">
        <x:v>HP LJ M401dn</x:v>
      </x:c>
      <x:c r="D491" s="192" t="str">
        <x:v>B/W Laser Prints</x:v>
      </x:c>
      <x:c r="E491" s="192" t="str">
        <x:v>VNG3H02435</x:v>
      </x:c>
      <x:c r="F491" s="192" t="str">
        <x:v>Active</x:v>
      </x:c>
      <x:c r="G491" s="192" t="str">
        <x:v>M650 - Fort Worth (Corp)</x:v>
      </x:c>
      <x:c r="H491" s="192" t="str">
        <x:v/>
      </x:c>
      <x:c r="I491" s="192" t="str">
        <x:v>IT</x:v>
      </x:c>
      <x:c r="J491" s="192" t="str">
        <x:v/>
      </x:c>
      <x:c r="K491" s="192" t="str">
        <x:v>Matt Moses</x:v>
      </x:c>
      <x:c r="L491" s="192" t="str">
        <x:v>M650</x:v>
      </x:c>
      <x:c r="M491" s="192" t="str">
        <x:v>1/7/2015</x:v>
      </x:c>
      <x:c r="N491" s="183" t="n">
        <x:v>2424.00</x:v>
      </x:c>
      <x:c r="O491" s="192" t="str">
        <x:v>2/28/2015</x:v>
      </x:c>
      <x:c r="P491" s="183" t="n">
        <x:v>2897.00</x:v>
      </x:c>
      <x:c r="Q491" s="207" t="n">
        <x:v>0.0001</x:v>
      </x:c>
      <x:c r="R491" s="207" t="n">
        <x:v>0.0003</x:v>
      </x:c>
      <x:c r="S491" s="183" t="n">
        <x:v/>
      </x:c>
      <x:c r="T491" s="182" t="n">
        <x:f ca="1">=IF(AND(U491=0,S491&gt;0),-100%,IF(OR(S491=0,S491="-"),"-",IF(AND(S491=0,U491=0),0%,IF(S491&lt;U491,SUM(U491-S491)/S491,IF(S491&gt;U491,SUM(-1*(S491-U491)/S491),"")))))</x:f>
        <x:v/>
      </x:c>
      <x:c r="U491" s="183" t="n">
        <x:v>473.00</x:v>
      </x:c>
      <x:c r="V491" s="183" t="n">
        <x:f ca="1">=SUM(U491/ round((O491- M491)/30.42,0))</x:f>
        <x:v/>
      </x:c>
      <x:c r="W491" s="196">
        <x:f ca="1">=IF(T491="","",IF(T491="-","",IF(U491=0,"",IF(OR(T491&gt;AA4,T491&lt;-AA4),"*",""))))</x:f>
        <x:v/>
      </x:c>
      <x:c r="X491" s="98" t="str">
        <x:v/>
      </x:c>
    </x:row>
    <x:row r="492" spans="1:25" s="12" x14ac:dyDescent="0.25">
      <x:c r="A492" s="90" t="str">
        <x:v>484</x:v>
      </x:c>
      <x:c r="B492" s="191" t="str">
        <x:v>FPR48668</x:v>
      </x:c>
      <x:c r="C492" s="191" t="str">
        <x:v>Ricoh SP C320DN</x:v>
      </x:c>
      <x:c r="D492" s="191" t="str">
        <x:v>B/W Laser Prints</x:v>
      </x:c>
      <x:c r="E492" s="191" t="str">
        <x:v>S9939601132</x:v>
      </x:c>
      <x:c r="F492" s="191" t="str">
        <x:v>Active</x:v>
      </x:c>
      <x:c r="G492" s="191" t="str">
        <x:v>M650 - Fort Worth (Corp)</x:v>
      </x:c>
      <x:c r="H492" s="191" t="str">
        <x:v/>
      </x:c>
      <x:c r="I492" s="191" t="str">
        <x:v/>
      </x:c>
      <x:c r="J492" s="191" t="str">
        <x:v/>
      </x:c>
      <x:c r="K492" s="191" t="str">
        <x:v>Charlie Allen</x:v>
      </x:c>
      <x:c r="L492" s="191" t="str">
        <x:v>M100</x:v>
      </x:c>
      <x:c r="M492" s="191" t="str">
        <x:v>11/28/2016</x:v>
      </x:c>
      <x:c r="N492" s="189" t="n">
        <x:v>7672.00</x:v>
      </x:c>
      <x:c r="O492" s="191" t="str">
        <x:v>2/21/2017</x:v>
      </x:c>
      <x:c r="P492" s="189" t="n">
        <x:v>8137.00</x:v>
      </x:c>
      <x:c r="Q492" s="206" t="n">
        <x:v>0.0001</x:v>
      </x:c>
      <x:c r="R492" s="206" t="n">
        <x:v>0.0003</x:v>
      </x:c>
      <x:c r="S492" s="189" t="n">
        <x:v/>
      </x:c>
      <x:c r="T492" s="187" t="n">
        <x:f ca="1">=IF(AND(U492=0,S492&gt;0),-100%,IF(OR(S492=0,S492="-"),"-",IF(AND(S492=0,U492=0),0%,IF(S492&lt;U492,SUM(U492-S492)/S492,IF(S492&gt;U492,SUM(-1*(S492-U492)/S492),"")))))</x:f>
        <x:v/>
      </x:c>
      <x:c r="U492" s="189" t="n">
        <x:v>465.00</x:v>
      </x:c>
      <x:c r="V492" s="189" t="n">
        <x:f ca="1">=SUM(U492/ round((O492- M492)/30.42,0))</x:f>
        <x:v/>
      </x:c>
      <x:c r="W492" s="195">
        <x:f ca="1">=IF(T492="","",IF(T492="-","",IF(U492=0,"",IF(OR(T492&gt;AA4,T492&lt;-AA4),"*",""))))</x:f>
        <x:v/>
      </x:c>
      <x:c r="X492" s="91" t="str">
        <x:v/>
      </x:c>
    </x:row>
    <x:row r="493" spans="1:25" s="12" x14ac:dyDescent="0.25">
      <x:c r="A493" s="96" t="str">
        <x:v>485</x:v>
      </x:c>
      <x:c r="B493" s="192" t="str">
        <x:v>FPR51547</x:v>
      </x:c>
      <x:c r="C493" s="192" t="str">
        <x:v>HP LJ M401n</x:v>
      </x:c>
      <x:c r="D493" s="192" t="str">
        <x:v>B/W Laser Prints</x:v>
      </x:c>
      <x:c r="E493" s="192" t="str">
        <x:v>PHGDB61026</x:v>
      </x:c>
      <x:c r="F493" s="192" t="str">
        <x:v>Active</x:v>
      </x:c>
      <x:c r="G493" s="192" t="str">
        <x:v>1081 - Expressions Home Gallery</x:v>
      </x:c>
      <x:c r="H493" s="192" t="str">
        <x:v/>
      </x:c>
      <x:c r="I493" s="192" t="str">
        <x:v/>
      </x:c>
      <x:c r="J493" s="192" t="str">
        <x:v/>
      </x:c>
      <x:c r="K493" s="192" t="str">
        <x:v/>
      </x:c>
      <x:c r="L493" s="192" t="str">
        <x:v>1081</x:v>
      </x:c>
      <x:c r="M493" s="192" t="str">
        <x:v>12/4/2015</x:v>
      </x:c>
      <x:c r="N493" s="183" t="n">
        <x:v>0.00</x:v>
      </x:c>
      <x:c r="O493" s="192" t="str">
        <x:v>2/22/2016</x:v>
      </x:c>
      <x:c r="P493" s="183" t="n">
        <x:v>462.00</x:v>
      </x:c>
      <x:c r="Q493" s="207" t="n">
        <x:v>0.0001</x:v>
      </x:c>
      <x:c r="R493" s="207" t="n">
        <x:v>0.0003</x:v>
      </x:c>
      <x:c r="S493" s="183" t="n">
        <x:v/>
      </x:c>
      <x:c r="T493" s="182" t="n">
        <x:f ca="1">=IF(AND(U493=0,S493&gt;0),-100%,IF(OR(S493=0,S493="-"),"-",IF(AND(S493=0,U493=0),0%,IF(S493&lt;U493,SUM(U493-S493)/S493,IF(S493&gt;U493,SUM(-1*(S493-U493)/S493),"")))))</x:f>
        <x:v/>
      </x:c>
      <x:c r="U493" s="183" t="n">
        <x:v>462.00</x:v>
      </x:c>
      <x:c r="V493" s="183" t="n">
        <x:f ca="1">=SUM(U493/ round((O493- M493)/30.42,0))</x:f>
        <x:v/>
      </x:c>
      <x:c r="W493" s="196">
        <x:f ca="1">=IF(T493="","",IF(T493="-","",IF(U493=0,"",IF(OR(T493&gt;AA4,T493&lt;-AA4),"*",""))))</x:f>
        <x:v/>
      </x:c>
      <x:c r="X493" s="98" t="str">
        <x:v/>
      </x:c>
    </x:row>
    <x:row r="494" spans="1:25" s="12" x14ac:dyDescent="0.25">
      <x:c r="A494" s="90" t="str">
        <x:v>486</x:v>
      </x:c>
      <x:c r="B494" s="191" t="str">
        <x:v>FPR49577</x:v>
      </x:c>
      <x:c r="C494" s="191" t="str">
        <x:v>HP CLJ M476dn MFP</x:v>
      </x:c>
      <x:c r="D494" s="191" t="str">
        <x:v>B/W Laser Prints</x:v>
      </x:c>
      <x:c r="E494" s="191" t="str">
        <x:v>CNB8G7M29D</x:v>
      </x:c>
      <x:c r="F494" s="191" t="str">
        <x:v>Active</x:v>
      </x:c>
      <x:c r="G494" s="191" t="str">
        <x:v>1003 - Dallas</x:v>
      </x:c>
      <x:c r="H494" s="191" t="str">
        <x:v/>
      </x:c>
      <x:c r="I494" s="191" t="str">
        <x:v/>
      </x:c>
      <x:c r="J494" s="191" t="str">
        <x:v/>
      </x:c>
      <x:c r="K494" s="191" t="str">
        <x:v/>
      </x:c>
      <x:c r="L494" s="191" t="str">
        <x:v>1003</x:v>
      </x:c>
      <x:c r="M494" s="191" t="str">
        <x:v>3/1/2016</x:v>
      </x:c>
      <x:c r="N494" s="189" t="n">
        <x:v>0.00</x:v>
      </x:c>
      <x:c r="O494" s="191" t="str">
        <x:v>5/27/2016</x:v>
      </x:c>
      <x:c r="P494" s="189" t="n">
        <x:v>459.00</x:v>
      </x:c>
      <x:c r="Q494" s="206" t="n">
        <x:v>0.0001</x:v>
      </x:c>
      <x:c r="R494" s="206" t="n">
        <x:v>0.0003</x:v>
      </x:c>
      <x:c r="S494" s="189" t="n">
        <x:v/>
      </x:c>
      <x:c r="T494" s="187" t="n">
        <x:f ca="1">=IF(AND(U494=0,S494&gt;0),-100%,IF(OR(S494=0,S494="-"),"-",IF(AND(S494=0,U494=0),0%,IF(S494&lt;U494,SUM(U494-S494)/S494,IF(S494&gt;U494,SUM(-1*(S494-U494)/S494),"")))))</x:f>
        <x:v/>
      </x:c>
      <x:c r="U494" s="189" t="n">
        <x:v>459.00</x:v>
      </x:c>
      <x:c r="V494" s="189" t="n">
        <x:f ca="1">=SUM(U494/ round((O494- M494)/30.42,0))</x:f>
        <x:v/>
      </x:c>
      <x:c r="W494" s="195">
        <x:f ca="1">=IF(T494="","",IF(T494="-","",IF(U494=0,"",IF(OR(T494&gt;AA4,T494&lt;-AA4),"*",""))))</x:f>
        <x:v/>
      </x:c>
      <x:c r="X494" s="91" t="str">
        <x:v/>
      </x:c>
    </x:row>
    <x:row r="495" spans="1:25" s="12" x14ac:dyDescent="0.25">
      <x:c r="A495" s="96" t="str">
        <x:v>487</x:v>
      </x:c>
      <x:c r="B495" s="192" t="str">
        <x:v>FPR49095</x:v>
      </x:c>
      <x:c r="C495" s="192" t="str">
        <x:v>HP CLJ M476dn MFP</x:v>
      </x:c>
      <x:c r="D495" s="192" t="str">
        <x:v>B/W Laser Prints</x:v>
      </x:c>
      <x:c r="E495" s="192" t="str">
        <x:v>CNB8G4RGSR</x:v>
      </x:c>
      <x:c r="F495" s="192" t="str">
        <x:v>Active</x:v>
      </x:c>
      <x:c r="G495" s="192" t="str">
        <x:v>1049 - Houston HVAC</x:v>
      </x:c>
      <x:c r="H495" s="192" t="str">
        <x:v/>
      </x:c>
      <x:c r="I495" s="192" t="str">
        <x:v/>
      </x:c>
      <x:c r="J495" s="192" t="str">
        <x:v/>
      </x:c>
      <x:c r="K495" s="192" t="str">
        <x:v>Jason</x:v>
      </x:c>
      <x:c r="L495" s="192" t="str">
        <x:v>1049</x:v>
      </x:c>
      <x:c r="M495" s="192" t="str">
        <x:v>6/8/2016</x:v>
      </x:c>
      <x:c r="N495" s="183" t="n">
        <x:v>1638.00</x:v>
      </x:c>
      <x:c r="O495" s="192" t="str">
        <x:v>9/2/2016</x:v>
      </x:c>
      <x:c r="P495" s="183" t="n">
        <x:v>2097.00</x:v>
      </x:c>
      <x:c r="Q495" s="207" t="n">
        <x:v>0.0001</x:v>
      </x:c>
      <x:c r="R495" s="207" t="n">
        <x:v>0.0003</x:v>
      </x:c>
      <x:c r="S495" s="183" t="n">
        <x:v/>
      </x:c>
      <x:c r="T495" s="182" t="n">
        <x:f ca="1">=IF(AND(U495=0,S495&gt;0),-100%,IF(OR(S495=0,S495="-"),"-",IF(AND(S495=0,U495=0),0%,IF(S495&lt;U495,SUM(U495-S495)/S495,IF(S495&gt;U495,SUM(-1*(S495-U495)/S495),"")))))</x:f>
        <x:v/>
      </x:c>
      <x:c r="U495" s="183" t="n">
        <x:v>459.00</x:v>
      </x:c>
      <x:c r="V495" s="183" t="n">
        <x:f ca="1">=SUM(U495/ round((O495- M495)/30.42,0))</x:f>
        <x:v/>
      </x:c>
      <x:c r="W495" s="196">
        <x:f ca="1">=IF(T495="","",IF(T495="-","",IF(U495=0,"",IF(OR(T495&gt;AA4,T495&lt;-AA4),"*",""))))</x:f>
        <x:v/>
      </x:c>
      <x:c r="X495" s="98" t="str">
        <x:v/>
      </x:c>
    </x:row>
    <x:row r="496" spans="1:25" s="12" x14ac:dyDescent="0.25">
      <x:c r="A496" s="90" t="str">
        <x:v>488</x:v>
      </x:c>
      <x:c r="B496" s="191" t="str">
        <x:v>FPR48754</x:v>
      </x:c>
      <x:c r="C496" s="191" t="str">
        <x:v>HP CLJ M476nw</x:v>
      </x:c>
      <x:c r="D496" s="191" t="str">
        <x:v>B/W Laser Prints</x:v>
      </x:c>
      <x:c r="E496" s="191" t="str">
        <x:v>CNB6G2T8NY</x:v>
      </x:c>
      <x:c r="F496" s="191" t="str">
        <x:v>Active</x:v>
      </x:c>
      <x:c r="G496" s="191" t="str">
        <x:v>M100 - Water Gardens Bldg.</x:v>
      </x:c>
      <x:c r="H496" s="191" t="str">
        <x:v/>
      </x:c>
      <x:c r="I496" s="191" t="str">
        <x:v/>
      </x:c>
      <x:c r="J496" s="191" t="str">
        <x:v/>
      </x:c>
      <x:c r="K496" s="191" t="str">
        <x:v>Ron Bohannan</x:v>
      </x:c>
      <x:c r="L496" s="191" t="str">
        <x:v>1999-F801</x:v>
      </x:c>
      <x:c r="M496" s="191" t="str">
        <x:v>6/1/2014</x:v>
      </x:c>
      <x:c r="N496" s="189" t="n">
        <x:v>5.00</x:v>
      </x:c>
      <x:c r="O496" s="191" t="str">
        <x:v>12/9/2014</x:v>
      </x:c>
      <x:c r="P496" s="189" t="n">
        <x:v>455.00</x:v>
      </x:c>
      <x:c r="Q496" s="206" t="n">
        <x:v>0.0001</x:v>
      </x:c>
      <x:c r="R496" s="206" t="n">
        <x:v>0.0003</x:v>
      </x:c>
      <x:c r="S496" s="189" t="n">
        <x:v/>
      </x:c>
      <x:c r="T496" s="187" t="n">
        <x:f ca="1">=IF(AND(U496=0,S496&gt;0),-100%,IF(OR(S496=0,S496="-"),"-",IF(AND(S496=0,U496=0),0%,IF(S496&lt;U496,SUM(U496-S496)/S496,IF(S496&gt;U496,SUM(-1*(S496-U496)/S496),"")))))</x:f>
        <x:v/>
      </x:c>
      <x:c r="U496" s="189" t="n">
        <x:v>450.00</x:v>
      </x:c>
      <x:c r="V496" s="189" t="n">
        <x:f ca="1">=SUM(U496/ round((O496- M496)/30.42,0))</x:f>
        <x:v/>
      </x:c>
      <x:c r="W496" s="195">
        <x:f ca="1">=IF(T496="","",IF(T496="-","",IF(U496=0,"",IF(OR(T496&gt;AA4,T496&lt;-AA4),"*",""))))</x:f>
        <x:v/>
      </x:c>
      <x:c r="X496" s="91" t="str">
        <x:v/>
      </x:c>
    </x:row>
    <x:row r="497" spans="1:25" s="12" x14ac:dyDescent="0.25">
      <x:c r="A497" s="96" t="str">
        <x:v>489</x:v>
      </x:c>
      <x:c r="B497" s="192" t="str">
        <x:v>FPR51543</x:v>
      </x:c>
      <x:c r="C497" s="192" t="str">
        <x:v>HP LJ M401n</x:v>
      </x:c>
      <x:c r="D497" s="192" t="str">
        <x:v>B/W Laser Prints</x:v>
      </x:c>
      <x:c r="E497" s="192" t="str">
        <x:v>PHGDB61036</x:v>
      </x:c>
      <x:c r="F497" s="192" t="str">
        <x:v>Active</x:v>
      </x:c>
      <x:c r="G497" s="192" t="str">
        <x:v>1138 - Ott Distributors</x:v>
      </x:c>
      <x:c r="H497" s="192" t="str">
        <x:v/>
      </x:c>
      <x:c r="I497" s="192" t="str">
        <x:v/>
      </x:c>
      <x:c r="J497" s="192" t="str">
        <x:v/>
      </x:c>
      <x:c r="K497" s="192" t="str">
        <x:v/>
      </x:c>
      <x:c r="L497" s="192" t="str">
        <x:v>1138</x:v>
      </x:c>
      <x:c r="M497" s="192" t="str">
        <x:v>12/4/2015</x:v>
      </x:c>
      <x:c r="N497" s="183" t="n">
        <x:v>0.00</x:v>
      </x:c>
      <x:c r="O497" s="192" t="str">
        <x:v>2/29/2016</x:v>
      </x:c>
      <x:c r="P497" s="183" t="n">
        <x:v>450.00</x:v>
      </x:c>
      <x:c r="Q497" s="207" t="n">
        <x:v>0.0001</x:v>
      </x:c>
      <x:c r="R497" s="207" t="n">
        <x:v>0.0003</x:v>
      </x:c>
      <x:c r="S497" s="183" t="n">
        <x:v/>
      </x:c>
      <x:c r="T497" s="182" t="n">
        <x:f ca="1">=IF(AND(U497=0,S497&gt;0),-100%,IF(OR(S497=0,S497="-"),"-",IF(AND(S497=0,U497=0),0%,IF(S497&lt;U497,SUM(U497-S497)/S497,IF(S497&gt;U497,SUM(-1*(S497-U497)/S497),"")))))</x:f>
        <x:v/>
      </x:c>
      <x:c r="U497" s="183" t="n">
        <x:v>450.00</x:v>
      </x:c>
      <x:c r="V497" s="183" t="n">
        <x:f ca="1">=SUM(U497/ round((O497- M497)/30.42,0))</x:f>
        <x:v/>
      </x:c>
      <x:c r="W497" s="196">
        <x:f ca="1">=IF(T497="","",IF(T497="-","",IF(U497=0,"",IF(OR(T497&gt;AA4,T497&lt;-AA4),"*",""))))</x:f>
        <x:v/>
      </x:c>
      <x:c r="X497" s="98" t="str">
        <x:v/>
      </x:c>
    </x:row>
    <x:row r="498" spans="1:25" s="12" x14ac:dyDescent="0.25">
      <x:c r="A498" s="90" t="str">
        <x:v>490</x:v>
      </x:c>
      <x:c r="B498" s="191" t="str">
        <x:v>AFPR51665</x:v>
      </x:c>
      <x:c r="C498" s="191" t="str">
        <x:v>HP LJ M401dn</x:v>
      </x:c>
      <x:c r="D498" s="191" t="str">
        <x:v>B/W Laser Prints</x:v>
      </x:c>
      <x:c r="E498" s="191" t="str">
        <x:v>PHGFB82835</x:v>
      </x:c>
      <x:c r="F498" s="191" t="str">
        <x:v>Inactive</x:v>
      </x:c>
      <x:c r="G498" s="191" t="str">
        <x:v>1044 - Albuquerque</x:v>
      </x:c>
      <x:c r="H498" s="191" t="str">
        <x:v/>
      </x:c>
      <x:c r="I498" s="191" t="str">
        <x:v>Still In Box / Not Installed</x:v>
      </x:c>
      <x:c r="J498" s="191" t="str">
        <x:v/>
      </x:c>
      <x:c r="K498" s="191" t="str">
        <x:v/>
      </x:c>
      <x:c r="L498" s="191" t="str">
        <x:v>1044</x:v>
      </x:c>
      <x:c r="M498" s="191" t="str">
        <x:v>11/30/2015</x:v>
      </x:c>
      <x:c r="N498" s="189" t="n">
        <x:v>250.00</x:v>
      </x:c>
      <x:c r="O498" s="191" t="str">
        <x:v>2/29/2016</x:v>
      </x:c>
      <x:c r="P498" s="189" t="n">
        <x:v>700.00</x:v>
      </x:c>
      <x:c r="Q498" s="206" t="n">
        <x:v>0.0001</x:v>
      </x:c>
      <x:c r="R498" s="206" t="n">
        <x:v>0.0003</x:v>
      </x:c>
      <x:c r="S498" s="189" t="n">
        <x:v/>
      </x:c>
      <x:c r="T498" s="187" t="n">
        <x:f ca="1">=IF(AND(U498=0,S498&gt;0),-100%,IF(OR(S498=0,S498="-"),"-",IF(AND(S498=0,U498=0),0%,IF(S498&lt;U498,SUM(U498-S498)/S498,IF(S498&gt;U498,SUM(-1*(S498-U498)/S498),"")))))</x:f>
        <x:v/>
      </x:c>
      <x:c r="U498" s="189" t="n">
        <x:v>450.00</x:v>
      </x:c>
      <x:c r="V498" s="189" t="n">
        <x:f ca="1">=SUM(U498/ round((O498- M498)/30.42,0))</x:f>
        <x:v/>
      </x:c>
      <x:c r="W498" s="195">
        <x:f ca="1">=IF(T498="","",IF(T498="-","",IF(U498=0,"",IF(OR(T498&gt;AA4,T498&lt;-AA4),"*",""))))</x:f>
        <x:v/>
      </x:c>
      <x:c r="X498" s="91" t="str">
        <x:v/>
      </x:c>
    </x:row>
    <x:row r="499" spans="1:25" s="12" x14ac:dyDescent="0.25">
      <x:c r="A499" s="96" t="str">
        <x:v>491</x:v>
      </x:c>
      <x:c r="B499" s="192" t="str">
        <x:v>FPR49575</x:v>
      </x:c>
      <x:c r="C499" s="192" t="str">
        <x:v>HP LJ M425</x:v>
      </x:c>
      <x:c r="D499" s="192" t="str">
        <x:v>B/W Laser Prints</x:v>
      </x:c>
      <x:c r="E499" s="192" t="str">
        <x:v>CNF8G8GHBW</x:v>
      </x:c>
      <x:c r="F499" s="192" t="str">
        <x:v>Active</x:v>
      </x:c>
      <x:c r="G499" s="192" t="str">
        <x:v>1024 - Nacagdoches</x:v>
      </x:c>
      <x:c r="H499" s="192" t="str">
        <x:v/>
      </x:c>
      <x:c r="I499" s="192" t="str">
        <x:v/>
      </x:c>
      <x:c r="J499" s="192" t="str">
        <x:v/>
      </x:c>
      <x:c r="K499" s="192" t="str">
        <x:v>Donald Ellis</x:v>
      </x:c>
      <x:c r="L499" s="192" t="str">
        <x:v>1024</x:v>
      </x:c>
      <x:c r="M499" s="192" t="str">
        <x:v>6/1/2014</x:v>
      </x:c>
      <x:c r="N499" s="183" t="n">
        <x:v>5.00</x:v>
      </x:c>
      <x:c r="O499" s="192" t="str">
        <x:v>12/9/2014</x:v>
      </x:c>
      <x:c r="P499" s="183" t="n">
        <x:v>454.00</x:v>
      </x:c>
      <x:c r="Q499" s="207" t="n">
        <x:v>0.0001</x:v>
      </x:c>
      <x:c r="R499" s="207" t="n">
        <x:v>0.0003</x:v>
      </x:c>
      <x:c r="S499" s="183" t="n">
        <x:v/>
      </x:c>
      <x:c r="T499" s="182" t="n">
        <x:f ca="1">=IF(AND(U499=0,S499&gt;0),-100%,IF(OR(S499=0,S499="-"),"-",IF(AND(S499=0,U499=0),0%,IF(S499&lt;U499,SUM(U499-S499)/S499,IF(S499&gt;U499,SUM(-1*(S499-U499)/S499),"")))))</x:f>
        <x:v/>
      </x:c>
      <x:c r="U499" s="183" t="n">
        <x:v>449.00</x:v>
      </x:c>
      <x:c r="V499" s="183" t="n">
        <x:f ca="1">=SUM(U499/ round((O499- M499)/30.42,0))</x:f>
        <x:v/>
      </x:c>
      <x:c r="W499" s="196">
        <x:f ca="1">=IF(T499="","",IF(T499="-","",IF(U499=0,"",IF(OR(T499&gt;AA4,T499&lt;-AA4),"*",""))))</x:f>
        <x:v/>
      </x:c>
      <x:c r="X499" s="98" t="str">
        <x:v/>
      </x:c>
    </x:row>
    <x:row r="500" spans="1:25" s="12" x14ac:dyDescent="0.25">
      <x:c r="A500" s="90" t="str">
        <x:v>492</x:v>
      </x:c>
      <x:c r="B500" s="191" t="str">
        <x:v>FPR48591</x:v>
      </x:c>
      <x:c r="C500" s="191" t="str">
        <x:v>HP LJ M401dn</x:v>
      </x:c>
      <x:c r="D500" s="191" t="str">
        <x:v>B/W Laser Prints</x:v>
      </x:c>
      <x:c r="E500" s="191" t="str">
        <x:v>PHGFF11581</x:v>
      </x:c>
      <x:c r="F500" s="191" t="str">
        <x:v>Active</x:v>
      </x:c>
      <x:c r="G500" s="191" t="str">
        <x:v>1023 - Texarkana</x:v>
      </x:c>
      <x:c r="H500" s="191" t="str">
        <x:v/>
      </x:c>
      <x:c r="I500" s="191" t="str">
        <x:v/>
      </x:c>
      <x:c r="J500" s="191" t="str">
        <x:v/>
      </x:c>
      <x:c r="K500" s="191" t="str">
        <x:v/>
      </x:c>
      <x:c r="L500" s="191" t="str">
        <x:v>1023</x:v>
      </x:c>
      <x:c r="M500" s="191" t="str">
        <x:v>6/1/2014</x:v>
      </x:c>
      <x:c r="N500" s="189" t="n">
        <x:v>2.00</x:v>
      </x:c>
      <x:c r="O500" s="191" t="str">
        <x:v>12/9/2014</x:v>
      </x:c>
      <x:c r="P500" s="189" t="n">
        <x:v>445.00</x:v>
      </x:c>
      <x:c r="Q500" s="206" t="n">
        <x:v>0.0001</x:v>
      </x:c>
      <x:c r="R500" s="206" t="n">
        <x:v>0.0003</x:v>
      </x:c>
      <x:c r="S500" s="189" t="n">
        <x:v/>
      </x:c>
      <x:c r="T500" s="187" t="n">
        <x:f ca="1">=IF(AND(U500=0,S500&gt;0),-100%,IF(OR(S500=0,S500="-"),"-",IF(AND(S500=0,U500=0),0%,IF(S500&lt;U500,SUM(U500-S500)/S500,IF(S500&gt;U500,SUM(-1*(S500-U500)/S500),"")))))</x:f>
        <x:v/>
      </x:c>
      <x:c r="U500" s="189" t="n">
        <x:v>443.00</x:v>
      </x:c>
      <x:c r="V500" s="189" t="n">
        <x:f ca="1">=SUM(U500/ round((O500- M500)/30.42,0))</x:f>
        <x:v/>
      </x:c>
      <x:c r="W500" s="195">
        <x:f ca="1">=IF(T500="","",IF(T500="-","",IF(U500=0,"",IF(OR(T500&gt;AA4,T500&lt;-AA4),"*",""))))</x:f>
        <x:v/>
      </x:c>
      <x:c r="X500" s="91" t="str">
        <x:v/>
      </x:c>
    </x:row>
    <x:row r="501" spans="1:25" s="12" x14ac:dyDescent="0.25">
      <x:c r="A501" s="96" t="str">
        <x:v>493</x:v>
      </x:c>
      <x:c r="B501" s="192" t="str">
        <x:v>FPR49103</x:v>
      </x:c>
      <x:c r="C501" s="192" t="str">
        <x:v>HP LJ M401dn</x:v>
      </x:c>
      <x:c r="D501" s="192" t="str">
        <x:v>B/W Laser Prints</x:v>
      </x:c>
      <x:c r="E501" s="192" t="str">
        <x:v>PHGFF11580</x:v>
      </x:c>
      <x:c r="F501" s="192" t="str">
        <x:v>Active</x:v>
      </x:c>
      <x:c r="G501" s="192" t="str">
        <x:v>1007 - Houston Central</x:v>
      </x:c>
      <x:c r="H501" s="192" t="str">
        <x:v/>
      </x:c>
      <x:c r="I501" s="192" t="str">
        <x:v>Front Desk</x:v>
      </x:c>
      <x:c r="J501" s="192" t="str">
        <x:v>1</x:v>
      </x:c>
      <x:c r="K501" s="192" t="str">
        <x:v>Sylvia</x:v>
      </x:c>
      <x:c r="L501" s="192" t="str">
        <x:v>1007</x:v>
      </x:c>
      <x:c r="M501" s="192" t="str">
        <x:v>6/1/2014</x:v>
      </x:c>
      <x:c r="N501" s="183" t="n">
        <x:v>3.00</x:v>
      </x:c>
      <x:c r="O501" s="192" t="str">
        <x:v>11/30/2014</x:v>
      </x:c>
      <x:c r="P501" s="183" t="n">
        <x:v>442.00</x:v>
      </x:c>
      <x:c r="Q501" s="207" t="n">
        <x:v>0.0001</x:v>
      </x:c>
      <x:c r="R501" s="207" t="n">
        <x:v>0.0003</x:v>
      </x:c>
      <x:c r="S501" s="183" t="n">
        <x:v/>
      </x:c>
      <x:c r="T501" s="182" t="n">
        <x:f ca="1">=IF(AND(U501=0,S501&gt;0),-100%,IF(OR(S501=0,S501="-"),"-",IF(AND(S501=0,U501=0),0%,IF(S501&lt;U501,SUM(U501-S501)/S501,IF(S501&gt;U501,SUM(-1*(S501-U501)/S501),"")))))</x:f>
        <x:v/>
      </x:c>
      <x:c r="U501" s="183" t="n">
        <x:v>439.00</x:v>
      </x:c>
      <x:c r="V501" s="183" t="n">
        <x:f ca="1">=SUM(U501/ round((O501- M501)/30.42,0))</x:f>
        <x:v/>
      </x:c>
      <x:c r="W501" s="196">
        <x:f ca="1">=IF(T501="","",IF(T501="-","",IF(U501=0,"",IF(OR(T501&gt;AA4,T501&lt;-AA4),"*",""))))</x:f>
        <x:v/>
      </x:c>
      <x:c r="X501" s="98" t="str">
        <x:v/>
      </x:c>
    </x:row>
    <x:row r="502" spans="1:25" s="12" x14ac:dyDescent="0.25">
      <x:c r="A502" s="90" t="str">
        <x:v>494</x:v>
      </x:c>
      <x:c r="B502" s="191" t="str">
        <x:v>AFPR49137</x:v>
      </x:c>
      <x:c r="C502" s="191" t="str">
        <x:v>HP LJ M425</x:v>
      </x:c>
      <x:c r="D502" s="191" t="str">
        <x:v>B/W Laser Prints</x:v>
      </x:c>
      <x:c r="E502" s="191" t="str">
        <x:v>CNF8G8L2KF</x:v>
      </x:c>
      <x:c r="F502" s="191" t="str">
        <x:v>Inactive</x:v>
      </x:c>
      <x:c r="G502" s="191" t="str">
        <x:v>1103 - Oklahoma City South</x:v>
      </x:c>
      <x:c r="H502" s="191" t="str">
        <x:v/>
      </x:c>
      <x:c r="I502" s="191" t="str">
        <x:v>Sales Counter / Inactive</x:v>
      </x:c>
      <x:c r="J502" s="191" t="str">
        <x:v/>
      </x:c>
      <x:c r="K502" s="191" t="str">
        <x:v/>
      </x:c>
      <x:c r="L502" s="191" t="str">
        <x:v>1103</x:v>
      </x:c>
      <x:c r="M502" s="191" t="str">
        <x:v>6/1/2014</x:v>
      </x:c>
      <x:c r="N502" s="189" t="n">
        <x:v>0.00</x:v>
      </x:c>
      <x:c r="O502" s="191" t="str">
        <x:v>12/9/2014</x:v>
      </x:c>
      <x:c r="P502" s="189" t="n">
        <x:v>437.00</x:v>
      </x:c>
      <x:c r="Q502" s="206" t="n">
        <x:v>0.0001</x:v>
      </x:c>
      <x:c r="R502" s="206" t="n">
        <x:v>0.0003</x:v>
      </x:c>
      <x:c r="S502" s="189" t="n">
        <x:v/>
      </x:c>
      <x:c r="T502" s="187" t="n">
        <x:f ca="1">=IF(AND(U502=0,S502&gt;0),-100%,IF(OR(S502=0,S502="-"),"-",IF(AND(S502=0,U502=0),0%,IF(S502&lt;U502,SUM(U502-S502)/S502,IF(S502&gt;U502,SUM(-1*(S502-U502)/S502),"")))))</x:f>
        <x:v/>
      </x:c>
      <x:c r="U502" s="189" t="n">
        <x:v>437.00</x:v>
      </x:c>
      <x:c r="V502" s="189" t="n">
        <x:f ca="1">=SUM(U502/ round((O502- M502)/30.42,0))</x:f>
        <x:v/>
      </x:c>
      <x:c r="W502" s="195">
        <x:f ca="1">=IF(T502="","",IF(T502="-","",IF(U502=0,"",IF(OR(T502&gt;AA4,T502&lt;-AA4),"*",""))))</x:f>
        <x:v/>
      </x:c>
      <x:c r="X502" s="91" t="str">
        <x:v/>
      </x:c>
    </x:row>
    <x:row r="503" spans="1:25" s="12" x14ac:dyDescent="0.25">
      <x:c r="A503" s="96" t="str">
        <x:v>495</x:v>
      </x:c>
      <x:c r="B503" s="192" t="str">
        <x:v>AFPR51645</x:v>
      </x:c>
      <x:c r="C503" s="192" t="str">
        <x:v>HP CLJ M476nw</x:v>
      </x:c>
      <x:c r="D503" s="192" t="str">
        <x:v>B/W Laser Prints</x:v>
      </x:c>
      <x:c r="E503" s="192" t="str">
        <x:v>CNB6G7137D</x:v>
      </x:c>
      <x:c r="F503" s="192" t="str">
        <x:v>Inactive</x:v>
      </x:c>
      <x:c r="G503" s="192" t="str">
        <x:v>1066 - Oklahoma City Showroom</x:v>
      </x:c>
      <x:c r="H503" s="192" t="str">
        <x:v/>
      </x:c>
      <x:c r="I503" s="192" t="str">
        <x:v>Lighting Sales Printer / Cannot Find Printer</x:v>
      </x:c>
      <x:c r="J503" s="192" t="str">
        <x:v/>
      </x:c>
      <x:c r="K503" s="192" t="str">
        <x:v/>
      </x:c>
      <x:c r="L503" s="192" t="str">
        <x:v>1066</x:v>
      </x:c>
      <x:c r="M503" s="192" t="str">
        <x:v>12/10/2015</x:v>
      </x:c>
      <x:c r="N503" s="183" t="n">
        <x:v>0.00</x:v>
      </x:c>
      <x:c r="O503" s="192" t="str">
        <x:v>2/26/2016</x:v>
      </x:c>
      <x:c r="P503" s="183" t="n">
        <x:v>433.00</x:v>
      </x:c>
      <x:c r="Q503" s="207" t="n">
        <x:v>0.0001</x:v>
      </x:c>
      <x:c r="R503" s="207" t="n">
        <x:v>0.0003</x:v>
      </x:c>
      <x:c r="S503" s="183" t="n">
        <x:v/>
      </x:c>
      <x:c r="T503" s="182" t="n">
        <x:f ca="1">=IF(AND(U503=0,S503&gt;0),-100%,IF(OR(S503=0,S503="-"),"-",IF(AND(S503=0,U503=0),0%,IF(S503&lt;U503,SUM(U503-S503)/S503,IF(S503&gt;U503,SUM(-1*(S503-U503)/S503),"")))))</x:f>
        <x:v/>
      </x:c>
      <x:c r="U503" s="183" t="n">
        <x:v>433.00</x:v>
      </x:c>
      <x:c r="V503" s="183" t="n">
        <x:f ca="1">=SUM(U503/ round((O503- M503)/30.42,0))</x:f>
        <x:v/>
      </x:c>
      <x:c r="W503" s="196">
        <x:f ca="1">=IF(T503="","",IF(T503="-","",IF(U503=0,"",IF(OR(T503&gt;AA4,T503&lt;-AA4),"*",""))))</x:f>
        <x:v/>
      </x:c>
      <x:c r="X503" s="98" t="str">
        <x:v/>
      </x:c>
    </x:row>
    <x:row r="504" spans="1:25" s="12" x14ac:dyDescent="0.25">
      <x:c r="A504" s="90" t="str">
        <x:v>496</x:v>
      </x:c>
      <x:c r="B504" s="191" t="str">
        <x:v>FPR49489</x:v>
      </x:c>
      <x:c r="C504" s="191" t="str">
        <x:v>HP LJ M425</x:v>
      </x:c>
      <x:c r="D504" s="191" t="str">
        <x:v>B/W Laser Prints</x:v>
      </x:c>
      <x:c r="E504" s="191" t="str">
        <x:v>CNF8G8PGQ3</x:v>
      </x:c>
      <x:c r="F504" s="191" t="str">
        <x:v>Active</x:v>
      </x:c>
      <x:c r="G504" s="191" t="str">
        <x:v>1006 - Wichita Falls</x:v>
      </x:c>
      <x:c r="H504" s="191" t="str">
        <x:v/>
      </x:c>
      <x:c r="I504" s="191" t="str">
        <x:v>A/C Sales Office / Warehouse</x:v>
      </x:c>
      <x:c r="J504" s="191" t="str">
        <x:v/>
      </x:c>
      <x:c r="K504" s="191" t="str">
        <x:v/>
      </x:c>
      <x:c r="L504" s="191" t="str">
        <x:v>1006</x:v>
      </x:c>
      <x:c r="M504" s="191" t="str">
        <x:v>6/1/2014</x:v>
      </x:c>
      <x:c r="N504" s="189" t="n">
        <x:v>5.00</x:v>
      </x:c>
      <x:c r="O504" s="191" t="str">
        <x:v>12/9/2014</x:v>
      </x:c>
      <x:c r="P504" s="189" t="n">
        <x:v>433.00</x:v>
      </x:c>
      <x:c r="Q504" s="206" t="n">
        <x:v>0.0001</x:v>
      </x:c>
      <x:c r="R504" s="206" t="n">
        <x:v>0.0003</x:v>
      </x:c>
      <x:c r="S504" s="189" t="n">
        <x:v/>
      </x:c>
      <x:c r="T504" s="187" t="n">
        <x:f ca="1">=IF(AND(U504=0,S504&gt;0),-100%,IF(OR(S504=0,S504="-"),"-",IF(AND(S504=0,U504=0),0%,IF(S504&lt;U504,SUM(U504-S504)/S504,IF(S504&gt;U504,SUM(-1*(S504-U504)/S504),"")))))</x:f>
        <x:v/>
      </x:c>
      <x:c r="U504" s="189" t="n">
        <x:v>428.00</x:v>
      </x:c>
      <x:c r="V504" s="189" t="n">
        <x:f ca="1">=SUM(U504/ round((O504- M504)/30.42,0))</x:f>
        <x:v/>
      </x:c>
      <x:c r="W504" s="195">
        <x:f ca="1">=IF(T504="","",IF(T504="-","",IF(U504=0,"",IF(OR(T504&gt;AA4,T504&lt;-AA4),"*",""))))</x:f>
        <x:v/>
      </x:c>
      <x:c r="X504" s="91" t="str">
        <x:v/>
      </x:c>
    </x:row>
    <x:row r="505" spans="1:25" s="12" x14ac:dyDescent="0.25">
      <x:c r="A505" s="96" t="str">
        <x:v>497</x:v>
      </x:c>
      <x:c r="B505" s="192" t="str">
        <x:v>FPR49206</x:v>
      </x:c>
      <x:c r="C505" s="192" t="str">
        <x:v>HP CLJ M476dn MFP</x:v>
      </x:c>
      <x:c r="D505" s="192" t="str">
        <x:v>B/W Laser Prints</x:v>
      </x:c>
      <x:c r="E505" s="192" t="str">
        <x:v>CNB6G415S2</x:v>
      </x:c>
      <x:c r="F505" s="192" t="str">
        <x:v>Active</x:v>
      </x:c>
      <x:c r="G505" s="192" t="str">
        <x:v>M100 - Water Gardens Bldg.</x:v>
      </x:c>
      <x:c r="H505" s="192" t="str">
        <x:v/>
      </x:c>
      <x:c r="I505" s="192" t="str">
        <x:v>President's Office</x:v>
      </x:c>
      <x:c r="J505" s="192" t="str">
        <x:v/>
      </x:c>
      <x:c r="K505" s="192" t="str">
        <x:v>Mike Swedick</x:v>
      </x:c>
      <x:c r="L505" s="192" t="str">
        <x:v>1999-F501</x:v>
      </x:c>
      <x:c r="M505" s="192" t="str">
        <x:v>11/20/2015</x:v>
      </x:c>
      <x:c r="N505" s="183" t="n">
        <x:v>4097.00</x:v>
      </x:c>
      <x:c r="O505" s="192" t="str">
        <x:v>2/22/2016</x:v>
      </x:c>
      <x:c r="P505" s="183" t="n">
        <x:v>4518.00</x:v>
      </x:c>
      <x:c r="Q505" s="207" t="n">
        <x:v>0.0001</x:v>
      </x:c>
      <x:c r="R505" s="207" t="n">
        <x:v>0.0002</x:v>
      </x:c>
      <x:c r="S505" s="183" t="n">
        <x:v/>
      </x:c>
      <x:c r="T505" s="182" t="n">
        <x:f ca="1">=IF(AND(U505=0,S505&gt;0),-100%,IF(OR(S505=0,S505="-"),"-",IF(AND(S505=0,U505=0),0%,IF(S505&lt;U505,SUM(U505-S505)/S505,IF(S505&gt;U505,SUM(-1*(S505-U505)/S505),"")))))</x:f>
        <x:v/>
      </x:c>
      <x:c r="U505" s="183" t="n">
        <x:v>421.00</x:v>
      </x:c>
      <x:c r="V505" s="183" t="n">
        <x:f ca="1">=SUM(U505/ round((O505- M505)/30.42,0))</x:f>
        <x:v/>
      </x:c>
      <x:c r="W505" s="196">
        <x:f ca="1">=IF(T505="","",IF(T505="-","",IF(U505=0,"",IF(OR(T505&gt;AA4,T505&lt;-AA4),"*",""))))</x:f>
        <x:v/>
      </x:c>
      <x:c r="X505" s="98" t="str">
        <x:v/>
      </x:c>
    </x:row>
    <x:row r="506" spans="1:25" s="12" x14ac:dyDescent="0.25">
      <x:c r="A506" s="90" t="str">
        <x:v>498</x:v>
      </x:c>
      <x:c r="B506" s="191" t="str">
        <x:v>FPR47323</x:v>
      </x:c>
      <x:c r="C506" s="191" t="str">
        <x:v>HP CLJ M476dn MFP</x:v>
      </x:c>
      <x:c r="D506" s="191" t="str">
        <x:v>B/W Laser Prints</x:v>
      </x:c>
      <x:c r="E506" s="191" t="str">
        <x:v>CNB8G1S2BS</x:v>
      </x:c>
      <x:c r="F506" s="191" t="str">
        <x:v>Active</x:v>
      </x:c>
      <x:c r="G506" s="191" t="str">
        <x:v>1029 - San Angelo</x:v>
      </x:c>
      <x:c r="H506" s="191" t="str">
        <x:v/>
      </x:c>
      <x:c r="I506" s="191" t="str">
        <x:v>Show Room Sales</x:v>
      </x:c>
      <x:c r="J506" s="191" t="str">
        <x:v>USB</x:v>
      </x:c>
      <x:c r="K506" s="191" t="str">
        <x:v>David Hale</x:v>
      </x:c>
      <x:c r="L506" s="191" t="str">
        <x:v>1029</x:v>
      </x:c>
      <x:c r="M506" s="191" t="str">
        <x:v>2/29/2016</x:v>
      </x:c>
      <x:c r="N506" s="189" t="n">
        <x:v>4692.00</x:v>
      </x:c>
      <x:c r="O506" s="191" t="str">
        <x:v>5/27/2016</x:v>
      </x:c>
      <x:c r="P506" s="189" t="n">
        <x:v>5110.00</x:v>
      </x:c>
      <x:c r="Q506" s="206" t="n">
        <x:v>0.0001</x:v>
      </x:c>
      <x:c r="R506" s="206" t="n">
        <x:v>0.0002</x:v>
      </x:c>
      <x:c r="S506" s="189" t="n">
        <x:v/>
      </x:c>
      <x:c r="T506" s="187" t="n">
        <x:f ca="1">=IF(AND(U506=0,S506&gt;0),-100%,IF(OR(S506=0,S506="-"),"-",IF(AND(S506=0,U506=0),0%,IF(S506&lt;U506,SUM(U506-S506)/S506,IF(S506&gt;U506,SUM(-1*(S506-U506)/S506),"")))))</x:f>
        <x:v/>
      </x:c>
      <x:c r="U506" s="189" t="n">
        <x:v>418.00</x:v>
      </x:c>
      <x:c r="V506" s="189" t="n">
        <x:f ca="1">=SUM(U506/ round((O506- M506)/30.42,0))</x:f>
        <x:v/>
      </x:c>
      <x:c r="W506" s="195">
        <x:f ca="1">=IF(T506="","",IF(T506="-","",IF(U506=0,"",IF(OR(T506&gt;AA4,T506&lt;-AA4),"*",""))))</x:f>
        <x:v/>
      </x:c>
      <x:c r="X506" s="91" t="str">
        <x:v/>
      </x:c>
    </x:row>
    <x:row r="507" spans="1:25" s="12" x14ac:dyDescent="0.25">
      <x:c r="A507" s="96" t="str">
        <x:v>499</x:v>
      </x:c>
      <x:c r="B507" s="192" t="str">
        <x:v>FPR48758</x:v>
      </x:c>
      <x:c r="C507" s="192" t="str">
        <x:v>HP LJ M425</x:v>
      </x:c>
      <x:c r="D507" s="192" t="str">
        <x:v>B/W Laser Prints</x:v>
      </x:c>
      <x:c r="E507" s="192" t="str">
        <x:v>CNC8DD5385</x:v>
      </x:c>
      <x:c r="F507" s="192" t="str">
        <x:v>Active</x:v>
      </x:c>
      <x:c r="G507" s="192" t="str">
        <x:v>M650 - Annex</x:v>
      </x:c>
      <x:c r="H507" s="192" t="str">
        <x:v/>
      </x:c>
      <x:c r="I507" s="192" t="str">
        <x:v>Annex / IT Office</x:v>
      </x:c>
      <x:c r="J507" s="192" t="str">
        <x:v/>
      </x:c>
      <x:c r="K507" s="192" t="str">
        <x:v/>
      </x:c>
      <x:c r="L507" s="192" t="str">
        <x:v>M154</x:v>
      </x:c>
      <x:c r="M507" s="192" t="str">
        <x:v>8/4/2017</x:v>
      </x:c>
      <x:c r="N507" s="183" t="n">
        <x:v>0.00</x:v>
      </x:c>
      <x:c r="O507" s="192" t="str">
        <x:v>8/31/2017</x:v>
      </x:c>
      <x:c r="P507" s="183" t="n">
        <x:v>402.00</x:v>
      </x:c>
      <x:c r="Q507" s="207" t="n">
        <x:v>0.0001</x:v>
      </x:c>
      <x:c r="R507" s="207" t="n">
        <x:v>0.0002</x:v>
      </x:c>
      <x:c r="S507" s="183" t="n">
        <x:v/>
      </x:c>
      <x:c r="T507" s="182" t="n">
        <x:f ca="1">=IF(AND(U507=0,S507&gt;0),-100%,IF(OR(S507=0,S507="-"),"-",IF(AND(S507=0,U507=0),0%,IF(S507&lt;U507,SUM(U507-S507)/S507,IF(S507&gt;U507,SUM(-1*(S507-U507)/S507),"")))))</x:f>
        <x:v/>
      </x:c>
      <x:c r="U507" s="183" t="n">
        <x:v>402.00</x:v>
      </x:c>
      <x:c r="V507" s="183" t="n">
        <x:f ca="1">=SUM(U507/ round((O507- M507)/30.42,0))</x:f>
        <x:v/>
      </x:c>
      <x:c r="W507" s="196">
        <x:f ca="1">=IF(T507="","",IF(T507="-","",IF(U507=0,"",IF(OR(T507&gt;AA4,T507&lt;-AA4),"*",""))))</x:f>
        <x:v/>
      </x:c>
      <x:c r="X507" s="98" t="str">
        <x:v/>
      </x:c>
    </x:row>
    <x:row r="508" spans="1:25" s="12" x14ac:dyDescent="0.25">
      <x:c r="A508" s="90" t="str">
        <x:v>500</x:v>
      </x:c>
      <x:c r="B508" s="191" t="str">
        <x:v>FPR47385</x:v>
      </x:c>
      <x:c r="C508" s="191" t="str">
        <x:v>HP LJ M401dn</x:v>
      </x:c>
      <x:c r="D508" s="191" t="str">
        <x:v>B/W Laser Prints</x:v>
      </x:c>
      <x:c r="E508" s="191" t="str">
        <x:v>PHGFF11560</x:v>
      </x:c>
      <x:c r="F508" s="191" t="str">
        <x:v>Active</x:v>
      </x:c>
      <x:c r="G508" s="191" t="str">
        <x:v>1036 - Weatherford</x:v>
      </x:c>
      <x:c r="H508" s="191" t="str">
        <x:v/>
      </x:c>
      <x:c r="I508" s="191" t="str">
        <x:v/>
      </x:c>
      <x:c r="J508" s="191" t="str">
        <x:v/>
      </x:c>
      <x:c r="K508" s="191" t="str">
        <x:v>John Houston</x:v>
      </x:c>
      <x:c r="L508" s="191" t="str">
        <x:v>1036</x:v>
      </x:c>
      <x:c r="M508" s="191" t="str">
        <x:v>6/9/2014</x:v>
      </x:c>
      <x:c r="N508" s="189" t="n">
        <x:v>0.00</x:v>
      </x:c>
      <x:c r="O508" s="191" t="str">
        <x:v>11/30/2014</x:v>
      </x:c>
      <x:c r="P508" s="189" t="n">
        <x:v>392.00</x:v>
      </x:c>
      <x:c r="Q508" s="206" t="n">
        <x:v>0.0001</x:v>
      </x:c>
      <x:c r="R508" s="206" t="n">
        <x:v>0.0002</x:v>
      </x:c>
      <x:c r="S508" s="189" t="n">
        <x:v/>
      </x:c>
      <x:c r="T508" s="187" t="n">
        <x:f ca="1">=IF(AND(U508=0,S508&gt;0),-100%,IF(OR(S508=0,S508="-"),"-",IF(AND(S508=0,U508=0),0%,IF(S508&lt;U508,SUM(U508-S508)/S508,IF(S508&gt;U508,SUM(-1*(S508-U508)/S508),"")))))</x:f>
        <x:v/>
      </x:c>
      <x:c r="U508" s="189" t="n">
        <x:v>392.00</x:v>
      </x:c>
      <x:c r="V508" s="189" t="n">
        <x:f ca="1">=SUM(U508/ round((O508- M508)/30.42,0))</x:f>
        <x:v/>
      </x:c>
      <x:c r="W508" s="195">
        <x:f ca="1">=IF(T508="","",IF(T508="-","",IF(U508=0,"",IF(OR(T508&gt;AA4,T508&lt;-AA4),"*",""))))</x:f>
        <x:v/>
      </x:c>
      <x:c r="X508" s="91" t="str">
        <x:v/>
      </x:c>
    </x:row>
    <x:row r="509" spans="1:25" s="12" x14ac:dyDescent="0.25">
      <x:c r="A509" s="96" t="str">
        <x:v>501</x:v>
      </x:c>
      <x:c r="B509" s="192" t="str">
        <x:v>FPR51569</x:v>
      </x:c>
      <x:c r="C509" s="192" t="str">
        <x:v>HP LJ M425</x:v>
      </x:c>
      <x:c r="D509" s="192" t="str">
        <x:v>B/W Laser Prints</x:v>
      </x:c>
      <x:c r="E509" s="192" t="str">
        <x:v>CNF8GD5B1C</x:v>
      </x:c>
      <x:c r="F509" s="192" t="str">
        <x:v>Active</x:v>
      </x:c>
      <x:c r="G509" s="192" t="str">
        <x:v>1113 - Tulsa</x:v>
      </x:c>
      <x:c r="H509" s="192" t="str">
        <x:v/>
      </x:c>
      <x:c r="I509" s="192" t="str">
        <x:v/>
      </x:c>
      <x:c r="J509" s="192" t="str">
        <x:v/>
      </x:c>
      <x:c r="K509" s="192" t="str">
        <x:v>none</x:v>
      </x:c>
      <x:c r="L509" s="192" t="str">
        <x:v>1113</x:v>
      </x:c>
      <x:c r="M509" s="192" t="str">
        <x:v>9/1/2016</x:v>
      </x:c>
      <x:c r="N509" s="183" t="n">
        <x:v>3845.00</x:v>
      </x:c>
      <x:c r="O509" s="192" t="str">
        <x:v>11/28/2016</x:v>
      </x:c>
      <x:c r="P509" s="183" t="n">
        <x:v>4233.00</x:v>
      </x:c>
      <x:c r="Q509" s="207" t="n">
        <x:v>0.0001</x:v>
      </x:c>
      <x:c r="R509" s="207" t="n">
        <x:v>0.0002</x:v>
      </x:c>
      <x:c r="S509" s="183" t="n">
        <x:v/>
      </x:c>
      <x:c r="T509" s="182" t="n">
        <x:f ca="1">=IF(AND(U509=0,S509&gt;0),-100%,IF(OR(S509=0,S509="-"),"-",IF(AND(S509=0,U509=0),0%,IF(S509&lt;U509,SUM(U509-S509)/S509,IF(S509&gt;U509,SUM(-1*(S509-U509)/S509),"")))))</x:f>
        <x:v/>
      </x:c>
      <x:c r="U509" s="183" t="n">
        <x:v>388.00</x:v>
      </x:c>
      <x:c r="V509" s="183" t="n">
        <x:f ca="1">=SUM(U509/ round((O509- M509)/30.42,0))</x:f>
        <x:v/>
      </x:c>
      <x:c r="W509" s="196">
        <x:f ca="1">=IF(T509="","",IF(T509="-","",IF(U509=0,"",IF(OR(T509&gt;AA4,T509&lt;-AA4),"*",""))))</x:f>
        <x:v/>
      </x:c>
      <x:c r="X509" s="98" t="str">
        <x:v/>
      </x:c>
    </x:row>
    <x:row r="510" spans="1:25" s="12" x14ac:dyDescent="0.25">
      <x:c r="A510" s="90" t="str">
        <x:v>502</x:v>
      </x:c>
      <x:c r="B510" s="191" t="str">
        <x:v>FPR51570</x:v>
      </x:c>
      <x:c r="C510" s="191" t="str">
        <x:v>HP CLJ M476dn MFP</x:v>
      </x:c>
      <x:c r="D510" s="191" t="str">
        <x:v>B/W Laser Prints</x:v>
      </x:c>
      <x:c r="E510" s="191" t="str">
        <x:v>CNB6G9P1MQ</x:v>
      </x:c>
      <x:c r="F510" s="191" t="str">
        <x:v>Active</x:v>
      </x:c>
      <x:c r="G510" s="191" t="str">
        <x:v>M100 - Water Gardens Bldg.</x:v>
      </x:c>
      <x:c r="H510" s="191" t="str">
        <x:v/>
      </x:c>
      <x:c r="I510" s="191" t="str">
        <x:v/>
      </x:c>
      <x:c r="J510" s="191" t="str">
        <x:v/>
      </x:c>
      <x:c r="K510" s="191" t="str">
        <x:v>Chip Hornsby</x:v>
      </x:c>
      <x:c r="L510" s="191" t="str">
        <x:v>M100</x:v>
      </x:c>
      <x:c r="M510" s="191" t="str">
        <x:v>5/27/2016</x:v>
      </x:c>
      <x:c r="N510" s="189" t="n">
        <x:v>1799.00</x:v>
      </x:c>
      <x:c r="O510" s="191" t="str">
        <x:v>9/1/2016</x:v>
      </x:c>
      <x:c r="P510" s="189" t="n">
        <x:v>2178.00</x:v>
      </x:c>
      <x:c r="Q510" s="206" t="n">
        <x:v>0.0001</x:v>
      </x:c>
      <x:c r="R510" s="206" t="n">
        <x:v>0.0002</x:v>
      </x:c>
      <x:c r="S510" s="189" t="n">
        <x:v/>
      </x:c>
      <x:c r="T510" s="187" t="n">
        <x:f ca="1">=IF(AND(U510=0,S510&gt;0),-100%,IF(OR(S510=0,S510="-"),"-",IF(AND(S510=0,U510=0),0%,IF(S510&lt;U510,SUM(U510-S510)/S510,IF(S510&gt;U510,SUM(-1*(S510-U510)/S510),"")))))</x:f>
        <x:v/>
      </x:c>
      <x:c r="U510" s="189" t="n">
        <x:v>379.00</x:v>
      </x:c>
      <x:c r="V510" s="189" t="n">
        <x:f ca="1">=SUM(U510/ round((O510- M510)/30.42,0))</x:f>
        <x:v/>
      </x:c>
      <x:c r="W510" s="195">
        <x:f ca="1">=IF(T510="","",IF(T510="-","",IF(U510=0,"",IF(OR(T510&gt;AA4,T510&lt;-AA4),"*",""))))</x:f>
        <x:v/>
      </x:c>
      <x:c r="X510" s="91" t="str">
        <x:v/>
      </x:c>
    </x:row>
    <x:row r="511" spans="1:25" s="12" x14ac:dyDescent="0.25">
      <x:c r="A511" s="96" t="str">
        <x:v>503</x:v>
      </x:c>
      <x:c r="B511" s="192" t="str">
        <x:v>FPR48687</x:v>
      </x:c>
      <x:c r="C511" s="192" t="str">
        <x:v>Ricoh SP C320DN</x:v>
      </x:c>
      <x:c r="D511" s="192" t="str">
        <x:v>B/W Laser Prints</x:v>
      </x:c>
      <x:c r="E511" s="192" t="str">
        <x:v>S9939601154</x:v>
      </x:c>
      <x:c r="F511" s="192" t="str">
        <x:v>Active</x:v>
      </x:c>
      <x:c r="G511" s="192" t="str">
        <x:v>1081 - Expressions Home Gallery</x:v>
      </x:c>
      <x:c r="H511" s="192" t="str">
        <x:v/>
      </x:c>
      <x:c r="I511" s="192" t="str">
        <x:v>Sales Office</x:v>
      </x:c>
      <x:c r="J511" s="192" t="str">
        <x:v/>
      </x:c>
      <x:c r="K511" s="192" t="str">
        <x:v/>
      </x:c>
      <x:c r="L511" s="192" t="str">
        <x:v>1081</x:v>
      </x:c>
      <x:c r="M511" s="192" t="str">
        <x:v>12/9/2014</x:v>
      </x:c>
      <x:c r="N511" s="183" t="n">
        <x:v>569.00</x:v>
      </x:c>
      <x:c r="O511" s="192" t="str">
        <x:v>2/26/2015</x:v>
      </x:c>
      <x:c r="P511" s="183" t="n">
        <x:v>946.00</x:v>
      </x:c>
      <x:c r="Q511" s="207" t="n">
        <x:v>0.0001</x:v>
      </x:c>
      <x:c r="R511" s="207" t="n">
        <x:v>0.0002</x:v>
      </x:c>
      <x:c r="S511" s="183" t="n">
        <x:v/>
      </x:c>
      <x:c r="T511" s="182" t="n">
        <x:f ca="1">=IF(AND(U511=0,S511&gt;0),-100%,IF(OR(S511=0,S511="-"),"-",IF(AND(S511=0,U511=0),0%,IF(S511&lt;U511,SUM(U511-S511)/S511,IF(S511&gt;U511,SUM(-1*(S511-U511)/S511),"")))))</x:f>
        <x:v/>
      </x:c>
      <x:c r="U511" s="183" t="n">
        <x:v>377.00</x:v>
      </x:c>
      <x:c r="V511" s="183" t="n">
        <x:f ca="1">=SUM(U511/ round((O511- M511)/30.42,0))</x:f>
        <x:v/>
      </x:c>
      <x:c r="W511" s="196">
        <x:f ca="1">=IF(T511="","",IF(T511="-","",IF(U511=0,"",IF(OR(T511&gt;AA4,T511&lt;-AA4),"*",""))))</x:f>
        <x:v/>
      </x:c>
      <x:c r="X511" s="98" t="str">
        <x:v/>
      </x:c>
    </x:row>
    <x:row r="512" spans="1:25" s="12" x14ac:dyDescent="0.25">
      <x:c r="A512" s="90" t="str">
        <x:v>504</x:v>
      </x:c>
      <x:c r="B512" s="191" t="str">
        <x:v>AFPR48573</x:v>
      </x:c>
      <x:c r="C512" s="191" t="str">
        <x:v>HP LJ M425</x:v>
      </x:c>
      <x:c r="D512" s="191" t="str">
        <x:v>B/W Laser Prints</x:v>
      </x:c>
      <x:c r="E512" s="191" t="str">
        <x:v>CNF8G657YX</x:v>
      </x:c>
      <x:c r="F512" s="191" t="str">
        <x:v>Inactive</x:v>
      </x:c>
      <x:c r="G512" s="191" t="str">
        <x:v>1014 - Austin Northwest</x:v>
      </x:c>
      <x:c r="H512" s="191" t="str">
        <x:v/>
      </x:c>
      <x:c r="I512" s="191" t="str">
        <x:v>Show Room / Inactive</x:v>
      </x:c>
      <x:c r="J512" s="191" t="str">
        <x:v/>
      </x:c>
      <x:c r="K512" s="191" t="str">
        <x:v/>
      </x:c>
      <x:c r="L512" s="191" t="str">
        <x:v>1014</x:v>
      </x:c>
      <x:c r="M512" s="191" t="str">
        <x:v>6/1/2014</x:v>
      </x:c>
      <x:c r="N512" s="189" t="n">
        <x:v>2.00</x:v>
      </x:c>
      <x:c r="O512" s="191" t="str">
        <x:v>12/9/2014</x:v>
      </x:c>
      <x:c r="P512" s="189" t="n">
        <x:v>374.00</x:v>
      </x:c>
      <x:c r="Q512" s="206" t="n">
        <x:v>0.0001</x:v>
      </x:c>
      <x:c r="R512" s="206" t="n">
        <x:v>0.0002</x:v>
      </x:c>
      <x:c r="S512" s="189" t="n">
        <x:v/>
      </x:c>
      <x:c r="T512" s="187" t="n">
        <x:f ca="1">=IF(AND(U512=0,S512&gt;0),-100%,IF(OR(S512=0,S512="-"),"-",IF(AND(S512=0,U512=0),0%,IF(S512&lt;U512,SUM(U512-S512)/S512,IF(S512&gt;U512,SUM(-1*(S512-U512)/S512),"")))))</x:f>
        <x:v/>
      </x:c>
      <x:c r="U512" s="189" t="n">
        <x:v>372.00</x:v>
      </x:c>
      <x:c r="V512" s="189" t="n">
        <x:f ca="1">=SUM(U512/ round((O512- M512)/30.42,0))</x:f>
        <x:v/>
      </x:c>
      <x:c r="W512" s="195">
        <x:f ca="1">=IF(T512="","",IF(T512="-","",IF(U512=0,"",IF(OR(T512&gt;AA4,T512&lt;-AA4),"*",""))))</x:f>
        <x:v/>
      </x:c>
      <x:c r="X512" s="91" t="str">
        <x:v/>
      </x:c>
    </x:row>
    <x:row r="513" spans="1:25" s="12" x14ac:dyDescent="0.25">
      <x:c r="A513" s="96" t="str">
        <x:v>505</x:v>
      </x:c>
      <x:c r="B513" s="192" t="str">
        <x:v>FPR51546</x:v>
      </x:c>
      <x:c r="C513" s="192" t="str">
        <x:v>HP LJ M401n</x:v>
      </x:c>
      <x:c r="D513" s="192" t="str">
        <x:v>B/W Laser Prints</x:v>
      </x:c>
      <x:c r="E513" s="192" t="str">
        <x:v>PHGDB61021</x:v>
      </x:c>
      <x:c r="F513" s="192" t="str">
        <x:v>Active</x:v>
      </x:c>
      <x:c r="G513" s="192" t="str">
        <x:v>1081 - Expressions Home Gallery</x:v>
      </x:c>
      <x:c r="H513" s="192" t="str">
        <x:v/>
      </x:c>
      <x:c r="I513" s="192" t="str">
        <x:v/>
      </x:c>
      <x:c r="J513" s="192" t="str">
        <x:v/>
      </x:c>
      <x:c r="K513" s="192" t="str">
        <x:v/>
      </x:c>
      <x:c r="L513" s="192" t="str">
        <x:v>1081</x:v>
      </x:c>
      <x:c r="M513" s="192" t="str">
        <x:v>12/4/2015</x:v>
      </x:c>
      <x:c r="N513" s="183" t="n">
        <x:v>0.00</x:v>
      </x:c>
      <x:c r="O513" s="192" t="str">
        <x:v>2/22/2016</x:v>
      </x:c>
      <x:c r="P513" s="183" t="n">
        <x:v>352.00</x:v>
      </x:c>
      <x:c r="Q513" s="207" t="n">
        <x:v>0.0001</x:v>
      </x:c>
      <x:c r="R513" s="207" t="n">
        <x:v>0.0002</x:v>
      </x:c>
      <x:c r="S513" s="183" t="n">
        <x:v/>
      </x:c>
      <x:c r="T513" s="182" t="n">
        <x:f ca="1">=IF(AND(U513=0,S513&gt;0),-100%,IF(OR(S513=0,S513="-"),"-",IF(AND(S513=0,U513=0),0%,IF(S513&lt;U513,SUM(U513-S513)/S513,IF(S513&gt;U513,SUM(-1*(S513-U513)/S513),"")))))</x:f>
        <x:v/>
      </x:c>
      <x:c r="U513" s="183" t="n">
        <x:v>352.00</x:v>
      </x:c>
      <x:c r="V513" s="183" t="n">
        <x:f ca="1">=SUM(U513/ round((O513- M513)/30.42,0))</x:f>
        <x:v/>
      </x:c>
      <x:c r="W513" s="196">
        <x:f ca="1">=IF(T513="","",IF(T513="-","",IF(U513=0,"",IF(OR(T513&gt;AA4,T513&lt;-AA4),"*",""))))</x:f>
        <x:v/>
      </x:c>
      <x:c r="X513" s="98" t="str">
        <x:v/>
      </x:c>
    </x:row>
    <x:row r="514" spans="1:25" s="12" x14ac:dyDescent="0.25">
      <x:c r="A514" s="90" t="str">
        <x:v>506</x:v>
      </x:c>
      <x:c r="B514" s="191" t="str">
        <x:v>FPR49486</x:v>
      </x:c>
      <x:c r="C514" s="191" t="str">
        <x:v>Ricoh SP C320DN</x:v>
      </x:c>
      <x:c r="D514" s="191" t="str">
        <x:v>B/W Laser Prints</x:v>
      </x:c>
      <x:c r="E514" s="191" t="str">
        <x:v>S9949200591</x:v>
      </x:c>
      <x:c r="F514" s="191" t="str">
        <x:v>Active</x:v>
      </x:c>
      <x:c r="G514" s="191" t="str">
        <x:v>M650 - Annex</x:v>
      </x:c>
      <x:c r="H514" s="191" t="str">
        <x:v/>
      </x:c>
      <x:c r="I514" s="191" t="str">
        <x:v/>
      </x:c>
      <x:c r="J514" s="191" t="str">
        <x:v/>
      </x:c>
      <x:c r="K514" s="191" t="str">
        <x:v>Jason Ruoff</x:v>
      </x:c>
      <x:c r="L514" s="191" t="str">
        <x:v>Cannot Find</x:v>
      </x:c>
      <x:c r="M514" s="191" t="str">
        <x:v>11/20/2015</x:v>
      </x:c>
      <x:c r="N514" s="189" t="n">
        <x:v>1361.00</x:v>
      </x:c>
      <x:c r="O514" s="191" t="str">
        <x:v>2/22/2016</x:v>
      </x:c>
      <x:c r="P514" s="189" t="n">
        <x:v>1712.00</x:v>
      </x:c>
      <x:c r="Q514" s="206" t="n">
        <x:v>0.0001</x:v>
      </x:c>
      <x:c r="R514" s="206" t="n">
        <x:v>0.0002</x:v>
      </x:c>
      <x:c r="S514" s="189" t="n">
        <x:v/>
      </x:c>
      <x:c r="T514" s="187" t="n">
        <x:f ca="1">=IF(AND(U514=0,S514&gt;0),-100%,IF(OR(S514=0,S514="-"),"-",IF(AND(S514=0,U514=0),0%,IF(S514&lt;U514,SUM(U514-S514)/S514,IF(S514&gt;U514,SUM(-1*(S514-U514)/S514),"")))))</x:f>
        <x:v/>
      </x:c>
      <x:c r="U514" s="189" t="n">
        <x:v>351.00</x:v>
      </x:c>
      <x:c r="V514" s="189" t="n">
        <x:f ca="1">=SUM(U514/ round((O514- M514)/30.42,0))</x:f>
        <x:v/>
      </x:c>
      <x:c r="W514" s="195">
        <x:f ca="1">=IF(T514="","",IF(T514="-","",IF(U514=0,"",IF(OR(T514&gt;AA4,T514&lt;-AA4),"*",""))))</x:f>
        <x:v/>
      </x:c>
      <x:c r="X514" s="91" t="str">
        <x:v/>
      </x:c>
    </x:row>
    <x:row r="515" spans="1:25" s="12" x14ac:dyDescent="0.25">
      <x:c r="A515" s="96" t="str">
        <x:v>507</x:v>
      </x:c>
      <x:c r="B515" s="192" t="str">
        <x:v>FPR55976</x:v>
      </x:c>
      <x:c r="C515" s="192" t="str">
        <x:v>HP LJ M402dn</x:v>
      </x:c>
      <x:c r="D515" s="192" t="str">
        <x:v>B/W Laser Prints</x:v>
      </x:c>
      <x:c r="E515" s="192" t="str">
        <x:v>PHBQF41280</x:v>
      </x:c>
      <x:c r="F515" s="192" t="str">
        <x:v>Active</x:v>
      </x:c>
      <x:c r="G515" s="192" t="str">
        <x:v>1045 - McAllen Showroom</x:v>
      </x:c>
      <x:c r="H515" s="192" t="str">
        <x:v/>
      </x:c>
      <x:c r="I515" s="192" t="str">
        <x:v>Showroom</x:v>
      </x:c>
      <x:c r="J515" s="192" t="str">
        <x:v/>
      </x:c>
      <x:c r="K515" s="192" t="str">
        <x:v/>
      </x:c>
      <x:c r="L515" s="192" t="str">
        <x:v>1045</x:v>
      </x:c>
      <x:c r="M515" s="192" t="str">
        <x:v>11/28/2016</x:v>
      </x:c>
      <x:c r="N515" s="183" t="n">
        <x:v>175.00</x:v>
      </x:c>
      <x:c r="O515" s="192" t="str">
        <x:v>2/21/2017</x:v>
      </x:c>
      <x:c r="P515" s="183" t="n">
        <x:v>523.00</x:v>
      </x:c>
      <x:c r="Q515" s="207" t="n">
        <x:v>0.0001</x:v>
      </x:c>
      <x:c r="R515" s="207" t="n">
        <x:v>0.0002</x:v>
      </x:c>
      <x:c r="S515" s="183" t="n">
        <x:v/>
      </x:c>
      <x:c r="T515" s="182" t="n">
        <x:f ca="1">=IF(AND(U515=0,S515&gt;0),-100%,IF(OR(S515=0,S515="-"),"-",IF(AND(S515=0,U515=0),0%,IF(S515&lt;U515,SUM(U515-S515)/S515,IF(S515&gt;U515,SUM(-1*(S515-U515)/S515),"")))))</x:f>
        <x:v/>
      </x:c>
      <x:c r="U515" s="183" t="n">
        <x:v>348.00</x:v>
      </x:c>
      <x:c r="V515" s="183" t="n">
        <x:f ca="1">=SUM(U515/ round((O515- M515)/30.42,0))</x:f>
        <x:v/>
      </x:c>
      <x:c r="W515" s="196">
        <x:f ca="1">=IF(T515="","",IF(T515="-","",IF(U515=0,"",IF(OR(T515&gt;AA4,T515&lt;-AA4),"*",""))))</x:f>
        <x:v/>
      </x:c>
      <x:c r="X515" s="98" t="str">
        <x:v/>
      </x:c>
    </x:row>
    <x:row r="516" spans="1:25" s="12" x14ac:dyDescent="0.25">
      <x:c r="A516" s="90" t="str">
        <x:v>508</x:v>
      </x:c>
      <x:c r="B516" s="191" t="str">
        <x:v>FPR47410</x:v>
      </x:c>
      <x:c r="C516" s="191" t="str">
        <x:v>HP CLJ M476dn MFP</x:v>
      </x:c>
      <x:c r="D516" s="191" t="str">
        <x:v>B/W Laser Prints</x:v>
      </x:c>
      <x:c r="E516" s="191" t="str">
        <x:v>CNB8G1S2CQ</x:v>
      </x:c>
      <x:c r="F516" s="191" t="str">
        <x:v>Active</x:v>
      </x:c>
      <x:c r="G516" s="191" t="str">
        <x:v>1105 - Dallas</x:v>
      </x:c>
      <x:c r="H516" s="191" t="str">
        <x:v/>
      </x:c>
      <x:c r="I516" s="191" t="str">
        <x:v>Warehouse Shack</x:v>
      </x:c>
      <x:c r="J516" s="191" t="str">
        <x:v/>
      </x:c>
      <x:c r="K516" s="191" t="str">
        <x:v/>
      </x:c>
      <x:c r="L516" s="191" t="str">
        <x:v>1105</x:v>
      </x:c>
      <x:c r="M516" s="191" t="str">
        <x:v>5/29/2015</x:v>
      </x:c>
      <x:c r="N516" s="189" t="n">
        <x:v>1281.00</x:v>
      </x:c>
      <x:c r="O516" s="191" t="str">
        <x:v>8/26/2015</x:v>
      </x:c>
      <x:c r="P516" s="189" t="n">
        <x:v>1627.00</x:v>
      </x:c>
      <x:c r="Q516" s="206" t="n">
        <x:v>0.0001</x:v>
      </x:c>
      <x:c r="R516" s="206" t="n">
        <x:v>0.0002</x:v>
      </x:c>
      <x:c r="S516" s="189" t="n">
        <x:v/>
      </x:c>
      <x:c r="T516" s="187" t="n">
        <x:f ca="1">=IF(AND(U516=0,S516&gt;0),-100%,IF(OR(S516=0,S516="-"),"-",IF(AND(S516=0,U516=0),0%,IF(S516&lt;U516,SUM(U516-S516)/S516,IF(S516&gt;U516,SUM(-1*(S516-U516)/S516),"")))))</x:f>
        <x:v/>
      </x:c>
      <x:c r="U516" s="189" t="n">
        <x:v>346.00</x:v>
      </x:c>
      <x:c r="V516" s="189" t="n">
        <x:f ca="1">=SUM(U516/ round((O516- M516)/30.42,0))</x:f>
        <x:v/>
      </x:c>
      <x:c r="W516" s="195">
        <x:f ca="1">=IF(T516="","",IF(T516="-","",IF(U516=0,"",IF(OR(T516&gt;AA4,T516&lt;-AA4),"*",""))))</x:f>
        <x:v/>
      </x:c>
      <x:c r="X516" s="91" t="str">
        <x:v/>
      </x:c>
    </x:row>
    <x:row r="517" spans="1:25" s="12" x14ac:dyDescent="0.25">
      <x:c r="A517" s="96" t="str">
        <x:v>509</x:v>
      </x:c>
      <x:c r="B517" s="192" t="str">
        <x:v>FPR48704</x:v>
      </x:c>
      <x:c r="C517" s="192" t="str">
        <x:v>HP LJ M401dn</x:v>
      </x:c>
      <x:c r="D517" s="192" t="str">
        <x:v>B/W Laser Prints</x:v>
      </x:c>
      <x:c r="E517" s="192" t="str">
        <x:v>VNG3H02426</x:v>
      </x:c>
      <x:c r="F517" s="192" t="str">
        <x:v>Active</x:v>
      </x:c>
      <x:c r="G517" s="192" t="str">
        <x:v>M650 - Annex</x:v>
      </x:c>
      <x:c r="H517" s="192" t="str">
        <x:v/>
      </x:c>
      <x:c r="I517" s="192" t="str">
        <x:v/>
      </x:c>
      <x:c r="J517" s="192" t="str">
        <x:v/>
      </x:c>
      <x:c r="K517" s="192" t="str">
        <x:v>Ronetta</x:v>
      </x:c>
      <x:c r="L517" s="192" t="str">
        <x:v>M154</x:v>
      </x:c>
      <x:c r="M517" s="192" t="str">
        <x:v>11/23/2016</x:v>
      </x:c>
      <x:c r="N517" s="183" t="n">
        <x:v>4212.00</x:v>
      </x:c>
      <x:c r="O517" s="192" t="str">
        <x:v>2/21/2017</x:v>
      </x:c>
      <x:c r="P517" s="183" t="n">
        <x:v>4556.00</x:v>
      </x:c>
      <x:c r="Q517" s="207" t="n">
        <x:v>0.0001</x:v>
      </x:c>
      <x:c r="R517" s="207" t="n">
        <x:v>0.0002</x:v>
      </x:c>
      <x:c r="S517" s="183" t="n">
        <x:v/>
      </x:c>
      <x:c r="T517" s="182" t="n">
        <x:f ca="1">=IF(AND(U517=0,S517&gt;0),-100%,IF(OR(S517=0,S517="-"),"-",IF(AND(S517=0,U517=0),0%,IF(S517&lt;U517,SUM(U517-S517)/S517,IF(S517&gt;U517,SUM(-1*(S517-U517)/S517),"")))))</x:f>
        <x:v/>
      </x:c>
      <x:c r="U517" s="183" t="n">
        <x:v>344.00</x:v>
      </x:c>
      <x:c r="V517" s="183" t="n">
        <x:f ca="1">=SUM(U517/ round((O517- M517)/30.42,0))</x:f>
        <x:v/>
      </x:c>
      <x:c r="W517" s="196">
        <x:f ca="1">=IF(T517="","",IF(T517="-","",IF(U517=0,"",IF(OR(T517&gt;AA4,T517&lt;-AA4),"*",""))))</x:f>
        <x:v/>
      </x:c>
      <x:c r="X517" s="98" t="str">
        <x:v/>
      </x:c>
    </x:row>
    <x:row r="518" spans="1:25" s="12" x14ac:dyDescent="0.25">
      <x:c r="A518" s="90" t="str">
        <x:v>510</x:v>
      </x:c>
      <x:c r="B518" s="191" t="str">
        <x:v>FPR50498</x:v>
      </x:c>
      <x:c r="C518" s="191" t="str">
        <x:v>HP LJ M401dn</x:v>
      </x:c>
      <x:c r="D518" s="191" t="str">
        <x:v>B/W Laser Prints</x:v>
      </x:c>
      <x:c r="E518" s="191" t="str">
        <x:v>PHGFC34091</x:v>
      </x:c>
      <x:c r="F518" s="191" t="str">
        <x:v>Active</x:v>
      </x:c>
      <x:c r="G518" s="191" t="str">
        <x:v>1039 - Alamogordo</x:v>
      </x:c>
      <x:c r="H518" s="191" t="str">
        <x:v/>
      </x:c>
      <x:c r="I518" s="191" t="str">
        <x:v/>
      </x:c>
      <x:c r="J518" s="191" t="str">
        <x:v/>
      </x:c>
      <x:c r="K518" s="191" t="str">
        <x:v>Dan</x:v>
      </x:c>
      <x:c r="L518" s="191" t="str">
        <x:v>1039</x:v>
      </x:c>
      <x:c r="M518" s="191" t="str">
        <x:v>2/29/2016</x:v>
      </x:c>
      <x:c r="N518" s="189" t="n">
        <x:v>1750.00</x:v>
      </x:c>
      <x:c r="O518" s="191" t="str">
        <x:v>5/31/2016</x:v>
      </x:c>
      <x:c r="P518" s="189" t="n">
        <x:v>2094.00</x:v>
      </x:c>
      <x:c r="Q518" s="206" t="n">
        <x:v>0.0001</x:v>
      </x:c>
      <x:c r="R518" s="206" t="n">
        <x:v>0.0002</x:v>
      </x:c>
      <x:c r="S518" s="189" t="n">
        <x:v/>
      </x:c>
      <x:c r="T518" s="187" t="n">
        <x:f ca="1">=IF(AND(U518=0,S518&gt;0),-100%,IF(OR(S518=0,S518="-"),"-",IF(AND(S518=0,U518=0),0%,IF(S518&lt;U518,SUM(U518-S518)/S518,IF(S518&gt;U518,SUM(-1*(S518-U518)/S518),"")))))</x:f>
        <x:v/>
      </x:c>
      <x:c r="U518" s="189" t="n">
        <x:v>344.00</x:v>
      </x:c>
      <x:c r="V518" s="189" t="n">
        <x:f ca="1">=SUM(U518/ round((O518- M518)/30.42,0))</x:f>
        <x:v/>
      </x:c>
      <x:c r="W518" s="195">
        <x:f ca="1">=IF(T518="","",IF(T518="-","",IF(U518=0,"",IF(OR(T518&gt;AA4,T518&lt;-AA4),"*",""))))</x:f>
        <x:v/>
      </x:c>
      <x:c r="X518" s="91" t="str">
        <x:v/>
      </x:c>
    </x:row>
    <x:row r="519" spans="1:25" s="12" x14ac:dyDescent="0.25">
      <x:c r="A519" s="96" t="str">
        <x:v>511</x:v>
      </x:c>
      <x:c r="B519" s="192" t="str">
        <x:v>FPR49205</x:v>
      </x:c>
      <x:c r="C519" s="192" t="str">
        <x:v>HP CLJ M476nw</x:v>
      </x:c>
      <x:c r="D519" s="192" t="str">
        <x:v>B/W Laser Prints</x:v>
      </x:c>
      <x:c r="E519" s="192" t="str">
        <x:v>CNB6G406X7</x:v>
      </x:c>
      <x:c r="F519" s="192" t="str">
        <x:v>Active</x:v>
      </x:c>
      <x:c r="G519" s="192" t="str">
        <x:v>M100 - Water Gardens Bldg.</x:v>
      </x:c>
      <x:c r="H519" s="192" t="str">
        <x:v/>
      </x:c>
      <x:c r="I519" s="192" t="str">
        <x:v/>
      </x:c>
      <x:c r="J519" s="192" t="str">
        <x:v/>
      </x:c>
      <x:c r="K519" s="192" t="str">
        <x:v>Jennifer Williams</x:v>
      </x:c>
      <x:c r="L519" s="192" t="str">
        <x:v>M500</x:v>
      </x:c>
      <x:c r="M519" s="192" t="str">
        <x:v>11/20/2015</x:v>
      </x:c>
      <x:c r="N519" s="183" t="n">
        <x:v>2096.00</x:v>
      </x:c>
      <x:c r="O519" s="192" t="str">
        <x:v>2/22/2016</x:v>
      </x:c>
      <x:c r="P519" s="183" t="n">
        <x:v>2429.00</x:v>
      </x:c>
      <x:c r="Q519" s="207" t="n">
        <x:v>0.0001</x:v>
      </x:c>
      <x:c r="R519" s="207" t="n">
        <x:v>0.0002</x:v>
      </x:c>
      <x:c r="S519" s="183" t="n">
        <x:v/>
      </x:c>
      <x:c r="T519" s="182" t="n">
        <x:f ca="1">=IF(AND(U519=0,S519&gt;0),-100%,IF(OR(S519=0,S519="-"),"-",IF(AND(S519=0,U519=0),0%,IF(S519&lt;U519,SUM(U519-S519)/S519,IF(S519&gt;U519,SUM(-1*(S519-U519)/S519),"")))))</x:f>
        <x:v/>
      </x:c>
      <x:c r="U519" s="183" t="n">
        <x:v>333.00</x:v>
      </x:c>
      <x:c r="V519" s="183" t="n">
        <x:f ca="1">=SUM(U519/ round((O519- M519)/30.42,0))</x:f>
        <x:v/>
      </x:c>
      <x:c r="W519" s="196">
        <x:f ca="1">=IF(T519="","",IF(T519="-","",IF(U519=0,"",IF(OR(T519&gt;AA4,T519&lt;-AA4),"*",""))))</x:f>
        <x:v/>
      </x:c>
      <x:c r="X519" s="98" t="str">
        <x:v/>
      </x:c>
    </x:row>
    <x:row r="520" spans="1:25" s="12" x14ac:dyDescent="0.25">
      <x:c r="A520" s="90" t="str">
        <x:v>512</x:v>
      </x:c>
      <x:c r="B520" s="191" t="str">
        <x:v>FPR50652</x:v>
      </x:c>
      <x:c r="C520" s="191" t="str">
        <x:v>HP LJ M401dn</x:v>
      </x:c>
      <x:c r="D520" s="191" t="str">
        <x:v>B/W Laser Prints</x:v>
      </x:c>
      <x:c r="E520" s="191" t="str">
        <x:v>PHGFC36226</x:v>
      </x:c>
      <x:c r="F520" s="191" t="str">
        <x:v>Active</x:v>
      </x:c>
      <x:c r="G520" s="191" t="str">
        <x:v>1001 - Abilene</x:v>
      </x:c>
      <x:c r="H520" s="191" t="str">
        <x:v/>
      </x:c>
      <x:c r="I520" s="191" t="str">
        <x:v>Sales Counter</x:v>
      </x:c>
      <x:c r="J520" s="191" t="str">
        <x:v/>
      </x:c>
      <x:c r="K520" s="191" t="str">
        <x:v/>
      </x:c>
      <x:c r="L520" s="191" t="str">
        <x:v>1001</x:v>
      </x:c>
      <x:c r="M520" s="191" t="str">
        <x:v>6/1/2014</x:v>
      </x:c>
      <x:c r="N520" s="189" t="n">
        <x:v>0.00</x:v>
      </x:c>
      <x:c r="O520" s="191" t="str">
        <x:v>12/9/2014</x:v>
      </x:c>
      <x:c r="P520" s="189" t="n">
        <x:v>331.00</x:v>
      </x:c>
      <x:c r="Q520" s="206" t="n">
        <x:v>0.0001</x:v>
      </x:c>
      <x:c r="R520" s="206" t="n">
        <x:v>0.0002</x:v>
      </x:c>
      <x:c r="S520" s="189" t="n">
        <x:v/>
      </x:c>
      <x:c r="T520" s="187" t="n">
        <x:f ca="1">=IF(AND(U520=0,S520&gt;0),-100%,IF(OR(S520=0,S520="-"),"-",IF(AND(S520=0,U520=0),0%,IF(S520&lt;U520,SUM(U520-S520)/S520,IF(S520&gt;U520,SUM(-1*(S520-U520)/S520),"")))))</x:f>
        <x:v/>
      </x:c>
      <x:c r="U520" s="189" t="n">
        <x:v>331.00</x:v>
      </x:c>
      <x:c r="V520" s="189" t="n">
        <x:f ca="1">=SUM(U520/ round((O520- M520)/30.42,0))</x:f>
        <x:v/>
      </x:c>
      <x:c r="W520" s="195">
        <x:f ca="1">=IF(T520="","",IF(T520="-","",IF(U520=0,"",IF(OR(T520&gt;AA4,T520&lt;-AA4),"*",""))))</x:f>
        <x:v/>
      </x:c>
      <x:c r="X520" s="91" t="str">
        <x:v/>
      </x:c>
    </x:row>
    <x:row r="521" spans="1:25" s="12" x14ac:dyDescent="0.25">
      <x:c r="A521" s="96" t="str">
        <x:v>513</x:v>
      </x:c>
      <x:c r="B521" s="192" t="str">
        <x:v>FPR48753</x:v>
      </x:c>
      <x:c r="C521" s="192" t="str">
        <x:v>HP CLJ M476nw</x:v>
      </x:c>
      <x:c r="D521" s="192" t="str">
        <x:v>B/W Laser Prints</x:v>
      </x:c>
      <x:c r="E521" s="192" t="str">
        <x:v>CNB6G2T8QN</x:v>
      </x:c>
      <x:c r="F521" s="192" t="str">
        <x:v>Active</x:v>
      </x:c>
      <x:c r="G521" s="192" t="str">
        <x:v>M100 - Water Gardens Bldg.</x:v>
      </x:c>
      <x:c r="H521" s="192" t="str">
        <x:v/>
      </x:c>
      <x:c r="I521" s="192" t="str">
        <x:v/>
      </x:c>
      <x:c r="J521" s="192" t="str">
        <x:v/>
      </x:c>
      <x:c r="K521" s="192" t="str">
        <x:v>Brad Marsh</x:v>
      </x:c>
      <x:c r="L521" s="192" t="str">
        <x:v>M300</x:v>
      </x:c>
      <x:c r="M521" s="192" t="str">
        <x:v>6/1/2014</x:v>
      </x:c>
      <x:c r="N521" s="183" t="n">
        <x:v>5.00</x:v>
      </x:c>
      <x:c r="O521" s="192" t="str">
        <x:v>12/9/2014</x:v>
      </x:c>
      <x:c r="P521" s="183" t="n">
        <x:v>333.00</x:v>
      </x:c>
      <x:c r="Q521" s="207" t="n">
        <x:v>0.0001</x:v>
      </x:c>
      <x:c r="R521" s="207" t="n">
        <x:v>0.0002</x:v>
      </x:c>
      <x:c r="S521" s="183" t="n">
        <x:v/>
      </x:c>
      <x:c r="T521" s="182" t="n">
        <x:f ca="1">=IF(AND(U521=0,S521&gt;0),-100%,IF(OR(S521=0,S521="-"),"-",IF(AND(S521=0,U521=0),0%,IF(S521&lt;U521,SUM(U521-S521)/S521,IF(S521&gt;U521,SUM(-1*(S521-U521)/S521),"")))))</x:f>
        <x:v/>
      </x:c>
      <x:c r="U521" s="183" t="n">
        <x:v>328.00</x:v>
      </x:c>
      <x:c r="V521" s="183" t="n">
        <x:f ca="1">=SUM(U521/ round((O521- M521)/30.42,0))</x:f>
        <x:v/>
      </x:c>
      <x:c r="W521" s="196">
        <x:f ca="1">=IF(T521="","",IF(T521="-","",IF(U521=0,"",IF(OR(T521&gt;AA4,T521&lt;-AA4),"*",""))))</x:f>
        <x:v/>
      </x:c>
      <x:c r="X521" s="98" t="str">
        <x:v/>
      </x:c>
    </x:row>
    <x:row r="522" spans="1:25" s="12" x14ac:dyDescent="0.25">
      <x:c r="A522" s="90" t="str">
        <x:v>514</x:v>
      </x:c>
      <x:c r="B522" s="191" t="str">
        <x:v>AFPR48584</x:v>
      </x:c>
      <x:c r="C522" s="191" t="str">
        <x:v>HP LJ M401dn</x:v>
      </x:c>
      <x:c r="D522" s="191" t="str">
        <x:v>B/W Laser Prints</x:v>
      </x:c>
      <x:c r="E522" s="191" t="str">
        <x:v>PHGFF11576</x:v>
      </x:c>
      <x:c r="F522" s="191" t="str">
        <x:v>Inactive</x:v>
      </x:c>
      <x:c r="G522" s="191" t="str">
        <x:v>1021 - Kilgore</x:v>
      </x:c>
      <x:c r="H522" s="191" t="str">
        <x:v/>
      </x:c>
      <x:c r="I522" s="191" t="str">
        <x:v/>
      </x:c>
      <x:c r="J522" s="191" t="str">
        <x:v/>
      </x:c>
      <x:c r="K522" s="191" t="str">
        <x:v/>
      </x:c>
      <x:c r="L522" s="191" t="str">
        <x:v>1021</x:v>
      </x:c>
      <x:c r="M522" s="191" t="str">
        <x:v>6/1/2014</x:v>
      </x:c>
      <x:c r="N522" s="189" t="n">
        <x:v>1.00</x:v>
      </x:c>
      <x:c r="O522" s="191" t="str">
        <x:v>11/30/2014</x:v>
      </x:c>
      <x:c r="P522" s="189" t="n">
        <x:v>327.00</x:v>
      </x:c>
      <x:c r="Q522" s="206" t="n">
        <x:v>0.0001</x:v>
      </x:c>
      <x:c r="R522" s="206" t="n">
        <x:v>0.0002</x:v>
      </x:c>
      <x:c r="S522" s="189" t="n">
        <x:v/>
      </x:c>
      <x:c r="T522" s="187" t="n">
        <x:f ca="1">=IF(AND(U522=0,S522&gt;0),-100%,IF(OR(S522=0,S522="-"),"-",IF(AND(S522=0,U522=0),0%,IF(S522&lt;U522,SUM(U522-S522)/S522,IF(S522&gt;U522,SUM(-1*(S522-U522)/S522),"")))))</x:f>
        <x:v/>
      </x:c>
      <x:c r="U522" s="189" t="n">
        <x:v>326.00</x:v>
      </x:c>
      <x:c r="V522" s="189" t="n">
        <x:f ca="1">=SUM(U522/ round((O522- M522)/30.42,0))</x:f>
        <x:v/>
      </x:c>
      <x:c r="W522" s="195">
        <x:f ca="1">=IF(T522="","",IF(T522="-","",IF(U522=0,"",IF(OR(T522&gt;AA4,T522&lt;-AA4),"*",""))))</x:f>
        <x:v/>
      </x:c>
      <x:c r="X522" s="91" t="str">
        <x:v/>
      </x:c>
    </x:row>
    <x:row r="523" spans="1:25" s="12" x14ac:dyDescent="0.25">
      <x:c r="A523" s="96" t="str">
        <x:v>515</x:v>
      </x:c>
      <x:c r="B523" s="192" t="str">
        <x:v>FPR48703</x:v>
      </x:c>
      <x:c r="C523" s="192" t="str">
        <x:v>HP LJ M401dn</x:v>
      </x:c>
      <x:c r="D523" s="192" t="str">
        <x:v>B/W Laser Prints</x:v>
      </x:c>
      <x:c r="E523" s="192" t="str">
        <x:v>VNG3H02430</x:v>
      </x:c>
      <x:c r="F523" s="192" t="str">
        <x:v>Active</x:v>
      </x:c>
      <x:c r="G523" s="192" t="str">
        <x:v>1055 - Brownsville</x:v>
      </x:c>
      <x:c r="H523" s="192" t="str">
        <x:v/>
      </x:c>
      <x:c r="I523" s="192" t="str">
        <x:v/>
      </x:c>
      <x:c r="J523" s="192" t="str">
        <x:v>2</x:v>
      </x:c>
      <x:c r="K523" s="192" t="str">
        <x:v>Edward</x:v>
      </x:c>
      <x:c r="L523" s="192" t="str">
        <x:v>1055</x:v>
      </x:c>
      <x:c r="M523" s="192" t="str">
        <x:v>6/1/2014</x:v>
      </x:c>
      <x:c r="N523" s="183" t="n">
        <x:v>2.00</x:v>
      </x:c>
      <x:c r="O523" s="192" t="str">
        <x:v>12/9/2014</x:v>
      </x:c>
      <x:c r="P523" s="183" t="n">
        <x:v>327.00</x:v>
      </x:c>
      <x:c r="Q523" s="207" t="n">
        <x:v>0.0001</x:v>
      </x:c>
      <x:c r="R523" s="207" t="n">
        <x:v>0.0002</x:v>
      </x:c>
      <x:c r="S523" s="183" t="n">
        <x:v/>
      </x:c>
      <x:c r="T523" s="182" t="n">
        <x:f ca="1">=IF(AND(U523=0,S523&gt;0),-100%,IF(OR(S523=0,S523="-"),"-",IF(AND(S523=0,U523=0),0%,IF(S523&lt;U523,SUM(U523-S523)/S523,IF(S523&gt;U523,SUM(-1*(S523-U523)/S523),"")))))</x:f>
        <x:v/>
      </x:c>
      <x:c r="U523" s="183" t="n">
        <x:v>325.00</x:v>
      </x:c>
      <x:c r="V523" s="183" t="n">
        <x:f ca="1">=SUM(U523/ round((O523- M523)/30.42,0))</x:f>
        <x:v/>
      </x:c>
      <x:c r="W523" s="196">
        <x:f ca="1">=IF(T523="","",IF(T523="-","",IF(U523=0,"",IF(OR(T523&gt;AA4,T523&lt;-AA4),"*",""))))</x:f>
        <x:v/>
      </x:c>
      <x:c r="X523" s="98" t="str">
        <x:v/>
      </x:c>
    </x:row>
    <x:row r="524" spans="1:25" s="12" x14ac:dyDescent="0.25">
      <x:c r="A524" s="90" t="str">
        <x:v>516</x:v>
      </x:c>
      <x:c r="B524" s="191" t="str">
        <x:v>FPR51502</x:v>
      </x:c>
      <x:c r="C524" s="191" t="str">
        <x:v>HP LJ M401n</x:v>
      </x:c>
      <x:c r="D524" s="191" t="str">
        <x:v>B/W Laser Prints</x:v>
      </x:c>
      <x:c r="E524" s="191" t="str">
        <x:v>PHGDC61369</x:v>
      </x:c>
      <x:c r="F524" s="191" t="str">
        <x:v>Active</x:v>
      </x:c>
      <x:c r="G524" s="191" t="str">
        <x:v>1077 - Fort Worth Expressions Home Gallery</x:v>
      </x:c>
      <x:c r="H524" s="191" t="str">
        <x:v/>
      </x:c>
      <x:c r="I524" s="191" t="str">
        <x:v/>
      </x:c>
      <x:c r="J524" s="191" t="str">
        <x:v/>
      </x:c>
      <x:c r="K524" s="191" t="str">
        <x:v/>
      </x:c>
      <x:c r="L524" s="191" t="str">
        <x:v>1077</x:v>
      </x:c>
      <x:c r="M524" s="191" t="str">
        <x:v>12/4/2015</x:v>
      </x:c>
      <x:c r="N524" s="189" t="n">
        <x:v>0.00</x:v>
      </x:c>
      <x:c r="O524" s="191" t="str">
        <x:v>2/22/2016</x:v>
      </x:c>
      <x:c r="P524" s="189" t="n">
        <x:v>323.00</x:v>
      </x:c>
      <x:c r="Q524" s="206" t="n">
        <x:v>0.0001</x:v>
      </x:c>
      <x:c r="R524" s="206" t="n">
        <x:v>0.0002</x:v>
      </x:c>
      <x:c r="S524" s="189" t="n">
        <x:v/>
      </x:c>
      <x:c r="T524" s="187" t="n">
        <x:f ca="1">=IF(AND(U524=0,S524&gt;0),-100%,IF(OR(S524=0,S524="-"),"-",IF(AND(S524=0,U524=0),0%,IF(S524&lt;U524,SUM(U524-S524)/S524,IF(S524&gt;U524,SUM(-1*(S524-U524)/S524),"")))))</x:f>
        <x:v/>
      </x:c>
      <x:c r="U524" s="189" t="n">
        <x:v>323.00</x:v>
      </x:c>
      <x:c r="V524" s="189" t="n">
        <x:f ca="1">=SUM(U524/ round((O524- M524)/30.42,0))</x:f>
        <x:v/>
      </x:c>
      <x:c r="W524" s="195">
        <x:f ca="1">=IF(T524="","",IF(T524="-","",IF(U524=0,"",IF(OR(T524&gt;AA4,T524&lt;-AA4),"*",""))))</x:f>
        <x:v/>
      </x:c>
      <x:c r="X524" s="91" t="str">
        <x:v/>
      </x:c>
    </x:row>
    <x:row r="525" spans="1:25" s="12" x14ac:dyDescent="0.25">
      <x:c r="A525" s="96" t="str">
        <x:v>517</x:v>
      </x:c>
      <x:c r="B525" s="192" t="str">
        <x:v>AFPR48612</x:v>
      </x:c>
      <x:c r="C525" s="192" t="str">
        <x:v>HP LJ M401dn</x:v>
      </x:c>
      <x:c r="D525" s="192" t="str">
        <x:v>B/W Laser Prints</x:v>
      </x:c>
      <x:c r="E525" s="192" t="str">
        <x:v>VNG3H02401</x:v>
      </x:c>
      <x:c r="F525" s="192" t="str">
        <x:v>Active</x:v>
      </x:c>
      <x:c r="G525" s="192" t="str">
        <x:v>1023 - Texarkana</x:v>
      </x:c>
      <x:c r="H525" s="192" t="str">
        <x:v/>
      </x:c>
      <x:c r="I525" s="192" t="str">
        <x:v/>
      </x:c>
      <x:c r="J525" s="192" t="str">
        <x:v/>
      </x:c>
      <x:c r="K525" s="192" t="str">
        <x:v/>
      </x:c>
      <x:c r="L525" s="192" t="str">
        <x:v>1023</x:v>
      </x:c>
      <x:c r="M525" s="192" t="str">
        <x:v>5/27/2016</x:v>
      </x:c>
      <x:c r="N525" s="183" t="n">
        <x:v>21143.00</x:v>
      </x:c>
      <x:c r="O525" s="192" t="str">
        <x:v>8/31/2016</x:v>
      </x:c>
      <x:c r="P525" s="183" t="n">
        <x:v>21457.00</x:v>
      </x:c>
      <x:c r="Q525" s="207" t="n">
        <x:v>0.0001</x:v>
      </x:c>
      <x:c r="R525" s="207" t="n">
        <x:v>0.0002</x:v>
      </x:c>
      <x:c r="S525" s="183" t="n">
        <x:v/>
      </x:c>
      <x:c r="T525" s="182" t="n">
        <x:f ca="1">=IF(AND(U525=0,S525&gt;0),-100%,IF(OR(S525=0,S525="-"),"-",IF(AND(S525=0,U525=0),0%,IF(S525&lt;U525,SUM(U525-S525)/S525,IF(S525&gt;U525,SUM(-1*(S525-U525)/S525),"")))))</x:f>
        <x:v/>
      </x:c>
      <x:c r="U525" s="183" t="n">
        <x:v>314.00</x:v>
      </x:c>
      <x:c r="V525" s="183" t="n">
        <x:f ca="1">=SUM(U525/ round((O525- M525)/30.42,0))</x:f>
        <x:v/>
      </x:c>
      <x:c r="W525" s="196">
        <x:f ca="1">=IF(T525="","",IF(T525="-","",IF(U525=0,"",IF(OR(T525&gt;AA4,T525&lt;-AA4),"*",""))))</x:f>
        <x:v/>
      </x:c>
      <x:c r="X525" s="98" t="str">
        <x:v/>
      </x:c>
    </x:row>
    <x:row r="526" spans="1:25" s="12" x14ac:dyDescent="0.25">
      <x:c r="A526" s="90" t="str">
        <x:v>518</x:v>
      </x:c>
      <x:c r="B526" s="191" t="str">
        <x:v>FPR56009</x:v>
      </x:c>
      <x:c r="C526" s="191" t="str">
        <x:v>HP LJ M402dn</x:v>
      </x:c>
      <x:c r="D526" s="191" t="str">
        <x:v>B/W Laser Prints</x:v>
      </x:c>
      <x:c r="E526" s="191" t="str">
        <x:v>PHBQC31406</x:v>
      </x:c>
      <x:c r="F526" s="191" t="str">
        <x:v>Active</x:v>
      </x:c>
      <x:c r="G526" s="191" t="str">
        <x:v>1084 - Laredo</x:v>
      </x:c>
      <x:c r="H526" s="191" t="str">
        <x:v/>
      </x:c>
      <x:c r="I526" s="191" t="str">
        <x:v>Warehouse</x:v>
      </x:c>
      <x:c r="J526" s="191" t="str">
        <x:v/>
      </x:c>
      <x:c r="K526" s="191" t="str">
        <x:v/>
      </x:c>
      <x:c r="L526" s="191" t="str">
        <x:v>1084</x:v>
      </x:c>
      <x:c r="M526" s="191" t="str">
        <x:v>5/30/2018</x:v>
      </x:c>
      <x:c r="N526" s="189" t="n">
        <x:v>2129.00</x:v>
      </x:c>
      <x:c r="O526" s="191" t="str">
        <x:v>8/28/2018</x:v>
      </x:c>
      <x:c r="P526" s="189" t="n">
        <x:v>2440.00</x:v>
      </x:c>
      <x:c r="Q526" s="206" t="n">
        <x:v>0.0001</x:v>
      </x:c>
      <x:c r="R526" s="206" t="n">
        <x:v>0.0002</x:v>
      </x:c>
      <x:c r="S526" s="189" t="n">
        <x:v/>
      </x:c>
      <x:c r="T526" s="187" t="n">
        <x:f ca="1">=IF(AND(U526=0,S526&gt;0),-100%,IF(OR(S526=0,S526="-"),"-",IF(AND(S526=0,U526=0),0%,IF(S526&lt;U526,SUM(U526-S526)/S526,IF(S526&gt;U526,SUM(-1*(S526-U526)/S526),"")))))</x:f>
        <x:v/>
      </x:c>
      <x:c r="U526" s="189" t="n">
        <x:v>311.00</x:v>
      </x:c>
      <x:c r="V526" s="189" t="n">
        <x:f ca="1">=SUM(U526/ round((O526- M526)/30.42,0))</x:f>
        <x:v/>
      </x:c>
      <x:c r="W526" s="195">
        <x:f ca="1">=IF(T526="","",IF(T526="-","",IF(U526=0,"",IF(OR(T526&gt;AA4,T526&lt;-AA4),"*",""))))</x:f>
        <x:v/>
      </x:c>
      <x:c r="X526" s="91" t="str">
        <x:v/>
      </x:c>
    </x:row>
    <x:row r="527" spans="1:25" s="12" x14ac:dyDescent="0.25">
      <x:c r="A527" s="96" t="str">
        <x:v>519</x:v>
      </x:c>
      <x:c r="B527" s="192" t="str">
        <x:v>FPR59309</x:v>
      </x:c>
      <x:c r="C527" s="192" t="str">
        <x:v>HP CLJ M475DN</x:v>
      </x:c>
      <x:c r="D527" s="192" t="str">
        <x:v>B/W Laser Prints</x:v>
      </x:c>
      <x:c r="E527" s="192" t="str">
        <x:v>CND8G1V05Q</x:v>
      </x:c>
      <x:c r="F527" s="192" t="str">
        <x:v>Active</x:v>
      </x:c>
      <x:c r="G527" s="192" t="str">
        <x:v>3007 - Tucson, AZ</x:v>
      </x:c>
      <x:c r="H527" s="192" t="str">
        <x:v/>
      </x:c>
      <x:c r="I527" s="192" t="str">
        <x:v>Waterworks</x:v>
      </x:c>
      <x:c r="J527" s="192" t="str">
        <x:v/>
      </x:c>
      <x:c r="K527" s="192" t="str">
        <x:v/>
      </x:c>
      <x:c r="L527" s="192" t="str">
        <x:v>3007</x:v>
      </x:c>
      <x:c r="M527" s="192" t="str">
        <x:v>2/28/2018</x:v>
      </x:c>
      <x:c r="N527" s="183" t="n">
        <x:v>10372.00</x:v>
      </x:c>
      <x:c r="O527" s="192" t="str">
        <x:v>5/30/2018</x:v>
      </x:c>
      <x:c r="P527" s="183" t="n">
        <x:v>10678.00</x:v>
      </x:c>
      <x:c r="Q527" s="207" t="n">
        <x:v>0.0001</x:v>
      </x:c>
      <x:c r="R527" s="207" t="n">
        <x:v>0.0002</x:v>
      </x:c>
      <x:c r="S527" s="183" t="n">
        <x:v/>
      </x:c>
      <x:c r="T527" s="182" t="n">
        <x:f ca="1">=IF(AND(U527=0,S527&gt;0),-100%,IF(OR(S527=0,S527="-"),"-",IF(AND(S527=0,U527=0),0%,IF(S527&lt;U527,SUM(U527-S527)/S527,IF(S527&gt;U527,SUM(-1*(S527-U527)/S527),"")))))</x:f>
        <x:v/>
      </x:c>
      <x:c r="U527" s="183" t="n">
        <x:v>306.00</x:v>
      </x:c>
      <x:c r="V527" s="183" t="n">
        <x:f ca="1">=SUM(U527/ round((O527- M527)/30.42,0))</x:f>
        <x:v/>
      </x:c>
      <x:c r="W527" s="196">
        <x:f ca="1">=IF(T527="","",IF(T527="-","",IF(U527=0,"",IF(OR(T527&gt;AA4,T527&lt;-AA4),"*",""))))</x:f>
        <x:v/>
      </x:c>
      <x:c r="X527" s="98" t="str">
        <x:v/>
      </x:c>
    </x:row>
    <x:row r="528" spans="1:25" s="12" x14ac:dyDescent="0.25">
      <x:c r="A528" s="90" t="str">
        <x:v>520</x:v>
      </x:c>
      <x:c r="B528" s="191" t="str">
        <x:v>FPR49102</x:v>
      </x:c>
      <x:c r="C528" s="191" t="str">
        <x:v>HP LJ M401dn</x:v>
      </x:c>
      <x:c r="D528" s="191" t="str">
        <x:v>B/W Laser Prints</x:v>
      </x:c>
      <x:c r="E528" s="191" t="str">
        <x:v>PHGFC14856</x:v>
      </x:c>
      <x:c r="F528" s="191" t="str">
        <x:v>Active</x:v>
      </x:c>
      <x:c r="G528" s="191" t="str">
        <x:v>1007 - Houston Central</x:v>
      </x:c>
      <x:c r="H528" s="191" t="str">
        <x:v/>
      </x:c>
      <x:c r="I528" s="191" t="str">
        <x:v/>
      </x:c>
      <x:c r="J528" s="191" t="str">
        <x:v>1</x:v>
      </x:c>
      <x:c r="K528" s="191" t="str">
        <x:v>Daron</x:v>
      </x:c>
      <x:c r="L528" s="191" t="str">
        <x:v>1007</x:v>
      </x:c>
      <x:c r="M528" s="191" t="str">
        <x:v>11/28/2016</x:v>
      </x:c>
      <x:c r="N528" s="189" t="n">
        <x:v>978.00</x:v>
      </x:c>
      <x:c r="O528" s="191" t="str">
        <x:v>2/21/2017</x:v>
      </x:c>
      <x:c r="P528" s="189" t="n">
        <x:v>1278.00</x:v>
      </x:c>
      <x:c r="Q528" s="206" t="n">
        <x:v>0.0001</x:v>
      </x:c>
      <x:c r="R528" s="206" t="n">
        <x:v>0.0002</x:v>
      </x:c>
      <x:c r="S528" s="189" t="n">
        <x:v/>
      </x:c>
      <x:c r="T528" s="187" t="n">
        <x:f ca="1">=IF(AND(U528=0,S528&gt;0),-100%,IF(OR(S528=0,S528="-"),"-",IF(AND(S528=0,U528=0),0%,IF(S528&lt;U528,SUM(U528-S528)/S528,IF(S528&gt;U528,SUM(-1*(S528-U528)/S528),"")))))</x:f>
        <x:v/>
      </x:c>
      <x:c r="U528" s="189" t="n">
        <x:v>300.00</x:v>
      </x:c>
      <x:c r="V528" s="189" t="n">
        <x:f ca="1">=SUM(U528/ round((O528- M528)/30.42,0))</x:f>
        <x:v/>
      </x:c>
      <x:c r="W528" s="195">
        <x:f ca="1">=IF(T528="","",IF(T528="-","",IF(U528=0,"",IF(OR(T528&gt;AA4,T528&lt;-AA4),"*",""))))</x:f>
        <x:v/>
      </x:c>
      <x:c r="X528" s="91" t="str">
        <x:v/>
      </x:c>
    </x:row>
    <x:row r="529" spans="1:25" s="12" x14ac:dyDescent="0.25">
      <x:c r="A529" s="96" t="str">
        <x:v>521</x:v>
      </x:c>
      <x:c r="B529" s="192" t="str">
        <x:v>FPR48691</x:v>
      </x:c>
      <x:c r="C529" s="192" t="str">
        <x:v>HP LJ M401dn</x:v>
      </x:c>
      <x:c r="D529" s="192" t="str">
        <x:v>B/W Laser Prints</x:v>
      </x:c>
      <x:c r="E529" s="192" t="str">
        <x:v>VNG3H02402</x:v>
      </x:c>
      <x:c r="F529" s="192" t="str">
        <x:v>Active</x:v>
      </x:c>
      <x:c r="G529" s="192" t="str">
        <x:v>1045 - McAllen</x:v>
      </x:c>
      <x:c r="H529" s="192" t="str">
        <x:v/>
      </x:c>
      <x:c r="I529" s="192" t="str">
        <x:v/>
      </x:c>
      <x:c r="J529" s="192" t="str">
        <x:v/>
      </x:c>
      <x:c r="K529" s="192" t="str">
        <x:v>Mondo</x:v>
      </x:c>
      <x:c r="L529" s="192" t="str">
        <x:v>1045</x:v>
      </x:c>
      <x:c r="M529" s="192" t="str">
        <x:v>5/27/2016</x:v>
      </x:c>
      <x:c r="N529" s="183" t="n">
        <x:v>2002.00</x:v>
      </x:c>
      <x:c r="O529" s="192" t="str">
        <x:v>9/1/2016</x:v>
      </x:c>
      <x:c r="P529" s="183" t="n">
        <x:v>2299.00</x:v>
      </x:c>
      <x:c r="Q529" s="207" t="n">
        <x:v>0.0001</x:v>
      </x:c>
      <x:c r="R529" s="207" t="n">
        <x:v>0.0002</x:v>
      </x:c>
      <x:c r="S529" s="183" t="n">
        <x:v/>
      </x:c>
      <x:c r="T529" s="182" t="n">
        <x:f ca="1">=IF(AND(U529=0,S529&gt;0),-100%,IF(OR(S529=0,S529="-"),"-",IF(AND(S529=0,U529=0),0%,IF(S529&lt;U529,SUM(U529-S529)/S529,IF(S529&gt;U529,SUM(-1*(S529-U529)/S529),"")))))</x:f>
        <x:v/>
      </x:c>
      <x:c r="U529" s="183" t="n">
        <x:v>297.00</x:v>
      </x:c>
      <x:c r="V529" s="183" t="n">
        <x:f ca="1">=SUM(U529/ round((O529- M529)/30.42,0))</x:f>
        <x:v/>
      </x:c>
      <x:c r="W529" s="196">
        <x:f ca="1">=IF(T529="","",IF(T529="-","",IF(U529=0,"",IF(OR(T529&gt;AA4,T529&lt;-AA4),"*",""))))</x:f>
        <x:v/>
      </x:c>
      <x:c r="X529" s="98" t="str">
        <x:v/>
      </x:c>
    </x:row>
    <x:row r="530" spans="1:25" s="12" x14ac:dyDescent="0.25">
      <x:c r="A530" s="90" t="str">
        <x:v>522</x:v>
      </x:c>
      <x:c r="B530" s="191" t="str">
        <x:v>FPR49097</x:v>
      </x:c>
      <x:c r="C530" s="191" t="str">
        <x:v>HP CLJ M476nw</x:v>
      </x:c>
      <x:c r="D530" s="191" t="str">
        <x:v>B/W Laser Prints</x:v>
      </x:c>
      <x:c r="E530" s="191" t="str">
        <x:v>CNB6G493SP</x:v>
      </x:c>
      <x:c r="F530" s="191" t="str">
        <x:v>Active</x:v>
      </x:c>
      <x:c r="G530" s="191" t="str">
        <x:v>1071 - Bryan</x:v>
      </x:c>
      <x:c r="H530" s="191" t="str">
        <x:v/>
      </x:c>
      <x:c r="I530" s="191" t="str">
        <x:v/>
      </x:c>
      <x:c r="J530" s="191" t="str">
        <x:v/>
      </x:c>
      <x:c r="K530" s="191" t="str">
        <x:v>Chad Thompson</x:v>
      </x:c>
      <x:c r="L530" s="191" t="str">
        <x:v>1071</x:v>
      </x:c>
      <x:c r="M530" s="191" t="str">
        <x:v>12/9/2014</x:v>
      </x:c>
      <x:c r="N530" s="189" t="n">
        <x:v>160.00</x:v>
      </x:c>
      <x:c r="O530" s="191" t="str">
        <x:v>2/26/2015</x:v>
      </x:c>
      <x:c r="P530" s="189" t="n">
        <x:v>443.00</x:v>
      </x:c>
      <x:c r="Q530" s="206" t="n">
        <x:v>0.0001</x:v>
      </x:c>
      <x:c r="R530" s="206" t="n">
        <x:v>0.0002</x:v>
      </x:c>
      <x:c r="S530" s="189" t="n">
        <x:v/>
      </x:c>
      <x:c r="T530" s="187" t="n">
        <x:f ca="1">=IF(AND(U530=0,S530&gt;0),-100%,IF(OR(S530=0,S530="-"),"-",IF(AND(S530=0,U530=0),0%,IF(S530&lt;U530,SUM(U530-S530)/S530,IF(S530&gt;U530,SUM(-1*(S530-U530)/S530),"")))))</x:f>
        <x:v/>
      </x:c>
      <x:c r="U530" s="189" t="n">
        <x:v>283.00</x:v>
      </x:c>
      <x:c r="V530" s="189" t="n">
        <x:f ca="1">=SUM(U530/ round((O530- M530)/30.42,0))</x:f>
        <x:v/>
      </x:c>
      <x:c r="W530" s="195">
        <x:f ca="1">=IF(T530="","",IF(T530="-","",IF(U530=0,"",IF(OR(T530&gt;AA4,T530&lt;-AA4),"*",""))))</x:f>
        <x:v/>
      </x:c>
      <x:c r="X530" s="91" t="str">
        <x:v/>
      </x:c>
    </x:row>
    <x:row r="531" spans="1:25" s="12" x14ac:dyDescent="0.25">
      <x:c r="A531" s="96" t="str">
        <x:v>523</x:v>
      </x:c>
      <x:c r="B531" s="192" t="str">
        <x:v>FPR49138</x:v>
      </x:c>
      <x:c r="C531" s="192" t="str">
        <x:v>HP LJ M425</x:v>
      </x:c>
      <x:c r="D531" s="192" t="str">
        <x:v>B/W Laser Prints</x:v>
      </x:c>
      <x:c r="E531" s="192" t="str">
        <x:v>CNF8G800TL</x:v>
      </x:c>
      <x:c r="F531" s="192" t="str">
        <x:v>Active</x:v>
      </x:c>
      <x:c r="G531" s="192" t="str">
        <x:v>1101 - Oklahoma City</x:v>
      </x:c>
      <x:c r="H531" s="192" t="str">
        <x:v/>
      </x:c>
      <x:c r="I531" s="192" t="str">
        <x:v/>
      </x:c>
      <x:c r="J531" s="192" t="str">
        <x:v/>
      </x:c>
      <x:c r="K531" s="192" t="str">
        <x:v>Greg Barrow</x:v>
      </x:c>
      <x:c r="L531" s="192" t="str">
        <x:v>1101</x:v>
      </x:c>
      <x:c r="M531" s="192" t="str">
        <x:v>8/26/2015</x:v>
      </x:c>
      <x:c r="N531" s="183" t="n">
        <x:v>894.00</x:v>
      </x:c>
      <x:c r="O531" s="192" t="str">
        <x:v>11/20/2015</x:v>
      </x:c>
      <x:c r="P531" s="183" t="n">
        <x:v>1175.00</x:v>
      </x:c>
      <x:c r="Q531" s="207" t="n">
        <x:v>0.0001</x:v>
      </x:c>
      <x:c r="R531" s="207" t="n">
        <x:v>0.0002</x:v>
      </x:c>
      <x:c r="S531" s="183" t="n">
        <x:v/>
      </x:c>
      <x:c r="T531" s="182" t="n">
        <x:f ca="1">=IF(AND(U531=0,S531&gt;0),-100%,IF(OR(S531=0,S531="-"),"-",IF(AND(S531=0,U531=0),0%,IF(S531&lt;U531,SUM(U531-S531)/S531,IF(S531&gt;U531,SUM(-1*(S531-U531)/S531),"")))))</x:f>
        <x:v/>
      </x:c>
      <x:c r="U531" s="183" t="n">
        <x:v>281.00</x:v>
      </x:c>
      <x:c r="V531" s="183" t="n">
        <x:f ca="1">=SUM(U531/ round((O531- M531)/30.42,0))</x:f>
        <x:v/>
      </x:c>
      <x:c r="W531" s="196">
        <x:f ca="1">=IF(T531="","",IF(T531="-","",IF(U531=0,"",IF(OR(T531&gt;AA4,T531&lt;-AA4),"*",""))))</x:f>
        <x:v/>
      </x:c>
      <x:c r="X531" s="98" t="str">
        <x:v/>
      </x:c>
    </x:row>
    <x:row r="532" spans="1:25" s="12" x14ac:dyDescent="0.25">
      <x:c r="A532" s="90" t="str">
        <x:v>524</x:v>
      </x:c>
      <x:c r="B532" s="191" t="str">
        <x:v>FPR48590</x:v>
      </x:c>
      <x:c r="C532" s="191" t="str">
        <x:v>HP LJ M401dn</x:v>
      </x:c>
      <x:c r="D532" s="191" t="str">
        <x:v>B/W Laser Prints</x:v>
      </x:c>
      <x:c r="E532" s="191" t="str">
        <x:v>PHGFF11569</x:v>
      </x:c>
      <x:c r="F532" s="191" t="str">
        <x:v>Active</x:v>
      </x:c>
      <x:c r="G532" s="191" t="str">
        <x:v>1066 - Oklahoma City Showroom</x:v>
      </x:c>
      <x:c r="H532" s="191" t="str">
        <x:v/>
      </x:c>
      <x:c r="I532" s="191" t="str">
        <x:v>Warehouse</x:v>
      </x:c>
      <x:c r="J532" s="191" t="str">
        <x:v/>
      </x:c>
      <x:c r="K532" s="191" t="str">
        <x:v/>
      </x:c>
      <x:c r="L532" s="191" t="str">
        <x:v>1066</x:v>
      </x:c>
      <x:c r="M532" s="191" t="str">
        <x:v>11/28/2016</x:v>
      </x:c>
      <x:c r="N532" s="189" t="n">
        <x:v>5317.00</x:v>
      </x:c>
      <x:c r="O532" s="191" t="str">
        <x:v>2/21/2017</x:v>
      </x:c>
      <x:c r="P532" s="189" t="n">
        <x:v>5597.00</x:v>
      </x:c>
      <x:c r="Q532" s="206" t="n">
        <x:v>0.0001</x:v>
      </x:c>
      <x:c r="R532" s="206" t="n">
        <x:v>0.0002</x:v>
      </x:c>
      <x:c r="S532" s="189" t="n">
        <x:v/>
      </x:c>
      <x:c r="T532" s="187" t="n">
        <x:f ca="1">=IF(AND(U532=0,S532&gt;0),-100%,IF(OR(S532=0,S532="-"),"-",IF(AND(S532=0,U532=0),0%,IF(S532&lt;U532,SUM(U532-S532)/S532,IF(S532&gt;U532,SUM(-1*(S532-U532)/S532),"")))))</x:f>
        <x:v/>
      </x:c>
      <x:c r="U532" s="189" t="n">
        <x:v>280.00</x:v>
      </x:c>
      <x:c r="V532" s="189" t="n">
        <x:f ca="1">=SUM(U532/ round((O532- M532)/30.42,0))</x:f>
        <x:v/>
      </x:c>
      <x:c r="W532" s="195">
        <x:f ca="1">=IF(T532="","",IF(T532="-","",IF(U532=0,"",IF(OR(T532&gt;AA4,T532&lt;-AA4),"*",""))))</x:f>
        <x:v/>
      </x:c>
      <x:c r="X532" s="91" t="str">
        <x:v/>
      </x:c>
    </x:row>
    <x:row r="533" spans="1:25" s="12" x14ac:dyDescent="0.25">
      <x:c r="A533" s="96" t="str">
        <x:v>525</x:v>
      </x:c>
      <x:c r="B533" s="192" t="str">
        <x:v>FPR49493</x:v>
      </x:c>
      <x:c r="C533" s="192" t="str">
        <x:v>HP LJ M425</x:v>
      </x:c>
      <x:c r="D533" s="192" t="str">
        <x:v>B/W Laser Prints</x:v>
      </x:c>
      <x:c r="E533" s="192" t="str">
        <x:v>CNF8G8PFHP</x:v>
      </x:c>
      <x:c r="F533" s="192" t="str">
        <x:v>Active</x:v>
      </x:c>
      <x:c r="G533" s="192" t="str">
        <x:v>1010 - Big Spring</x:v>
      </x:c>
      <x:c r="H533" s="192" t="str">
        <x:v/>
      </x:c>
      <x:c r="I533" s="192" t="str">
        <x:v>Sales Isle</x:v>
      </x:c>
      <x:c r="J533" s="192" t="str">
        <x:v/>
      </x:c>
      <x:c r="K533" s="192" t="str">
        <x:v/>
      </x:c>
      <x:c r="L533" s="192" t="str">
        <x:v>1010</x:v>
      </x:c>
      <x:c r="M533" s="192" t="str">
        <x:v>6/1/2014</x:v>
      </x:c>
      <x:c r="N533" s="183" t="n">
        <x:v>5.00</x:v>
      </x:c>
      <x:c r="O533" s="192" t="str">
        <x:v>11/30/2014</x:v>
      </x:c>
      <x:c r="P533" s="183" t="n">
        <x:v>284.00</x:v>
      </x:c>
      <x:c r="Q533" s="207" t="n">
        <x:v>0.0001</x:v>
      </x:c>
      <x:c r="R533" s="207" t="n">
        <x:v>0.0002</x:v>
      </x:c>
      <x:c r="S533" s="183" t="n">
        <x:v/>
      </x:c>
      <x:c r="T533" s="182" t="n">
        <x:f ca="1">=IF(AND(U533=0,S533&gt;0),-100%,IF(OR(S533=0,S533="-"),"-",IF(AND(S533=0,U533=0),0%,IF(S533&lt;U533,SUM(U533-S533)/S533,IF(S533&gt;U533,SUM(-1*(S533-U533)/S533),"")))))</x:f>
        <x:v/>
      </x:c>
      <x:c r="U533" s="183" t="n">
        <x:v>279.00</x:v>
      </x:c>
      <x:c r="V533" s="183" t="n">
        <x:f ca="1">=SUM(U533/ round((O533- M533)/30.42,0))</x:f>
        <x:v/>
      </x:c>
      <x:c r="W533" s="196">
        <x:f ca="1">=IF(T533="","",IF(T533="-","",IF(U533=0,"",IF(OR(T533&gt;AA4,T533&lt;-AA4),"*",""))))</x:f>
        <x:v/>
      </x:c>
      <x:c r="X533" s="98" t="str">
        <x:v/>
      </x:c>
    </x:row>
    <x:row r="534" spans="1:25" s="12" x14ac:dyDescent="0.25">
      <x:c r="A534" s="90" t="str">
        <x:v>526</x:v>
      </x:c>
      <x:c r="B534" s="191" t="str">
        <x:v>FPR56008</x:v>
      </x:c>
      <x:c r="C534" s="191" t="str">
        <x:v>HP LJ M402dn</x:v>
      </x:c>
      <x:c r="D534" s="191" t="str">
        <x:v>B/W Laser Prints</x:v>
      </x:c>
      <x:c r="E534" s="191" t="str">
        <x:v>PHBQG20383</x:v>
      </x:c>
      <x:c r="F534" s="191" t="str">
        <x:v>Active</x:v>
      </x:c>
      <x:c r="G534" s="191" t="str">
        <x:v>1398 - Murray Corporate</x:v>
      </x:c>
      <x:c r="H534" s="191" t="str">
        <x:v/>
      </x:c>
      <x:c r="I534" s="191" t="str">
        <x:v/>
      </x:c>
      <x:c r="J534" s="191" t="str">
        <x:v/>
      </x:c>
      <x:c r="K534" s="191" t="str">
        <x:v/>
      </x:c>
      <x:c r="L534" s="191" t="str">
        <x:v>1398</x:v>
      </x:c>
      <x:c r="M534" s="191" t="str">
        <x:v>5/30/2018</x:v>
      </x:c>
      <x:c r="N534" s="189" t="n">
        <x:v>9119.00</x:v>
      </x:c>
      <x:c r="O534" s="191" t="str">
        <x:v>8/28/2018</x:v>
      </x:c>
      <x:c r="P534" s="189" t="n">
        <x:v>9391.00</x:v>
      </x:c>
      <x:c r="Q534" s="206" t="n">
        <x:v>0.0001</x:v>
      </x:c>
      <x:c r="R534" s="206" t="n">
        <x:v>0.0002</x:v>
      </x:c>
      <x:c r="S534" s="189" t="n">
        <x:v/>
      </x:c>
      <x:c r="T534" s="187" t="n">
        <x:f ca="1">=IF(AND(U534=0,S534&gt;0),-100%,IF(OR(S534=0,S534="-"),"-",IF(AND(S534=0,U534=0),0%,IF(S534&lt;U534,SUM(U534-S534)/S534,IF(S534&gt;U534,SUM(-1*(S534-U534)/S534),"")))))</x:f>
        <x:v/>
      </x:c>
      <x:c r="U534" s="189" t="n">
        <x:v>272.00</x:v>
      </x:c>
      <x:c r="V534" s="189" t="n">
        <x:f ca="1">=SUM(U534/ round((O534- M534)/30.42,0))</x:f>
        <x:v/>
      </x:c>
      <x:c r="W534" s="195">
        <x:f ca="1">=IF(T534="","",IF(T534="-","",IF(U534=0,"",IF(OR(T534&gt;AA4,T534&lt;-AA4),"*",""))))</x:f>
        <x:v/>
      </x:c>
      <x:c r="X534" s="91" t="str">
        <x:v/>
      </x:c>
    </x:row>
    <x:row r="535" spans="1:25" s="12" x14ac:dyDescent="0.25">
      <x:c r="A535" s="96" t="str">
        <x:v>527</x:v>
      </x:c>
      <x:c r="B535" s="192" t="str">
        <x:v>FPR51568</x:v>
      </x:c>
      <x:c r="C535" s="192" t="str">
        <x:v>HP LJ M425</x:v>
      </x:c>
      <x:c r="D535" s="192" t="str">
        <x:v>B/W Laser Prints</x:v>
      </x:c>
      <x:c r="E535" s="192" t="str">
        <x:v>CNB6D8R11R</x:v>
      </x:c>
      <x:c r="F535" s="192" t="str">
        <x:v>Active</x:v>
      </x:c>
      <x:c r="G535" s="192" t="str">
        <x:v>1083 - Southlake Expressions Home Gallery</x:v>
      </x:c>
      <x:c r="H535" s="192" t="str">
        <x:v/>
      </x:c>
      <x:c r="I535" s="192" t="str">
        <x:v/>
      </x:c>
      <x:c r="J535" s="192" t="str">
        <x:v/>
      </x:c>
      <x:c r="K535" s="192" t="str">
        <x:v>Robert</x:v>
      </x:c>
      <x:c r="L535" s="192" t="str">
        <x:v>1083</x:v>
      </x:c>
      <x:c r="M535" s="192" t="str">
        <x:v>6/4/2015</x:v>
      </x:c>
      <x:c r="N535" s="183" t="n">
        <x:v>40129.00</x:v>
      </x:c>
      <x:c r="O535" s="192" t="str">
        <x:v>8/26/2015</x:v>
      </x:c>
      <x:c r="P535" s="183" t="n">
        <x:v>40400.00</x:v>
      </x:c>
      <x:c r="Q535" s="207" t="n">
        <x:v>0.0001</x:v>
      </x:c>
      <x:c r="R535" s="207" t="n">
        <x:v>0.0002</x:v>
      </x:c>
      <x:c r="S535" s="183" t="n">
        <x:v/>
      </x:c>
      <x:c r="T535" s="182" t="n">
        <x:f ca="1">=IF(AND(U535=0,S535&gt;0),-100%,IF(OR(S535=0,S535="-"),"-",IF(AND(S535=0,U535=0),0%,IF(S535&lt;U535,SUM(U535-S535)/S535,IF(S535&gt;U535,SUM(-1*(S535-U535)/S535),"")))))</x:f>
        <x:v/>
      </x:c>
      <x:c r="U535" s="183" t="n">
        <x:v>271.00</x:v>
      </x:c>
      <x:c r="V535" s="183" t="n">
        <x:f ca="1">=SUM(U535/ round((O535- M535)/30.42,0))</x:f>
        <x:v/>
      </x:c>
      <x:c r="W535" s="196">
        <x:f ca="1">=IF(T535="","",IF(T535="-","",IF(U535=0,"",IF(OR(T535&gt;AA4,T535&lt;-AA4),"*",""))))</x:f>
        <x:v/>
      </x:c>
      <x:c r="X535" s="98" t="str">
        <x:v/>
      </x:c>
    </x:row>
    <x:row r="536" spans="1:25" s="12" x14ac:dyDescent="0.25">
      <x:c r="A536" s="90" t="str">
        <x:v>528</x:v>
      </x:c>
      <x:c r="B536" s="191" t="str">
        <x:v>FPR51539</x:v>
      </x:c>
      <x:c r="C536" s="191" t="str">
        <x:v>HP LJ M401n</x:v>
      </x:c>
      <x:c r="D536" s="191" t="str">
        <x:v>B/W Laser Prints</x:v>
      </x:c>
      <x:c r="E536" s="191" t="str">
        <x:v>PHGDB61038</x:v>
      </x:c>
      <x:c r="F536" s="191" t="str">
        <x:v>Active</x:v>
      </x:c>
      <x:c r="G536" s="191" t="str">
        <x:v>1114 - Uvalde</x:v>
      </x:c>
      <x:c r="H536" s="191" t="str">
        <x:v/>
      </x:c>
      <x:c r="I536" s="191" t="str">
        <x:v/>
      </x:c>
      <x:c r="J536" s="191" t="str">
        <x:v/>
      </x:c>
      <x:c r="K536" s="191" t="str">
        <x:v/>
      </x:c>
      <x:c r="L536" s="191" t="str">
        <x:v>1114</x:v>
      </x:c>
      <x:c r="M536" s="191" t="str">
        <x:v>12/4/2015</x:v>
      </x:c>
      <x:c r="N536" s="189" t="n">
        <x:v>0.00</x:v>
      </x:c>
      <x:c r="O536" s="191" t="str">
        <x:v>2/22/2016</x:v>
      </x:c>
      <x:c r="P536" s="189" t="n">
        <x:v>269.00</x:v>
      </x:c>
      <x:c r="Q536" s="206" t="n">
        <x:v>0.0001</x:v>
      </x:c>
      <x:c r="R536" s="206" t="n">
        <x:v>0.0002</x:v>
      </x:c>
      <x:c r="S536" s="189" t="n">
        <x:v/>
      </x:c>
      <x:c r="T536" s="187" t="n">
        <x:f ca="1">=IF(AND(U536=0,S536&gt;0),-100%,IF(OR(S536=0,S536="-"),"-",IF(AND(S536=0,U536=0),0%,IF(S536&lt;U536,SUM(U536-S536)/S536,IF(S536&gt;U536,SUM(-1*(S536-U536)/S536),"")))))</x:f>
        <x:v/>
      </x:c>
      <x:c r="U536" s="189" t="n">
        <x:v>269.00</x:v>
      </x:c>
      <x:c r="V536" s="189" t="n">
        <x:f ca="1">=SUM(U536/ round((O536- M536)/30.42,0))</x:f>
        <x:v/>
      </x:c>
      <x:c r="W536" s="195">
        <x:f ca="1">=IF(T536="","",IF(T536="-","",IF(U536=0,"",IF(OR(T536&gt;AA4,T536&lt;-AA4),"*",""))))</x:f>
        <x:v/>
      </x:c>
      <x:c r="X536" s="91" t="str">
        <x:v/>
      </x:c>
    </x:row>
    <x:row r="537" spans="1:25" s="12" x14ac:dyDescent="0.25">
      <x:c r="A537" s="96" t="str">
        <x:v>529</x:v>
      </x:c>
      <x:c r="B537" s="192" t="str">
        <x:v>FPR55977</x:v>
      </x:c>
      <x:c r="C537" s="192" t="str">
        <x:v>HP LJ M402dn</x:v>
      </x:c>
      <x:c r="D537" s="192" t="str">
        <x:v>B/W Laser Prints</x:v>
      </x:c>
      <x:c r="E537" s="192" t="str">
        <x:v>PHBQG09149</x:v>
      </x:c>
      <x:c r="F537" s="192" t="str">
        <x:v>Active</x:v>
      </x:c>
      <x:c r="G537" s="192" t="str">
        <x:v>1082 - Norman, OK</x:v>
      </x:c>
      <x:c r="H537" s="192" t="str">
        <x:v/>
      </x:c>
      <x:c r="I537" s="192" t="str">
        <x:v/>
      </x:c>
      <x:c r="J537" s="192" t="str">
        <x:v/>
      </x:c>
      <x:c r="K537" s="192" t="str">
        <x:v/>
      </x:c>
      <x:c r="L537" s="192" t="str">
        <x:v>1082</x:v>
      </x:c>
      <x:c r="M537" s="192" t="str">
        <x:v>5/30/2018</x:v>
      </x:c>
      <x:c r="N537" s="183" t="n">
        <x:v>10771.00</x:v>
      </x:c>
      <x:c r="O537" s="192" t="str">
        <x:v>8/20/2018</x:v>
      </x:c>
      <x:c r="P537" s="183" t="n">
        <x:v>11038.00</x:v>
      </x:c>
      <x:c r="Q537" s="207" t="n">
        <x:v>0.0001</x:v>
      </x:c>
      <x:c r="R537" s="207" t="n">
        <x:v>0.0002</x:v>
      </x:c>
      <x:c r="S537" s="183" t="n">
        <x:v/>
      </x:c>
      <x:c r="T537" s="182" t="n">
        <x:f ca="1">=IF(AND(U537=0,S537&gt;0),-100%,IF(OR(S537=0,S537="-"),"-",IF(AND(S537=0,U537=0),0%,IF(S537&lt;U537,SUM(U537-S537)/S537,IF(S537&gt;U537,SUM(-1*(S537-U537)/S537),"")))))</x:f>
        <x:v/>
      </x:c>
      <x:c r="U537" s="183" t="n">
        <x:v>267.00</x:v>
      </x:c>
      <x:c r="V537" s="183" t="n">
        <x:f ca="1">=SUM(U537/ round((O537- M537)/30.42,0))</x:f>
        <x:v/>
      </x:c>
      <x:c r="W537" s="196">
        <x:f ca="1">=IF(T537="","",IF(T537="-","",IF(U537=0,"",IF(OR(T537&gt;AA4,T537&lt;-AA4),"*",""))))</x:f>
        <x:v/>
      </x:c>
      <x:c r="X537" s="98" t="str">
        <x:v/>
      </x:c>
    </x:row>
    <x:row r="538" spans="1:25" s="12" x14ac:dyDescent="0.25">
      <x:c r="A538" s="90" t="str">
        <x:v>530</x:v>
      </x:c>
      <x:c r="B538" s="191" t="str">
        <x:v>FPR48583</x:v>
      </x:c>
      <x:c r="C538" s="191" t="str">
        <x:v>HP CLJ M476nw</x:v>
      </x:c>
      <x:c r="D538" s="191" t="str">
        <x:v>B/W Laser Prints</x:v>
      </x:c>
      <x:c r="E538" s="191" t="str">
        <x:v>CNB6G415KL</x:v>
      </x:c>
      <x:c r="F538" s="191" t="str">
        <x:v>Active</x:v>
      </x:c>
      <x:c r="G538" s="191" t="str">
        <x:v>M100 - Water Gardens Bldg.</x:v>
      </x:c>
      <x:c r="H538" s="191" t="str">
        <x:v/>
      </x:c>
      <x:c r="I538" s="191" t="str">
        <x:v/>
      </x:c>
      <x:c r="J538" s="191" t="str">
        <x:v/>
      </x:c>
      <x:c r="K538" s="191" t="str">
        <x:v>Jim Misler</x:v>
      </x:c>
      <x:c r="L538" s="191" t="str">
        <x:v>M200</x:v>
      </x:c>
      <x:c r="M538" s="191" t="str">
        <x:v>11/30/2014</x:v>
      </x:c>
      <x:c r="N538" s="189" t="n">
        <x:v>163.00</x:v>
      </x:c>
      <x:c r="O538" s="191" t="str">
        <x:v>2/28/2015</x:v>
      </x:c>
      <x:c r="P538" s="189" t="n">
        <x:v>430.00</x:v>
      </x:c>
      <x:c r="Q538" s="206" t="n">
        <x:v>0.0001</x:v>
      </x:c>
      <x:c r="R538" s="206" t="n">
        <x:v>0.0002</x:v>
      </x:c>
      <x:c r="S538" s="189" t="n">
        <x:v/>
      </x:c>
      <x:c r="T538" s="187" t="n">
        <x:f ca="1">=IF(AND(U538=0,S538&gt;0),-100%,IF(OR(S538=0,S538="-"),"-",IF(AND(S538=0,U538=0),0%,IF(S538&lt;U538,SUM(U538-S538)/S538,IF(S538&gt;U538,SUM(-1*(S538-U538)/S538),"")))))</x:f>
        <x:v/>
      </x:c>
      <x:c r="U538" s="189" t="n">
        <x:v>267.00</x:v>
      </x:c>
      <x:c r="V538" s="189" t="n">
        <x:f ca="1">=SUM(U538/ round((O538- M538)/30.42,0))</x:f>
        <x:v/>
      </x:c>
      <x:c r="W538" s="195">
        <x:f ca="1">=IF(T538="","",IF(T538="-","",IF(U538=0,"",IF(OR(T538&gt;AA4,T538&lt;-AA4),"*",""))))</x:f>
        <x:v/>
      </x:c>
      <x:c r="X538" s="91" t="str">
        <x:v/>
      </x:c>
    </x:row>
    <x:row r="539" spans="1:25" s="12" x14ac:dyDescent="0.25">
      <x:c r="A539" s="96" t="str">
        <x:v>531</x:v>
      </x:c>
      <x:c r="B539" s="192" t="str">
        <x:v>FPR51508</x:v>
      </x:c>
      <x:c r="C539" s="192" t="str">
        <x:v>HP LJ M401n</x:v>
      </x:c>
      <x:c r="D539" s="192" t="str">
        <x:v>B/W Laser Prints</x:v>
      </x:c>
      <x:c r="E539" s="192" t="str">
        <x:v>PHGDC61385</x:v>
      </x:c>
      <x:c r="F539" s="192" t="str">
        <x:v>Active</x:v>
      </x:c>
      <x:c r="G539" s="192" t="str">
        <x:v>1106 - Dallas Expressions Home Gallery</x:v>
      </x:c>
      <x:c r="H539" s="192" t="str">
        <x:v/>
      </x:c>
      <x:c r="I539" s="192" t="str">
        <x:v/>
      </x:c>
      <x:c r="J539" s="192" t="str">
        <x:v/>
      </x:c>
      <x:c r="K539" s="192" t="str">
        <x:v/>
      </x:c>
      <x:c r="L539" s="192" t="str">
        <x:v>1106</x:v>
      </x:c>
      <x:c r="M539" s="192" t="str">
        <x:v>12/4/2015</x:v>
      </x:c>
      <x:c r="N539" s="183" t="n">
        <x:v>0.00</x:v>
      </x:c>
      <x:c r="O539" s="192" t="str">
        <x:v>2/22/2016</x:v>
      </x:c>
      <x:c r="P539" s="183" t="n">
        <x:v>266.00</x:v>
      </x:c>
      <x:c r="Q539" s="207" t="n">
        <x:v>0.0001</x:v>
      </x:c>
      <x:c r="R539" s="207" t="n">
        <x:v>0.0002</x:v>
      </x:c>
      <x:c r="S539" s="183" t="n">
        <x:v/>
      </x:c>
      <x:c r="T539" s="182" t="n">
        <x:f ca="1">=IF(AND(U539=0,S539&gt;0),-100%,IF(OR(S539=0,S539="-"),"-",IF(AND(S539=0,U539=0),0%,IF(S539&lt;U539,SUM(U539-S539)/S539,IF(S539&gt;U539,SUM(-1*(S539-U539)/S539),"")))))</x:f>
        <x:v/>
      </x:c>
      <x:c r="U539" s="183" t="n">
        <x:v>266.00</x:v>
      </x:c>
      <x:c r="V539" s="183" t="n">
        <x:f ca="1">=SUM(U539/ round((O539- M539)/30.42,0))</x:f>
        <x:v/>
      </x:c>
      <x:c r="W539" s="196">
        <x:f ca="1">=IF(T539="","",IF(T539="-","",IF(U539=0,"",IF(OR(T539&gt;AA4,T539&lt;-AA4),"*",""))))</x:f>
        <x:v/>
      </x:c>
      <x:c r="X539" s="98" t="str">
        <x:v/>
      </x:c>
    </x:row>
    <x:row r="540" spans="1:25" s="12" x14ac:dyDescent="0.25">
      <x:c r="A540" s="90" t="str">
        <x:v>532</x:v>
      </x:c>
      <x:c r="B540" s="191" t="str">
        <x:v>FPR55929</x:v>
      </x:c>
      <x:c r="C540" s="191" t="str">
        <x:v>HP LJ M402dn</x:v>
      </x:c>
      <x:c r="D540" s="191" t="str">
        <x:v>B/W Laser Prints</x:v>
      </x:c>
      <x:c r="E540" s="191" t="str">
        <x:v>PHBQF09045</x:v>
      </x:c>
      <x:c r="F540" s="191" t="str">
        <x:v>Active</x:v>
      </x:c>
      <x:c r="G540" s="191" t="str">
        <x:v>1008 - Lubbock</x:v>
      </x:c>
      <x:c r="H540" s="191" t="str">
        <x:v/>
      </x:c>
      <x:c r="I540" s="191" t="str">
        <x:v/>
      </x:c>
      <x:c r="J540" s="191" t="str">
        <x:v/>
      </x:c>
      <x:c r="K540" s="191" t="str">
        <x:v/>
      </x:c>
      <x:c r="L540" s="191" t="str">
        <x:v>1008</x:v>
      </x:c>
      <x:c r="M540" s="191" t="str">
        <x:v>5/2/2016</x:v>
      </x:c>
      <x:c r="N540" s="189" t="n">
        <x:v>0.00</x:v>
      </x:c>
      <x:c r="O540" s="191" t="str">
        <x:v>5/27/2016</x:v>
      </x:c>
      <x:c r="P540" s="189" t="n">
        <x:v>264.00</x:v>
      </x:c>
      <x:c r="Q540" s="206" t="n">
        <x:v>0.0001</x:v>
      </x:c>
      <x:c r="R540" s="206" t="n">
        <x:v>0.0002</x:v>
      </x:c>
      <x:c r="S540" s="189" t="n">
        <x:v/>
      </x:c>
      <x:c r="T540" s="187" t="n">
        <x:f ca="1">=IF(AND(U540=0,S540&gt;0),-100%,IF(OR(S540=0,S540="-"),"-",IF(AND(S540=0,U540=0),0%,IF(S540&lt;U540,SUM(U540-S540)/S540,IF(S540&gt;U540,SUM(-1*(S540-U540)/S540),"")))))</x:f>
        <x:v/>
      </x:c>
      <x:c r="U540" s="189" t="n">
        <x:v>264.00</x:v>
      </x:c>
      <x:c r="V540" s="189" t="n">
        <x:f ca="1">=SUM(U540/ round((O540- M540)/30.42,0))</x:f>
        <x:v/>
      </x:c>
      <x:c r="W540" s="195">
        <x:f ca="1">=IF(T540="","",IF(T540="-","",IF(U540=0,"",IF(OR(T540&gt;AA4,T540&lt;-AA4),"*",""))))</x:f>
        <x:v/>
      </x:c>
      <x:c r="X540" s="91" t="str">
        <x:v/>
      </x:c>
    </x:row>
    <x:row r="541" spans="1:25" s="12" x14ac:dyDescent="0.25">
      <x:c r="A541" s="96" t="str">
        <x:v>533</x:v>
      </x:c>
      <x:c r="B541" s="192" t="str">
        <x:v>FPR48771</x:v>
      </x:c>
      <x:c r="C541" s="192" t="str">
        <x:v>HP LJ M401dn</x:v>
      </x:c>
      <x:c r="D541" s="192" t="str">
        <x:v>B/W Laser Prints</x:v>
      </x:c>
      <x:c r="E541" s="192" t="str">
        <x:v>VNG3H02409</x:v>
      </x:c>
      <x:c r="F541" s="192" t="str">
        <x:v>Active</x:v>
      </x:c>
      <x:c r="G541" s="192" t="str">
        <x:v>1045 - McAllen</x:v>
      </x:c>
      <x:c r="H541" s="192" t="str">
        <x:v/>
      </x:c>
      <x:c r="I541" s="192" t="str">
        <x:v/>
      </x:c>
      <x:c r="J541" s="192" t="str">
        <x:v/>
      </x:c>
      <x:c r="K541" s="192" t="str">
        <x:v>Joel</x:v>
      </x:c>
      <x:c r="L541" s="192" t="str">
        <x:v>1045</x:v>
      </x:c>
      <x:c r="M541" s="192" t="str">
        <x:v>6/1/2014</x:v>
      </x:c>
      <x:c r="N541" s="183" t="n">
        <x:v>2.00</x:v>
      </x:c>
      <x:c r="O541" s="192" t="str">
        <x:v>12/9/2014</x:v>
      </x:c>
      <x:c r="P541" s="183" t="n">
        <x:v>259.00</x:v>
      </x:c>
      <x:c r="Q541" s="207" t="n">
        <x:v>0.0001</x:v>
      </x:c>
      <x:c r="R541" s="207" t="n">
        <x:v>0.0002</x:v>
      </x:c>
      <x:c r="S541" s="183" t="n">
        <x:v/>
      </x:c>
      <x:c r="T541" s="182" t="n">
        <x:f ca="1">=IF(AND(U541=0,S541&gt;0),-100%,IF(OR(S541=0,S541="-"),"-",IF(AND(S541=0,U541=0),0%,IF(S541&lt;U541,SUM(U541-S541)/S541,IF(S541&gt;U541,SUM(-1*(S541-U541)/S541),"")))))</x:f>
        <x:v/>
      </x:c>
      <x:c r="U541" s="183" t="n">
        <x:v>257.00</x:v>
      </x:c>
      <x:c r="V541" s="183" t="n">
        <x:f ca="1">=SUM(U541/ round((O541- M541)/30.42,0))</x:f>
        <x:v/>
      </x:c>
      <x:c r="W541" s="196">
        <x:f ca="1">=IF(T541="","",IF(T541="-","",IF(U541=0,"",IF(OR(T541&gt;AA4,T541&lt;-AA4),"*",""))))</x:f>
        <x:v/>
      </x:c>
      <x:c r="X541" s="98" t="str">
        <x:v/>
      </x:c>
    </x:row>
    <x:row r="542" spans="1:25" s="12" x14ac:dyDescent="0.25">
      <x:c r="A542" s="90" t="str">
        <x:v>534</x:v>
      </x:c>
      <x:c r="B542" s="191" t="str">
        <x:v>FPR51559</x:v>
      </x:c>
      <x:c r="C542" s="191" t="str">
        <x:v>HP CLJ M476dn MFP</x:v>
      </x:c>
      <x:c r="D542" s="191" t="str">
        <x:v>B/W Laser Prints</x:v>
      </x:c>
      <x:c r="E542" s="191" t="str">
        <x:v>CNB8H3YKDH</x:v>
      </x:c>
      <x:c r="F542" s="191" t="str">
        <x:v>Active</x:v>
      </x:c>
      <x:c r="G542" s="191" t="str">
        <x:v>1075 - Garden City, KS</x:v>
      </x:c>
      <x:c r="H542" s="191" t="str">
        <x:v/>
      </x:c>
      <x:c r="I542" s="191" t="str">
        <x:v/>
      </x:c>
      <x:c r="J542" s="191" t="str">
        <x:v/>
      </x:c>
      <x:c r="K542" s="191" t="str">
        <x:v>Tony Otero</x:v>
      </x:c>
      <x:c r="L542" s="191" t="str">
        <x:v>1075</x:v>
      </x:c>
      <x:c r="M542" s="191" t="str">
        <x:v>8/24/2016</x:v>
      </x:c>
      <x:c r="N542" s="189" t="n">
        <x:v>1294.00</x:v>
      </x:c>
      <x:c r="O542" s="191" t="str">
        <x:v>11/28/2016</x:v>
      </x:c>
      <x:c r="P542" s="189" t="n">
        <x:v>1547.00</x:v>
      </x:c>
      <x:c r="Q542" s="206" t="n">
        <x:v>0.0001</x:v>
      </x:c>
      <x:c r="R542" s="206" t="n">
        <x:v>0.0001</x:v>
      </x:c>
      <x:c r="S542" s="189" t="n">
        <x:v/>
      </x:c>
      <x:c r="T542" s="187" t="n">
        <x:f ca="1">=IF(AND(U542=0,S542&gt;0),-100%,IF(OR(S542=0,S542="-"),"-",IF(AND(S542=0,U542=0),0%,IF(S542&lt;U542,SUM(U542-S542)/S542,IF(S542&gt;U542,SUM(-1*(S542-U542)/S542),"")))))</x:f>
        <x:v/>
      </x:c>
      <x:c r="U542" s="189" t="n">
        <x:v>253.00</x:v>
      </x:c>
      <x:c r="V542" s="189" t="n">
        <x:f ca="1">=SUM(U542/ round((O542- M542)/30.42,0))</x:f>
        <x:v/>
      </x:c>
      <x:c r="W542" s="195">
        <x:f ca="1">=IF(T542="","",IF(T542="-","",IF(U542=0,"",IF(OR(T542&gt;AA4,T542&lt;-AA4),"*",""))))</x:f>
        <x:v/>
      </x:c>
      <x:c r="X542" s="91" t="str">
        <x:v/>
      </x:c>
    </x:row>
    <x:row r="543" spans="1:25" s="12" x14ac:dyDescent="0.25">
      <x:c r="A543" s="96" t="str">
        <x:v>535</x:v>
      </x:c>
      <x:c r="B543" s="192" t="str">
        <x:v>FPR59334</x:v>
      </x:c>
      <x:c r="C543" s="192" t="str">
        <x:v>HP CLJ M553</x:v>
      </x:c>
      <x:c r="D543" s="192" t="str">
        <x:v>B/W Laser Prints</x:v>
      </x:c>
      <x:c r="E543" s="192" t="str">
        <x:v>CNBCH5M057</x:v>
      </x:c>
      <x:c r="F543" s="192" t="str">
        <x:v>Active</x:v>
      </x:c>
      <x:c r="G543" s="192" t="str">
        <x:v>3011 - Scottsdale, AZ</x:v>
      </x:c>
      <x:c r="H543" s="192" t="str">
        <x:v/>
      </x:c>
      <x:c r="I543" s="192" t="str">
        <x:v>Print Area</x:v>
      </x:c>
      <x:c r="J543" s="192" t="str">
        <x:v>2</x:v>
      </x:c>
      <x:c r="K543" s="192" t="str">
        <x:v/>
      </x:c>
      <x:c r="L543" s="192" t="str">
        <x:v>3011</x:v>
      </x:c>
      <x:c r="M543" s="192" t="str">
        <x:v>5/30/2018</x:v>
      </x:c>
      <x:c r="N543" s="183" t="n">
        <x:v>1457.00</x:v>
      </x:c>
      <x:c r="O543" s="192" t="str">
        <x:v>8/28/2018</x:v>
      </x:c>
      <x:c r="P543" s="183" t="n">
        <x:v>1708.00</x:v>
      </x:c>
      <x:c r="Q543" s="207" t="n">
        <x:v>0.0001</x:v>
      </x:c>
      <x:c r="R543" s="207" t="n">
        <x:v>0.0001</x:v>
      </x:c>
      <x:c r="S543" s="183" t="n">
        <x:v/>
      </x:c>
      <x:c r="T543" s="182" t="n">
        <x:f ca="1">=IF(AND(U543=0,S543&gt;0),-100%,IF(OR(S543=0,S543="-"),"-",IF(AND(S543=0,U543=0),0%,IF(S543&lt;U543,SUM(U543-S543)/S543,IF(S543&gt;U543,SUM(-1*(S543-U543)/S543),"")))))</x:f>
        <x:v/>
      </x:c>
      <x:c r="U543" s="183" t="n">
        <x:v>251.00</x:v>
      </x:c>
      <x:c r="V543" s="183" t="n">
        <x:f ca="1">=SUM(U543/ round((O543- M543)/30.42,0))</x:f>
        <x:v/>
      </x:c>
      <x:c r="W543" s="196">
        <x:f ca="1">=IF(T543="","",IF(T543="-","",IF(U543=0,"",IF(OR(T543&gt;AA4,T543&lt;-AA4),"*",""))))</x:f>
        <x:v/>
      </x:c>
      <x:c r="X543" s="98" t="str">
        <x:v/>
      </x:c>
    </x:row>
    <x:row r="544" spans="1:25" s="12" x14ac:dyDescent="0.25">
      <x:c r="A544" s="90" t="str">
        <x:v>536</x:v>
      </x:c>
      <x:c r="B544" s="191" t="str">
        <x:v>FPR51576</x:v>
      </x:c>
      <x:c r="C544" s="191" t="str">
        <x:v>HP LJ M401dn</x:v>
      </x:c>
      <x:c r="D544" s="191" t="str">
        <x:v>B/W Laser Prints</x:v>
      </x:c>
      <x:c r="E544" s="191" t="str">
        <x:v>VNG3H13570</x:v>
      </x:c>
      <x:c r="F544" s="191" t="str">
        <x:v>Active</x:v>
      </x:c>
      <x:c r="G544" s="191" t="str">
        <x:v>1048 - San Antonio HVAC</x:v>
      </x:c>
      <x:c r="H544" s="191" t="str">
        <x:v/>
      </x:c>
      <x:c r="I544" s="191" t="str">
        <x:v/>
      </x:c>
      <x:c r="J544" s="191" t="str">
        <x:v/>
      </x:c>
      <x:c r="K544" s="191" t="str">
        <x:v/>
      </x:c>
      <x:c r="L544" s="191" t="str">
        <x:v>1048</x:v>
      </x:c>
      <x:c r="M544" s="191" t="str">
        <x:v>3/1/2015</x:v>
      </x:c>
      <x:c r="N544" s="189" t="n">
        <x:v>0.00</x:v>
      </x:c>
      <x:c r="O544" s="191" t="str">
        <x:v>5/31/2015</x:v>
      </x:c>
      <x:c r="P544" s="189" t="n">
        <x:v>250.00</x:v>
      </x:c>
      <x:c r="Q544" s="206" t="n">
        <x:v>0.0001</x:v>
      </x:c>
      <x:c r="R544" s="206" t="n">
        <x:v>0.0001</x:v>
      </x:c>
      <x:c r="S544" s="189" t="n">
        <x:v/>
      </x:c>
      <x:c r="T544" s="187" t="n">
        <x:f ca="1">=IF(AND(U544=0,S544&gt;0),-100%,IF(OR(S544=0,S544="-"),"-",IF(AND(S544=0,U544=0),0%,IF(S544&lt;U544,SUM(U544-S544)/S544,IF(S544&gt;U544,SUM(-1*(S544-U544)/S544),"")))))</x:f>
        <x:v/>
      </x:c>
      <x:c r="U544" s="189" t="n">
        <x:v>250.00</x:v>
      </x:c>
      <x:c r="V544" s="189" t="n">
        <x:f ca="1">=SUM(U544/ round((O544- M544)/30.42,0))</x:f>
        <x:v/>
      </x:c>
      <x:c r="W544" s="195">
        <x:f ca="1">=IF(T544="","",IF(T544="-","",IF(U544=0,"",IF(OR(T544&gt;AA4,T544&lt;-AA4),"*",""))))</x:f>
        <x:v/>
      </x:c>
      <x:c r="X544" s="91" t="str">
        <x:v/>
      </x:c>
    </x:row>
    <x:row r="545" spans="1:25" s="12" x14ac:dyDescent="0.25">
      <x:c r="A545" s="96" t="str">
        <x:v>537</x:v>
      </x:c>
      <x:c r="B545" s="192" t="str">
        <x:v>FPR51565</x:v>
      </x:c>
      <x:c r="C545" s="192" t="str">
        <x:v>HP LJ M425</x:v>
      </x:c>
      <x:c r="D545" s="192" t="str">
        <x:v>B/W Laser Prints</x:v>
      </x:c>
      <x:c r="E545" s="192" t="str">
        <x:v>CNF8H1963H</x:v>
      </x:c>
      <x:c r="F545" s="192" t="str">
        <x:v>Active</x:v>
      </x:c>
      <x:c r="G545" s="192" t="str">
        <x:v>1112 - El Paso Showroom</x:v>
      </x:c>
      <x:c r="H545" s="192" t="str">
        <x:v/>
      </x:c>
      <x:c r="I545" s="192" t="str">
        <x:v>Sales Office</x:v>
      </x:c>
      <x:c r="J545" s="192" t="str">
        <x:v>2</x:v>
      </x:c>
      <x:c r="K545" s="192" t="str">
        <x:v/>
      </x:c>
      <x:c r="L545" s="192" t="str">
        <x:v>1112</x:v>
      </x:c>
      <x:c r="M545" s="192" t="str">
        <x:v>4/1/2015</x:v>
      </x:c>
      <x:c r="N545" s="183" t="n">
        <x:v>0.00</x:v>
      </x:c>
      <x:c r="O545" s="192" t="str">
        <x:v>5/31/2015</x:v>
      </x:c>
      <x:c r="P545" s="183" t="n">
        <x:v>250.00</x:v>
      </x:c>
      <x:c r="Q545" s="207" t="n">
        <x:v>0.0001</x:v>
      </x:c>
      <x:c r="R545" s="207" t="n">
        <x:v>0.0001</x:v>
      </x:c>
      <x:c r="S545" s="183" t="n">
        <x:v/>
      </x:c>
      <x:c r="T545" s="182" t="n">
        <x:f ca="1">=IF(AND(U545=0,S545&gt;0),-100%,IF(OR(S545=0,S545="-"),"-",IF(AND(S545=0,U545=0),0%,IF(S545&lt;U545,SUM(U545-S545)/S545,IF(S545&gt;U545,SUM(-1*(S545-U545)/S545),"")))))</x:f>
        <x:v/>
      </x:c>
      <x:c r="U545" s="183" t="n">
        <x:v>250.00</x:v>
      </x:c>
      <x:c r="V545" s="183" t="n">
        <x:f ca="1">=SUM(U545/ round((O545- M545)/30.42,0))</x:f>
        <x:v/>
      </x:c>
      <x:c r="W545" s="196">
        <x:f ca="1">=IF(T545="","",IF(T545="-","",IF(U545=0,"",IF(OR(T545&gt;AA4,T545&lt;-AA4),"*",""))))</x:f>
        <x:v/>
      </x:c>
      <x:c r="X545" s="98" t="str">
        <x:v/>
      </x:c>
    </x:row>
    <x:row r="546" spans="1:25" s="12" x14ac:dyDescent="0.25">
      <x:c r="A546" s="90" t="str">
        <x:v>538</x:v>
      </x:c>
      <x:c r="B546" s="191" t="str">
        <x:v>AFPR51574</x:v>
      </x:c>
      <x:c r="C546" s="191" t="str">
        <x:v>HP LJ M401dn</x:v>
      </x:c>
      <x:c r="D546" s="191" t="str">
        <x:v>B/W Laser Prints</x:v>
      </x:c>
      <x:c r="E546" s="191" t="str">
        <x:v>VNG3H13565</x:v>
      </x:c>
      <x:c r="F546" s="191" t="str">
        <x:v>Inactive</x:v>
      </x:c>
      <x:c r="G546" s="191" t="str">
        <x:v>M650 - Annex</x:v>
      </x:c>
      <x:c r="H546" s="191" t="str">
        <x:v/>
      </x:c>
      <x:c r="I546" s="191" t="str">
        <x:v>Warehouse / Storage</x:v>
      </x:c>
      <x:c r="J546" s="191" t="str">
        <x:v/>
      </x:c>
      <x:c r="K546" s="191" t="str">
        <x:v/>
      </x:c>
      <x:c r="L546" s="191" t="str">
        <x:v>M650</x:v>
      </x:c>
      <x:c r="M546" s="191" t="str">
        <x:v>3/1/2015</x:v>
      </x:c>
      <x:c r="N546" s="189" t="n">
        <x:v>0.00</x:v>
      </x:c>
      <x:c r="O546" s="191" t="str">
        <x:v>5/31/2015</x:v>
      </x:c>
      <x:c r="P546" s="189" t="n">
        <x:v>250.00</x:v>
      </x:c>
      <x:c r="Q546" s="206" t="n">
        <x:v>0.0001</x:v>
      </x:c>
      <x:c r="R546" s="206" t="n">
        <x:v>0.0001</x:v>
      </x:c>
      <x:c r="S546" s="189" t="n">
        <x:v/>
      </x:c>
      <x:c r="T546" s="187" t="n">
        <x:f ca="1">=IF(AND(U546=0,S546&gt;0),-100%,IF(OR(S546=0,S546="-"),"-",IF(AND(S546=0,U546=0),0%,IF(S546&lt;U546,SUM(U546-S546)/S546,IF(S546&gt;U546,SUM(-1*(S546-U546)/S546),"")))))</x:f>
        <x:v/>
      </x:c>
      <x:c r="U546" s="189" t="n">
        <x:v>250.00</x:v>
      </x:c>
      <x:c r="V546" s="189" t="n">
        <x:f ca="1">=SUM(U546/ round((O546- M546)/30.42,0))</x:f>
        <x:v/>
      </x:c>
      <x:c r="W546" s="195">
        <x:f ca="1">=IF(T546="","",IF(T546="-","",IF(U546=0,"",IF(OR(T546&gt;AA4,T546&lt;-AA4),"*",""))))</x:f>
        <x:v/>
      </x:c>
      <x:c r="X546" s="91" t="str">
        <x:v/>
      </x:c>
    </x:row>
    <x:row r="547" spans="1:25" s="12" x14ac:dyDescent="0.25">
      <x:c r="A547" s="96" t="str">
        <x:v>539</x:v>
      </x:c>
      <x:c r="B547" s="192" t="str">
        <x:v>FPR51538</x:v>
      </x:c>
      <x:c r="C547" s="192" t="str">
        <x:v>HP LJ M401dn</x:v>
      </x:c>
      <x:c r="D547" s="192" t="str">
        <x:v>B/W Laser Prints</x:v>
      </x:c>
      <x:c r="E547" s="192" t="str">
        <x:v>PHGFG31880</x:v>
      </x:c>
      <x:c r="F547" s="192" t="str">
        <x:v>Active</x:v>
      </x:c>
      <x:c r="G547" s="192" t="str">
        <x:v>1011 - Midland Showroom</x:v>
      </x:c>
      <x:c r="H547" s="192" t="str">
        <x:v/>
      </x:c>
      <x:c r="I547" s="192" t="str">
        <x:v>Warehouse</x:v>
      </x:c>
      <x:c r="J547" s="192" t="str">
        <x:v/>
      </x:c>
      <x:c r="K547" s="192" t="str">
        <x:v/>
      </x:c>
      <x:c r="L547" s="192" t="str">
        <x:v>1011</x:v>
      </x:c>
      <x:c r="M547" s="192" t="str">
        <x:v>7/29/2015</x:v>
      </x:c>
      <x:c r="N547" s="183" t="n">
        <x:v>0.00</x:v>
      </x:c>
      <x:c r="O547" s="192" t="str">
        <x:v>8/31/2015</x:v>
      </x:c>
      <x:c r="P547" s="183" t="n">
        <x:v>250.00</x:v>
      </x:c>
      <x:c r="Q547" s="207" t="n">
        <x:v>0.0001</x:v>
      </x:c>
      <x:c r="R547" s="207" t="n">
        <x:v>0.0001</x:v>
      </x:c>
      <x:c r="S547" s="183" t="n">
        <x:v/>
      </x:c>
      <x:c r="T547" s="182" t="n">
        <x:f ca="1">=IF(AND(U547=0,S547&gt;0),-100%,IF(OR(S547=0,S547="-"),"-",IF(AND(S547=0,U547=0),0%,IF(S547&lt;U547,SUM(U547-S547)/S547,IF(S547&gt;U547,SUM(-1*(S547-U547)/S547),"")))))</x:f>
        <x:v/>
      </x:c>
      <x:c r="U547" s="183" t="n">
        <x:v>250.00</x:v>
      </x:c>
      <x:c r="V547" s="183" t="n">
        <x:f ca="1">=SUM(U547/ round((O547- M547)/30.42,0))</x:f>
        <x:v/>
      </x:c>
      <x:c r="W547" s="196">
        <x:f ca="1">=IF(T547="","",IF(T547="-","",IF(U547=0,"",IF(OR(T547&gt;AA4,T547&lt;-AA4),"*",""))))</x:f>
        <x:v/>
      </x:c>
      <x:c r="X547" s="98" t="str">
        <x:v/>
      </x:c>
    </x:row>
    <x:row r="548" spans="1:25" s="12" x14ac:dyDescent="0.25">
      <x:c r="A548" s="90" t="str">
        <x:v>540</x:v>
      </x:c>
      <x:c r="B548" s="191" t="str">
        <x:v>AFPR51578</x:v>
      </x:c>
      <x:c r="C548" s="191" t="str">
        <x:v>HP LJ M401dn</x:v>
      </x:c>
      <x:c r="D548" s="191" t="str">
        <x:v>B/W Laser Prints</x:v>
      </x:c>
      <x:c r="E548" s="191" t="str">
        <x:v>VNG3H13562</x:v>
      </x:c>
      <x:c r="F548" s="191" t="str">
        <x:v>Inactive</x:v>
      </x:c>
      <x:c r="G548" s="191" t="str">
        <x:v>1096 - Dallas DC</x:v>
      </x:c>
      <x:c r="H548" s="191" t="str">
        <x:v/>
      </x:c>
      <x:c r="I548" s="191" t="str">
        <x:v>Cannot Find</x:v>
      </x:c>
      <x:c r="J548" s="191" t="str">
        <x:v/>
      </x:c>
      <x:c r="K548" s="191" t="str">
        <x:v/>
      </x:c>
      <x:c r="L548" s="191" t="str">
        <x:v>1096</x:v>
      </x:c>
      <x:c r="M548" s="191" t="str">
        <x:v>3/1/2015</x:v>
      </x:c>
      <x:c r="N548" s="189" t="n">
        <x:v>0.00</x:v>
      </x:c>
      <x:c r="O548" s="191" t="str">
        <x:v>5/31/2015</x:v>
      </x:c>
      <x:c r="P548" s="189" t="n">
        <x:v>250.00</x:v>
      </x:c>
      <x:c r="Q548" s="206" t="n">
        <x:v>0.0001</x:v>
      </x:c>
      <x:c r="R548" s="206" t="n">
        <x:v>0.0001</x:v>
      </x:c>
      <x:c r="S548" s="189" t="n">
        <x:v/>
      </x:c>
      <x:c r="T548" s="187" t="n">
        <x:f ca="1">=IF(AND(U548=0,S548&gt;0),-100%,IF(OR(S548=0,S548="-"),"-",IF(AND(S548=0,U548=0),0%,IF(S548&lt;U548,SUM(U548-S548)/S548,IF(S548&gt;U548,SUM(-1*(S548-U548)/S548),"")))))</x:f>
        <x:v/>
      </x:c>
      <x:c r="U548" s="189" t="n">
        <x:v>250.00</x:v>
      </x:c>
      <x:c r="V548" s="189" t="n">
        <x:f ca="1">=SUM(U548/ round((O548- M548)/30.42,0))</x:f>
        <x:v/>
      </x:c>
      <x:c r="W548" s="195">
        <x:f ca="1">=IF(T548="","",IF(T548="-","",IF(U548=0,"",IF(OR(T548&gt;AA4,T548&lt;-AA4),"*",""))))</x:f>
        <x:v/>
      </x:c>
      <x:c r="X548" s="91" t="str">
        <x:v/>
      </x:c>
    </x:row>
    <x:row r="549" spans="1:25" s="12" x14ac:dyDescent="0.25">
      <x:c r="A549" s="96" t="str">
        <x:v>541</x:v>
      </x:c>
      <x:c r="B549" s="192" t="str">
        <x:v>FPR49495</x:v>
      </x:c>
      <x:c r="C549" s="192" t="str">
        <x:v>HP LJ M425</x:v>
      </x:c>
      <x:c r="D549" s="192" t="str">
        <x:v>B/W Laser Prints</x:v>
      </x:c>
      <x:c r="E549" s="192" t="str">
        <x:v>CNF8G8PGX6</x:v>
      </x:c>
      <x:c r="F549" s="192" t="str">
        <x:v>Active</x:v>
      </x:c>
      <x:c r="G549" s="192" t="str">
        <x:v>1007 - Houston Central</x:v>
      </x:c>
      <x:c r="H549" s="192" t="str">
        <x:v/>
      </x:c>
      <x:c r="I549" s="192" t="str">
        <x:v>OS Warehouse</x:v>
      </x:c>
      <x:c r="J549" s="192" t="str">
        <x:v/>
      </x:c>
      <x:c r="K549" s="192" t="str">
        <x:v>Rick</x:v>
      </x:c>
      <x:c r="L549" s="192" t="str">
        <x:v>1007</x:v>
      </x:c>
      <x:c r="M549" s="192" t="str">
        <x:v>6/1/2014</x:v>
      </x:c>
      <x:c r="N549" s="183" t="n">
        <x:v>5.00</x:v>
      </x:c>
      <x:c r="O549" s="192" t="str">
        <x:v>12/9/2014</x:v>
      </x:c>
      <x:c r="P549" s="183" t="n">
        <x:v>254.00</x:v>
      </x:c>
      <x:c r="Q549" s="207" t="n">
        <x:v>0.0001</x:v>
      </x:c>
      <x:c r="R549" s="207" t="n">
        <x:v>0.0001</x:v>
      </x:c>
      <x:c r="S549" s="183" t="n">
        <x:v/>
      </x:c>
      <x:c r="T549" s="182" t="n">
        <x:f ca="1">=IF(AND(U549=0,S549&gt;0),-100%,IF(OR(S549=0,S549="-"),"-",IF(AND(S549=0,U549=0),0%,IF(S549&lt;U549,SUM(U549-S549)/S549,IF(S549&gt;U549,SUM(-1*(S549-U549)/S549),"")))))</x:f>
        <x:v/>
      </x:c>
      <x:c r="U549" s="183" t="n">
        <x:v>249.00</x:v>
      </x:c>
      <x:c r="V549" s="183" t="n">
        <x:f ca="1">=SUM(U549/ round((O549- M549)/30.42,0))</x:f>
        <x:v/>
      </x:c>
      <x:c r="W549" s="196">
        <x:f ca="1">=IF(T549="","",IF(T549="-","",IF(U549=0,"",IF(OR(T549&gt;AA4,T549&lt;-AA4),"*",""))))</x:f>
        <x:v/>
      </x:c>
      <x:c r="X549" s="98" t="str">
        <x:v/>
      </x:c>
    </x:row>
    <x:row r="550" spans="1:25" s="12" x14ac:dyDescent="0.25">
      <x:c r="A550" s="90" t="str">
        <x:v>542</x:v>
      </x:c>
      <x:c r="B550" s="191" t="str">
        <x:v>FPR50501</x:v>
      </x:c>
      <x:c r="C550" s="191" t="str">
        <x:v>Ricoh SP C320DN</x:v>
      </x:c>
      <x:c r="D550" s="191" t="str">
        <x:v>B/W Laser Prints</x:v>
      </x:c>
      <x:c r="E550" s="191" t="str">
        <x:v>S9949200472</x:v>
      </x:c>
      <x:c r="F550" s="191" t="str">
        <x:v>Active</x:v>
      </x:c>
      <x:c r="G550" s="191" t="str">
        <x:v>1035 - Carlsbad</x:v>
      </x:c>
      <x:c r="H550" s="191" t="str">
        <x:v/>
      </x:c>
      <x:c r="I550" s="191" t="str">
        <x:v/>
      </x:c>
      <x:c r="J550" s="191" t="str">
        <x:v/>
      </x:c>
      <x:c r="K550" s="191" t="str">
        <x:v>Brian</x:v>
      </x:c>
      <x:c r="L550" s="191" t="str">
        <x:v>1035</x:v>
      </x:c>
      <x:c r="M550" s="191" t="str">
        <x:v>11/19/2014</x:v>
      </x:c>
      <x:c r="N550" s="189" t="n">
        <x:v>2.00</x:v>
      </x:c>
      <x:c r="O550" s="191" t="str">
        <x:v>2/28/2015</x:v>
      </x:c>
      <x:c r="P550" s="189" t="n">
        <x:v>250.00</x:v>
      </x:c>
      <x:c r="Q550" s="206" t="n">
        <x:v>0.0001</x:v>
      </x:c>
      <x:c r="R550" s="206" t="n">
        <x:v>0.0001</x:v>
      </x:c>
      <x:c r="S550" s="189" t="n">
        <x:v/>
      </x:c>
      <x:c r="T550" s="187" t="n">
        <x:f ca="1">=IF(AND(U550=0,S550&gt;0),-100%,IF(OR(S550=0,S550="-"),"-",IF(AND(S550=0,U550=0),0%,IF(S550&lt;U550,SUM(U550-S550)/S550,IF(S550&gt;U550,SUM(-1*(S550-U550)/S550),"")))))</x:f>
        <x:v/>
      </x:c>
      <x:c r="U550" s="189" t="n">
        <x:v>248.00</x:v>
      </x:c>
      <x:c r="V550" s="189" t="n">
        <x:f ca="1">=SUM(U550/ round((O550- M550)/30.42,0))</x:f>
        <x:v/>
      </x:c>
      <x:c r="W550" s="195">
        <x:f ca="1">=IF(T550="","",IF(T550="-","",IF(U550=0,"",IF(OR(T550&gt;AA4,T550&lt;-AA4),"*",""))))</x:f>
        <x:v/>
      </x:c>
      <x:c r="X550" s="91" t="str">
        <x:v/>
      </x:c>
    </x:row>
    <x:row r="551" spans="1:25" s="12" x14ac:dyDescent="0.25">
      <x:c r="A551" s="96" t="str">
        <x:v>543</x:v>
      </x:c>
      <x:c r="B551" s="192" t="str">
        <x:v>FPR56034</x:v>
      </x:c>
      <x:c r="C551" s="192" t="str">
        <x:v>HP CLJ M476dn MFP</x:v>
      </x:c>
      <x:c r="D551" s="192" t="str">
        <x:v>B/W Laser Prints</x:v>
      </x:c>
      <x:c r="E551" s="192" t="str">
        <x:v>CNB6G275W9</x:v>
      </x:c>
      <x:c r="F551" s="192" t="str">
        <x:v>Active</x:v>
      </x:c>
      <x:c r="G551" s="192" t="str">
        <x:v>1034 - San Antonio</x:v>
      </x:c>
      <x:c r="H551" s="192" t="str">
        <x:v/>
      </x:c>
      <x:c r="I551" s="192" t="str">
        <x:v>Reception</x:v>
      </x:c>
      <x:c r="J551" s="192" t="str">
        <x:v/>
      </x:c>
      <x:c r="K551" s="192" t="str">
        <x:v/>
      </x:c>
      <x:c r="L551" s="192" t="str">
        <x:v>1034</x:v>
      </x:c>
      <x:c r="M551" s="192" t="str">
        <x:v>5/31/2018</x:v>
      </x:c>
      <x:c r="N551" s="183" t="n">
        <x:v>6313.00</x:v>
      </x:c>
      <x:c r="O551" s="192" t="str">
        <x:v>8/31/2018</x:v>
      </x:c>
      <x:c r="P551" s="183" t="n">
        <x:v>6561.00</x:v>
      </x:c>
      <x:c r="Q551" s="207" t="n">
        <x:v>0.0001</x:v>
      </x:c>
      <x:c r="R551" s="207" t="n">
        <x:v>0.0001</x:v>
      </x:c>
      <x:c r="S551" s="183" t="n">
        <x:v/>
      </x:c>
      <x:c r="T551" s="182" t="n">
        <x:f ca="1">=IF(AND(U551=0,S551&gt;0),-100%,IF(OR(S551=0,S551="-"),"-",IF(AND(S551=0,U551=0),0%,IF(S551&lt;U551,SUM(U551-S551)/S551,IF(S551&gt;U551,SUM(-1*(S551-U551)/S551),"")))))</x:f>
        <x:v/>
      </x:c>
      <x:c r="U551" s="183" t="n">
        <x:v>248.00</x:v>
      </x:c>
      <x:c r="V551" s="183" t="n">
        <x:f ca="1">=SUM(U551/ round((O551- M551)/30.42,0))</x:f>
        <x:v/>
      </x:c>
      <x:c r="W551" s="196">
        <x:f ca="1">=IF(T551="","",IF(T551="-","",IF(U551=0,"",IF(OR(T551&gt;AA4,T551&lt;-AA4),"*",""))))</x:f>
        <x:v/>
      </x:c>
      <x:c r="X551" s="98" t="str">
        <x:v/>
      </x:c>
    </x:row>
    <x:row r="552" spans="1:25" s="12" x14ac:dyDescent="0.25">
      <x:c r="A552" s="90" t="str">
        <x:v>544</x:v>
      </x:c>
      <x:c r="B552" s="191" t="str">
        <x:v>FPR48624</x:v>
      </x:c>
      <x:c r="C552" s="191" t="str">
        <x:v>HP LJ M425</x:v>
      </x:c>
      <x:c r="D552" s="191" t="str">
        <x:v>B/W Laser Prints</x:v>
      </x:c>
      <x:c r="E552" s="191" t="str">
        <x:v>CNF8G4W09X</x:v>
      </x:c>
      <x:c r="F552" s="191" t="str">
        <x:v>Active</x:v>
      </x:c>
      <x:c r="G552" s="191" t="str">
        <x:v>M650 - Fort Worth (Corp)</x:v>
      </x:c>
      <x:c r="H552" s="191" t="str">
        <x:v/>
      </x:c>
      <x:c r="I552" s="191" t="str">
        <x:v>IT</x:v>
      </x:c>
      <x:c r="J552" s="191" t="str">
        <x:v/>
      </x:c>
      <x:c r="K552" s="191" t="str">
        <x:v>Scott Dahlstrom</x:v>
      </x:c>
      <x:c r="L552" s="191" t="str">
        <x:v>M251</x:v>
      </x:c>
      <x:c r="M552" s="191" t="str">
        <x:v>5/30/2018</x:v>
      </x:c>
      <x:c r="N552" s="189" t="n">
        <x:v>7401.00</x:v>
      </x:c>
      <x:c r="O552" s="191" t="str">
        <x:v>8/28/2018</x:v>
      </x:c>
      <x:c r="P552" s="189" t="n">
        <x:v>7642.00</x:v>
      </x:c>
      <x:c r="Q552" s="206" t="n">
        <x:v>0.0001</x:v>
      </x:c>
      <x:c r="R552" s="206" t="n">
        <x:v>0.0001</x:v>
      </x:c>
      <x:c r="S552" s="189" t="n">
        <x:v/>
      </x:c>
      <x:c r="T552" s="187" t="n">
        <x:f ca="1">=IF(AND(U552=0,S552&gt;0),-100%,IF(OR(S552=0,S552="-"),"-",IF(AND(S552=0,U552=0),0%,IF(S552&lt;U552,SUM(U552-S552)/S552,IF(S552&gt;U552,SUM(-1*(S552-U552)/S552),"")))))</x:f>
        <x:v/>
      </x:c>
      <x:c r="U552" s="189" t="n">
        <x:v>241.00</x:v>
      </x:c>
      <x:c r="V552" s="189" t="n">
        <x:f ca="1">=SUM(U552/ round((O552- M552)/30.42,0))</x:f>
        <x:v/>
      </x:c>
      <x:c r="W552" s="195">
        <x:f ca="1">=IF(T552="","",IF(T552="-","",IF(U552=0,"",IF(OR(T552&gt;AA4,T552&lt;-AA4),"*",""))))</x:f>
        <x:v/>
      </x:c>
      <x:c r="X552" s="91" t="str">
        <x:v/>
      </x:c>
    </x:row>
    <x:row r="553" spans="1:25" s="12" x14ac:dyDescent="0.25">
      <x:c r="A553" s="96" t="str">
        <x:v>545</x:v>
      </x:c>
      <x:c r="B553" s="192" t="str">
        <x:v>FPR49494</x:v>
      </x:c>
      <x:c r="C553" s="192" t="str">
        <x:v>HP LJ M425</x:v>
      </x:c>
      <x:c r="D553" s="192" t="str">
        <x:v>B/W Laser Prints</x:v>
      </x:c>
      <x:c r="E553" s="192" t="str">
        <x:v>CNF8G8PFFK</x:v>
      </x:c>
      <x:c r="F553" s="192" t="str">
        <x:v>Active</x:v>
      </x:c>
      <x:c r="G553" s="192" t="str">
        <x:v>1051 - Conroe HVAC</x:v>
      </x:c>
      <x:c r="H553" s="192" t="str">
        <x:v/>
      </x:c>
      <x:c r="I553" s="192" t="str">
        <x:v>Front Counter</x:v>
      </x:c>
      <x:c r="J553" s="192" t="str">
        <x:v/>
      </x:c>
      <x:c r="K553" s="192" t="str">
        <x:v/>
      </x:c>
      <x:c r="L553" s="192" t="str">
        <x:v>1051</x:v>
      </x:c>
      <x:c r="M553" s="192" t="str">
        <x:v>6/1/2014</x:v>
      </x:c>
      <x:c r="N553" s="183" t="n">
        <x:v>5.00</x:v>
      </x:c>
      <x:c r="O553" s="192" t="str">
        <x:v>12/9/2014</x:v>
      </x:c>
      <x:c r="P553" s="183" t="n">
        <x:v>244.00</x:v>
      </x:c>
      <x:c r="Q553" s="207" t="n">
        <x:v>0.0001</x:v>
      </x:c>
      <x:c r="R553" s="207" t="n">
        <x:v>0.0001</x:v>
      </x:c>
      <x:c r="S553" s="183" t="n">
        <x:v/>
      </x:c>
      <x:c r="T553" s="182" t="n">
        <x:f ca="1">=IF(AND(U553=0,S553&gt;0),-100%,IF(OR(S553=0,S553="-"),"-",IF(AND(S553=0,U553=0),0%,IF(S553&lt;U553,SUM(U553-S553)/S553,IF(S553&gt;U553,SUM(-1*(S553-U553)/S553),"")))))</x:f>
        <x:v/>
      </x:c>
      <x:c r="U553" s="183" t="n">
        <x:v>239.00</x:v>
      </x:c>
      <x:c r="V553" s="183" t="n">
        <x:f ca="1">=SUM(U553/ round((O553- M553)/30.42,0))</x:f>
        <x:v/>
      </x:c>
      <x:c r="W553" s="196">
        <x:f ca="1">=IF(T553="","",IF(T553="-","",IF(U553=0,"",IF(OR(T553&gt;AA4,T553&lt;-AA4),"*",""))))</x:f>
        <x:v/>
      </x:c>
      <x:c r="X553" s="98" t="str">
        <x:v/>
      </x:c>
    </x:row>
    <x:row r="554" spans="1:25" s="12" x14ac:dyDescent="0.25">
      <x:c r="A554" s="90" t="str">
        <x:v>546</x:v>
      </x:c>
      <x:c r="B554" s="191" t="str">
        <x:v>FPR49582</x:v>
      </x:c>
      <x:c r="C554" s="191" t="str">
        <x:v>Ricoh SP C320DN</x:v>
      </x:c>
      <x:c r="D554" s="191" t="str">
        <x:v>B/W Laser Prints</x:v>
      </x:c>
      <x:c r="E554" s="191" t="str">
        <x:v>S9949100605</x:v>
      </x:c>
      <x:c r="F554" s="191" t="str">
        <x:v>Active</x:v>
      </x:c>
      <x:c r="G554" s="191" t="str">
        <x:v>1050 - Longview HVAC</x:v>
      </x:c>
      <x:c r="H554" s="191" t="str">
        <x:v/>
      </x:c>
      <x:c r="I554" s="191" t="str">
        <x:v>Sales Area</x:v>
      </x:c>
      <x:c r="J554" s="191" t="str">
        <x:v/>
      </x:c>
      <x:c r="K554" s="191" t="str">
        <x:v/>
      </x:c>
      <x:c r="L554" s="191" t="str">
        <x:v>1050</x:v>
      </x:c>
      <x:c r="M554" s="191" t="str">
        <x:v>6/1/2014</x:v>
      </x:c>
      <x:c r="N554" s="189" t="n">
        <x:v>10.00</x:v>
      </x:c>
      <x:c r="O554" s="191" t="str">
        <x:v>12/9/2014</x:v>
      </x:c>
      <x:c r="P554" s="189" t="n">
        <x:v>249.00</x:v>
      </x:c>
      <x:c r="Q554" s="206" t="n">
        <x:v>0.0001</x:v>
      </x:c>
      <x:c r="R554" s="206" t="n">
        <x:v>0.0001</x:v>
      </x:c>
      <x:c r="S554" s="189" t="n">
        <x:v/>
      </x:c>
      <x:c r="T554" s="187" t="n">
        <x:f ca="1">=IF(AND(U554=0,S554&gt;0),-100%,IF(OR(S554=0,S554="-"),"-",IF(AND(S554=0,U554=0),0%,IF(S554&lt;U554,SUM(U554-S554)/S554,IF(S554&gt;U554,SUM(-1*(S554-U554)/S554),"")))))</x:f>
        <x:v/>
      </x:c>
      <x:c r="U554" s="189" t="n">
        <x:v>239.00</x:v>
      </x:c>
      <x:c r="V554" s="189" t="n">
        <x:f ca="1">=SUM(U554/ round((O554- M554)/30.42,0))</x:f>
        <x:v/>
      </x:c>
      <x:c r="W554" s="195">
        <x:f ca="1">=IF(T554="","",IF(T554="-","",IF(U554=0,"",IF(OR(T554&gt;AA4,T554&lt;-AA4),"*",""))))</x:f>
        <x:v/>
      </x:c>
      <x:c r="X554" s="91" t="str">
        <x:v/>
      </x:c>
    </x:row>
    <x:row r="555" spans="1:25" s="12" x14ac:dyDescent="0.25">
      <x:c r="A555" s="96" t="str">
        <x:v>547</x:v>
      </x:c>
      <x:c r="B555" s="192" t="str">
        <x:v>FPR48673</x:v>
      </x:c>
      <x:c r="C555" s="192" t="str">
        <x:v>Ricoh SP C320DN</x:v>
      </x:c>
      <x:c r="D555" s="192" t="str">
        <x:v>B/W Laser Prints</x:v>
      </x:c>
      <x:c r="E555" s="192" t="str">
        <x:v>S9939601139</x:v>
      </x:c>
      <x:c r="F555" s="192" t="str">
        <x:v>Active</x:v>
      </x:c>
      <x:c r="G555" s="192" t="str">
        <x:v>M100 - Water Gardens Bldg.</x:v>
      </x:c>
      <x:c r="H555" s="192" t="str">
        <x:v/>
      </x:c>
      <x:c r="I555" s="192" t="str">
        <x:v/>
      </x:c>
      <x:c r="J555" s="192" t="str">
        <x:v/>
      </x:c>
      <x:c r="K555" s="192" t="str">
        <x:v>Nicole Floebeck</x:v>
      </x:c>
      <x:c r="L555" s="192" t="str">
        <x:v>M200</x:v>
      </x:c>
      <x:c r="M555" s="192" t="str">
        <x:v>6/1/2014</x:v>
      </x:c>
      <x:c r="N555" s="183" t="n">
        <x:v>10.00</x:v>
      </x:c>
      <x:c r="O555" s="192" t="str">
        <x:v>12/9/2014</x:v>
      </x:c>
      <x:c r="P555" s="183" t="n">
        <x:v>249.00</x:v>
      </x:c>
      <x:c r="Q555" s="207" t="n">
        <x:v>0.0001</x:v>
      </x:c>
      <x:c r="R555" s="207" t="n">
        <x:v>0.0001</x:v>
      </x:c>
      <x:c r="S555" s="183" t="n">
        <x:v/>
      </x:c>
      <x:c r="T555" s="182" t="n">
        <x:f ca="1">=IF(AND(U555=0,S555&gt;0),-100%,IF(OR(S555=0,S555="-"),"-",IF(AND(S555=0,U555=0),0%,IF(S555&lt;U555,SUM(U555-S555)/S555,IF(S555&gt;U555,SUM(-1*(S555-U555)/S555),"")))))</x:f>
        <x:v/>
      </x:c>
      <x:c r="U555" s="183" t="n">
        <x:v>239.00</x:v>
      </x:c>
      <x:c r="V555" s="183" t="n">
        <x:f ca="1">=SUM(U555/ round((O555- M555)/30.42,0))</x:f>
        <x:v/>
      </x:c>
      <x:c r="W555" s="196">
        <x:f ca="1">=IF(T555="","",IF(T555="-","",IF(U555=0,"",IF(OR(T555&gt;AA4,T555&lt;-AA4),"*",""))))</x:f>
        <x:v/>
      </x:c>
      <x:c r="X555" s="98" t="str">
        <x:v/>
      </x:c>
    </x:row>
    <x:row r="556" spans="1:25" s="12" x14ac:dyDescent="0.25">
      <x:c r="A556" s="90" t="str">
        <x:v>548</x:v>
      </x:c>
      <x:c r="B556" s="191" t="str">
        <x:v>FPR50653</x:v>
      </x:c>
      <x:c r="C556" s="191" t="str">
        <x:v>Ricoh SP C320DN</x:v>
      </x:c>
      <x:c r="D556" s="191" t="str">
        <x:v>B/W Laser Prints</x:v>
      </x:c>
      <x:c r="E556" s="191" t="str">
        <x:v>S9949100704</x:v>
      </x:c>
      <x:c r="F556" s="191" t="str">
        <x:v>Active</x:v>
      </x:c>
      <x:c r="G556" s="191" t="str">
        <x:v>1009 - Odessa</x:v>
      </x:c>
      <x:c r="H556" s="191" t="str">
        <x:v/>
      </x:c>
      <x:c r="I556" s="191" t="str">
        <x:v>Office</x:v>
      </x:c>
      <x:c r="J556" s="191" t="str">
        <x:v/>
      </x:c>
      <x:c r="K556" s="191" t="str">
        <x:v/>
      </x:c>
      <x:c r="L556" s="191" t="str">
        <x:v>1009</x:v>
      </x:c>
      <x:c r="M556" s="191" t="str">
        <x:v>6/1/2014</x:v>
      </x:c>
      <x:c r="N556" s="189" t="n">
        <x:v>0.00</x:v>
      </x:c>
      <x:c r="O556" s="191" t="str">
        <x:v>12/9/2014</x:v>
      </x:c>
      <x:c r="P556" s="189" t="n">
        <x:v>233.00</x:v>
      </x:c>
      <x:c r="Q556" s="206" t="n">
        <x:v>0.0001</x:v>
      </x:c>
      <x:c r="R556" s="206" t="n">
        <x:v>0.0001</x:v>
      </x:c>
      <x:c r="S556" s="189" t="n">
        <x:v/>
      </x:c>
      <x:c r="T556" s="187" t="n">
        <x:f ca="1">=IF(AND(U556=0,S556&gt;0),-100%,IF(OR(S556=0,S556="-"),"-",IF(AND(S556=0,U556=0),0%,IF(S556&lt;U556,SUM(U556-S556)/S556,IF(S556&gt;U556,SUM(-1*(S556-U556)/S556),"")))))</x:f>
        <x:v/>
      </x:c>
      <x:c r="U556" s="189" t="n">
        <x:v>233.00</x:v>
      </x:c>
      <x:c r="V556" s="189" t="n">
        <x:f ca="1">=SUM(U556/ round((O556- M556)/30.42,0))</x:f>
        <x:v/>
      </x:c>
      <x:c r="W556" s="195">
        <x:f ca="1">=IF(T556="","",IF(T556="-","",IF(U556=0,"",IF(OR(T556&gt;AA4,T556&lt;-AA4),"*",""))))</x:f>
        <x:v/>
      </x:c>
      <x:c r="X556" s="91" t="str">
        <x:v/>
      </x:c>
    </x:row>
    <x:row r="557" spans="1:25" s="12" x14ac:dyDescent="0.25">
      <x:c r="A557" s="96" t="str">
        <x:v>549</x:v>
      </x:c>
      <x:c r="B557" s="192" t="str">
        <x:v>FPR48678</x:v>
      </x:c>
      <x:c r="C557" s="192" t="str">
        <x:v>Ricoh SP C320DN</x:v>
      </x:c>
      <x:c r="D557" s="192" t="str">
        <x:v>B/W Laser Prints</x:v>
      </x:c>
      <x:c r="E557" s="192" t="str">
        <x:v>S9948500649</x:v>
      </x:c>
      <x:c r="F557" s="192" t="str">
        <x:v>Active</x:v>
      </x:c>
      <x:c r="G557" s="192" t="str">
        <x:v>M100 - Water Gardens Bldg.</x:v>
      </x:c>
      <x:c r="H557" s="192" t="str">
        <x:v/>
      </x:c>
      <x:c r="I557" s="192" t="str">
        <x:v/>
      </x:c>
      <x:c r="J557" s="192" t="str">
        <x:v/>
      </x:c>
      <x:c r="K557" s="192" t="str">
        <x:v>Mike Kamp</x:v>
      </x:c>
      <x:c r="L557" s="192" t="str">
        <x:v>M152</x:v>
      </x:c>
      <x:c r="M557" s="192" t="str">
        <x:v>11/20/2015</x:v>
      </x:c>
      <x:c r="N557" s="183" t="n">
        <x:v>6787.00</x:v>
      </x:c>
      <x:c r="O557" s="192" t="str">
        <x:v>2/22/2016</x:v>
      </x:c>
      <x:c r="P557" s="183" t="n">
        <x:v>7017.00</x:v>
      </x:c>
      <x:c r="Q557" s="207" t="n">
        <x:v>0.0001</x:v>
      </x:c>
      <x:c r="R557" s="207" t="n">
        <x:v>0.0001</x:v>
      </x:c>
      <x:c r="S557" s="183" t="n">
        <x:v/>
      </x:c>
      <x:c r="T557" s="182" t="n">
        <x:f ca="1">=IF(AND(U557=0,S557&gt;0),-100%,IF(OR(S557=0,S557="-"),"-",IF(AND(S557=0,U557=0),0%,IF(S557&lt;U557,SUM(U557-S557)/S557,IF(S557&gt;U557,SUM(-1*(S557-U557)/S557),"")))))</x:f>
        <x:v/>
      </x:c>
      <x:c r="U557" s="183" t="n">
        <x:v>230.00</x:v>
      </x:c>
      <x:c r="V557" s="183" t="n">
        <x:f ca="1">=SUM(U557/ round((O557- M557)/30.42,0))</x:f>
        <x:v/>
      </x:c>
      <x:c r="W557" s="196">
        <x:f ca="1">=IF(T557="","",IF(T557="-","",IF(U557=0,"",IF(OR(T557&gt;AA4,T557&lt;-AA4),"*",""))))</x:f>
        <x:v/>
      </x:c>
      <x:c r="X557" s="98" t="str">
        <x:v/>
      </x:c>
    </x:row>
    <x:row r="558" spans="1:25" s="12" x14ac:dyDescent="0.25">
      <x:c r="A558" s="90" t="str">
        <x:v>550</x:v>
      </x:c>
      <x:c r="B558" s="191" t="str">
        <x:v>FPR51505</x:v>
      </x:c>
      <x:c r="C558" s="191" t="str">
        <x:v>HP LJ M401n</x:v>
      </x:c>
      <x:c r="D558" s="191" t="str">
        <x:v>B/W Laser Prints</x:v>
      </x:c>
      <x:c r="E558" s="191" t="str">
        <x:v>PHGDC61381</x:v>
      </x:c>
      <x:c r="F558" s="191" t="str">
        <x:v>Active</x:v>
      </x:c>
      <x:c r="G558" s="191" t="str">
        <x:v>1080 - Grand Prairie DFW Showroom</x:v>
      </x:c>
      <x:c r="H558" s="191" t="str">
        <x:v/>
      </x:c>
      <x:c r="I558" s="191" t="str">
        <x:v/>
      </x:c>
      <x:c r="J558" s="191" t="str">
        <x:v/>
      </x:c>
      <x:c r="K558" s="191" t="str">
        <x:v/>
      </x:c>
      <x:c r="L558" s="191" t="str">
        <x:v>1080</x:v>
      </x:c>
      <x:c r="M558" s="191" t="str">
        <x:v>12/4/2015</x:v>
      </x:c>
      <x:c r="N558" s="189" t="n">
        <x:v>0.00</x:v>
      </x:c>
      <x:c r="O558" s="191" t="str">
        <x:v>2/22/2016</x:v>
      </x:c>
      <x:c r="P558" s="189" t="n">
        <x:v>228.00</x:v>
      </x:c>
      <x:c r="Q558" s="206" t="n">
        <x:v>0.0001</x:v>
      </x:c>
      <x:c r="R558" s="206" t="n">
        <x:v>0.0001</x:v>
      </x:c>
      <x:c r="S558" s="189" t="n">
        <x:v/>
      </x:c>
      <x:c r="T558" s="187" t="n">
        <x:f ca="1">=IF(AND(U558=0,S558&gt;0),-100%,IF(OR(S558=0,S558="-"),"-",IF(AND(S558=0,U558=0),0%,IF(S558&lt;U558,SUM(U558-S558)/S558,IF(S558&gt;U558,SUM(-1*(S558-U558)/S558),"")))))</x:f>
        <x:v/>
      </x:c>
      <x:c r="U558" s="189" t="n">
        <x:v>228.00</x:v>
      </x:c>
      <x:c r="V558" s="189" t="n">
        <x:f ca="1">=SUM(U558/ round((O558- M558)/30.42,0))</x:f>
        <x:v/>
      </x:c>
      <x:c r="W558" s="195">
        <x:f ca="1">=IF(T558="","",IF(T558="-","",IF(U558=0,"",IF(OR(T558&gt;AA4,T558&lt;-AA4),"*",""))))</x:f>
        <x:v/>
      </x:c>
      <x:c r="X558" s="91" t="str">
        <x:v/>
      </x:c>
    </x:row>
    <x:row r="559" spans="1:25" s="12" x14ac:dyDescent="0.25">
      <x:c r="A559" s="96" t="str">
        <x:v>551</x:v>
      </x:c>
      <x:c r="B559" s="192" t="str">
        <x:v>FPR59272</x:v>
      </x:c>
      <x:c r="C559" s="192" t="str">
        <x:v>HP CLJ M477fnw</x:v>
      </x:c>
      <x:c r="D559" s="192" t="str">
        <x:v>B/W Laser Prints</x:v>
      </x:c>
      <x:c r="E559" s="192" t="str">
        <x:v>VNBKK6CCWW</x:v>
      </x:c>
      <x:c r="F559" s="192" t="str">
        <x:v>Active</x:v>
      </x:c>
      <x:c r="G559" s="192" t="str">
        <x:v>1133 - West Hollywood</x:v>
      </x:c>
      <x:c r="H559" s="192" t="str">
        <x:v/>
      </x:c>
      <x:c r="I559" s="192" t="str">
        <x:v/>
      </x:c>
      <x:c r="J559" s="192" t="str">
        <x:v/>
      </x:c>
      <x:c r="K559" s="192" t="str">
        <x:v/>
      </x:c>
      <x:c r="L559" s="192" t="str">
        <x:v>1133</x:v>
      </x:c>
      <x:c r="M559" s="192" t="str">
        <x:v>2/28/2018</x:v>
      </x:c>
      <x:c r="N559" s="183" t="n">
        <x:v>734.00</x:v>
      </x:c>
      <x:c r="O559" s="192" t="str">
        <x:v>5/30/2018</x:v>
      </x:c>
      <x:c r="P559" s="183" t="n">
        <x:v>956.00</x:v>
      </x:c>
      <x:c r="Q559" s="207" t="n">
        <x:v>0.0001</x:v>
      </x:c>
      <x:c r="R559" s="207" t="n">
        <x:v>0.0001</x:v>
      </x:c>
      <x:c r="S559" s="183" t="n">
        <x:v/>
      </x:c>
      <x:c r="T559" s="182" t="n">
        <x:f ca="1">=IF(AND(U559=0,S559&gt;0),-100%,IF(OR(S559=0,S559="-"),"-",IF(AND(S559=0,U559=0),0%,IF(S559&lt;U559,SUM(U559-S559)/S559,IF(S559&gt;U559,SUM(-1*(S559-U559)/S559),"")))))</x:f>
        <x:v/>
      </x:c>
      <x:c r="U559" s="183" t="n">
        <x:v>222.00</x:v>
      </x:c>
      <x:c r="V559" s="183" t="n">
        <x:f ca="1">=SUM(U559/ round((O559- M559)/30.42,0))</x:f>
        <x:v/>
      </x:c>
      <x:c r="W559" s="196">
        <x:f ca="1">=IF(T559="","",IF(T559="-","",IF(U559=0,"",IF(OR(T559&gt;AA4,T559&lt;-AA4),"*",""))))</x:f>
        <x:v/>
      </x:c>
      <x:c r="X559" s="98" t="str">
        <x:v/>
      </x:c>
    </x:row>
    <x:row r="560" spans="1:25" s="12" x14ac:dyDescent="0.25">
      <x:c r="A560" s="90" t="str">
        <x:v>552</x:v>
      </x:c>
      <x:c r="B560" s="191" t="str">
        <x:v>FPR48751</x:v>
      </x:c>
      <x:c r="C560" s="191" t="str">
        <x:v>HP CLJ M476nw</x:v>
      </x:c>
      <x:c r="D560" s="191" t="str">
        <x:v>B/W Laser Prints</x:v>
      </x:c>
      <x:c r="E560" s="191" t="str">
        <x:v>CNB6G2T8QZ</x:v>
      </x:c>
      <x:c r="F560" s="191" t="str">
        <x:v>Active</x:v>
      </x:c>
      <x:c r="G560" s="191" t="str">
        <x:v>M100 - Water Gardens Bldg.</x:v>
      </x:c>
      <x:c r="H560" s="191" t="str">
        <x:v/>
      </x:c>
      <x:c r="I560" s="191" t="str">
        <x:v>Finance</x:v>
      </x:c>
      <x:c r="J560" s="191" t="str">
        <x:v/>
      </x:c>
      <x:c r="K560" s="191" t="str">
        <x:v>T.Long</x:v>
      </x:c>
      <x:c r="L560" s="191" t="str">
        <x:v>M152</x:v>
      </x:c>
      <x:c r="M560" s="191" t="str">
        <x:v>6/1/2014</x:v>
      </x:c>
      <x:c r="N560" s="189" t="n">
        <x:v>5.00</x:v>
      </x:c>
      <x:c r="O560" s="191" t="str">
        <x:v>12/9/2014</x:v>
      </x:c>
      <x:c r="P560" s="189" t="n">
        <x:v>222.00</x:v>
      </x:c>
      <x:c r="Q560" s="206" t="n">
        <x:v>0.0001</x:v>
      </x:c>
      <x:c r="R560" s="206" t="n">
        <x:v>0.0001</x:v>
      </x:c>
      <x:c r="S560" s="189" t="n">
        <x:v/>
      </x:c>
      <x:c r="T560" s="187" t="n">
        <x:f ca="1">=IF(AND(U560=0,S560&gt;0),-100%,IF(OR(S560=0,S560="-"),"-",IF(AND(S560=0,U560=0),0%,IF(S560&lt;U560,SUM(U560-S560)/S560,IF(S560&gt;U560,SUM(-1*(S560-U560)/S560),"")))))</x:f>
        <x:v/>
      </x:c>
      <x:c r="U560" s="189" t="n">
        <x:v>217.00</x:v>
      </x:c>
      <x:c r="V560" s="189" t="n">
        <x:f ca="1">=SUM(U560/ round((O560- M560)/30.42,0))</x:f>
        <x:v/>
      </x:c>
      <x:c r="W560" s="195">
        <x:f ca="1">=IF(T560="","",IF(T560="-","",IF(U560=0,"",IF(OR(T560&gt;AA4,T560&lt;-AA4),"*",""))))</x:f>
        <x:v/>
      </x:c>
      <x:c r="X560" s="91" t="str">
        <x:v/>
      </x:c>
    </x:row>
    <x:row r="561" spans="1:25" s="12" x14ac:dyDescent="0.25">
      <x:c r="A561" s="96" t="str">
        <x:v>553</x:v>
      </x:c>
      <x:c r="B561" s="192" t="str">
        <x:v>FPR49042</x:v>
      </x:c>
      <x:c r="C561" s="192" t="str">
        <x:v>HP LJ M425</x:v>
      </x:c>
      <x:c r="D561" s="192" t="str">
        <x:v>B/W Laser Prints</x:v>
      </x:c>
      <x:c r="E561" s="192" t="str">
        <x:v>CNB6D7Z0FM</x:v>
      </x:c>
      <x:c r="F561" s="192" t="str">
        <x:v>Active</x:v>
      </x:c>
      <x:c r="G561" s="192" t="str">
        <x:v>1017 - Waco</x:v>
      </x:c>
      <x:c r="H561" s="192" t="str">
        <x:v/>
      </x:c>
      <x:c r="I561" s="192" t="str">
        <x:v>Sales</x:v>
      </x:c>
      <x:c r="J561" s="192" t="str">
        <x:v/>
      </x:c>
      <x:c r="K561" s="192" t="str">
        <x:v/>
      </x:c>
      <x:c r="L561" s="192" t="str">
        <x:v>1017</x:v>
      </x:c>
      <x:c r="M561" s="192" t="str">
        <x:v>6/1/2014</x:v>
      </x:c>
      <x:c r="N561" s="183" t="n">
        <x:v>3331.00</x:v>
      </x:c>
      <x:c r="O561" s="192" t="str">
        <x:v>11/30/2014</x:v>
      </x:c>
      <x:c r="P561" s="183" t="n">
        <x:v>3546.00</x:v>
      </x:c>
      <x:c r="Q561" s="207" t="n">
        <x:v>0.0001</x:v>
      </x:c>
      <x:c r="R561" s="207" t="n">
        <x:v>0.0001</x:v>
      </x:c>
      <x:c r="S561" s="183" t="n">
        <x:v/>
      </x:c>
      <x:c r="T561" s="182" t="n">
        <x:f ca="1">=IF(AND(U561=0,S561&gt;0),-100%,IF(OR(S561=0,S561="-"),"-",IF(AND(S561=0,U561=0),0%,IF(S561&lt;U561,SUM(U561-S561)/S561,IF(S561&gt;U561,SUM(-1*(S561-U561)/S561),"")))))</x:f>
        <x:v/>
      </x:c>
      <x:c r="U561" s="183" t="n">
        <x:v>215.00</x:v>
      </x:c>
      <x:c r="V561" s="183" t="n">
        <x:f ca="1">=SUM(U561/ round((O561- M561)/30.42,0))</x:f>
        <x:v/>
      </x:c>
      <x:c r="W561" s="196">
        <x:f ca="1">=IF(T561="","",IF(T561="-","",IF(U561=0,"",IF(OR(T561&gt;AA4,T561&lt;-AA4),"*",""))))</x:f>
        <x:v/>
      </x:c>
      <x:c r="X561" s="98" t="str">
        <x:v/>
      </x:c>
    </x:row>
    <x:row r="562" spans="1:25" s="12" x14ac:dyDescent="0.25">
      <x:c r="A562" s="90" t="str">
        <x:v>554</x:v>
      </x:c>
      <x:c r="B562" s="191" t="str">
        <x:v>FPR51572</x:v>
      </x:c>
      <x:c r="C562" s="191" t="str">
        <x:v>HP LJ M425</x:v>
      </x:c>
      <x:c r="D562" s="191" t="str">
        <x:v>B/W Laser Prints</x:v>
      </x:c>
      <x:c r="E562" s="191" t="str">
        <x:v>CNF8GD63NT</x:v>
      </x:c>
      <x:c r="F562" s="191" t="str">
        <x:v>Active</x:v>
      </x:c>
      <x:c r="G562" s="191" t="str">
        <x:v>1096 - Dallas DC</x:v>
      </x:c>
      <x:c r="H562" s="191" t="str">
        <x:v/>
      </x:c>
      <x:c r="I562" s="191" t="str">
        <x:v/>
      </x:c>
      <x:c r="J562" s="191" t="str">
        <x:v/>
      </x:c>
      <x:c r="K562" s="191" t="str">
        <x:v/>
      </x:c>
      <x:c r="L562" s="191" t="str">
        <x:v>1096</x:v>
      </x:c>
      <x:c r="M562" s="191" t="str">
        <x:v>3/1/2015</x:v>
      </x:c>
      <x:c r="N562" s="189" t="n">
        <x:v>0.00</x:v>
      </x:c>
      <x:c r="O562" s="191" t="str">
        <x:v>5/29/2015</x:v>
      </x:c>
      <x:c r="P562" s="189" t="n">
        <x:v>209.00</x:v>
      </x:c>
      <x:c r="Q562" s="206" t="n">
        <x:v>0.0001</x:v>
      </x:c>
      <x:c r="R562" s="206" t="n">
        <x:v>0.0001</x:v>
      </x:c>
      <x:c r="S562" s="189" t="n">
        <x:v/>
      </x:c>
      <x:c r="T562" s="187" t="n">
        <x:f ca="1">=IF(AND(U562=0,S562&gt;0),-100%,IF(OR(S562=0,S562="-"),"-",IF(AND(S562=0,U562=0),0%,IF(S562&lt;U562,SUM(U562-S562)/S562,IF(S562&gt;U562,SUM(-1*(S562-U562)/S562),"")))))</x:f>
        <x:v/>
      </x:c>
      <x:c r="U562" s="189" t="n">
        <x:v>209.00</x:v>
      </x:c>
      <x:c r="V562" s="189" t="n">
        <x:f ca="1">=SUM(U562/ round((O562- M562)/30.42,0))</x:f>
        <x:v/>
      </x:c>
      <x:c r="W562" s="195">
        <x:f ca="1">=IF(T562="","",IF(T562="-","",IF(U562=0,"",IF(OR(T562&gt;AA4,T562&lt;-AA4),"*",""))))</x:f>
        <x:v/>
      </x:c>
      <x:c r="X562" s="91" t="str">
        <x:v/>
      </x:c>
    </x:row>
    <x:row r="563" spans="1:25" s="12" x14ac:dyDescent="0.25">
      <x:c r="A563" s="96" t="str">
        <x:v>555</x:v>
      </x:c>
      <x:c r="B563" s="192" t="str">
        <x:v>FPR51583</x:v>
      </x:c>
      <x:c r="C563" s="192" t="str">
        <x:v>HP LJ M425</x:v>
      </x:c>
      <x:c r="D563" s="192" t="str">
        <x:v>B/W Laser Prints</x:v>
      </x:c>
      <x:c r="E563" s="192" t="str">
        <x:v>CNF8G304QG</x:v>
      </x:c>
      <x:c r="F563" s="192" t="str">
        <x:v>Active</x:v>
      </x:c>
      <x:c r="G563" s="192" t="str">
        <x:v>1008 - Lubbock</x:v>
      </x:c>
      <x:c r="H563" s="192" t="str">
        <x:v/>
      </x:c>
      <x:c r="I563" s="192" t="str">
        <x:v/>
      </x:c>
      <x:c r="J563" s="192" t="str">
        <x:v/>
      </x:c>
      <x:c r="K563" s="192" t="str">
        <x:v>Armando</x:v>
      </x:c>
      <x:c r="L563" s="192" t="str">
        <x:v>1008</x:v>
      </x:c>
      <x:c r="M563" s="192" t="str">
        <x:v>6/4/2014</x:v>
      </x:c>
      <x:c r="N563" s="183" t="n">
        <x:v>0.00</x:v>
      </x:c>
      <x:c r="O563" s="192" t="str">
        <x:v>11/30/2014</x:v>
      </x:c>
      <x:c r="P563" s="183" t="n">
        <x:v>207.00</x:v>
      </x:c>
      <x:c r="Q563" s="207" t="n">
        <x:v>0.0001</x:v>
      </x:c>
      <x:c r="R563" s="207" t="n">
        <x:v>0.0001</x:v>
      </x:c>
      <x:c r="S563" s="183" t="n">
        <x:v/>
      </x:c>
      <x:c r="T563" s="182" t="n">
        <x:f ca="1">=IF(AND(U563=0,S563&gt;0),-100%,IF(OR(S563=0,S563="-"),"-",IF(AND(S563=0,U563=0),0%,IF(S563&lt;U563,SUM(U563-S563)/S563,IF(S563&gt;U563,SUM(-1*(S563-U563)/S563),"")))))</x:f>
        <x:v/>
      </x:c>
      <x:c r="U563" s="183" t="n">
        <x:v>207.00</x:v>
      </x:c>
      <x:c r="V563" s="183" t="n">
        <x:f ca="1">=SUM(U563/ round((O563- M563)/30.42,0))</x:f>
        <x:v/>
      </x:c>
      <x:c r="W563" s="196">
        <x:f ca="1">=IF(T563="","",IF(T563="-","",IF(U563=0,"",IF(OR(T563&gt;AA4,T563&lt;-AA4),"*",""))))</x:f>
        <x:v/>
      </x:c>
      <x:c r="X563" s="98" t="str">
        <x:v/>
      </x:c>
    </x:row>
    <x:row r="564" spans="1:25" s="12" x14ac:dyDescent="0.25">
      <x:c r="A564" s="90" t="str">
        <x:v>556</x:v>
      </x:c>
      <x:c r="B564" s="191" t="str">
        <x:v>FPR48708</x:v>
      </x:c>
      <x:c r="C564" s="191" t="str">
        <x:v>HP LJ M401dn</x:v>
      </x:c>
      <x:c r="D564" s="191" t="str">
        <x:v>B/W Laser Prints</x:v>
      </x:c>
      <x:c r="E564" s="191" t="str">
        <x:v>VNG3H02425</x:v>
      </x:c>
      <x:c r="F564" s="191" t="str">
        <x:v>Active</x:v>
      </x:c>
      <x:c r="G564" s="191" t="str">
        <x:v>1045 - McAllen</x:v>
      </x:c>
      <x:c r="H564" s="191" t="str">
        <x:v/>
      </x:c>
      <x:c r="I564" s="191" t="str">
        <x:v>Sales</x:v>
      </x:c>
      <x:c r="J564" s="191" t="str">
        <x:v>2</x:v>
      </x:c>
      <x:c r="K564" s="191" t="str">
        <x:v/>
      </x:c>
      <x:c r="L564" s="191" t="str">
        <x:v>1045</x:v>
      </x:c>
      <x:c r="M564" s="191" t="str">
        <x:v>3/1/2018</x:v>
      </x:c>
      <x:c r="N564" s="189" t="n">
        <x:v>4275.00</x:v>
      </x:c>
      <x:c r="O564" s="191" t="str">
        <x:v>5/30/2018</x:v>
      </x:c>
      <x:c r="P564" s="189" t="n">
        <x:v>4477.00</x:v>
      </x:c>
      <x:c r="Q564" s="206" t="n">
        <x:v>0.0001</x:v>
      </x:c>
      <x:c r="R564" s="206" t="n">
        <x:v>0.0001</x:v>
      </x:c>
      <x:c r="S564" s="189" t="n">
        <x:v/>
      </x:c>
      <x:c r="T564" s="187" t="n">
        <x:f ca="1">=IF(AND(U564=0,S564&gt;0),-100%,IF(OR(S564=0,S564="-"),"-",IF(AND(S564=0,U564=0),0%,IF(S564&lt;U564,SUM(U564-S564)/S564,IF(S564&gt;U564,SUM(-1*(S564-U564)/S564),"")))))</x:f>
        <x:v/>
      </x:c>
      <x:c r="U564" s="189" t="n">
        <x:v>202.00</x:v>
      </x:c>
      <x:c r="V564" s="189" t="n">
        <x:f ca="1">=SUM(U564/ round((O564- M564)/30.42,0))</x:f>
        <x:v/>
      </x:c>
      <x:c r="W564" s="195">
        <x:f ca="1">=IF(T564="","",IF(T564="-","",IF(U564=0,"",IF(OR(T564&gt;AA4,T564&lt;-AA4),"*",""))))</x:f>
        <x:v/>
      </x:c>
      <x:c r="X564" s="91" t="str">
        <x:v/>
      </x:c>
    </x:row>
    <x:row r="565" spans="1:25" s="12" x14ac:dyDescent="0.25">
      <x:c r="A565" s="96" t="str">
        <x:v>557</x:v>
      </x:c>
      <x:c r="B565" s="192" t="str">
        <x:v>FPR50500</x:v>
      </x:c>
      <x:c r="C565" s="192" t="str">
        <x:v>HP LJ M425</x:v>
      </x:c>
      <x:c r="D565" s="192" t="str">
        <x:v>B/W Laser Prints</x:v>
      </x:c>
      <x:c r="E565" s="192" t="str">
        <x:v>CNF8G97160</x:v>
      </x:c>
      <x:c r="F565" s="192" t="str">
        <x:v>Active</x:v>
      </x:c>
      <x:c r="G565" s="192" t="str">
        <x:v>1039 - Alamogordo</x:v>
      </x:c>
      <x:c r="H565" s="192" t="str">
        <x:v/>
      </x:c>
      <x:c r="I565" s="192" t="str">
        <x:v>Back Office</x:v>
      </x:c>
      <x:c r="J565" s="192" t="str">
        <x:v/>
      </x:c>
      <x:c r="K565" s="192" t="str">
        <x:v/>
      </x:c>
      <x:c r="L565" s="192" t="str">
        <x:v>1039</x:v>
      </x:c>
      <x:c r="M565" s="192" t="str">
        <x:v>5/31/2018</x:v>
      </x:c>
      <x:c r="N565" s="183" t="n">
        <x:v>5525.00</x:v>
      </x:c>
      <x:c r="O565" s="192" t="str">
        <x:v>8/31/2018</x:v>
      </x:c>
      <x:c r="P565" s="183" t="n">
        <x:v>5725.00</x:v>
      </x:c>
      <x:c r="Q565" s="207" t="n">
        <x:v>0.0001</x:v>
      </x:c>
      <x:c r="R565" s="207" t="n">
        <x:v>0.0001</x:v>
      </x:c>
      <x:c r="S565" s="183" t="n">
        <x:v/>
      </x:c>
      <x:c r="T565" s="182" t="n">
        <x:f ca="1">=IF(AND(U565=0,S565&gt;0),-100%,IF(OR(S565=0,S565="-"),"-",IF(AND(S565=0,U565=0),0%,IF(S565&lt;U565,SUM(U565-S565)/S565,IF(S565&gt;U565,SUM(-1*(S565-U565)/S565),"")))))</x:f>
        <x:v/>
      </x:c>
      <x:c r="U565" s="183" t="n">
        <x:v>200.00</x:v>
      </x:c>
      <x:c r="V565" s="183" t="n">
        <x:f ca="1">=SUM(U565/ round((O565- M565)/30.42,0))</x:f>
        <x:v/>
      </x:c>
      <x:c r="W565" s="196">
        <x:f ca="1">=IF(T565="","",IF(T565="-","",IF(U565=0,"",IF(OR(T565&gt;AA4,T565&lt;-AA4),"*",""))))</x:f>
        <x:v/>
      </x:c>
      <x:c r="X565" s="98" t="str">
        <x:v/>
      </x:c>
    </x:row>
    <x:row r="566" spans="1:25" s="12" x14ac:dyDescent="0.25">
      <x:c r="A566" s="90" t="str">
        <x:v>558</x:v>
      </x:c>
      <x:c r="B566" s="191" t="str">
        <x:v>FPR55916</x:v>
      </x:c>
      <x:c r="C566" s="191" t="str">
        <x:v>HP LJ M401n</x:v>
      </x:c>
      <x:c r="D566" s="191" t="str">
        <x:v>B/W Laser Prints</x:v>
      </x:c>
      <x:c r="E566" s="191" t="str">
        <x:v>PHGDD79284</x:v>
      </x:c>
      <x:c r="F566" s="191" t="str">
        <x:v>Active</x:v>
      </x:c>
      <x:c r="G566" s="191" t="str">
        <x:v>1007 - Houston Central</x:v>
      </x:c>
      <x:c r="H566" s="191" t="str">
        <x:v/>
      </x:c>
      <x:c r="I566" s="191" t="str">
        <x:v>Kohler Room / RH Corner</x:v>
      </x:c>
      <x:c r="J566" s="191" t="str">
        <x:v/>
      </x:c>
      <x:c r="K566" s="191" t="str">
        <x:v/>
      </x:c>
      <x:c r="L566" s="191" t="str">
        <x:v>1007</x:v>
      </x:c>
      <x:c r="M566" s="191" t="str">
        <x:v>3/1/2016</x:v>
      </x:c>
      <x:c r="N566" s="189" t="n">
        <x:v>0.00</x:v>
      </x:c>
      <x:c r="O566" s="191" t="str">
        <x:v>5/31/2016</x:v>
      </x:c>
      <x:c r="P566" s="189" t="n">
        <x:v>200.00</x:v>
      </x:c>
      <x:c r="Q566" s="206" t="n">
        <x:v>0.0001</x:v>
      </x:c>
      <x:c r="R566" s="206" t="n">
        <x:v>0.0001</x:v>
      </x:c>
      <x:c r="S566" s="189" t="n">
        <x:v/>
      </x:c>
      <x:c r="T566" s="187" t="n">
        <x:f ca="1">=IF(AND(U566=0,S566&gt;0),-100%,IF(OR(S566=0,S566="-"),"-",IF(AND(S566=0,U566=0),0%,IF(S566&lt;U566,SUM(U566-S566)/S566,IF(S566&gt;U566,SUM(-1*(S566-U566)/S566),"")))))</x:f>
        <x:v/>
      </x:c>
      <x:c r="U566" s="189" t="n">
        <x:v>200.00</x:v>
      </x:c>
      <x:c r="V566" s="189" t="n">
        <x:f ca="1">=SUM(U566/ round((O566- M566)/30.42,0))</x:f>
        <x:v/>
      </x:c>
      <x:c r="W566" s="195">
        <x:f ca="1">=IF(T566="","",IF(T566="-","",IF(U566=0,"",IF(OR(T566&gt;AA4,T566&lt;-AA4),"*",""))))</x:f>
        <x:v/>
      </x:c>
      <x:c r="X566" s="91" t="str">
        <x:v/>
      </x:c>
    </x:row>
    <x:row r="567" spans="1:25" s="12" x14ac:dyDescent="0.25">
      <x:c r="A567" s="96" t="str">
        <x:v>559</x:v>
      </x:c>
      <x:c r="B567" s="192" t="str">
        <x:v>FPR51523</x:v>
      </x:c>
      <x:c r="C567" s="192" t="str">
        <x:v>HP LJ M401n</x:v>
      </x:c>
      <x:c r="D567" s="192" t="str">
        <x:v>B/W Laser Prints</x:v>
      </x:c>
      <x:c r="E567" s="192" t="str">
        <x:v>PHGDB61015</x:v>
      </x:c>
      <x:c r="F567" s="192" t="str">
        <x:v>Active</x:v>
      </x:c>
      <x:c r="G567" s="192" t="str">
        <x:v>1017 - Waco</x:v>
      </x:c>
      <x:c r="H567" s="192" t="str">
        <x:v/>
      </x:c>
      <x:c r="I567" s="192" t="str">
        <x:v/>
      </x:c>
      <x:c r="J567" s="192" t="str">
        <x:v/>
      </x:c>
      <x:c r="K567" s="192" t="str">
        <x:v/>
      </x:c>
      <x:c r="L567" s="192" t="str">
        <x:v>1017</x:v>
      </x:c>
      <x:c r="M567" s="192" t="str">
        <x:v>12/4/2015</x:v>
      </x:c>
      <x:c r="N567" s="183" t="n">
        <x:v>0.00</x:v>
      </x:c>
      <x:c r="O567" s="192" t="str">
        <x:v>2/22/2016</x:v>
      </x:c>
      <x:c r="P567" s="183" t="n">
        <x:v>196.00</x:v>
      </x:c>
      <x:c r="Q567" s="207" t="n">
        <x:v>0.0001</x:v>
      </x:c>
      <x:c r="R567" s="207" t="n">
        <x:v>0.0001</x:v>
      </x:c>
      <x:c r="S567" s="183" t="n">
        <x:v/>
      </x:c>
      <x:c r="T567" s="182" t="n">
        <x:f ca="1">=IF(AND(U567=0,S567&gt;0),-100%,IF(OR(S567=0,S567="-"),"-",IF(AND(S567=0,U567=0),0%,IF(S567&lt;U567,SUM(U567-S567)/S567,IF(S567&gt;U567,SUM(-1*(S567-U567)/S567),"")))))</x:f>
        <x:v/>
      </x:c>
      <x:c r="U567" s="183" t="n">
        <x:v>196.00</x:v>
      </x:c>
      <x:c r="V567" s="183" t="n">
        <x:f ca="1">=SUM(U567/ round((O567- M567)/30.42,0))</x:f>
        <x:v/>
      </x:c>
      <x:c r="W567" s="196">
        <x:f ca="1">=IF(T567="","",IF(T567="-","",IF(U567=0,"",IF(OR(T567&gt;AA4,T567&lt;-AA4),"*",""))))</x:f>
        <x:v/>
      </x:c>
      <x:c r="X567" s="98" t="str">
        <x:v/>
      </x:c>
    </x:row>
    <x:row r="568" spans="1:25" s="12" x14ac:dyDescent="0.25">
      <x:c r="A568" s="90" t="str">
        <x:v>560</x:v>
      </x:c>
      <x:c r="B568" s="191" t="str">
        <x:v>FPR51591</x:v>
      </x:c>
      <x:c r="C568" s="191" t="str">
        <x:v>HP LJ M425</x:v>
      </x:c>
      <x:c r="D568" s="191" t="str">
        <x:v>B/W Laser Prints</x:v>
      </x:c>
      <x:c r="E568" s="191" t="str">
        <x:v>CNF8G1N8WD</x:v>
      </x:c>
      <x:c r="F568" s="191" t="str">
        <x:v>Active</x:v>
      </x:c>
      <x:c r="G568" s="191" t="str">
        <x:v>1079 - Lubbock Showroom</x:v>
      </x:c>
      <x:c r="H568" s="191" t="str">
        <x:v/>
      </x:c>
      <x:c r="I568" s="191" t="str">
        <x:v>Warehouse Breakroom</x:v>
      </x:c>
      <x:c r="J568" s="191" t="str">
        <x:v/>
      </x:c>
      <x:c r="K568" s="191" t="str">
        <x:v/>
      </x:c>
      <x:c r="L568" s="191" t="str">
        <x:v>1079</x:v>
      </x:c>
      <x:c r="M568" s="191" t="str">
        <x:v>6/4/2014</x:v>
      </x:c>
      <x:c r="N568" s="189" t="n">
        <x:v>0.00</x:v>
      </x:c>
      <x:c r="O568" s="191" t="str">
        <x:v>11/30/2014</x:v>
      </x:c>
      <x:c r="P568" s="189" t="n">
        <x:v>196.00</x:v>
      </x:c>
      <x:c r="Q568" s="206" t="n">
        <x:v>0.0001</x:v>
      </x:c>
      <x:c r="R568" s="206" t="n">
        <x:v>0.0001</x:v>
      </x:c>
      <x:c r="S568" s="189" t="n">
        <x:v/>
      </x:c>
      <x:c r="T568" s="187" t="n">
        <x:f ca="1">=IF(AND(U568=0,S568&gt;0),-100%,IF(OR(S568=0,S568="-"),"-",IF(AND(S568=0,U568=0),0%,IF(S568&lt;U568,SUM(U568-S568)/S568,IF(S568&gt;U568,SUM(-1*(S568-U568)/S568),"")))))</x:f>
        <x:v/>
      </x:c>
      <x:c r="U568" s="189" t="n">
        <x:v>196.00</x:v>
      </x:c>
      <x:c r="V568" s="189" t="n">
        <x:f ca="1">=SUM(U568/ round((O568- M568)/30.42,0))</x:f>
        <x:v/>
      </x:c>
      <x:c r="W568" s="195">
        <x:f ca="1">=IF(T568="","",IF(T568="-","",IF(U568=0,"",IF(OR(T568&gt;AA4,T568&lt;-AA4),"*",""))))</x:f>
        <x:v/>
      </x:c>
      <x:c r="X568" s="91" t="str">
        <x:v/>
      </x:c>
    </x:row>
    <x:row r="569" spans="1:25" s="12" x14ac:dyDescent="0.25">
      <x:c r="A569" s="96" t="str">
        <x:v>561</x:v>
      </x:c>
      <x:c r="B569" s="192" t="str">
        <x:v>FPR50654</x:v>
      </x:c>
      <x:c r="C569" s="192" t="str">
        <x:v>HP LJ M401dn</x:v>
      </x:c>
      <x:c r="D569" s="192" t="str">
        <x:v>B/W Laser Prints</x:v>
      </x:c>
      <x:c r="E569" s="192" t="str">
        <x:v>PHGFF10987</x:v>
      </x:c>
      <x:c r="F569" s="192" t="str">
        <x:v>Active</x:v>
      </x:c>
      <x:c r="G569" s="192" t="str">
        <x:v>1001 - Abilene</x:v>
      </x:c>
      <x:c r="H569" s="192" t="str">
        <x:v/>
      </x:c>
      <x:c r="I569" s="192" t="str">
        <x:v>Warehouse</x:v>
      </x:c>
      <x:c r="J569" s="192" t="str">
        <x:v/>
      </x:c>
      <x:c r="K569" s="192" t="str">
        <x:v/>
      </x:c>
      <x:c r="L569" s="192" t="str">
        <x:v>1001</x:v>
      </x:c>
      <x:c r="M569" s="192" t="str">
        <x:v>11/30/2015</x:v>
      </x:c>
      <x:c r="N569" s="183" t="n">
        <x:v>828.00</x:v>
      </x:c>
      <x:c r="O569" s="192" t="str">
        <x:v>2/29/2016</x:v>
      </x:c>
      <x:c r="P569" s="183" t="n">
        <x:v>1024.00</x:v>
      </x:c>
      <x:c r="Q569" s="207" t="n">
        <x:v>0.0001</x:v>
      </x:c>
      <x:c r="R569" s="207" t="n">
        <x:v>0.0001</x:v>
      </x:c>
      <x:c r="S569" s="183" t="n">
        <x:v/>
      </x:c>
      <x:c r="T569" s="182" t="n">
        <x:f ca="1">=IF(AND(U569=0,S569&gt;0),-100%,IF(OR(S569=0,S569="-"),"-",IF(AND(S569=0,U569=0),0%,IF(S569&lt;U569,SUM(U569-S569)/S569,IF(S569&gt;U569,SUM(-1*(S569-U569)/S569),"")))))</x:f>
        <x:v/>
      </x:c>
      <x:c r="U569" s="183" t="n">
        <x:v>196.00</x:v>
      </x:c>
      <x:c r="V569" s="183" t="n">
        <x:f ca="1">=SUM(U569/ round((O569- M569)/30.42,0))</x:f>
        <x:v/>
      </x:c>
      <x:c r="W569" s="196">
        <x:f ca="1">=IF(T569="","",IF(T569="-","",IF(U569=0,"",IF(OR(T569&gt;AA4,T569&lt;-AA4),"*",""))))</x:f>
        <x:v/>
      </x:c>
      <x:c r="X569" s="98" t="str">
        <x:v/>
      </x:c>
    </x:row>
    <x:row r="570" spans="1:25" s="12" x14ac:dyDescent="0.25">
      <x:c r="A570" s="90" t="str">
        <x:v>562</x:v>
      </x:c>
      <x:c r="B570" s="191" t="str">
        <x:v>FPR59330</x:v>
      </x:c>
      <x:c r="C570" s="191" t="str">
        <x:v>HP CL J4700</x:v>
      </x:c>
      <x:c r="D570" s="191" t="str">
        <x:v>B/W Laser Prints</x:v>
      </x:c>
      <x:c r="E570" s="191" t="str">
        <x:v>JP8LB58918</x:v>
      </x:c>
      <x:c r="F570" s="191" t="str">
        <x:v>Active</x:v>
      </x:c>
      <x:c r="G570" s="191" t="str">
        <x:v>3004 - Mesa (Pima)</x:v>
      </x:c>
      <x:c r="H570" s="191" t="str">
        <x:v/>
      </x:c>
      <x:c r="I570" s="191" t="str">
        <x:v/>
      </x:c>
      <x:c r="J570" s="191" t="str">
        <x:v>2</x:v>
      </x:c>
      <x:c r="K570" s="191" t="str">
        <x:v>Chad Mink</x:v>
      </x:c>
      <x:c r="L570" s="191" t="str">
        <x:v>3004</x:v>
      </x:c>
      <x:c r="M570" s="191" t="str">
        <x:v>5/16/2017</x:v>
      </x:c>
      <x:c r="N570" s="189" t="n">
        <x:v>18696.00</x:v>
      </x:c>
      <x:c r="O570" s="191" t="str">
        <x:v>6/1/2017</x:v>
      </x:c>
      <x:c r="P570" s="189" t="n">
        <x:v>18890.00</x:v>
      </x:c>
      <x:c r="Q570" s="206" t="n">
        <x:v>0.0001</x:v>
      </x:c>
      <x:c r="R570" s="206" t="n">
        <x:v>0.0001</x:v>
      </x:c>
      <x:c r="S570" s="189" t="n">
        <x:v/>
      </x:c>
      <x:c r="T570" s="187" t="n">
        <x:f ca="1">=IF(AND(U570=0,S570&gt;0),-100%,IF(OR(S570=0,S570="-"),"-",IF(AND(S570=0,U570=0),0%,IF(S570&lt;U570,SUM(U570-S570)/S570,IF(S570&gt;U570,SUM(-1*(S570-U570)/S570),"")))))</x:f>
        <x:v/>
      </x:c>
      <x:c r="U570" s="189" t="n">
        <x:v>194.00</x:v>
      </x:c>
      <x:c r="V570" s="189" t="n">
        <x:f ca="1">=SUM(U570/ round((O570- M570)/30.42,0))</x:f>
        <x:v/>
      </x:c>
      <x:c r="W570" s="195">
        <x:f ca="1">=IF(T570="","",IF(T570="-","",IF(U570=0,"",IF(OR(T570&gt;AA4,T570&lt;-AA4),"*",""))))</x:f>
        <x:v/>
      </x:c>
      <x:c r="X570" s="91" t="str">
        <x:v/>
      </x:c>
    </x:row>
    <x:row r="571" spans="1:25" s="12" x14ac:dyDescent="0.25">
      <x:c r="A571" s="96" t="str">
        <x:v>563</x:v>
      </x:c>
      <x:c r="B571" s="192" t="str">
        <x:v>FPR56018</x:v>
      </x:c>
      <x:c r="C571" s="192" t="str">
        <x:v>HP LJ M402dn</x:v>
      </x:c>
      <x:c r="D571" s="192" t="str">
        <x:v>B/W Laser Prints</x:v>
      </x:c>
      <x:c r="E571" s="192" t="str">
        <x:v>PHBQG20499</x:v>
      </x:c>
      <x:c r="F571" s="192" t="str">
        <x:v>Active</x:v>
      </x:c>
      <x:c r="G571" s="192" t="str">
        <x:v>1398 - Murray Corporate</x:v>
      </x:c>
      <x:c r="H571" s="192" t="str">
        <x:v/>
      </x:c>
      <x:c r="I571" s="192" t="str">
        <x:v/>
      </x:c>
      <x:c r="J571" s="192" t="str">
        <x:v/>
      </x:c>
      <x:c r="K571" s="192" t="str">
        <x:v/>
      </x:c>
      <x:c r="L571" s="192" t="str">
        <x:v>1398</x:v>
      </x:c>
      <x:c r="M571" s="192" t="str">
        <x:v>5/22/2018</x:v>
      </x:c>
      <x:c r="N571" s="183" t="n">
        <x:v>1324.00</x:v>
      </x:c>
      <x:c r="O571" s="192" t="str">
        <x:v>8/28/2018</x:v>
      </x:c>
      <x:c r="P571" s="183" t="n">
        <x:v>1518.00</x:v>
      </x:c>
      <x:c r="Q571" s="207" t="n">
        <x:v>0.0001</x:v>
      </x:c>
      <x:c r="R571" s="207" t="n">
        <x:v>0.0001</x:v>
      </x:c>
      <x:c r="S571" s="183" t="n">
        <x:v/>
      </x:c>
      <x:c r="T571" s="182" t="n">
        <x:f ca="1">=IF(AND(U571=0,S571&gt;0),-100%,IF(OR(S571=0,S571="-"),"-",IF(AND(S571=0,U571=0),0%,IF(S571&lt;U571,SUM(U571-S571)/S571,IF(S571&gt;U571,SUM(-1*(S571-U571)/S571),"")))))</x:f>
        <x:v/>
      </x:c>
      <x:c r="U571" s="183" t="n">
        <x:v>194.00</x:v>
      </x:c>
      <x:c r="V571" s="183" t="n">
        <x:f ca="1">=SUM(U571/ round((O571- M571)/30.42,0))</x:f>
        <x:v/>
      </x:c>
      <x:c r="W571" s="196">
        <x:f ca="1">=IF(T571="","",IF(T571="-","",IF(U571=0,"",IF(OR(T571&gt;AA4,T571&lt;-AA4),"*",""))))</x:f>
        <x:v/>
      </x:c>
      <x:c r="X571" s="98" t="str">
        <x:v/>
      </x:c>
    </x:row>
    <x:row r="572" spans="1:25" s="12" x14ac:dyDescent="0.25">
      <x:c r="A572" s="90" t="str">
        <x:v>564</x:v>
      </x:c>
      <x:c r="B572" s="191" t="str">
        <x:v>FPR49107</x:v>
      </x:c>
      <x:c r="C572" s="191" t="str">
        <x:v>HP LJ M401dn</x:v>
      </x:c>
      <x:c r="D572" s="191" t="str">
        <x:v>B/W Laser Prints</x:v>
      </x:c>
      <x:c r="E572" s="191" t="str">
        <x:v>PHGFF11584</x:v>
      </x:c>
      <x:c r="F572" s="191" t="str">
        <x:v>Active</x:v>
      </x:c>
      <x:c r="G572" s="191" t="str">
        <x:v>1049 - Houston HVAC</x:v>
      </x:c>
      <x:c r="H572" s="191" t="str">
        <x:v/>
      </x:c>
      <x:c r="I572" s="191" t="str">
        <x:v>Dev 3</x:v>
      </x:c>
      <x:c r="J572" s="191" t="str">
        <x:v/>
      </x:c>
      <x:c r="K572" s="191" t="str">
        <x:v>Derek</x:v>
      </x:c>
      <x:c r="L572" s="191" t="str">
        <x:v>1049</x:v>
      </x:c>
      <x:c r="M572" s="191" t="str">
        <x:v>5/29/2015</x:v>
      </x:c>
      <x:c r="N572" s="189" t="n">
        <x:v>637.00</x:v>
      </x:c>
      <x:c r="O572" s="191" t="str">
        <x:v>8/26/2015</x:v>
      </x:c>
      <x:c r="P572" s="189" t="n">
        <x:v>830.00</x:v>
      </x:c>
      <x:c r="Q572" s="206" t="n">
        <x:v>0.0001</x:v>
      </x:c>
      <x:c r="R572" s="206" t="n">
        <x:v>0.0001</x:v>
      </x:c>
      <x:c r="S572" s="189" t="n">
        <x:v/>
      </x:c>
      <x:c r="T572" s="187" t="n">
        <x:f ca="1">=IF(AND(U572=0,S572&gt;0),-100%,IF(OR(S572=0,S572="-"),"-",IF(AND(S572=0,U572=0),0%,IF(S572&lt;U572,SUM(U572-S572)/S572,IF(S572&gt;U572,SUM(-1*(S572-U572)/S572),"")))))</x:f>
        <x:v/>
      </x:c>
      <x:c r="U572" s="189" t="n">
        <x:v>193.00</x:v>
      </x:c>
      <x:c r="V572" s="189" t="n">
        <x:f ca="1">=SUM(U572/ round((O572- M572)/30.42,0))</x:f>
        <x:v/>
      </x:c>
      <x:c r="W572" s="195">
        <x:f ca="1">=IF(T572="","",IF(T572="-","",IF(U572=0,"",IF(OR(T572&gt;AA4,T572&lt;-AA4),"*",""))))</x:f>
        <x:v/>
      </x:c>
      <x:c r="X572" s="91" t="str">
        <x:v/>
      </x:c>
    </x:row>
    <x:row r="573" spans="1:25" s="12" x14ac:dyDescent="0.25">
      <x:c r="A573" s="96" t="str">
        <x:v>565</x:v>
      </x:c>
      <x:c r="B573" s="192" t="str">
        <x:v>FPR56087</x:v>
      </x:c>
      <x:c r="C573" s="192" t="str">
        <x:v>HP LJ M402dn</x:v>
      </x:c>
      <x:c r="D573" s="192" t="str">
        <x:v>B/W Laser Prints</x:v>
      </x:c>
      <x:c r="E573" s="192" t="str">
        <x:v>PHB5B12941</x:v>
      </x:c>
      <x:c r="F573" s="192" t="str">
        <x:v>Active</x:v>
      </x:c>
      <x:c r="G573" s="192" t="str">
        <x:v>1403 - Forest Park</x:v>
      </x:c>
      <x:c r="H573" s="192" t="str">
        <x:v/>
      </x:c>
      <x:c r="I573" s="192" t="str">
        <x:v/>
      </x:c>
      <x:c r="J573" s="192" t="str">
        <x:v/>
      </x:c>
      <x:c r="K573" s="192" t="str">
        <x:v>Angie Loehne</x:v>
      </x:c>
      <x:c r="L573" s="192" t="str">
        <x:v>1403</x:v>
      </x:c>
      <x:c r="M573" s="192" t="str">
        <x:v>4/14/2017</x:v>
      </x:c>
      <x:c r="N573" s="183" t="n">
        <x:v>0.00</x:v>
      </x:c>
      <x:c r="O573" s="192" t="str">
        <x:v>5/31/2017</x:v>
      </x:c>
      <x:c r="P573" s="183" t="n">
        <x:v>191.00</x:v>
      </x:c>
      <x:c r="Q573" s="207" t="n">
        <x:v>0.0001</x:v>
      </x:c>
      <x:c r="R573" s="207" t="n">
        <x:v>0.0001</x:v>
      </x:c>
      <x:c r="S573" s="183" t="n">
        <x:v/>
      </x:c>
      <x:c r="T573" s="182" t="n">
        <x:f ca="1">=IF(AND(U573=0,S573&gt;0),-100%,IF(OR(S573=0,S573="-"),"-",IF(AND(S573=0,U573=0),0%,IF(S573&lt;U573,SUM(U573-S573)/S573,IF(S573&gt;U573,SUM(-1*(S573-U573)/S573),"")))))</x:f>
        <x:v/>
      </x:c>
      <x:c r="U573" s="183" t="n">
        <x:v>191.00</x:v>
      </x:c>
      <x:c r="V573" s="183" t="n">
        <x:f ca="1">=SUM(U573/ round((O573- M573)/30.42,0))</x:f>
        <x:v/>
      </x:c>
      <x:c r="W573" s="196">
        <x:f ca="1">=IF(T573="","",IF(T573="-","",IF(U573=0,"",IF(OR(T573&gt;AA4,T573&lt;-AA4),"*",""))))</x:f>
        <x:v/>
      </x:c>
      <x:c r="X573" s="98" t="str">
        <x:v/>
      </x:c>
    </x:row>
    <x:row r="574" spans="1:25" s="12" x14ac:dyDescent="0.25">
      <x:c r="A574" s="90" t="str">
        <x:v>566</x:v>
      </x:c>
      <x:c r="B574" s="191" t="str">
        <x:v>FPR50665</x:v>
      </x:c>
      <x:c r="C574" s="191" t="str">
        <x:v>HP CLJ M476dn MFP</x:v>
      </x:c>
      <x:c r="D574" s="191" t="str">
        <x:v>B/W Laser Prints</x:v>
      </x:c>
      <x:c r="E574" s="191" t="str">
        <x:v>CNB8G7M289</x:v>
      </x:c>
      <x:c r="F574" s="191" t="str">
        <x:v>Active</x:v>
      </x:c>
      <x:c r="G574" s="191" t="str">
        <x:v>1003 - Dallas</x:v>
      </x:c>
      <x:c r="H574" s="191" t="str">
        <x:v/>
      </x:c>
      <x:c r="I574" s="191" t="str">
        <x:v/>
      </x:c>
      <x:c r="J574" s="191" t="str">
        <x:v/>
      </x:c>
      <x:c r="K574" s="191" t="str">
        <x:v>Drew Roberts</x:v>
      </x:c>
      <x:c r="L574" s="191" t="str">
        <x:v>1003</x:v>
      </x:c>
      <x:c r="M574" s="191" t="str">
        <x:v>5/28/2015</x:v>
      </x:c>
      <x:c r="N574" s="189" t="n">
        <x:v>410.00</x:v>
      </x:c>
      <x:c r="O574" s="191" t="str">
        <x:v>8/25/2015</x:v>
      </x:c>
      <x:c r="P574" s="189" t="n">
        <x:v>597.00</x:v>
      </x:c>
      <x:c r="Q574" s="206" t="n">
        <x:v>0.0001</x:v>
      </x:c>
      <x:c r="R574" s="206" t="n">
        <x:v>0.0001</x:v>
      </x:c>
      <x:c r="S574" s="189" t="n">
        <x:v/>
      </x:c>
      <x:c r="T574" s="187" t="n">
        <x:f ca="1">=IF(AND(U574=0,S574&gt;0),-100%,IF(OR(S574=0,S574="-"),"-",IF(AND(S574=0,U574=0),0%,IF(S574&lt;U574,SUM(U574-S574)/S574,IF(S574&gt;U574,SUM(-1*(S574-U574)/S574),"")))))</x:f>
        <x:v/>
      </x:c>
      <x:c r="U574" s="189" t="n">
        <x:v>187.00</x:v>
      </x:c>
      <x:c r="V574" s="189" t="n">
        <x:f ca="1">=SUM(U574/ round((O574- M574)/30.42,0))</x:f>
        <x:v/>
      </x:c>
      <x:c r="W574" s="195">
        <x:f ca="1">=IF(T574="","",IF(T574="-","",IF(U574=0,"",IF(OR(T574&gt;AA4,T574&lt;-AA4),"*",""))))</x:f>
        <x:v/>
      </x:c>
      <x:c r="X574" s="91" t="str">
        <x:v/>
      </x:c>
    </x:row>
    <x:row r="575" spans="1:25" s="12" x14ac:dyDescent="0.25">
      <x:c r="A575" s="96" t="str">
        <x:v>567</x:v>
      </x:c>
      <x:c r="B575" s="192" t="str">
        <x:v>FPR48755</x:v>
      </x:c>
      <x:c r="C575" s="192" t="str">
        <x:v>HP CLJ M476nw</x:v>
      </x:c>
      <x:c r="D575" s="192" t="str">
        <x:v>B/W Laser Prints</x:v>
      </x:c>
      <x:c r="E575" s="192" t="str">
        <x:v>CNB6G2T8RK</x:v>
      </x:c>
      <x:c r="F575" s="192" t="str">
        <x:v>Active</x:v>
      </x:c>
      <x:c r="G575" s="192" t="str">
        <x:v>M100 - Water Gardens Bldg.</x:v>
      </x:c>
      <x:c r="H575" s="192" t="str">
        <x:v/>
      </x:c>
      <x:c r="I575" s="192" t="str">
        <x:v/>
      </x:c>
      <x:c r="J575" s="192" t="str">
        <x:v/>
      </x:c>
      <x:c r="K575" s="192" t="str">
        <x:v>Sherry Bekin</x:v>
      </x:c>
      <x:c r="L575" s="192" t="str">
        <x:v>M151</x:v>
      </x:c>
      <x:c r="M575" s="192" t="str">
        <x:v>6/1/2014</x:v>
      </x:c>
      <x:c r="N575" s="183" t="n">
        <x:v>5.00</x:v>
      </x:c>
      <x:c r="O575" s="192" t="str">
        <x:v>12/9/2014</x:v>
      </x:c>
      <x:c r="P575" s="183" t="n">
        <x:v>192.00</x:v>
      </x:c>
      <x:c r="Q575" s="207" t="n">
        <x:v>0.0001</x:v>
      </x:c>
      <x:c r="R575" s="207" t="n">
        <x:v>0.0001</x:v>
      </x:c>
      <x:c r="S575" s="183" t="n">
        <x:v/>
      </x:c>
      <x:c r="T575" s="182" t="n">
        <x:f ca="1">=IF(AND(U575=0,S575&gt;0),-100%,IF(OR(S575=0,S575="-"),"-",IF(AND(S575=0,U575=0),0%,IF(S575&lt;U575,SUM(U575-S575)/S575,IF(S575&gt;U575,SUM(-1*(S575-U575)/S575),"")))))</x:f>
        <x:v/>
      </x:c>
      <x:c r="U575" s="183" t="n">
        <x:v>187.00</x:v>
      </x:c>
      <x:c r="V575" s="183" t="n">
        <x:f ca="1">=SUM(U575/ round((O575- M575)/30.42,0))</x:f>
        <x:v/>
      </x:c>
      <x:c r="W575" s="196">
        <x:f ca="1">=IF(T575="","",IF(T575="-","",IF(U575=0,"",IF(OR(T575&gt;AA4,T575&lt;-AA4),"*",""))))</x:f>
        <x:v/>
      </x:c>
      <x:c r="X575" s="98" t="str">
        <x:v/>
      </x:c>
    </x:row>
    <x:row r="576" spans="1:25" s="12" x14ac:dyDescent="0.25">
      <x:c r="A576" s="90" t="str">
        <x:v>568</x:v>
      </x:c>
      <x:c r="B576" s="191" t="str">
        <x:v>FPR56093</x:v>
      </x:c>
      <x:c r="C576" s="191" t="str">
        <x:v>HP LJ M402dn</x:v>
      </x:c>
      <x:c r="D576" s="191" t="str">
        <x:v>B/W Laser Prints</x:v>
      </x:c>
      <x:c r="E576" s="191" t="str">
        <x:v>PHB5B12938</x:v>
      </x:c>
      <x:c r="F576" s="191" t="str">
        <x:v>Active</x:v>
      </x:c>
      <x:c r="G576" s="191" t="str">
        <x:v>1404 - Suwanee</x:v>
      </x:c>
      <x:c r="H576" s="191" t="str">
        <x:v/>
      </x:c>
      <x:c r="I576" s="191" t="str">
        <x:v/>
      </x:c>
      <x:c r="J576" s="191" t="str">
        <x:v/>
      </x:c>
      <x:c r="K576" s="191" t="str">
        <x:v>Sam Pich</x:v>
      </x:c>
      <x:c r="L576" s="191" t="str">
        <x:v>1404</x:v>
      </x:c>
      <x:c r="M576" s="191" t="str">
        <x:v>4/14/2017</x:v>
      </x:c>
      <x:c r="N576" s="189" t="n">
        <x:v>0.00</x:v>
      </x:c>
      <x:c r="O576" s="191" t="str">
        <x:v>5/31/2017</x:v>
      </x:c>
      <x:c r="P576" s="189" t="n">
        <x:v>181.00</x:v>
      </x:c>
      <x:c r="Q576" s="206" t="n">
        <x:v>0.0001</x:v>
      </x:c>
      <x:c r="R576" s="206" t="n">
        <x:v>0.0001</x:v>
      </x:c>
      <x:c r="S576" s="189" t="n">
        <x:v/>
      </x:c>
      <x:c r="T576" s="187" t="n">
        <x:f ca="1">=IF(AND(U576=0,S576&gt;0),-100%,IF(OR(S576=0,S576="-"),"-",IF(AND(S576=0,U576=0),0%,IF(S576&lt;U576,SUM(U576-S576)/S576,IF(S576&gt;U576,SUM(-1*(S576-U576)/S576),"")))))</x:f>
        <x:v/>
      </x:c>
      <x:c r="U576" s="189" t="n">
        <x:v>181.00</x:v>
      </x:c>
      <x:c r="V576" s="189" t="n">
        <x:f ca="1">=SUM(U576/ round((O576- M576)/30.42,0))</x:f>
        <x:v/>
      </x:c>
      <x:c r="W576" s="195">
        <x:f ca="1">=IF(T576="","",IF(T576="-","",IF(U576=0,"",IF(OR(T576&gt;AA4,T576&lt;-AA4),"*",""))))</x:f>
        <x:v/>
      </x:c>
      <x:c r="X576" s="91" t="str">
        <x:v/>
      </x:c>
    </x:row>
    <x:row r="577" spans="1:25" s="12" x14ac:dyDescent="0.25">
      <x:c r="A577" s="96" t="str">
        <x:v>569</x:v>
      </x:c>
      <x:c r="B577" s="192" t="str">
        <x:v>FPR51580</x:v>
      </x:c>
      <x:c r="C577" s="192" t="str">
        <x:v>Ricoh SP C320DN</x:v>
      </x:c>
      <x:c r="D577" s="192" t="str">
        <x:v>B/W Laser Prints</x:v>
      </x:c>
      <x:c r="E577" s="192" t="str">
        <x:v>S9948600610</x:v>
      </x:c>
      <x:c r="F577" s="192" t="str">
        <x:v>Active</x:v>
      </x:c>
      <x:c r="G577" s="192" t="str">
        <x:v>1008 - Lubbock</x:v>
      </x:c>
      <x:c r="H577" s="192" t="str">
        <x:v/>
      </x:c>
      <x:c r="I577" s="192" t="str">
        <x:v/>
      </x:c>
      <x:c r="J577" s="192" t="str">
        <x:v/>
      </x:c>
      <x:c r="K577" s="192" t="str">
        <x:v>Danica</x:v>
      </x:c>
      <x:c r="L577" s="192" t="str">
        <x:v>1008</x:v>
      </x:c>
      <x:c r="M577" s="192" t="str">
        <x:v>11/30/2016</x:v>
      </x:c>
      <x:c r="N577" s="183" t="n">
        <x:v>11939.00</x:v>
      </x:c>
      <x:c r="O577" s="192" t="str">
        <x:v>2/21/2017</x:v>
      </x:c>
      <x:c r="P577" s="183" t="n">
        <x:v>12119.00</x:v>
      </x:c>
      <x:c r="Q577" s="207" t="n">
        <x:v>0.0001</x:v>
      </x:c>
      <x:c r="R577" s="207" t="n">
        <x:v>0.0001</x:v>
      </x:c>
      <x:c r="S577" s="183" t="n">
        <x:v/>
      </x:c>
      <x:c r="T577" s="182" t="n">
        <x:f ca="1">=IF(AND(U577=0,S577&gt;0),-100%,IF(OR(S577=0,S577="-"),"-",IF(AND(S577=0,U577=0),0%,IF(S577&lt;U577,SUM(U577-S577)/S577,IF(S577&gt;U577,SUM(-1*(S577-U577)/S577),"")))))</x:f>
        <x:v/>
      </x:c>
      <x:c r="U577" s="183" t="n">
        <x:v>180.00</x:v>
      </x:c>
      <x:c r="V577" s="183" t="n">
        <x:f ca="1">=SUM(U577/ round((O577- M577)/30.42,0))</x:f>
        <x:v/>
      </x:c>
      <x:c r="W577" s="196">
        <x:f ca="1">=IF(T577="","",IF(T577="-","",IF(U577=0,"",IF(OR(T577&gt;AA4,T577&lt;-AA4),"*",""))))</x:f>
        <x:v/>
      </x:c>
      <x:c r="X577" s="98" t="str">
        <x:v/>
      </x:c>
    </x:row>
    <x:row r="578" spans="1:25" s="12" x14ac:dyDescent="0.25">
      <x:c r="A578" s="90" t="str">
        <x:v>570</x:v>
      </x:c>
      <x:c r="B578" s="191" t="str">
        <x:v>FPR48699</x:v>
      </x:c>
      <x:c r="C578" s="191" t="str">
        <x:v>HP LJ M401dn</x:v>
      </x:c>
      <x:c r="D578" s="191" t="str">
        <x:v>B/W Laser Prints</x:v>
      </x:c>
      <x:c r="E578" s="191" t="str">
        <x:v>VNG3H02439</x:v>
      </x:c>
      <x:c r="F578" s="191" t="str">
        <x:v>Active</x:v>
      </x:c>
      <x:c r="G578" s="191" t="str">
        <x:v>M100 - Water Gardens Bldg.</x:v>
      </x:c>
      <x:c r="H578" s="191" t="str">
        <x:v/>
      </x:c>
      <x:c r="I578" s="191" t="str">
        <x:v/>
      </x:c>
      <x:c r="J578" s="191" t="str">
        <x:v/>
      </x:c>
      <x:c r="K578" s="191" t="str">
        <x:v>John Wisniowski</x:v>
      </x:c>
      <x:c r="L578" s="191" t="str">
        <x:v>M251</x:v>
      </x:c>
      <x:c r="M578" s="191" t="str">
        <x:v>6/1/2014</x:v>
      </x:c>
      <x:c r="N578" s="189" t="n">
        <x:v>5.00</x:v>
      </x:c>
      <x:c r="O578" s="191" t="str">
        <x:v>11/30/2014</x:v>
      </x:c>
      <x:c r="P578" s="189" t="n">
        <x:v>184.00</x:v>
      </x:c>
      <x:c r="Q578" s="206" t="n">
        <x:v>0.0001</x:v>
      </x:c>
      <x:c r="R578" s="206" t="n">
        <x:v>0.0001</x:v>
      </x:c>
      <x:c r="S578" s="189" t="n">
        <x:v/>
      </x:c>
      <x:c r="T578" s="187" t="n">
        <x:f ca="1">=IF(AND(U578=0,S578&gt;0),-100%,IF(OR(S578=0,S578="-"),"-",IF(AND(S578=0,U578=0),0%,IF(S578&lt;U578,SUM(U578-S578)/S578,IF(S578&gt;U578,SUM(-1*(S578-U578)/S578),"")))))</x:f>
        <x:v/>
      </x:c>
      <x:c r="U578" s="189" t="n">
        <x:v>179.00</x:v>
      </x:c>
      <x:c r="V578" s="189" t="n">
        <x:f ca="1">=SUM(U578/ round((O578- M578)/30.42,0))</x:f>
        <x:v/>
      </x:c>
      <x:c r="W578" s="195">
        <x:f ca="1">=IF(T578="","",IF(T578="-","",IF(U578=0,"",IF(OR(T578&gt;AA4,T578&lt;-AA4),"*",""))))</x:f>
        <x:v/>
      </x:c>
      <x:c r="X578" s="91" t="str">
        <x:v/>
      </x:c>
    </x:row>
    <x:row r="579" spans="1:25" s="12" x14ac:dyDescent="0.25">
      <x:c r="A579" s="96" t="str">
        <x:v>571</x:v>
      </x:c>
      <x:c r="B579" s="192" t="str">
        <x:v>FPR51536</x:v>
      </x:c>
      <x:c r="C579" s="192" t="str">
        <x:v>HP CLJ M476dn MFP</x:v>
      </x:c>
      <x:c r="D579" s="192" t="str">
        <x:v>B/W Laser Prints</x:v>
      </x:c>
      <x:c r="E579" s="192" t="str">
        <x:v>CNB8G7M28Q</x:v>
      </x:c>
      <x:c r="F579" s="192" t="str">
        <x:v>Active</x:v>
      </x:c>
      <x:c r="G579" s="192" t="str">
        <x:v>1031 - Oklahoma City HVAC</x:v>
      </x:c>
      <x:c r="H579" s="192" t="str">
        <x:v/>
      </x:c>
      <x:c r="I579" s="192" t="str">
        <x:v/>
      </x:c>
      <x:c r="J579" s="192" t="str">
        <x:v/>
      </x:c>
      <x:c r="K579" s="192" t="str">
        <x:v>Jimmy Belt</x:v>
      </x:c>
      <x:c r="L579" s="192" t="str">
        <x:v>1031</x:v>
      </x:c>
      <x:c r="M579" s="192" t="str">
        <x:v>5/22/2018</x:v>
      </x:c>
      <x:c r="N579" s="183" t="n">
        <x:v>4147.00</x:v>
      </x:c>
      <x:c r="O579" s="192" t="str">
        <x:v>8/28/2018</x:v>
      </x:c>
      <x:c r="P579" s="183" t="n">
        <x:v>4324.00</x:v>
      </x:c>
      <x:c r="Q579" s="207" t="n">
        <x:v>0.0001</x:v>
      </x:c>
      <x:c r="R579" s="207" t="n">
        <x:v>0.0001</x:v>
      </x:c>
      <x:c r="S579" s="183" t="n">
        <x:v/>
      </x:c>
      <x:c r="T579" s="182" t="n">
        <x:f ca="1">=IF(AND(U579=0,S579&gt;0),-100%,IF(OR(S579=0,S579="-"),"-",IF(AND(S579=0,U579=0),0%,IF(S579&lt;U579,SUM(U579-S579)/S579,IF(S579&gt;U579,SUM(-1*(S579-U579)/S579),"")))))</x:f>
        <x:v/>
      </x:c>
      <x:c r="U579" s="183" t="n">
        <x:v>177.00</x:v>
      </x:c>
      <x:c r="V579" s="183" t="n">
        <x:f ca="1">=SUM(U579/ round((O579- M579)/30.42,0))</x:f>
        <x:v/>
      </x:c>
      <x:c r="W579" s="196">
        <x:f ca="1">=IF(T579="","",IF(T579="-","",IF(U579=0,"",IF(OR(T579&gt;AA4,T579&lt;-AA4),"*",""))))</x:f>
        <x:v/>
      </x:c>
      <x:c r="X579" s="98" t="str">
        <x:v/>
      </x:c>
    </x:row>
    <x:row r="580" spans="1:25" s="12" x14ac:dyDescent="0.25">
      <x:c r="A580" s="90" t="str">
        <x:v>572</x:v>
      </x:c>
      <x:c r="B580" s="191" t="str">
        <x:v>FPR59339</x:v>
      </x:c>
      <x:c r="C580" s="191" t="str">
        <x:v>HP LJ M402dn</x:v>
      </x:c>
      <x:c r="D580" s="191" t="str">
        <x:v>B/W Laser Prints</x:v>
      </x:c>
      <x:c r="E580" s="191" t="str">
        <x:v>PHB5C06327</x:v>
      </x:c>
      <x:c r="F580" s="191" t="str">
        <x:v>Active</x:v>
      </x:c>
      <x:c r="G580" s="191" t="str">
        <x:v>1321 - Charleston, SC</x:v>
      </x:c>
      <x:c r="H580" s="191" t="str">
        <x:v/>
      </x:c>
      <x:c r="I580" s="191" t="str">
        <x:v>Sales Counter</x:v>
      </x:c>
      <x:c r="J580" s="191" t="str">
        <x:v/>
      </x:c>
      <x:c r="K580" s="191" t="str">
        <x:v/>
      </x:c>
      <x:c r="L580" s="191" t="str">
        <x:v>1321</x:v>
      </x:c>
      <x:c r="M580" s="191" t="str">
        <x:v>2/6/2017</x:v>
      </x:c>
      <x:c r="N580" s="189" t="n">
        <x:v>0.00</x:v>
      </x:c>
      <x:c r="O580" s="191" t="str">
        <x:v>3/9/2017</x:v>
      </x:c>
      <x:c r="P580" s="189" t="n">
        <x:v>177.00</x:v>
      </x:c>
      <x:c r="Q580" s="206" t="n">
        <x:v>0.0001</x:v>
      </x:c>
      <x:c r="R580" s="206" t="n">
        <x:v>0.0001</x:v>
      </x:c>
      <x:c r="S580" s="189" t="n">
        <x:v/>
      </x:c>
      <x:c r="T580" s="187" t="n">
        <x:f ca="1">=IF(AND(U580=0,S580&gt;0),-100%,IF(OR(S580=0,S580="-"),"-",IF(AND(S580=0,U580=0),0%,IF(S580&lt;U580,SUM(U580-S580)/S580,IF(S580&gt;U580,SUM(-1*(S580-U580)/S580),"")))))</x:f>
        <x:v/>
      </x:c>
      <x:c r="U580" s="189" t="n">
        <x:v>177.00</x:v>
      </x:c>
      <x:c r="V580" s="189" t="n">
        <x:f ca="1">=SUM(U580/ round((O580- M580)/30.42,0))</x:f>
        <x:v/>
      </x:c>
      <x:c r="W580" s="195">
        <x:f ca="1">=IF(T580="","",IF(T580="-","",IF(U580=0,"",IF(OR(T580&gt;AA4,T580&lt;-AA4),"*",""))))</x:f>
        <x:v/>
      </x:c>
      <x:c r="X580" s="91" t="str">
        <x:v/>
      </x:c>
    </x:row>
    <x:row r="581" spans="1:25" s="12" x14ac:dyDescent="0.25">
      <x:c r="A581" s="96" t="str">
        <x:v>573</x:v>
      </x:c>
      <x:c r="B581" s="192" t="str">
        <x:v>FPR50660</x:v>
      </x:c>
      <x:c r="C581" s="192" t="str">
        <x:v>HP CLJ M375nw</x:v>
      </x:c>
      <x:c r="D581" s="192" t="str">
        <x:v>B/W Laser Prints</x:v>
      </x:c>
      <x:c r="E581" s="192" t="str">
        <x:v>CNB8D86X5W</x:v>
      </x:c>
      <x:c r="F581" s="192" t="str">
        <x:v>Active</x:v>
      </x:c>
      <x:c r="G581" s="192" t="str">
        <x:v>M100 - Water Gardens Bldg.</x:v>
      </x:c>
      <x:c r="H581" s="192" t="str">
        <x:v/>
      </x:c>
      <x:c r="I581" s="192" t="str">
        <x:v/>
      </x:c>
      <x:c r="J581" s="192" t="str">
        <x:v/>
      </x:c>
      <x:c r="K581" s="192" t="str">
        <x:v>Kevin Moore</x:v>
      </x:c>
      <x:c r="L581" s="192" t="str">
        <x:v>F501</x:v>
      </x:c>
      <x:c r="M581" s="192" t="str">
        <x:v>8/26/2015</x:v>
      </x:c>
      <x:c r="N581" s="183" t="n">
        <x:v>13335.00</x:v>
      </x:c>
      <x:c r="O581" s="192" t="str">
        <x:v>11/20/2015</x:v>
      </x:c>
      <x:c r="P581" s="183" t="n">
        <x:v>13512.00</x:v>
      </x:c>
      <x:c r="Q581" s="207" t="n">
        <x:v>0.0001</x:v>
      </x:c>
      <x:c r="R581" s="207" t="n">
        <x:v>0.0001</x:v>
      </x:c>
      <x:c r="S581" s="183" t="n">
        <x:v/>
      </x:c>
      <x:c r="T581" s="182" t="n">
        <x:f ca="1">=IF(AND(U581=0,S581&gt;0),-100%,IF(OR(S581=0,S581="-"),"-",IF(AND(S581=0,U581=0),0%,IF(S581&lt;U581,SUM(U581-S581)/S581,IF(S581&gt;U581,SUM(-1*(S581-U581)/S581),"")))))</x:f>
        <x:v/>
      </x:c>
      <x:c r="U581" s="183" t="n">
        <x:v>177.00</x:v>
      </x:c>
      <x:c r="V581" s="183" t="n">
        <x:f ca="1">=SUM(U581/ round((O581- M581)/30.42,0))</x:f>
        <x:v/>
      </x:c>
      <x:c r="W581" s="196">
        <x:f ca="1">=IF(T581="","",IF(T581="-","",IF(U581=0,"",IF(OR(T581&gt;AA4,T581&lt;-AA4),"*",""))))</x:f>
        <x:v/>
      </x:c>
      <x:c r="X581" s="98" t="str">
        <x:v/>
      </x:c>
    </x:row>
    <x:row r="582" spans="1:25" s="12" x14ac:dyDescent="0.25">
      <x:c r="A582" s="90" t="str">
        <x:v>574</x:v>
      </x:c>
      <x:c r="B582" s="191" t="str">
        <x:v>FPR56075</x:v>
      </x:c>
      <x:c r="C582" s="191" t="str">
        <x:v>HP LJ M402dn</x:v>
      </x:c>
      <x:c r="D582" s="191" t="str">
        <x:v>B/W Laser Prints</x:v>
      </x:c>
      <x:c r="E582" s="191" t="str">
        <x:v>PHB5B12949</x:v>
      </x:c>
      <x:c r="F582" s="191" t="str">
        <x:v>Active</x:v>
      </x:c>
      <x:c r="G582" s="191" t="str">
        <x:v>1398 - Murray Corporate</x:v>
      </x:c>
      <x:c r="H582" s="191" t="str">
        <x:v/>
      </x:c>
      <x:c r="I582" s="191" t="str">
        <x:v/>
      </x:c>
      <x:c r="J582" s="191" t="str">
        <x:v/>
      </x:c>
      <x:c r="K582" s="191" t="str">
        <x:v>Christy Tipton</x:v>
      </x:c>
      <x:c r="L582" s="191" t="str">
        <x:v>1398</x:v>
      </x:c>
      <x:c r="M582" s="191" t="str">
        <x:v>4/14/2017</x:v>
      </x:c>
      <x:c r="N582" s="189" t="n">
        <x:v>0.00</x:v>
      </x:c>
      <x:c r="O582" s="191" t="str">
        <x:v>6/1/2017</x:v>
      </x:c>
      <x:c r="P582" s="189" t="n">
        <x:v>174.00</x:v>
      </x:c>
      <x:c r="Q582" s="206" t="n">
        <x:v>0.00</x:v>
      </x:c>
      <x:c r="R582" s="206" t="n">
        <x:v>0.0001</x:v>
      </x:c>
      <x:c r="S582" s="189" t="n">
        <x:v/>
      </x:c>
      <x:c r="T582" s="187" t="n">
        <x:f ca="1">=IF(AND(U582=0,S582&gt;0),-100%,IF(OR(S582=0,S582="-"),"-",IF(AND(S582=0,U582=0),0%,IF(S582&lt;U582,SUM(U582-S582)/S582,IF(S582&gt;U582,SUM(-1*(S582-U582)/S582),"")))))</x:f>
        <x:v/>
      </x:c>
      <x:c r="U582" s="189" t="n">
        <x:v>174.00</x:v>
      </x:c>
      <x:c r="V582" s="189" t="n">
        <x:f ca="1">=SUM(U582/ round((O582- M582)/30.42,0))</x:f>
        <x:v/>
      </x:c>
      <x:c r="W582" s="195">
        <x:f ca="1">=IF(T582="","",IF(T582="-","",IF(U582=0,"",IF(OR(T582&gt;AA4,T582&lt;-AA4),"*",""))))</x:f>
        <x:v/>
      </x:c>
      <x:c r="X582" s="91" t="str">
        <x:v/>
      </x:c>
    </x:row>
    <x:row r="583" spans="1:25" s="12" x14ac:dyDescent="0.25">
      <x:c r="A583" s="96" t="str">
        <x:v>575</x:v>
      </x:c>
      <x:c r="B583" s="192" t="str">
        <x:v>FPR51590</x:v>
      </x:c>
      <x:c r="C583" s="192" t="str">
        <x:v>HP LJ M425</x:v>
      </x:c>
      <x:c r="D583" s="192" t="str">
        <x:v>B/W Laser Prints</x:v>
      </x:c>
      <x:c r="E583" s="192" t="str">
        <x:v>CNF8G29CCP</x:v>
      </x:c>
      <x:c r="F583" s="192" t="str">
        <x:v>Active</x:v>
      </x:c>
      <x:c r="G583" s="192" t="str">
        <x:v>1079 - Lubbock Showroom</x:v>
      </x:c>
      <x:c r="H583" s="192" t="str">
        <x:v/>
      </x:c>
      <x:c r="I583" s="192" t="str">
        <x:v/>
      </x:c>
      <x:c r="J583" s="192" t="str">
        <x:v/>
      </x:c>
      <x:c r="K583" s="192" t="str">
        <x:v>Kristi</x:v>
      </x:c>
      <x:c r="L583" s="192" t="str">
        <x:v>1079</x:v>
      </x:c>
      <x:c r="M583" s="192" t="str">
        <x:v>6/4/2014</x:v>
      </x:c>
      <x:c r="N583" s="183" t="n">
        <x:v>0.00</x:v>
      </x:c>
      <x:c r="O583" s="192" t="str">
        <x:v>11/30/2014</x:v>
      </x:c>
      <x:c r="P583" s="183" t="n">
        <x:v>174.00</x:v>
      </x:c>
      <x:c r="Q583" s="207" t="n">
        <x:v>0.00</x:v>
      </x:c>
      <x:c r="R583" s="207" t="n">
        <x:v>0.0001</x:v>
      </x:c>
      <x:c r="S583" s="183" t="n">
        <x:v/>
      </x:c>
      <x:c r="T583" s="182" t="n">
        <x:f ca="1">=IF(AND(U583=0,S583&gt;0),-100%,IF(OR(S583=0,S583="-"),"-",IF(AND(S583=0,U583=0),0%,IF(S583&lt;U583,SUM(U583-S583)/S583,IF(S583&gt;U583,SUM(-1*(S583-U583)/S583),"")))))</x:f>
        <x:v/>
      </x:c>
      <x:c r="U583" s="183" t="n">
        <x:v>174.00</x:v>
      </x:c>
      <x:c r="V583" s="183" t="n">
        <x:f ca="1">=SUM(U583/ round((O583- M583)/30.42,0))</x:f>
        <x:v/>
      </x:c>
      <x:c r="W583" s="196">
        <x:f ca="1">=IF(T583="","",IF(T583="-","",IF(U583=0,"",IF(OR(T583&gt;AA4,T583&lt;-AA4),"*",""))))</x:f>
        <x:v/>
      </x:c>
      <x:c r="X583" s="98" t="str">
        <x:v/>
      </x:c>
    </x:row>
    <x:row r="584" spans="1:25" s="12" x14ac:dyDescent="0.25">
      <x:c r="A584" s="90" t="str">
        <x:v>576</x:v>
      </x:c>
      <x:c r="B584" s="191" t="str">
        <x:v>FPR49589</x:v>
      </x:c>
      <x:c r="C584" s="191" t="str">
        <x:v>HP LJ M425</x:v>
      </x:c>
      <x:c r="D584" s="191" t="str">
        <x:v>B/W Laser Prints</x:v>
      </x:c>
      <x:c r="E584" s="191" t="str">
        <x:v>CNF8G8PG4S</x:v>
      </x:c>
      <x:c r="F584" s="191" t="str">
        <x:v>Active</x:v>
      </x:c>
      <x:c r="G584" s="191" t="str">
        <x:v>1105 - Dallas</x:v>
      </x:c>
      <x:c r="H584" s="191" t="str">
        <x:v/>
      </x:c>
      <x:c r="I584" s="191" t="str">
        <x:v/>
      </x:c>
      <x:c r="J584" s="191" t="str">
        <x:v/>
      </x:c>
      <x:c r="K584" s="191" t="str">
        <x:v/>
      </x:c>
      <x:c r="L584" s="191" t="str">
        <x:v>1105</x:v>
      </x:c>
      <x:c r="M584" s="191" t="str">
        <x:v>6/1/2014</x:v>
      </x:c>
      <x:c r="N584" s="189" t="n">
        <x:v>5.00</x:v>
      </x:c>
      <x:c r="O584" s="191" t="str">
        <x:v>12/9/2014</x:v>
      </x:c>
      <x:c r="P584" s="189" t="n">
        <x:v>170.00</x:v>
      </x:c>
      <x:c r="Q584" s="206" t="n">
        <x:v>0.00</x:v>
      </x:c>
      <x:c r="R584" s="206" t="n">
        <x:v>0.0001</x:v>
      </x:c>
      <x:c r="S584" s="189" t="n">
        <x:v/>
      </x:c>
      <x:c r="T584" s="187" t="n">
        <x:f ca="1">=IF(AND(U584=0,S584&gt;0),-100%,IF(OR(S584=0,S584="-"),"-",IF(AND(S584=0,U584=0),0%,IF(S584&lt;U584,SUM(U584-S584)/S584,IF(S584&gt;U584,SUM(-1*(S584-U584)/S584),"")))))</x:f>
        <x:v/>
      </x:c>
      <x:c r="U584" s="189" t="n">
        <x:v>165.00</x:v>
      </x:c>
      <x:c r="V584" s="189" t="n">
        <x:f ca="1">=SUM(U584/ round((O584- M584)/30.42,0))</x:f>
        <x:v/>
      </x:c>
      <x:c r="W584" s="195">
        <x:f ca="1">=IF(T584="","",IF(T584="-","",IF(U584=0,"",IF(OR(T584&gt;AA4,T584&lt;-AA4),"*",""))))</x:f>
        <x:v/>
      </x:c>
      <x:c r="X584" s="91" t="str">
        <x:v/>
      </x:c>
    </x:row>
    <x:row r="585" spans="1:25" s="12" x14ac:dyDescent="0.25">
      <x:c r="A585" s="96" t="str">
        <x:v>577</x:v>
      </x:c>
      <x:c r="B585" s="192" t="str">
        <x:v>FPR49611</x:v>
      </x:c>
      <x:c r="C585" s="192" t="str">
        <x:v>HP CLJ M476dn MFP</x:v>
      </x:c>
      <x:c r="D585" s="192" t="str">
        <x:v>B/W Laser Prints</x:v>
      </x:c>
      <x:c r="E585" s="192" t="str">
        <x:v>CNB8G7X7ST</x:v>
      </x:c>
      <x:c r="F585" s="192" t="str">
        <x:v>Active</x:v>
      </x:c>
      <x:c r="G585" s="192" t="str">
        <x:v>1023 - Texarkana</x:v>
      </x:c>
      <x:c r="H585" s="192" t="str">
        <x:v/>
      </x:c>
      <x:c r="I585" s="192" t="str">
        <x:v/>
      </x:c>
      <x:c r="J585" s="192" t="str">
        <x:v/>
      </x:c>
      <x:c r="K585" s="192" t="str">
        <x:v/>
      </x:c>
      <x:c r="L585" s="192" t="str">
        <x:v>1023</x:v>
      </x:c>
      <x:c r="M585" s="192" t="str">
        <x:v>6/1/2014</x:v>
      </x:c>
      <x:c r="N585" s="183" t="n">
        <x:v>2.00</x:v>
      </x:c>
      <x:c r="O585" s="192" t="str">
        <x:v>12/9/2014</x:v>
      </x:c>
      <x:c r="P585" s="183" t="n">
        <x:v>167.00</x:v>
      </x:c>
      <x:c r="Q585" s="207" t="n">
        <x:v>0.00</x:v>
      </x:c>
      <x:c r="R585" s="207" t="n">
        <x:v>0.0001</x:v>
      </x:c>
      <x:c r="S585" s="183" t="n">
        <x:v/>
      </x:c>
      <x:c r="T585" s="182" t="n">
        <x:f ca="1">=IF(AND(U585=0,S585&gt;0),-100%,IF(OR(S585=0,S585="-"),"-",IF(AND(S585=0,U585=0),0%,IF(S585&lt;U585,SUM(U585-S585)/S585,IF(S585&gt;U585,SUM(-1*(S585-U585)/S585),"")))))</x:f>
        <x:v/>
      </x:c>
      <x:c r="U585" s="183" t="n">
        <x:v>165.00</x:v>
      </x:c>
      <x:c r="V585" s="183" t="n">
        <x:f ca="1">=SUM(U585/ round((O585- M585)/30.42,0))</x:f>
        <x:v/>
      </x:c>
      <x:c r="W585" s="196">
        <x:f ca="1">=IF(T585="","",IF(T585="-","",IF(U585=0,"",IF(OR(T585&gt;AA4,T585&lt;-AA4),"*",""))))</x:f>
        <x:v/>
      </x:c>
      <x:c r="X585" s="98" t="str">
        <x:v/>
      </x:c>
    </x:row>
    <x:row r="586" spans="1:25" s="12" x14ac:dyDescent="0.25">
      <x:c r="A586" s="90" t="str">
        <x:v>578</x:v>
      </x:c>
      <x:c r="B586" s="191" t="str">
        <x:v>FPR49587</x:v>
      </x:c>
      <x:c r="C586" s="191" t="str">
        <x:v>Ricoh SP C320DN</x:v>
      </x:c>
      <x:c r="D586" s="191" t="str">
        <x:v>B/W Laser Prints</x:v>
      </x:c>
      <x:c r="E586" s="191" t="str">
        <x:v>S9949200467</x:v>
      </x:c>
      <x:c r="F586" s="191" t="str">
        <x:v>Active</x:v>
      </x:c>
      <x:c r="G586" s="191" t="str">
        <x:v>1066 - Oklahoma City Showroom</x:v>
      </x:c>
      <x:c r="H586" s="191" t="str">
        <x:v/>
      </x:c>
      <x:c r="I586" s="191" t="str">
        <x:v>Copy Room</x:v>
      </x:c>
      <x:c r="J586" s="191" t="str">
        <x:v/>
      </x:c>
      <x:c r="K586" s="191" t="str">
        <x:v/>
      </x:c>
      <x:c r="L586" s="191" t="str">
        <x:v>1066</x:v>
      </x:c>
      <x:c r="M586" s="191" t="str">
        <x:v>8/26/2015</x:v>
      </x:c>
      <x:c r="N586" s="189" t="n">
        <x:v>673.00</x:v>
      </x:c>
      <x:c r="O586" s="191" t="str">
        <x:v>11/20/2015</x:v>
      </x:c>
      <x:c r="P586" s="189" t="n">
        <x:v>831.00</x:v>
      </x:c>
      <x:c r="Q586" s="206" t="n">
        <x:v>0.00</x:v>
      </x:c>
      <x:c r="R586" s="206" t="n">
        <x:v>0.0001</x:v>
      </x:c>
      <x:c r="S586" s="189" t="n">
        <x:v/>
      </x:c>
      <x:c r="T586" s="187" t="n">
        <x:f ca="1">=IF(AND(U586=0,S586&gt;0),-100%,IF(OR(S586=0,S586="-"),"-",IF(AND(S586=0,U586=0),0%,IF(S586&lt;U586,SUM(U586-S586)/S586,IF(S586&gt;U586,SUM(-1*(S586-U586)/S586),"")))))</x:f>
        <x:v/>
      </x:c>
      <x:c r="U586" s="189" t="n">
        <x:v>158.00</x:v>
      </x:c>
      <x:c r="V586" s="189" t="n">
        <x:f ca="1">=SUM(U586/ round((O586- M586)/30.42,0))</x:f>
        <x:v/>
      </x:c>
      <x:c r="W586" s="195">
        <x:f ca="1">=IF(T586="","",IF(T586="-","",IF(U586=0,"",IF(OR(T586&gt;AA4,T586&lt;-AA4),"*",""))))</x:f>
        <x:v/>
      </x:c>
      <x:c r="X586" s="91" t="str">
        <x:v/>
      </x:c>
    </x:row>
    <x:row r="587" spans="1:25" s="12" x14ac:dyDescent="0.25">
      <x:c r="A587" s="96" t="str">
        <x:v>579</x:v>
      </x:c>
      <x:c r="B587" s="192" t="str">
        <x:v>FPR48683</x:v>
      </x:c>
      <x:c r="C587" s="192" t="str">
        <x:v>HP CLJ M476nw</x:v>
      </x:c>
      <x:c r="D587" s="192" t="str">
        <x:v>B/W Laser Prints</x:v>
      </x:c>
      <x:c r="E587" s="192" t="str">
        <x:v>CNB6H3HQ8P</x:v>
      </x:c>
      <x:c r="F587" s="192" t="str">
        <x:v>Active</x:v>
      </x:c>
      <x:c r="G587" s="192" t="str">
        <x:v>1066 - Oklahoma City Showroom</x:v>
      </x:c>
      <x:c r="H587" s="192" t="str">
        <x:v/>
      </x:c>
      <x:c r="I587" s="192" t="str">
        <x:v/>
      </x:c>
      <x:c r="J587" s="192" t="str">
        <x:v/>
      </x:c>
      <x:c r="K587" s="192" t="str">
        <x:v/>
      </x:c>
      <x:c r="L587" s="192" t="str">
        <x:v>1066</x:v>
      </x:c>
      <x:c r="M587" s="192" t="str">
        <x:v>8/31/2015</x:v>
      </x:c>
      <x:c r="N587" s="183" t="n">
        <x:v>150.00</x:v>
      </x:c>
      <x:c r="O587" s="192" t="str">
        <x:v>11/30/2015</x:v>
      </x:c>
      <x:c r="P587" s="183" t="n">
        <x:v>306.00</x:v>
      </x:c>
      <x:c r="Q587" s="207" t="n">
        <x:v>0.00</x:v>
      </x:c>
      <x:c r="R587" s="207" t="n">
        <x:v>0.0001</x:v>
      </x:c>
      <x:c r="S587" s="183" t="n">
        <x:v/>
      </x:c>
      <x:c r="T587" s="182" t="n">
        <x:f ca="1">=IF(AND(U587=0,S587&gt;0),-100%,IF(OR(S587=0,S587="-"),"-",IF(AND(S587=0,U587=0),0%,IF(S587&lt;U587,SUM(U587-S587)/S587,IF(S587&gt;U587,SUM(-1*(S587-U587)/S587),"")))))</x:f>
        <x:v/>
      </x:c>
      <x:c r="U587" s="183" t="n">
        <x:v>156.00</x:v>
      </x:c>
      <x:c r="V587" s="183" t="n">
        <x:f ca="1">=SUM(U587/ round((O587- M587)/30.42,0))</x:f>
        <x:v/>
      </x:c>
      <x:c r="W587" s="196">
        <x:f ca="1">=IF(T587="","",IF(T587="-","",IF(U587=0,"",IF(OR(T587&gt;AA4,T587&lt;-AA4),"*",""))))</x:f>
        <x:v/>
      </x:c>
      <x:c r="X587" s="98" t="str">
        <x:v/>
      </x:c>
    </x:row>
    <x:row r="588" spans="1:25" s="12" x14ac:dyDescent="0.25">
      <x:c r="A588" s="90" t="str">
        <x:v>580</x:v>
      </x:c>
      <x:c r="B588" s="191" t="str">
        <x:v>AFPR48696</x:v>
      </x:c>
      <x:c r="C588" s="191" t="str">
        <x:v>HP LJ M401dn</x:v>
      </x:c>
      <x:c r="D588" s="191" t="str">
        <x:v>B/W Laser Prints</x:v>
      </x:c>
      <x:c r="E588" s="191" t="str">
        <x:v>VNG3H02433</x:v>
      </x:c>
      <x:c r="F588" s="191" t="str">
        <x:v>Inactive</x:v>
      </x:c>
      <x:c r="G588" s="191" t="str">
        <x:v>M100 - Water Gardens Bldg.</x:v>
      </x:c>
      <x:c r="H588" s="191" t="str">
        <x:v/>
      </x:c>
      <x:c r="I588" s="191" t="str">
        <x:v>Unplugged</x:v>
      </x:c>
      <x:c r="J588" s="191" t="str">
        <x:v/>
      </x:c>
      <x:c r="K588" s="191" t="str">
        <x:v>Kerry Matthews</x:v>
      </x:c>
      <x:c r="L588" s="191" t="str">
        <x:v>M650</x:v>
      </x:c>
      <x:c r="M588" s="191" t="str">
        <x:v>6/1/2014</x:v>
      </x:c>
      <x:c r="N588" s="189" t="n">
        <x:v>5.00</x:v>
      </x:c>
      <x:c r="O588" s="191" t="str">
        <x:v>12/9/2014</x:v>
      </x:c>
      <x:c r="P588" s="189" t="n">
        <x:v>160.00</x:v>
      </x:c>
      <x:c r="Q588" s="206" t="n">
        <x:v>0.00</x:v>
      </x:c>
      <x:c r="R588" s="206" t="n">
        <x:v>0.0001</x:v>
      </x:c>
      <x:c r="S588" s="189" t="n">
        <x:v/>
      </x:c>
      <x:c r="T588" s="187" t="n">
        <x:f ca="1">=IF(AND(U588=0,S588&gt;0),-100%,IF(OR(S588=0,S588="-"),"-",IF(AND(S588=0,U588=0),0%,IF(S588&lt;U588,SUM(U588-S588)/S588,IF(S588&gt;U588,SUM(-1*(S588-U588)/S588),"")))))</x:f>
        <x:v/>
      </x:c>
      <x:c r="U588" s="189" t="n">
        <x:v>155.00</x:v>
      </x:c>
      <x:c r="V588" s="189" t="n">
        <x:f ca="1">=SUM(U588/ round((O588- M588)/30.42,0))</x:f>
        <x:v/>
      </x:c>
      <x:c r="W588" s="195">
        <x:f ca="1">=IF(T588="","",IF(T588="-","",IF(U588=0,"",IF(OR(T588&gt;AA4,T588&lt;-AA4),"*",""))))</x:f>
        <x:v/>
      </x:c>
      <x:c r="X588" s="91" t="str">
        <x:v/>
      </x:c>
    </x:row>
    <x:row r="589" spans="1:25" s="12" x14ac:dyDescent="0.25">
      <x:c r="A589" s="96" t="str">
        <x:v>581</x:v>
      </x:c>
      <x:c r="B589" s="192" t="str">
        <x:v>FPR55901</x:v>
      </x:c>
      <x:c r="C589" s="192" t="str">
        <x:v>HP LJ M401dn</x:v>
      </x:c>
      <x:c r="D589" s="192" t="str">
        <x:v>B/W Laser Prints</x:v>
      </x:c>
      <x:c r="E589" s="192" t="str">
        <x:v>PHGFB75580</x:v>
      </x:c>
      <x:c r="F589" s="192" t="str">
        <x:v>Active</x:v>
      </x:c>
      <x:c r="G589" s="192" t="str">
        <x:v>1059 - Seguin</x:v>
      </x:c>
      <x:c r="H589" s="192" t="str">
        <x:v/>
      </x:c>
      <x:c r="I589" s="192" t="str">
        <x:v/>
      </x:c>
      <x:c r="J589" s="192" t="str">
        <x:v/>
      </x:c>
      <x:c r="K589" s="192" t="str">
        <x:v/>
      </x:c>
      <x:c r="L589" s="192" t="str">
        <x:v>1059</x:v>
      </x:c>
      <x:c r="M589" s="192" t="str">
        <x:v>4/14/2016</x:v>
      </x:c>
      <x:c r="N589" s="183" t="n">
        <x:v>0.00</x:v>
      </x:c>
      <x:c r="O589" s="192" t="str">
        <x:v>5/27/2016</x:v>
      </x:c>
      <x:c r="P589" s="183" t="n">
        <x:v>154.00</x:v>
      </x:c>
      <x:c r="Q589" s="207" t="n">
        <x:v>0.00</x:v>
      </x:c>
      <x:c r="R589" s="207" t="n">
        <x:v>0.0001</x:v>
      </x:c>
      <x:c r="S589" s="183" t="n">
        <x:v/>
      </x:c>
      <x:c r="T589" s="182" t="n">
        <x:f ca="1">=IF(AND(U589=0,S589&gt;0),-100%,IF(OR(S589=0,S589="-"),"-",IF(AND(S589=0,U589=0),0%,IF(S589&lt;U589,SUM(U589-S589)/S589,IF(S589&gt;U589,SUM(-1*(S589-U589)/S589),"")))))</x:f>
        <x:v/>
      </x:c>
      <x:c r="U589" s="183" t="n">
        <x:v>154.00</x:v>
      </x:c>
      <x:c r="V589" s="183" t="n">
        <x:f ca="1">=SUM(U589/ round((O589- M589)/30.42,0))</x:f>
        <x:v/>
      </x:c>
      <x:c r="W589" s="196">
        <x:f ca="1">=IF(T589="","",IF(T589="-","",IF(U589=0,"",IF(OR(T589&gt;AA4,T589&lt;-AA4),"*",""))))</x:f>
        <x:v/>
      </x:c>
      <x:c r="X589" s="98" t="str">
        <x:v/>
      </x:c>
    </x:row>
    <x:row r="590" spans="1:25" s="12" x14ac:dyDescent="0.25">
      <x:c r="A590" s="90" t="str">
        <x:v>582</x:v>
      </x:c>
      <x:c r="B590" s="191" t="str">
        <x:v>FPR51699</x:v>
      </x:c>
      <x:c r="C590" s="191" t="str">
        <x:v>HP CLJ M476nw</x:v>
      </x:c>
      <x:c r="D590" s="191" t="str">
        <x:v>B/W Laser Prints</x:v>
      </x:c>
      <x:c r="E590" s="191" t="str">
        <x:v>CNB6H3J04G</x:v>
      </x:c>
      <x:c r="F590" s="191" t="str">
        <x:v>Active</x:v>
      </x:c>
      <x:c r="G590" s="191" t="str">
        <x:v>1083 - Southlake Expressions Home Gallery</x:v>
      </x:c>
      <x:c r="H590" s="191" t="str">
        <x:v/>
      </x:c>
      <x:c r="I590" s="191" t="str">
        <x:v/>
      </x:c>
      <x:c r="J590" s="191" t="str">
        <x:v>2</x:v>
      </x:c>
      <x:c r="K590" s="191" t="str">
        <x:v/>
      </x:c>
      <x:c r="L590" s="191" t="str">
        <x:v>1083</x:v>
      </x:c>
      <x:c r="M590" s="191" t="str">
        <x:v>6/4/2015</x:v>
      </x:c>
      <x:c r="N590" s="189" t="n">
        <x:v>0.00</x:v>
      </x:c>
      <x:c r="O590" s="191" t="str">
        <x:v>8/31/2015</x:v>
      </x:c>
      <x:c r="P590" s="189" t="n">
        <x:v>150.00</x:v>
      </x:c>
      <x:c r="Q590" s="206" t="n">
        <x:v>0.00</x:v>
      </x:c>
      <x:c r="R590" s="206" t="n">
        <x:v>0.0001</x:v>
      </x:c>
      <x:c r="S590" s="189" t="n">
        <x:v/>
      </x:c>
      <x:c r="T590" s="187" t="n">
        <x:f ca="1">=IF(AND(U590=0,S590&gt;0),-100%,IF(OR(S590=0,S590="-"),"-",IF(AND(S590=0,U590=0),0%,IF(S590&lt;U590,SUM(U590-S590)/S590,IF(S590&gt;U590,SUM(-1*(S590-U590)/S590),"")))))</x:f>
        <x:v/>
      </x:c>
      <x:c r="U590" s="189" t="n">
        <x:v>150.00</x:v>
      </x:c>
      <x:c r="V590" s="189" t="n">
        <x:f ca="1">=SUM(U590/ round((O590- M590)/30.42,0))</x:f>
        <x:v/>
      </x:c>
      <x:c r="W590" s="195">
        <x:f ca="1">=IF(T590="","",IF(T590="-","",IF(U590=0,"",IF(OR(T590&gt;AA4,T590&lt;-AA4),"*",""))))</x:f>
        <x:v/>
      </x:c>
      <x:c r="X590" s="91" t="str">
        <x:v/>
      </x:c>
    </x:row>
    <x:row r="591" spans="1:25" s="12" x14ac:dyDescent="0.25">
      <x:c r="A591" s="96" t="str">
        <x:v>583</x:v>
      </x:c>
      <x:c r="B591" s="192" t="str">
        <x:v>FPR48756</x:v>
      </x:c>
      <x:c r="C591" s="192" t="str">
        <x:v>HP LJ M425</x:v>
      </x:c>
      <x:c r="D591" s="192" t="str">
        <x:v>B/W Laser Prints</x:v>
      </x:c>
      <x:c r="E591" s="192" t="str">
        <x:v>CNB6D9L0F4</x:v>
      </x:c>
      <x:c r="F591" s="192" t="str">
        <x:v>Active</x:v>
      </x:c>
      <x:c r="G591" s="192" t="str">
        <x:v>M100 - Water Gardens Bldg.</x:v>
      </x:c>
      <x:c r="H591" s="192" t="str">
        <x:v/>
      </x:c>
      <x:c r="I591" s="192" t="str">
        <x:v/>
      </x:c>
      <x:c r="J591" s="192" t="str">
        <x:v/>
      </x:c>
      <x:c r="K591" s="192" t="str">
        <x:v>Stan Allen</x:v>
      </x:c>
      <x:c r="L591" s="192" t="str">
        <x:v>F501</x:v>
      </x:c>
      <x:c r="M591" s="192" t="str">
        <x:v>6/1/2014</x:v>
      </x:c>
      <x:c r="N591" s="183" t="n">
        <x:v>1227.00</x:v>
      </x:c>
      <x:c r="O591" s="192" t="str">
        <x:v>12/9/2014</x:v>
      </x:c>
      <x:c r="P591" s="183" t="n">
        <x:v>1376.00</x:v>
      </x:c>
      <x:c r="Q591" s="207" t="n">
        <x:v>0.00</x:v>
      </x:c>
      <x:c r="R591" s="207" t="n">
        <x:v>0.0001</x:v>
      </x:c>
      <x:c r="S591" s="183" t="n">
        <x:v/>
      </x:c>
      <x:c r="T591" s="182" t="n">
        <x:f ca="1">=IF(AND(U591=0,S591&gt;0),-100%,IF(OR(S591=0,S591="-"),"-",IF(AND(S591=0,U591=0),0%,IF(S591&lt;U591,SUM(U591-S591)/S591,IF(S591&gt;U591,SUM(-1*(S591-U591)/S591),"")))))</x:f>
        <x:v/>
      </x:c>
      <x:c r="U591" s="183" t="n">
        <x:v>149.00</x:v>
      </x:c>
      <x:c r="V591" s="183" t="n">
        <x:f ca="1">=SUM(U591/ round((O591- M591)/30.42,0))</x:f>
        <x:v/>
      </x:c>
      <x:c r="W591" s="196">
        <x:f ca="1">=IF(T591="","",IF(T591="-","",IF(U591=0,"",IF(OR(T591&gt;AA4,T591&lt;-AA4),"*",""))))</x:f>
        <x:v/>
      </x:c>
      <x:c r="X591" s="98" t="str">
        <x:v/>
      </x:c>
    </x:row>
    <x:row r="592" spans="1:25" s="12" x14ac:dyDescent="0.25">
      <x:c r="A592" s="90" t="str">
        <x:v>584</x:v>
      </x:c>
      <x:c r="B592" s="191" t="str">
        <x:v>FPR51560</x:v>
      </x:c>
      <x:c r="C592" s="191" t="str">
        <x:v>HP CLJ M476dn MFP</x:v>
      </x:c>
      <x:c r="D592" s="191" t="str">
        <x:v>B/W Laser Prints</x:v>
      </x:c>
      <x:c r="E592" s="191" t="str">
        <x:v>CNB6H3LD6J</x:v>
      </x:c>
      <x:c r="F592" s="191" t="str">
        <x:v>Active</x:v>
      </x:c>
      <x:c r="G592" s="191" t="str">
        <x:v>1083 - Southlake Expressions Home Gallery</x:v>
      </x:c>
      <x:c r="H592" s="191" t="str">
        <x:v/>
      </x:c>
      <x:c r="I592" s="191" t="str">
        <x:v>Faucet Sales Counter</x:v>
      </x:c>
      <x:c r="J592" s="191" t="str">
        <x:v/>
      </x:c>
      <x:c r="K592" s="191" t="str">
        <x:v/>
      </x:c>
      <x:c r="L592" s="191" t="str">
        <x:v>1083</x:v>
      </x:c>
      <x:c r="M592" s="191" t="str">
        <x:v>2/21/2017</x:v>
      </x:c>
      <x:c r="N592" s="189" t="n">
        <x:v>1196.00</x:v>
      </x:c>
      <x:c r="O592" s="191" t="str">
        <x:v>5/30/2017</x:v>
      </x:c>
      <x:c r="P592" s="189" t="n">
        <x:v>1341.00</x:v>
      </x:c>
      <x:c r="Q592" s="206" t="n">
        <x:v>0.00</x:v>
      </x:c>
      <x:c r="R592" s="206" t="n">
        <x:v>0.0001</x:v>
      </x:c>
      <x:c r="S592" s="189" t="n">
        <x:v/>
      </x:c>
      <x:c r="T592" s="187" t="n">
        <x:f ca="1">=IF(AND(U592=0,S592&gt;0),-100%,IF(OR(S592=0,S592="-"),"-",IF(AND(S592=0,U592=0),0%,IF(S592&lt;U592,SUM(U592-S592)/S592,IF(S592&gt;U592,SUM(-1*(S592-U592)/S592),"")))))</x:f>
        <x:v/>
      </x:c>
      <x:c r="U592" s="189" t="n">
        <x:v>145.00</x:v>
      </x:c>
      <x:c r="V592" s="189" t="n">
        <x:f ca="1">=SUM(U592/ round((O592- M592)/30.42,0))</x:f>
        <x:v/>
      </x:c>
      <x:c r="W592" s="195">
        <x:f ca="1">=IF(T592="","",IF(T592="-","",IF(U592=0,"",IF(OR(T592&gt;AA4,T592&lt;-AA4),"*",""))))</x:f>
        <x:v/>
      </x:c>
      <x:c r="X592" s="91" t="str">
        <x:v/>
      </x:c>
    </x:row>
    <x:row r="593" spans="1:25" s="12" x14ac:dyDescent="0.25">
      <x:c r="A593" s="96" t="str">
        <x:v>585</x:v>
      </x:c>
      <x:c r="B593" s="192" t="str">
        <x:v>FPR48587</x:v>
      </x:c>
      <x:c r="C593" s="192" t="str">
        <x:v>HP LJ M401dn</x:v>
      </x:c>
      <x:c r="D593" s="192" t="str">
        <x:v>B/W Laser Prints</x:v>
      </x:c>
      <x:c r="E593" s="192" t="str">
        <x:v>PHGFF11555</x:v>
      </x:c>
      <x:c r="F593" s="192" t="str">
        <x:v>Active</x:v>
      </x:c>
      <x:c r="G593" s="192" t="str">
        <x:v>1027 - Longview</x:v>
      </x:c>
      <x:c r="H593" s="192" t="str">
        <x:v/>
      </x:c>
      <x:c r="I593" s="192" t="str">
        <x:v/>
      </x:c>
      <x:c r="J593" s="192" t="str">
        <x:v/>
      </x:c>
      <x:c r="K593" s="192" t="str">
        <x:v>Ryan Campise</x:v>
      </x:c>
      <x:c r="L593" s="192" t="str">
        <x:v>1027</x:v>
      </x:c>
      <x:c r="M593" s="192" t="str">
        <x:v>6/1/2014</x:v>
      </x:c>
      <x:c r="N593" s="183" t="n">
        <x:v>0.00</x:v>
      </x:c>
      <x:c r="O593" s="192" t="str">
        <x:v>11/30/2014</x:v>
      </x:c>
      <x:c r="P593" s="183" t="n">
        <x:v>144.00</x:v>
      </x:c>
      <x:c r="Q593" s="207" t="n">
        <x:v>0.00</x:v>
      </x:c>
      <x:c r="R593" s="207" t="n">
        <x:v>0.0001</x:v>
      </x:c>
      <x:c r="S593" s="183" t="n">
        <x:v/>
      </x:c>
      <x:c r="T593" s="182" t="n">
        <x:f ca="1">=IF(AND(U593=0,S593&gt;0),-100%,IF(OR(S593=0,S593="-"),"-",IF(AND(S593=0,U593=0),0%,IF(S593&lt;U593,SUM(U593-S593)/S593,IF(S593&gt;U593,SUM(-1*(S593-U593)/S593),"")))))</x:f>
        <x:v/>
      </x:c>
      <x:c r="U593" s="183" t="n">
        <x:v>144.00</x:v>
      </x:c>
      <x:c r="V593" s="183" t="n">
        <x:f ca="1">=SUM(U593/ round((O593- M593)/30.42,0))</x:f>
        <x:v/>
      </x:c>
      <x:c r="W593" s="196">
        <x:f ca="1">=IF(T593="","",IF(T593="-","",IF(U593=0,"",IF(OR(T593&gt;AA4,T593&lt;-AA4),"*",""))))</x:f>
        <x:v/>
      </x:c>
      <x:c r="X593" s="98" t="str">
        <x:v/>
      </x:c>
    </x:row>
    <x:row r="594" spans="1:25" s="12" x14ac:dyDescent="0.25">
      <x:c r="A594" s="90" t="str">
        <x:v>586</x:v>
      </x:c>
      <x:c r="B594" s="191" t="str">
        <x:v>FPR48692</x:v>
      </x:c>
      <x:c r="C594" s="191" t="str">
        <x:v>HP LJ M401dn</x:v>
      </x:c>
      <x:c r="D594" s="191" t="str">
        <x:v>B/W Laser Prints</x:v>
      </x:c>
      <x:c r="E594" s="191" t="str">
        <x:v>VNG3H02415</x:v>
      </x:c>
      <x:c r="F594" s="191" t="str">
        <x:v>Active</x:v>
      </x:c>
      <x:c r="G594" s="191" t="str">
        <x:v>1023 - Texarkana</x:v>
      </x:c>
      <x:c r="H594" s="191" t="str">
        <x:v/>
      </x:c>
      <x:c r="I594" s="191" t="str">
        <x:v/>
      </x:c>
      <x:c r="J594" s="191" t="str">
        <x:v/>
      </x:c>
      <x:c r="K594" s="191" t="str">
        <x:v/>
      </x:c>
      <x:c r="L594" s="191" t="str">
        <x:v>1023</x:v>
      </x:c>
      <x:c r="M594" s="191" t="str">
        <x:v>5/27/2016</x:v>
      </x:c>
      <x:c r="N594" s="189" t="n">
        <x:v>18939.00</x:v>
      </x:c>
      <x:c r="O594" s="191" t="str">
        <x:v>8/31/2016</x:v>
      </x:c>
      <x:c r="P594" s="189" t="n">
        <x:v>19074.00</x:v>
      </x:c>
      <x:c r="Q594" s="206" t="n">
        <x:v>0.00</x:v>
      </x:c>
      <x:c r="R594" s="206" t="n">
        <x:v>0.0001</x:v>
      </x:c>
      <x:c r="S594" s="189" t="n">
        <x:v/>
      </x:c>
      <x:c r="T594" s="187" t="n">
        <x:f ca="1">=IF(AND(U594=0,S594&gt;0),-100%,IF(OR(S594=0,S594="-"),"-",IF(AND(S594=0,U594=0),0%,IF(S594&lt;U594,SUM(U594-S594)/S594,IF(S594&gt;U594,SUM(-1*(S594-U594)/S594),"")))))</x:f>
        <x:v/>
      </x:c>
      <x:c r="U594" s="189" t="n">
        <x:v>135.00</x:v>
      </x:c>
      <x:c r="V594" s="189" t="n">
        <x:f ca="1">=SUM(U594/ round((O594- M594)/30.42,0))</x:f>
        <x:v/>
      </x:c>
      <x:c r="W594" s="195">
        <x:f ca="1">=IF(T594="","",IF(T594="-","",IF(U594=0,"",IF(OR(T594&gt;AA4,T594&lt;-AA4),"*",""))))</x:f>
        <x:v/>
      </x:c>
      <x:c r="X594" s="91" t="str">
        <x:v/>
      </x:c>
    </x:row>
    <x:row r="595" spans="1:25" s="12" x14ac:dyDescent="0.25">
      <x:c r="A595" s="96" t="str">
        <x:v>587</x:v>
      </x:c>
      <x:c r="B595" s="192" t="str">
        <x:v>FPR47411</x:v>
      </x:c>
      <x:c r="C595" s="192" t="str">
        <x:v>HP CLJ M476dn MFP</x:v>
      </x:c>
      <x:c r="D595" s="192" t="str">
        <x:v>B/W Laser Prints</x:v>
      </x:c>
      <x:c r="E595" s="192" t="str">
        <x:v>CNB8G1S23R</x:v>
      </x:c>
      <x:c r="F595" s="192" t="str">
        <x:v>Active</x:v>
      </x:c>
      <x:c r="G595" s="192" t="str">
        <x:v>1321 - Charleston, SC</x:v>
      </x:c>
      <x:c r="H595" s="192" t="str">
        <x:v/>
      </x:c>
      <x:c r="I595" s="192" t="str">
        <x:v/>
      </x:c>
      <x:c r="J595" s="192" t="str">
        <x:v/>
      </x:c>
      <x:c r="K595" s="192" t="str">
        <x:v/>
      </x:c>
      <x:c r="L595" s="192" t="str">
        <x:v>1321</x:v>
      </x:c>
      <x:c r="M595" s="192" t="str">
        <x:v>12/10/2016</x:v>
      </x:c>
      <x:c r="N595" s="183" t="n">
        <x:v>252.00</x:v>
      </x:c>
      <x:c r="O595" s="192" t="str">
        <x:v>2/28/2017</x:v>
      </x:c>
      <x:c r="P595" s="183" t="n">
        <x:v>384.00</x:v>
      </x:c>
      <x:c r="Q595" s="207" t="n">
        <x:v>0.00</x:v>
      </x:c>
      <x:c r="R595" s="207" t="n">
        <x:v>0.0001</x:v>
      </x:c>
      <x:c r="S595" s="183" t="n">
        <x:v/>
      </x:c>
      <x:c r="T595" s="182" t="n">
        <x:f ca="1">=IF(AND(U595=0,S595&gt;0),-100%,IF(OR(S595=0,S595="-"),"-",IF(AND(S595=0,U595=0),0%,IF(S595&lt;U595,SUM(U595-S595)/S595,IF(S595&gt;U595,SUM(-1*(S595-U595)/S595),"")))))</x:f>
        <x:v/>
      </x:c>
      <x:c r="U595" s="183" t="n">
        <x:v>132.00</x:v>
      </x:c>
      <x:c r="V595" s="183" t="n">
        <x:f ca="1">=SUM(U595/ round((O595- M595)/30.42,0))</x:f>
        <x:v/>
      </x:c>
      <x:c r="W595" s="196">
        <x:f ca="1">=IF(T595="","",IF(T595="-","",IF(U595=0,"",IF(OR(T595&gt;AA4,T595&lt;-AA4),"*",""))))</x:f>
        <x:v/>
      </x:c>
      <x:c r="X595" s="98" t="str">
        <x:v/>
      </x:c>
    </x:row>
    <x:row r="596" spans="1:25" s="12" x14ac:dyDescent="0.25">
      <x:c r="A596" s="90" t="str">
        <x:v>588</x:v>
      </x:c>
      <x:c r="B596" s="191" t="str">
        <x:v>FPR50657</x:v>
      </x:c>
      <x:c r="C596" s="191" t="str">
        <x:v>Ricoh SP C320DN</x:v>
      </x:c>
      <x:c r="D596" s="191" t="str">
        <x:v>B/W Laser Prints</x:v>
      </x:c>
      <x:c r="E596" s="191" t="str">
        <x:v>S9948900250</x:v>
      </x:c>
      <x:c r="F596" s="191" t="str">
        <x:v>Active</x:v>
      </x:c>
      <x:c r="G596" s="191" t="str">
        <x:v>1001 - Abilene</x:v>
      </x:c>
      <x:c r="H596" s="191" t="str">
        <x:v/>
      </x:c>
      <x:c r="I596" s="191" t="str">
        <x:v/>
      </x:c>
      <x:c r="J596" s="191" t="str">
        <x:v/>
      </x:c>
      <x:c r="K596" s="191" t="str">
        <x:v>Roma</x:v>
      </x:c>
      <x:c r="L596" s="191" t="str">
        <x:v>1001</x:v>
      </x:c>
      <x:c r="M596" s="191" t="str">
        <x:v>6/1/2014</x:v>
      </x:c>
      <x:c r="N596" s="189" t="n">
        <x:v>0.00</x:v>
      </x:c>
      <x:c r="O596" s="191" t="str">
        <x:v>12/9/2014</x:v>
      </x:c>
      <x:c r="P596" s="189" t="n">
        <x:v>130.00</x:v>
      </x:c>
      <x:c r="Q596" s="206" t="n">
        <x:v>0.00</x:v>
      </x:c>
      <x:c r="R596" s="206" t="n">
        <x:v>0.0001</x:v>
      </x:c>
      <x:c r="S596" s="189" t="n">
        <x:v/>
      </x:c>
      <x:c r="T596" s="187" t="n">
        <x:f ca="1">=IF(AND(U596=0,S596&gt;0),-100%,IF(OR(S596=0,S596="-"),"-",IF(AND(S596=0,U596=0),0%,IF(S596&lt;U596,SUM(U596-S596)/S596,IF(S596&gt;U596,SUM(-1*(S596-U596)/S596),"")))))</x:f>
        <x:v/>
      </x:c>
      <x:c r="U596" s="189" t="n">
        <x:v>130.00</x:v>
      </x:c>
      <x:c r="V596" s="189" t="n">
        <x:f ca="1">=SUM(U596/ round((O596- M596)/30.42,0))</x:f>
        <x:v/>
      </x:c>
      <x:c r="W596" s="195">
        <x:f ca="1">=IF(T596="","",IF(T596="-","",IF(U596=0,"",IF(OR(T596&gt;AA4,T596&lt;-AA4),"*",""))))</x:f>
        <x:v/>
      </x:c>
      <x:c r="X596" s="91" t="str">
        <x:v/>
      </x:c>
    </x:row>
    <x:row r="597" spans="1:25" s="12" x14ac:dyDescent="0.25">
      <x:c r="A597" s="96" t="str">
        <x:v>589</x:v>
      </x:c>
      <x:c r="B597" s="192" t="str">
        <x:v>FPR50494</x:v>
      </x:c>
      <x:c r="C597" s="192" t="str">
        <x:v>HP LJ M425</x:v>
      </x:c>
      <x:c r="D597" s="192" t="str">
        <x:v>B/W Laser Prints</x:v>
      </x:c>
      <x:c r="E597" s="192" t="str">
        <x:v>CNF8G9718N</x:v>
      </x:c>
      <x:c r="F597" s="192" t="str">
        <x:v>Active</x:v>
      </x:c>
      <x:c r="G597" s="192" t="str">
        <x:v>1040 - Las Cruces A/C</x:v>
      </x:c>
      <x:c r="H597" s="192" t="str">
        <x:v/>
      </x:c>
      <x:c r="I597" s="192" t="str">
        <x:v/>
      </x:c>
      <x:c r="J597" s="192" t="str">
        <x:v/>
      </x:c>
      <x:c r="K597" s="192" t="str">
        <x:v/>
      </x:c>
      <x:c r="L597" s="192" t="str">
        <x:v>1040</x:v>
      </x:c>
      <x:c r="M597" s="192" t="str">
        <x:v>6/1/2014</x:v>
      </x:c>
      <x:c r="N597" s="183" t="n">
        <x:v>3.00</x:v>
      </x:c>
      <x:c r="O597" s="192" t="str">
        <x:v>11/30/2014</x:v>
      </x:c>
      <x:c r="P597" s="183" t="n">
        <x:v>132.00</x:v>
      </x:c>
      <x:c r="Q597" s="207" t="n">
        <x:v>0.00</x:v>
      </x:c>
      <x:c r="R597" s="207" t="n">
        <x:v>0.0001</x:v>
      </x:c>
      <x:c r="S597" s="183" t="n">
        <x:v/>
      </x:c>
      <x:c r="T597" s="182" t="n">
        <x:f ca="1">=IF(AND(U597=0,S597&gt;0),-100%,IF(OR(S597=0,S597="-"),"-",IF(AND(S597=0,U597=0),0%,IF(S597&lt;U597,SUM(U597-S597)/S597,IF(S597&gt;U597,SUM(-1*(S597-U597)/S597),"")))))</x:f>
        <x:v/>
      </x:c>
      <x:c r="U597" s="183" t="n">
        <x:v>129.00</x:v>
      </x:c>
      <x:c r="V597" s="183" t="n">
        <x:f ca="1">=SUM(U597/ round((O597- M597)/30.42,0))</x:f>
        <x:v/>
      </x:c>
      <x:c r="W597" s="196">
        <x:f ca="1">=IF(T597="","",IF(T597="-","",IF(U597=0,"",IF(OR(T597&gt;AA4,T597&lt;-AA4),"*",""))))</x:f>
        <x:v/>
      </x:c>
      <x:c r="X597" s="98" t="str">
        <x:v/>
      </x:c>
    </x:row>
    <x:row r="598" spans="1:25" s="12" x14ac:dyDescent="0.25">
      <x:c r="A598" s="90" t="str">
        <x:v>590</x:v>
      </x:c>
      <x:c r="B598" s="191" t="str">
        <x:v>FPR49286</x:v>
      </x:c>
      <x:c r="C598" s="191" t="str">
        <x:v>HP LJ M425</x:v>
      </x:c>
      <x:c r="D598" s="191" t="str">
        <x:v>B/W Laser Prints</x:v>
      </x:c>
      <x:c r="E598" s="191" t="str">
        <x:v>CNF8G657WN</x:v>
      </x:c>
      <x:c r="F598" s="191" t="str">
        <x:v>Active</x:v>
      </x:c>
      <x:c r="G598" s="191" t="str">
        <x:v>M650 - Annex</x:v>
      </x:c>
      <x:c r="H598" s="191" t="str">
        <x:v/>
      </x:c>
      <x:c r="I598" s="191" t="str">
        <x:v/>
      </x:c>
      <x:c r="J598" s="191" t="str">
        <x:v>1</x:v>
      </x:c>
      <x:c r="K598" s="191" t="str">
        <x:v>Shared</x:v>
      </x:c>
      <x:c r="L598" s="191" t="str">
        <x:v>M153</x:v>
      </x:c>
      <x:c r="M598" s="191" t="str">
        <x:v>11/23/2016</x:v>
      </x:c>
      <x:c r="N598" s="189" t="n">
        <x:v>28264.00</x:v>
      </x:c>
      <x:c r="O598" s="191" t="str">
        <x:v>2/21/2017</x:v>
      </x:c>
      <x:c r="P598" s="189" t="n">
        <x:v>28393.00</x:v>
      </x:c>
      <x:c r="Q598" s="206" t="n">
        <x:v>0.00</x:v>
      </x:c>
      <x:c r="R598" s="206" t="n">
        <x:v>0.0001</x:v>
      </x:c>
      <x:c r="S598" s="189" t="n">
        <x:v/>
      </x:c>
      <x:c r="T598" s="187" t="n">
        <x:f ca="1">=IF(AND(U598=0,S598&gt;0),-100%,IF(OR(S598=0,S598="-"),"-",IF(AND(S598=0,U598=0),0%,IF(S598&lt;U598,SUM(U598-S598)/S598,IF(S598&gt;U598,SUM(-1*(S598-U598)/S598),"")))))</x:f>
        <x:v/>
      </x:c>
      <x:c r="U598" s="189" t="n">
        <x:v>129.00</x:v>
      </x:c>
      <x:c r="V598" s="189" t="n">
        <x:f ca="1">=SUM(U598/ round((O598- M598)/30.42,0))</x:f>
        <x:v/>
      </x:c>
      <x:c r="W598" s="195">
        <x:f ca="1">=IF(T598="","",IF(T598="-","",IF(U598=0,"",IF(OR(T598&gt;AA4,T598&lt;-AA4),"*",""))))</x:f>
        <x:v/>
      </x:c>
      <x:c r="X598" s="91" t="str">
        <x:v/>
      </x:c>
    </x:row>
    <x:row r="599" spans="1:25" s="12" x14ac:dyDescent="0.25">
      <x:c r="A599" s="96" t="str">
        <x:v>591</x:v>
      </x:c>
      <x:c r="B599" s="192" t="str">
        <x:v>FPR48706</x:v>
      </x:c>
      <x:c r="C599" s="192" t="str">
        <x:v>HP LJ M401dn</x:v>
      </x:c>
      <x:c r="D599" s="192" t="str">
        <x:v>B/W Laser Prints</x:v>
      </x:c>
      <x:c r="E599" s="192" t="str">
        <x:v>VNG3H02429</x:v>
      </x:c>
      <x:c r="F599" s="192" t="str">
        <x:v>Active</x:v>
      </x:c>
      <x:c r="G599" s="192" t="str">
        <x:v>1017 - Waco</x:v>
      </x:c>
      <x:c r="H599" s="192" t="str">
        <x:v/>
      </x:c>
      <x:c r="I599" s="192" t="str">
        <x:v/>
      </x:c>
      <x:c r="J599" s="192" t="str">
        <x:v/>
      </x:c>
      <x:c r="K599" s="192" t="str">
        <x:v>John Baden Jr.</x:v>
      </x:c>
      <x:c r="L599" s="192" t="str">
        <x:v>1017</x:v>
      </x:c>
      <x:c r="M599" s="192" t="str">
        <x:v>5/24/2016</x:v>
      </x:c>
      <x:c r="N599" s="183" t="n">
        <x:v>3364.00</x:v>
      </x:c>
      <x:c r="O599" s="192" t="str">
        <x:v>8/31/2016</x:v>
      </x:c>
      <x:c r="P599" s="183" t="n">
        <x:v>3491.00</x:v>
      </x:c>
      <x:c r="Q599" s="207" t="n">
        <x:v>0.00</x:v>
      </x:c>
      <x:c r="R599" s="207" t="n">
        <x:v>0.0001</x:v>
      </x:c>
      <x:c r="S599" s="183" t="n">
        <x:v/>
      </x:c>
      <x:c r="T599" s="182" t="n">
        <x:f ca="1">=IF(AND(U599=0,S599&gt;0),-100%,IF(OR(S599=0,S599="-"),"-",IF(AND(S599=0,U599=0),0%,IF(S599&lt;U599,SUM(U599-S599)/S599,IF(S599&gt;U599,SUM(-1*(S599-U599)/S599),"")))))</x:f>
        <x:v/>
      </x:c>
      <x:c r="U599" s="183" t="n">
        <x:v>127.00</x:v>
      </x:c>
      <x:c r="V599" s="183" t="n">
        <x:f ca="1">=SUM(U599/ round((O599- M599)/30.42,0))</x:f>
        <x:v/>
      </x:c>
      <x:c r="W599" s="196">
        <x:f ca="1">=IF(T599="","",IF(T599="-","",IF(U599=0,"",IF(OR(T599&gt;AA4,T599&lt;-AA4),"*",""))))</x:f>
        <x:v/>
      </x:c>
      <x:c r="X599" s="98" t="str">
        <x:v/>
      </x:c>
    </x:row>
    <x:row r="600" spans="1:25" s="12" x14ac:dyDescent="0.25">
      <x:c r="A600" s="90" t="str">
        <x:v>592</x:v>
      </x:c>
      <x:c r="B600" s="191" t="str">
        <x:v>FPR51698</x:v>
      </x:c>
      <x:c r="C600" s="191" t="str">
        <x:v>HP CLJ M476nw</x:v>
      </x:c>
      <x:c r="D600" s="191" t="str">
        <x:v>B/W Laser Prints</x:v>
      </x:c>
      <x:c r="E600" s="191" t="str">
        <x:v>CNB6H3J05W</x:v>
      </x:c>
      <x:c r="F600" s="191" t="str">
        <x:v>Active</x:v>
      </x:c>
      <x:c r="G600" s="191" t="str">
        <x:v>1083 - Southlake Expressions Home Gallery</x:v>
      </x:c>
      <x:c r="H600" s="191" t="str">
        <x:v/>
      </x:c>
      <x:c r="I600" s="191" t="str">
        <x:v>Lighting Counter</x:v>
      </x:c>
      <x:c r="J600" s="191" t="str">
        <x:v/>
      </x:c>
      <x:c r="K600" s="191" t="str">
        <x:v/>
      </x:c>
      <x:c r="L600" s="191" t="str">
        <x:v>1083</x:v>
      </x:c>
      <x:c r="M600" s="191" t="str">
        <x:v>9/1/2016</x:v>
      </x:c>
      <x:c r="N600" s="189" t="n">
        <x:v>1725.00</x:v>
      </x:c>
      <x:c r="O600" s="191" t="str">
        <x:v>11/28/2016</x:v>
      </x:c>
      <x:c r="P600" s="189" t="n">
        <x:v>1849.00</x:v>
      </x:c>
      <x:c r="Q600" s="206" t="n">
        <x:v>0.00</x:v>
      </x:c>
      <x:c r="R600" s="206" t="n">
        <x:v>0.0001</x:v>
      </x:c>
      <x:c r="S600" s="189" t="n">
        <x:v/>
      </x:c>
      <x:c r="T600" s="187" t="n">
        <x:f ca="1">=IF(AND(U600=0,S600&gt;0),-100%,IF(OR(S600=0,S600="-"),"-",IF(AND(S600=0,U600=0),0%,IF(S600&lt;U600,SUM(U600-S600)/S600,IF(S600&gt;U600,SUM(-1*(S600-U600)/S600),"")))))</x:f>
        <x:v/>
      </x:c>
      <x:c r="U600" s="189" t="n">
        <x:v>124.00</x:v>
      </x:c>
      <x:c r="V600" s="189" t="n">
        <x:f ca="1">=SUM(U600/ round((O600- M600)/30.42,0))</x:f>
        <x:v/>
      </x:c>
      <x:c r="W600" s="195">
        <x:f ca="1">=IF(T600="","",IF(T600="-","",IF(U600=0,"",IF(OR(T600&gt;AA4,T600&lt;-AA4),"*",""))))</x:f>
        <x:v/>
      </x:c>
      <x:c r="X600" s="91" t="str">
        <x:v/>
      </x:c>
    </x:row>
    <x:row r="601" spans="1:25" s="12" x14ac:dyDescent="0.25">
      <x:c r="A601" s="96" t="str">
        <x:v>593</x:v>
      </x:c>
      <x:c r="B601" s="192" t="str">
        <x:v>FPR49320</x:v>
      </x:c>
      <x:c r="C601" s="192" t="str">
        <x:v>HP LJ M425</x:v>
      </x:c>
      <x:c r="D601" s="192" t="str">
        <x:v>B/W Laser Prints</x:v>
      </x:c>
      <x:c r="E601" s="192" t="str">
        <x:v>CNF8G8GH5H</x:v>
      </x:c>
      <x:c r="F601" s="192" t="str">
        <x:v>Active</x:v>
      </x:c>
      <x:c r="G601" s="192" t="str">
        <x:v>1022 - Tyler</x:v>
      </x:c>
      <x:c r="H601" s="192" t="str">
        <x:v/>
      </x:c>
      <x:c r="I601" s="192" t="str">
        <x:v>Warehouse</x:v>
      </x:c>
      <x:c r="J601" s="192" t="str">
        <x:v/>
      </x:c>
      <x:c r="K601" s="192" t="str">
        <x:v/>
      </x:c>
      <x:c r="L601" s="192" t="str">
        <x:v>1022</x:v>
      </x:c>
      <x:c r="M601" s="192" t="str">
        <x:v>3/10/2017</x:v>
      </x:c>
      <x:c r="N601" s="183" t="n">
        <x:v>6308.00</x:v>
      </x:c>
      <x:c r="O601" s="192" t="str">
        <x:v>5/23/2017</x:v>
      </x:c>
      <x:c r="P601" s="183" t="n">
        <x:v>6431.00</x:v>
      </x:c>
      <x:c r="Q601" s="207" t="n">
        <x:v>0.00</x:v>
      </x:c>
      <x:c r="R601" s="207" t="n">
        <x:v>0.0001</x:v>
      </x:c>
      <x:c r="S601" s="183" t="n">
        <x:v/>
      </x:c>
      <x:c r="T601" s="182" t="n">
        <x:f ca="1">=IF(AND(U601=0,S601&gt;0),-100%,IF(OR(S601=0,S601="-"),"-",IF(AND(S601=0,U601=0),0%,IF(S601&lt;U601,SUM(U601-S601)/S601,IF(S601&gt;U601,SUM(-1*(S601-U601)/S601),"")))))</x:f>
        <x:v/>
      </x:c>
      <x:c r="U601" s="183" t="n">
        <x:v>123.00</x:v>
      </x:c>
      <x:c r="V601" s="183" t="n">
        <x:f ca="1">=SUM(U601/ round((O601- M601)/30.42,0))</x:f>
        <x:v/>
      </x:c>
      <x:c r="W601" s="196">
        <x:f ca="1">=IF(T601="","",IF(T601="-","",IF(U601=0,"",IF(OR(T601&gt;AA4,T601&lt;-AA4),"*",""))))</x:f>
        <x:v/>
      </x:c>
      <x:c r="X601" s="98" t="str">
        <x:v/>
      </x:c>
    </x:row>
    <x:row r="602" spans="1:25" s="12" x14ac:dyDescent="0.25">
      <x:c r="A602" s="90" t="str">
        <x:v>594</x:v>
      </x:c>
      <x:c r="B602" s="191" t="str">
        <x:v>AFPR47329</x:v>
      </x:c>
      <x:c r="C602" s="191" t="str">
        <x:v>HP LJ M425</x:v>
      </x:c>
      <x:c r="D602" s="191" t="str">
        <x:v>B/W Laser Prints</x:v>
      </x:c>
      <x:c r="E602" s="191" t="str">
        <x:v>CNB6D7Z0G1</x:v>
      </x:c>
      <x:c r="F602" s="191" t="str">
        <x:v>Inactive</x:v>
      </x:c>
      <x:c r="G602" s="191" t="str">
        <x:v>1042 - Lawton</x:v>
      </x:c>
      <x:c r="H602" s="191" t="str">
        <x:v/>
      </x:c>
      <x:c r="I602" s="191" t="str">
        <x:v>Location Closed</x:v>
      </x:c>
      <x:c r="J602" s="191" t="str">
        <x:v/>
      </x:c>
      <x:c r="K602" s="191" t="str">
        <x:v>Mike Waller</x:v>
      </x:c>
      <x:c r="L602" s="191" t="str">
        <x:v>1042</x:v>
      </x:c>
      <x:c r="M602" s="191" t="str">
        <x:v>6/1/2014</x:v>
      </x:c>
      <x:c r="N602" s="189" t="n">
        <x:v>7.00</x:v>
      </x:c>
      <x:c r="O602" s="191" t="str">
        <x:v>12/9/2014</x:v>
      </x:c>
      <x:c r="P602" s="189" t="n">
        <x:v>130.00</x:v>
      </x:c>
      <x:c r="Q602" s="206" t="n">
        <x:v>0.00</x:v>
      </x:c>
      <x:c r="R602" s="206" t="n">
        <x:v>0.0001</x:v>
      </x:c>
      <x:c r="S602" s="189" t="n">
        <x:v/>
      </x:c>
      <x:c r="T602" s="187" t="n">
        <x:f ca="1">=IF(AND(U602=0,S602&gt;0),-100%,IF(OR(S602=0,S602="-"),"-",IF(AND(S602=0,U602=0),0%,IF(S602&lt;U602,SUM(U602-S602)/S602,IF(S602&gt;U602,SUM(-1*(S602-U602)/S602),"")))))</x:f>
        <x:v/>
      </x:c>
      <x:c r="U602" s="189" t="n">
        <x:v>123.00</x:v>
      </x:c>
      <x:c r="V602" s="189" t="n">
        <x:f ca="1">=SUM(U602/ round((O602- M602)/30.42,0))</x:f>
        <x:v/>
      </x:c>
      <x:c r="W602" s="195">
        <x:f ca="1">=IF(T602="","",IF(T602="-","",IF(U602=0,"",IF(OR(T602&gt;AA4,T602&lt;-AA4),"*",""))))</x:f>
        <x:v/>
      </x:c>
      <x:c r="X602" s="91" t="str">
        <x:v/>
      </x:c>
    </x:row>
    <x:row r="603" spans="1:25" s="12" x14ac:dyDescent="0.25">
      <x:c r="A603" s="96" t="str">
        <x:v>595</x:v>
      </x:c>
      <x:c r="B603" s="192" t="str">
        <x:v>FPR48674</x:v>
      </x:c>
      <x:c r="C603" s="192" t="str">
        <x:v>Ricoh SP C320DN</x:v>
      </x:c>
      <x:c r="D603" s="192" t="str">
        <x:v>B/W Laser Prints</x:v>
      </x:c>
      <x:c r="E603" s="192" t="str">
        <x:v>S9939601147</x:v>
      </x:c>
      <x:c r="F603" s="192" t="str">
        <x:v>Active</x:v>
      </x:c>
      <x:c r="G603" s="192" t="str">
        <x:v>1006 - Wichita Falls</x:v>
      </x:c>
      <x:c r="H603" s="192" t="str">
        <x:v/>
      </x:c>
      <x:c r="I603" s="192" t="str">
        <x:v>Showroom</x:v>
      </x:c>
      <x:c r="J603" s="192" t="str">
        <x:v/>
      </x:c>
      <x:c r="K603" s="192" t="str">
        <x:v/>
      </x:c>
      <x:c r="L603" s="192" t="str">
        <x:v>1006</x:v>
      </x:c>
      <x:c r="M603" s="192" t="str">
        <x:v>8/25/2015</x:v>
      </x:c>
      <x:c r="N603" s="183" t="n">
        <x:v>853.00</x:v>
      </x:c>
      <x:c r="O603" s="192" t="str">
        <x:v>11/20/2015</x:v>
      </x:c>
      <x:c r="P603" s="183" t="n">
        <x:v>974.00</x:v>
      </x:c>
      <x:c r="Q603" s="207" t="n">
        <x:v>0.00</x:v>
      </x:c>
      <x:c r="R603" s="207" t="n">
        <x:v>0.0001</x:v>
      </x:c>
      <x:c r="S603" s="183" t="n">
        <x:v/>
      </x:c>
      <x:c r="T603" s="182" t="n">
        <x:f ca="1">=IF(AND(U603=0,S603&gt;0),-100%,IF(OR(S603=0,S603="-"),"-",IF(AND(S603=0,U603=0),0%,IF(S603&lt;U603,SUM(U603-S603)/S603,IF(S603&gt;U603,SUM(-1*(S603-U603)/S603),"")))))</x:f>
        <x:v/>
      </x:c>
      <x:c r="U603" s="183" t="n">
        <x:v>121.00</x:v>
      </x:c>
      <x:c r="V603" s="183" t="n">
        <x:f ca="1">=SUM(U603/ round((O603- M603)/30.42,0))</x:f>
        <x:v/>
      </x:c>
      <x:c r="W603" s="196">
        <x:f ca="1">=IF(T603="","",IF(T603="-","",IF(U603=0,"",IF(OR(T603&gt;AA4,T603&lt;-AA4),"*",""))))</x:f>
        <x:v/>
      </x:c>
      <x:c r="X603" s="98" t="str">
        <x:v/>
      </x:c>
    </x:row>
    <x:row r="604" spans="1:25" s="12" x14ac:dyDescent="0.25">
      <x:c r="A604" s="90" t="str">
        <x:v>596</x:v>
      </x:c>
      <x:c r="B604" s="191" t="str">
        <x:v>FPR48622</x:v>
      </x:c>
      <x:c r="C604" s="191" t="str">
        <x:v>HP CLJ M476dn MFP</x:v>
      </x:c>
      <x:c r="D604" s="191" t="str">
        <x:v>B/W Laser Prints</x:v>
      </x:c>
      <x:c r="E604" s="191" t="str">
        <x:v>CNB8G438B8</x:v>
      </x:c>
      <x:c r="F604" s="191" t="str">
        <x:v>Active</x:v>
      </x:c>
      <x:c r="G604" s="191" t="str">
        <x:v>M650 - Fort Worth (Corp)</x:v>
      </x:c>
      <x:c r="H604" s="191" t="str">
        <x:v/>
      </x:c>
      <x:c r="I604" s="191" t="str">
        <x:v/>
      </x:c>
      <x:c r="J604" s="191" t="str">
        <x:v/>
      </x:c>
      <x:c r="K604" s="191" t="str">
        <x:v>Josh</x:v>
      </x:c>
      <x:c r="L604" s="191" t="str">
        <x:v>M152</x:v>
      </x:c>
      <x:c r="M604" s="191" t="str">
        <x:v>2/22/2016</x:v>
      </x:c>
      <x:c r="N604" s="189" t="n">
        <x:v>939.00</x:v>
      </x:c>
      <x:c r="O604" s="191" t="str">
        <x:v>5/27/2016</x:v>
      </x:c>
      <x:c r="P604" s="189" t="n">
        <x:v>1057.00</x:v>
      </x:c>
      <x:c r="Q604" s="206" t="n">
        <x:v>0.00</x:v>
      </x:c>
      <x:c r="R604" s="206" t="n">
        <x:v>0.0001</x:v>
      </x:c>
      <x:c r="S604" s="189" t="n">
        <x:v/>
      </x:c>
      <x:c r="T604" s="187" t="n">
        <x:f ca="1">=IF(AND(U604=0,S604&gt;0),-100%,IF(OR(S604=0,S604="-"),"-",IF(AND(S604=0,U604=0),0%,IF(S604&lt;U604,SUM(U604-S604)/S604,IF(S604&gt;U604,SUM(-1*(S604-U604)/S604),"")))))</x:f>
        <x:v/>
      </x:c>
      <x:c r="U604" s="189" t="n">
        <x:v>118.00</x:v>
      </x:c>
      <x:c r="V604" s="189" t="n">
        <x:f ca="1">=SUM(U604/ round((O604- M604)/30.42,0))</x:f>
        <x:v/>
      </x:c>
      <x:c r="W604" s="195">
        <x:f ca="1">=IF(T604="","",IF(T604="-","",IF(U604=0,"",IF(OR(T604&gt;AA4,T604&lt;-AA4),"*",""))))</x:f>
        <x:v/>
      </x:c>
      <x:c r="X604" s="91" t="str">
        <x:v/>
      </x:c>
    </x:row>
    <x:row r="605" spans="1:25" s="12" x14ac:dyDescent="0.25">
      <x:c r="A605" s="96" t="str">
        <x:v>597</x:v>
      </x:c>
      <x:c r="B605" s="192" t="str">
        <x:v>FPR51587</x:v>
      </x:c>
      <x:c r="C605" s="192" t="str">
        <x:v>Ricoh SP C320DN</x:v>
      </x:c>
      <x:c r="D605" s="192" t="str">
        <x:v>B/W Laser Prints</x:v>
      </x:c>
      <x:c r="E605" s="192" t="str">
        <x:v>S9948600619</x:v>
      </x:c>
      <x:c r="F605" s="192" t="str">
        <x:v>Active</x:v>
      </x:c>
      <x:c r="G605" s="192" t="str">
        <x:v>1008 - Lubbock</x:v>
      </x:c>
      <x:c r="H605" s="192" t="str">
        <x:v/>
      </x:c>
      <x:c r="I605" s="192" t="str">
        <x:v/>
      </x:c>
      <x:c r="J605" s="192" t="str">
        <x:v/>
      </x:c>
      <x:c r="K605" s="192" t="str">
        <x:v>Adrian Rojas</x:v>
      </x:c>
      <x:c r="L605" s="192" t="str">
        <x:v>1008</x:v>
      </x:c>
      <x:c r="M605" s="192" t="str">
        <x:v>6/4/2014</x:v>
      </x:c>
      <x:c r="N605" s="183" t="n">
        <x:v>4.00</x:v>
      </x:c>
      <x:c r="O605" s="192" t="str">
        <x:v>11/30/2014</x:v>
      </x:c>
      <x:c r="P605" s="183" t="n">
        <x:v>122.00</x:v>
      </x:c>
      <x:c r="Q605" s="207" t="n">
        <x:v>0.00</x:v>
      </x:c>
      <x:c r="R605" s="207" t="n">
        <x:v>0.0001</x:v>
      </x:c>
      <x:c r="S605" s="183" t="n">
        <x:v/>
      </x:c>
      <x:c r="T605" s="182" t="n">
        <x:f ca="1">=IF(AND(U605=0,S605&gt;0),-100%,IF(OR(S605=0,S605="-"),"-",IF(AND(S605=0,U605=0),0%,IF(S605&lt;U605,SUM(U605-S605)/S605,IF(S605&gt;U605,SUM(-1*(S605-U605)/S605),"")))))</x:f>
        <x:v/>
      </x:c>
      <x:c r="U605" s="183" t="n">
        <x:v>118.00</x:v>
      </x:c>
      <x:c r="V605" s="183" t="n">
        <x:f ca="1">=SUM(U605/ round((O605- M605)/30.42,0))</x:f>
        <x:v/>
      </x:c>
      <x:c r="W605" s="196">
        <x:f ca="1">=IF(T605="","",IF(T605="-","",IF(U605=0,"",IF(OR(T605&gt;AA4,T605&lt;-AA4),"*",""))))</x:f>
        <x:v/>
      </x:c>
      <x:c r="X605" s="98" t="str">
        <x:v/>
      </x:c>
    </x:row>
    <x:row r="606" spans="1:25" s="12" x14ac:dyDescent="0.25">
      <x:c r="A606" s="90" t="str">
        <x:v>598</x:v>
      </x:c>
      <x:c r="B606" s="191" t="str">
        <x:v>FPR51646</x:v>
      </x:c>
      <x:c r="C606" s="191" t="str">
        <x:v>HP CLJ M476nw</x:v>
      </x:c>
      <x:c r="D606" s="191" t="str">
        <x:v>B/W Laser Prints</x:v>
      </x:c>
      <x:c r="E606" s="191" t="str">
        <x:v>CNB6GB9BMZ</x:v>
      </x:c>
      <x:c r="F606" s="191" t="str">
        <x:v>Active</x:v>
      </x:c>
      <x:c r="G606" s="191" t="str">
        <x:v>1106 - Dallas Expressions Home Gallery</x:v>
      </x:c>
      <x:c r="H606" s="191" t="str">
        <x:v/>
      </x:c>
      <x:c r="I606" s="191" t="str">
        <x:v>Plumbing Sales</x:v>
      </x:c>
      <x:c r="J606" s="191" t="str">
        <x:v/>
      </x:c>
      <x:c r="K606" s="191" t="str">
        <x:v/>
      </x:c>
      <x:c r="L606" s="191" t="str">
        <x:v>1106</x:v>
      </x:c>
      <x:c r="M606" s="191" t="str">
        <x:v>12/10/2015</x:v>
      </x:c>
      <x:c r="N606" s="189" t="n">
        <x:v>0.00</x:v>
      </x:c>
      <x:c r="O606" s="191" t="str">
        <x:v>2/26/2016</x:v>
      </x:c>
      <x:c r="P606" s="189" t="n">
        <x:v>117.00</x:v>
      </x:c>
      <x:c r="Q606" s="206" t="n">
        <x:v>0.00</x:v>
      </x:c>
      <x:c r="R606" s="206" t="n">
        <x:v>0.0001</x:v>
      </x:c>
      <x:c r="S606" s="189" t="n">
        <x:v/>
      </x:c>
      <x:c r="T606" s="187" t="n">
        <x:f ca="1">=IF(AND(U606=0,S606&gt;0),-100%,IF(OR(S606=0,S606="-"),"-",IF(AND(S606=0,U606=0),0%,IF(S606&lt;U606,SUM(U606-S606)/S606,IF(S606&gt;U606,SUM(-1*(S606-U606)/S606),"")))))</x:f>
        <x:v/>
      </x:c>
      <x:c r="U606" s="189" t="n">
        <x:v>117.00</x:v>
      </x:c>
      <x:c r="V606" s="189" t="n">
        <x:f ca="1">=SUM(U606/ round((O606- M606)/30.42,0))</x:f>
        <x:v/>
      </x:c>
      <x:c r="W606" s="195">
        <x:f ca="1">=IF(T606="","",IF(T606="-","",IF(U606=0,"",IF(OR(T606&gt;AA4,T606&lt;-AA4),"*",""))))</x:f>
        <x:v/>
      </x:c>
      <x:c r="X606" s="91" t="str">
        <x:v/>
      </x:c>
    </x:row>
    <x:row r="607" spans="1:25" s="12" x14ac:dyDescent="0.25">
      <x:c r="A607" s="96" t="str">
        <x:v>599</x:v>
      </x:c>
      <x:c r="B607" s="192" t="str">
        <x:v>FPR47398</x:v>
      </x:c>
      <x:c r="C607" s="192" t="str">
        <x:v>HP LJ M401dn</x:v>
      </x:c>
      <x:c r="D607" s="192" t="str">
        <x:v>B/W Laser Prints</x:v>
      </x:c>
      <x:c r="E607" s="192" t="str">
        <x:v>PHGFF11551</x:v>
      </x:c>
      <x:c r="F607" s="192" t="str">
        <x:v>Active</x:v>
      </x:c>
      <x:c r="G607" s="192" t="str">
        <x:v>1045 - McAllen Showroom</x:v>
      </x:c>
      <x:c r="H607" s="192" t="str">
        <x:v/>
      </x:c>
      <x:c r="I607" s="192" t="str">
        <x:v>Manager's Office</x:v>
      </x:c>
      <x:c r="J607" s="192" t="str">
        <x:v/>
      </x:c>
      <x:c r="K607" s="192" t="str">
        <x:v/>
      </x:c>
      <x:c r="L607" s="192" t="str">
        <x:v>1045</x:v>
      </x:c>
      <x:c r="M607" s="192" t="str">
        <x:v>6/1/2014</x:v>
      </x:c>
      <x:c r="N607" s="183" t="n">
        <x:v>4.00</x:v>
      </x:c>
      <x:c r="O607" s="192" t="str">
        <x:v>11/30/2014</x:v>
      </x:c>
      <x:c r="P607" s="183" t="n">
        <x:v>112.00</x:v>
      </x:c>
      <x:c r="Q607" s="207" t="n">
        <x:v>0.00</x:v>
      </x:c>
      <x:c r="R607" s="207" t="n">
        <x:v>0.0001</x:v>
      </x:c>
      <x:c r="S607" s="183" t="n">
        <x:v/>
      </x:c>
      <x:c r="T607" s="182" t="n">
        <x:f ca="1">=IF(AND(U607=0,S607&gt;0),-100%,IF(OR(S607=0,S607="-"),"-",IF(AND(S607=0,U607=0),0%,IF(S607&lt;U607,SUM(U607-S607)/S607,IF(S607&gt;U607,SUM(-1*(S607-U607)/S607),"")))))</x:f>
        <x:v/>
      </x:c>
      <x:c r="U607" s="183" t="n">
        <x:v>108.00</x:v>
      </x:c>
      <x:c r="V607" s="183" t="n">
        <x:f ca="1">=SUM(U607/ round((O607- M607)/30.42,0))</x:f>
        <x:v/>
      </x:c>
      <x:c r="W607" s="196">
        <x:f ca="1">=IF(T607="","",IF(T607="-","",IF(U607=0,"",IF(OR(T607&gt;AA4,T607&lt;-AA4),"*",""))))</x:f>
        <x:v/>
      </x:c>
      <x:c r="X607" s="98" t="str">
        <x:v/>
      </x:c>
    </x:row>
    <x:row r="608" spans="1:25" s="12" x14ac:dyDescent="0.25">
      <x:c r="A608" s="90" t="str">
        <x:v>600</x:v>
      </x:c>
      <x:c r="B608" s="191" t="str">
        <x:v>FPR49586</x:v>
      </x:c>
      <x:c r="C608" s="191" t="str">
        <x:v>Ricoh SP C320DN</x:v>
      </x:c>
      <x:c r="D608" s="191" t="str">
        <x:v>B/W Laser Prints</x:v>
      </x:c>
      <x:c r="E608" s="191" t="str">
        <x:v>S9948900237</x:v>
      </x:c>
      <x:c r="F608" s="191" t="str">
        <x:v>Active</x:v>
      </x:c>
      <x:c r="G608" s="191" t="str">
        <x:v>1101 - Oklahoma City</x:v>
      </x:c>
      <x:c r="H608" s="191" t="str">
        <x:v/>
      </x:c>
      <x:c r="I608" s="191" t="str">
        <x:v>AP Room</x:v>
      </x:c>
      <x:c r="J608" s="191" t="str">
        <x:v/>
      </x:c>
      <x:c r="K608" s="191" t="str">
        <x:v/>
      </x:c>
      <x:c r="L608" s="191" t="str">
        <x:v>1101</x:v>
      </x:c>
      <x:c r="M608" s="191" t="str">
        <x:v>6/1/2014</x:v>
      </x:c>
      <x:c r="N608" s="189" t="n">
        <x:v>0.00</x:v>
      </x:c>
      <x:c r="O608" s="191" t="str">
        <x:v>12/9/2014</x:v>
      </x:c>
      <x:c r="P608" s="189" t="n">
        <x:v>107.00</x:v>
      </x:c>
      <x:c r="Q608" s="206" t="n">
        <x:v>0.00</x:v>
      </x:c>
      <x:c r="R608" s="206" t="n">
        <x:v>0.0001</x:v>
      </x:c>
      <x:c r="S608" s="189" t="n">
        <x:v/>
      </x:c>
      <x:c r="T608" s="187" t="n">
        <x:f ca="1">=IF(AND(U608=0,S608&gt;0),-100%,IF(OR(S608=0,S608="-"),"-",IF(AND(S608=0,U608=0),0%,IF(S608&lt;U608,SUM(U608-S608)/S608,IF(S608&gt;U608,SUM(-1*(S608-U608)/S608),"")))))</x:f>
        <x:v/>
      </x:c>
      <x:c r="U608" s="189" t="n">
        <x:v>107.00</x:v>
      </x:c>
      <x:c r="V608" s="189" t="n">
        <x:f ca="1">=SUM(U608/ round((O608- M608)/30.42,0))</x:f>
        <x:v/>
      </x:c>
      <x:c r="W608" s="195">
        <x:f ca="1">=IF(T608="","",IF(T608="-","",IF(U608=0,"",IF(OR(T608&gt;AA4,T608&lt;-AA4),"*",""))))</x:f>
        <x:v/>
      </x:c>
      <x:c r="X608" s="91" t="str">
        <x:v/>
      </x:c>
    </x:row>
    <x:row r="609" spans="1:25" s="12" x14ac:dyDescent="0.25">
      <x:c r="A609" s="96" t="str">
        <x:v>601</x:v>
      </x:c>
      <x:c r="B609" s="192" t="str">
        <x:v>FPR49487</x:v>
      </x:c>
      <x:c r="C609" s="192" t="str">
        <x:v>Ricoh SP C320DN</x:v>
      </x:c>
      <x:c r="D609" s="192" t="str">
        <x:v>B/W Laser Prints</x:v>
      </x:c>
      <x:c r="E609" s="192" t="str">
        <x:v>S9949200593</x:v>
      </x:c>
      <x:c r="F609" s="192" t="str">
        <x:v>Active</x:v>
      </x:c>
      <x:c r="G609" s="192" t="str">
        <x:v>3011 - Scottsdale, AZ</x:v>
      </x:c>
      <x:c r="H609" s="192" t="str">
        <x:v/>
      </x:c>
      <x:c r="I609" s="192" t="str">
        <x:v>Not In Use</x:v>
      </x:c>
      <x:c r="J609" s="192" t="str">
        <x:v>1</x:v>
      </x:c>
      <x:c r="K609" s="192" t="str">
        <x:v/>
      </x:c>
      <x:c r="L609" s="192" t="str">
        <x:v>3011</x:v>
      </x:c>
      <x:c r="M609" s="192" t="str">
        <x:v>1/7/2015</x:v>
      </x:c>
      <x:c r="N609" s="183" t="n">
        <x:v>0.00</x:v>
      </x:c>
      <x:c r="O609" s="192" t="str">
        <x:v>2/28/2015</x:v>
      </x:c>
      <x:c r="P609" s="183" t="n">
        <x:v>105.00</x:v>
      </x:c>
      <x:c r="Q609" s="207" t="n">
        <x:v>0.00</x:v>
      </x:c>
      <x:c r="R609" s="207" t="n">
        <x:v>0.0001</x:v>
      </x:c>
      <x:c r="S609" s="183" t="n">
        <x:v/>
      </x:c>
      <x:c r="T609" s="182" t="n">
        <x:f ca="1">=IF(AND(U609=0,S609&gt;0),-100%,IF(OR(S609=0,S609="-"),"-",IF(AND(S609=0,U609=0),0%,IF(S609&lt;U609,SUM(U609-S609)/S609,IF(S609&gt;U609,SUM(-1*(S609-U609)/S609),"")))))</x:f>
        <x:v/>
      </x:c>
      <x:c r="U609" s="183" t="n">
        <x:v>105.00</x:v>
      </x:c>
      <x:c r="V609" s="183" t="n">
        <x:f ca="1">=SUM(U609/ round((O609- M609)/30.42,0))</x:f>
        <x:v/>
      </x:c>
      <x:c r="W609" s="196">
        <x:f ca="1">=IF(T609="","",IF(T609="-","",IF(U609=0,"",IF(OR(T609&gt;AA4,T609&lt;-AA4),"*",""))))</x:f>
        <x:v/>
      </x:c>
      <x:c r="X609" s="98" t="str">
        <x:v/>
      </x:c>
    </x:row>
    <x:row r="610" spans="1:25" s="12" x14ac:dyDescent="0.25">
      <x:c r="A610" s="90" t="str">
        <x:v>602</x:v>
      </x:c>
      <x:c r="B610" s="191" t="str">
        <x:v>FPR47396</x:v>
      </x:c>
      <x:c r="C610" s="191" t="str">
        <x:v>HP LJ M425</x:v>
      </x:c>
      <x:c r="D610" s="191" t="str">
        <x:v>B/W Laser Prints</x:v>
      </x:c>
      <x:c r="E610" s="191" t="str">
        <x:v>CNF8G1N8SG</x:v>
      </x:c>
      <x:c r="F610" s="191" t="str">
        <x:v>Active</x:v>
      </x:c>
      <x:c r="G610" s="191" t="str">
        <x:v>1060 - Azle</x:v>
      </x:c>
      <x:c r="H610" s="191" t="str">
        <x:v/>
      </x:c>
      <x:c r="I610" s="191" t="str">
        <x:v>Back Office</x:v>
      </x:c>
      <x:c r="J610" s="191" t="str">
        <x:v/>
      </x:c>
      <x:c r="K610" s="191" t="str">
        <x:v/>
      </x:c>
      <x:c r="L610" s="191" t="str">
        <x:v>1060</x:v>
      </x:c>
      <x:c r="M610" s="191" t="str">
        <x:v>2/28/2018</x:v>
      </x:c>
      <x:c r="N610" s="189" t="n">
        <x:v>11540.00</x:v>
      </x:c>
      <x:c r="O610" s="191" t="str">
        <x:v>5/30/2018</x:v>
      </x:c>
      <x:c r="P610" s="189" t="n">
        <x:v>11641.00</x:v>
      </x:c>
      <x:c r="Q610" s="206" t="n">
        <x:v>0.00</x:v>
      </x:c>
      <x:c r="R610" s="206" t="n">
        <x:v>0.0001</x:v>
      </x:c>
      <x:c r="S610" s="189" t="n">
        <x:v/>
      </x:c>
      <x:c r="T610" s="187" t="n">
        <x:f ca="1">=IF(AND(U610=0,S610&gt;0),-100%,IF(OR(S610=0,S610="-"),"-",IF(AND(S610=0,U610=0),0%,IF(S610&lt;U610,SUM(U610-S610)/S610,IF(S610&gt;U610,SUM(-1*(S610-U610)/S610),"")))))</x:f>
        <x:v/>
      </x:c>
      <x:c r="U610" s="189" t="n">
        <x:v>101.00</x:v>
      </x:c>
      <x:c r="V610" s="189" t="n">
        <x:f ca="1">=SUM(U610/ round((O610- M610)/30.42,0))</x:f>
        <x:v/>
      </x:c>
      <x:c r="W610" s="195">
        <x:f ca="1">=IF(T610="","",IF(T610="-","",IF(U610=0,"",IF(OR(T610&gt;AA4,T610&lt;-AA4),"*",""))))</x:f>
        <x:v/>
      </x:c>
      <x:c r="X610" s="91" t="str">
        <x:v/>
      </x:c>
    </x:row>
    <x:row r="611" spans="1:25" s="12" x14ac:dyDescent="0.25">
      <x:c r="A611" s="96" t="str">
        <x:v>603</x:v>
      </x:c>
      <x:c r="B611" s="192" t="str">
        <x:v>AFPR49136</x:v>
      </x:c>
      <x:c r="C611" s="192" t="str">
        <x:v>HP LJ M425</x:v>
      </x:c>
      <x:c r="D611" s="192" t="str">
        <x:v>B/W Laser Prints</x:v>
      </x:c>
      <x:c r="E611" s="192" t="str">
        <x:v>CNF8G8GH4W</x:v>
      </x:c>
      <x:c r="F611" s="192" t="str">
        <x:v>Inactive</x:v>
      </x:c>
      <x:c r="G611" s="192" t="str">
        <x:v>M650 - Annex</x:v>
      </x:c>
      <x:c r="H611" s="192" t="str">
        <x:v/>
      </x:c>
      <x:c r="I611" s="192" t="str">
        <x:v>Returned to Corporate from BR1104 OKC</x:v>
      </x:c>
      <x:c r="J611" s="192" t="str">
        <x:v/>
      </x:c>
      <x:c r="K611" s="192" t="str">
        <x:v/>
      </x:c>
      <x:c r="L611" s="192" t="str">
        <x:v>Cannot Find</x:v>
      </x:c>
      <x:c r="M611" s="192" t="str">
        <x:v>6/1/2014</x:v>
      </x:c>
      <x:c r="N611" s="183" t="n">
        <x:v>5.00</x:v>
      </x:c>
      <x:c r="O611" s="192" t="str">
        <x:v>12/9/2014</x:v>
      </x:c>
      <x:c r="P611" s="183" t="n">
        <x:v>105.00</x:v>
      </x:c>
      <x:c r="Q611" s="207" t="n">
        <x:v>0.00</x:v>
      </x:c>
      <x:c r="R611" s="207" t="n">
        <x:v>0.0001</x:v>
      </x:c>
      <x:c r="S611" s="183" t="n">
        <x:v/>
      </x:c>
      <x:c r="T611" s="182" t="n">
        <x:f ca="1">=IF(AND(U611=0,S611&gt;0),-100%,IF(OR(S611=0,S611="-"),"-",IF(AND(S611=0,U611=0),0%,IF(S611&lt;U611,SUM(U611-S611)/S611,IF(S611&gt;U611,SUM(-1*(S611-U611)/S611),"")))))</x:f>
        <x:v/>
      </x:c>
      <x:c r="U611" s="183" t="n">
        <x:v>100.00</x:v>
      </x:c>
      <x:c r="V611" s="183" t="n">
        <x:f ca="1">=SUM(U611/ round((O611- M611)/30.42,0))</x:f>
        <x:v/>
      </x:c>
      <x:c r="W611" s="196">
        <x:f ca="1">=IF(T611="","",IF(T611="-","",IF(U611=0,"",IF(OR(T611&gt;AA4,T611&lt;-AA4),"*",""))))</x:f>
        <x:v/>
      </x:c>
      <x:c r="X611" s="98" t="str">
        <x:v/>
      </x:c>
    </x:row>
    <x:row r="612" spans="1:25" s="12" x14ac:dyDescent="0.25">
      <x:c r="A612" s="90" t="str">
        <x:v>604</x:v>
      </x:c>
      <x:c r="B612" s="191" t="str">
        <x:v>FPR59315</x:v>
      </x:c>
      <x:c r="C612" s="191" t="str">
        <x:v>HP CLJ M477dn</x:v>
      </x:c>
      <x:c r="D612" s="191" t="str">
        <x:v>B/W Laser Prints</x:v>
      </x:c>
      <x:c r="E612" s="191" t="str">
        <x:v>VNB8J6G81Y</x:v>
      </x:c>
      <x:c r="F612" s="191" t="str">
        <x:v>Active</x:v>
      </x:c>
      <x:c r="G612" s="191" t="str">
        <x:v>3008 - Phoenix, AZ</x:v>
      </x:c>
      <x:c r="H612" s="191" t="str">
        <x:v/>
      </x:c>
      <x:c r="I612" s="191" t="str">
        <x:v/>
      </x:c>
      <x:c r="J612" s="191" t="str">
        <x:v/>
      </x:c>
      <x:c r="K612" s="191" t="str">
        <x:v>Lucy Slone</x:v>
      </x:c>
      <x:c r="L612" s="191" t="str">
        <x:v>3008</x:v>
      </x:c>
      <x:c r="M612" s="191" t="str">
        <x:v>5/16/2017</x:v>
      </x:c>
      <x:c r="N612" s="189" t="n">
        <x:v>325.00</x:v>
      </x:c>
      <x:c r="O612" s="191" t="str">
        <x:v>5/31/2017</x:v>
      </x:c>
      <x:c r="P612" s="189" t="n">
        <x:v>424.00</x:v>
      </x:c>
      <x:c r="Q612" s="206" t="n">
        <x:v>0.00</x:v>
      </x:c>
      <x:c r="R612" s="206" t="n">
        <x:v>0.0001</x:v>
      </x:c>
      <x:c r="S612" s="189" t="n">
        <x:v/>
      </x:c>
      <x:c r="T612" s="187" t="n">
        <x:f ca="1">=IF(AND(U612=0,S612&gt;0),-100%,IF(OR(S612=0,S612="-"),"-",IF(AND(S612=0,U612=0),0%,IF(S612&lt;U612,SUM(U612-S612)/S612,IF(S612&gt;U612,SUM(-1*(S612-U612)/S612),"")))))</x:f>
        <x:v/>
      </x:c>
      <x:c r="U612" s="189" t="n">
        <x:v>99.00</x:v>
      </x:c>
      <x:c r="V612" s="189" t="n">
        <x:f ca="1">=SUM(U612/ round((O612- M612)/30.42,0))</x:f>
        <x:v/>
      </x:c>
      <x:c r="W612" s="195">
        <x:f ca="1">=IF(T612="","",IF(T612="-","",IF(U612=0,"",IF(OR(T612&gt;AA4,T612&lt;-AA4),"*",""))))</x:f>
        <x:v/>
      </x:c>
      <x:c r="X612" s="91" t="str">
        <x:v/>
      </x:c>
    </x:row>
    <x:row r="613" spans="1:25" s="12" x14ac:dyDescent="0.25">
      <x:c r="A613" s="96" t="str">
        <x:v>605</x:v>
      </x:c>
      <x:c r="B613" s="192" t="str">
        <x:v>FPR55947</x:v>
      </x:c>
      <x:c r="C613" s="192" t="str">
        <x:v>HP LJ M402dn</x:v>
      </x:c>
      <x:c r="D613" s="192" t="str">
        <x:v>B/W Laser Prints</x:v>
      </x:c>
      <x:c r="E613" s="192" t="str">
        <x:v>PHBQG09573</x:v>
      </x:c>
      <x:c r="F613" s="192" t="str">
        <x:v>Active</x:v>
      </x:c>
      <x:c r="G613" s="192" t="str">
        <x:v>1032 - Midland</x:v>
      </x:c>
      <x:c r="H613" s="192" t="str">
        <x:v/>
      </x:c>
      <x:c r="I613" s="192" t="str">
        <x:v/>
      </x:c>
      <x:c r="J613" s="192" t="str">
        <x:v/>
      </x:c>
      <x:c r="K613" s="192" t="str">
        <x:v/>
      </x:c>
      <x:c r="L613" s="192" t="str">
        <x:v>1032</x:v>
      </x:c>
      <x:c r="M613" s="192" t="str">
        <x:v>5/2/2016</x:v>
      </x:c>
      <x:c r="N613" s="183" t="n">
        <x:v>0.00</x:v>
      </x:c>
      <x:c r="O613" s="192" t="str">
        <x:v>5/27/2016</x:v>
      </x:c>
      <x:c r="P613" s="183" t="n">
        <x:v>92.00</x:v>
      </x:c>
      <x:c r="Q613" s="207" t="n">
        <x:v>0.00</x:v>
      </x:c>
      <x:c r="R613" s="207" t="n">
        <x:v>0.0001</x:v>
      </x:c>
      <x:c r="S613" s="183" t="n">
        <x:v/>
      </x:c>
      <x:c r="T613" s="182" t="n">
        <x:f ca="1">=IF(AND(U613=0,S613&gt;0),-100%,IF(OR(S613=0,S613="-"),"-",IF(AND(S613=0,U613=0),0%,IF(S613&lt;U613,SUM(U613-S613)/S613,IF(S613&gt;U613,SUM(-1*(S613-U613)/S613),"")))))</x:f>
        <x:v/>
      </x:c>
      <x:c r="U613" s="183" t="n">
        <x:v>92.00</x:v>
      </x:c>
      <x:c r="V613" s="183" t="n">
        <x:f ca="1">=SUM(U613/ round((O613- M613)/30.42,0))</x:f>
        <x:v/>
      </x:c>
      <x:c r="W613" s="196">
        <x:f ca="1">=IF(T613="","",IF(T613="-","",IF(U613=0,"",IF(OR(T613&gt;AA4,T613&lt;-AA4),"*",""))))</x:f>
        <x:v/>
      </x:c>
      <x:c r="X613" s="98" t="str">
        <x:v/>
      </x:c>
    </x:row>
    <x:row r="614" spans="1:25" s="12" x14ac:dyDescent="0.25">
      <x:c r="A614" s="90" t="str">
        <x:v>606</x:v>
      </x:c>
      <x:c r="B614" s="191" t="str">
        <x:v>AFPR48575</x:v>
      </x:c>
      <x:c r="C614" s="191" t="str">
        <x:v>HP LJ M425</x:v>
      </x:c>
      <x:c r="D614" s="191" t="str">
        <x:v>B/W Laser Prints</x:v>
      </x:c>
      <x:c r="E614" s="191" t="str">
        <x:v>CNF8G30464</x:v>
      </x:c>
      <x:c r="F614" s="191" t="str">
        <x:v>Inactive</x:v>
      </x:c>
      <x:c r="G614" s="191" t="str">
        <x:v>1059 - Seguin</x:v>
      </x:c>
      <x:c r="H614" s="191" t="str">
        <x:v/>
      </x:c>
      <x:c r="I614" s="191" t="str">
        <x:v>Warehouse</x:v>
      </x:c>
      <x:c r="J614" s="191" t="str">
        <x:v/>
      </x:c>
      <x:c r="K614" s="191" t="str">
        <x:v>Cannot Find</x:v>
      </x:c>
      <x:c r="L614" s="191" t="str">
        <x:v>1059</x:v>
      </x:c>
      <x:c r="M614" s="191" t="str">
        <x:v>6/1/2014</x:v>
      </x:c>
      <x:c r="N614" s="189" t="n">
        <x:v>2.00</x:v>
      </x:c>
      <x:c r="O614" s="191" t="str">
        <x:v>11/30/2014</x:v>
      </x:c>
      <x:c r="P614" s="189" t="n">
        <x:v>94.00</x:v>
      </x:c>
      <x:c r="Q614" s="206" t="n">
        <x:v>0.00</x:v>
      </x:c>
      <x:c r="R614" s="206" t="n">
        <x:v>0.0001</x:v>
      </x:c>
      <x:c r="S614" s="189" t="n">
        <x:v/>
      </x:c>
      <x:c r="T614" s="187" t="n">
        <x:f ca="1">=IF(AND(U614=0,S614&gt;0),-100%,IF(OR(S614=0,S614="-"),"-",IF(AND(S614=0,U614=0),0%,IF(S614&lt;U614,SUM(U614-S614)/S614,IF(S614&gt;U614,SUM(-1*(S614-U614)/S614),"")))))</x:f>
        <x:v/>
      </x:c>
      <x:c r="U614" s="189" t="n">
        <x:v>92.00</x:v>
      </x:c>
      <x:c r="V614" s="189" t="n">
        <x:f ca="1">=SUM(U614/ round((O614- M614)/30.42,0))</x:f>
        <x:v/>
      </x:c>
      <x:c r="W614" s="195">
        <x:f ca="1">=IF(T614="","",IF(T614="-","",IF(U614=0,"",IF(OR(T614&gt;AA4,T614&lt;-AA4),"*",""))))</x:f>
        <x:v/>
      </x:c>
      <x:c r="X614" s="91" t="str">
        <x:v/>
      </x:c>
    </x:row>
    <x:row r="615" spans="1:25" s="12" x14ac:dyDescent="0.25">
      <x:c r="A615" s="96" t="str">
        <x:v>607</x:v>
      </x:c>
      <x:c r="B615" s="192" t="str">
        <x:v>FPR47387</x:v>
      </x:c>
      <x:c r="C615" s="192" t="str">
        <x:v>HP LJ M401dn</x:v>
      </x:c>
      <x:c r="D615" s="192" t="str">
        <x:v>B/W Laser Prints</x:v>
      </x:c>
      <x:c r="E615" s="192" t="str">
        <x:v>PHGFF11565</x:v>
      </x:c>
      <x:c r="F615" s="192" t="str">
        <x:v>Active</x:v>
      </x:c>
      <x:c r="G615" s="192" t="str">
        <x:v>1007 - Houston Central</x:v>
      </x:c>
      <x:c r="H615" s="192" t="str">
        <x:v/>
      </x:c>
      <x:c r="I615" s="192" t="str">
        <x:v>Breakroom / Kiosk</x:v>
      </x:c>
      <x:c r="J615" s="192" t="str">
        <x:v>1</x:v>
      </x:c>
      <x:c r="K615" s="192" t="str">
        <x:v/>
      </x:c>
      <x:c r="L615" s="192" t="str">
        <x:v>1007</x:v>
      </x:c>
      <x:c r="M615" s="192" t="str">
        <x:v>12/8/2016</x:v>
      </x:c>
      <x:c r="N615" s="183" t="n">
        <x:v>856.00</x:v>
      </x:c>
      <x:c r="O615" s="192" t="str">
        <x:v>2/28/2017</x:v>
      </x:c>
      <x:c r="P615" s="183" t="n">
        <x:v>947.00</x:v>
      </x:c>
      <x:c r="Q615" s="207" t="n">
        <x:v>0.00</x:v>
      </x:c>
      <x:c r="R615" s="207" t="n">
        <x:v>0.0001</x:v>
      </x:c>
      <x:c r="S615" s="183" t="n">
        <x:v/>
      </x:c>
      <x:c r="T615" s="182" t="n">
        <x:f ca="1">=IF(AND(U615=0,S615&gt;0),-100%,IF(OR(S615=0,S615="-"),"-",IF(AND(S615=0,U615=0),0%,IF(S615&lt;U615,SUM(U615-S615)/S615,IF(S615&gt;U615,SUM(-1*(S615-U615)/S615),"")))))</x:f>
        <x:v/>
      </x:c>
      <x:c r="U615" s="183" t="n">
        <x:v>91.00</x:v>
      </x:c>
      <x:c r="V615" s="183" t="n">
        <x:f ca="1">=SUM(U615/ round((O615- M615)/30.42,0))</x:f>
        <x:v/>
      </x:c>
      <x:c r="W615" s="196">
        <x:f ca="1">=IF(T615="","",IF(T615="-","",IF(U615=0,"",IF(OR(T615&gt;AA4,T615&lt;-AA4),"*",""))))</x:f>
        <x:v/>
      </x:c>
      <x:c r="X615" s="98" t="str">
        <x:v/>
      </x:c>
    </x:row>
    <x:row r="616" spans="1:25" s="12" x14ac:dyDescent="0.25">
      <x:c r="A616" s="90" t="str">
        <x:v>608</x:v>
      </x:c>
      <x:c r="B616" s="191" t="str">
        <x:v>FPR48773</x:v>
      </x:c>
      <x:c r="C616" s="191" t="str">
        <x:v>HP LJ M401dn</x:v>
      </x:c>
      <x:c r="D616" s="191" t="str">
        <x:v>B/W Laser Prints</x:v>
      </x:c>
      <x:c r="E616" s="191" t="str">
        <x:v>VNG3H05690</x:v>
      </x:c>
      <x:c r="F616" s="191" t="str">
        <x:v>Active</x:v>
      </x:c>
      <x:c r="G616" s="191" t="str">
        <x:v>1045 - McAllen</x:v>
      </x:c>
      <x:c r="H616" s="191" t="str">
        <x:v/>
      </x:c>
      <x:c r="I616" s="191" t="str">
        <x:v/>
      </x:c>
      <x:c r="J616" s="191" t="str">
        <x:v/>
      </x:c>
      <x:c r="K616" s="191" t="str">
        <x:v>B. Barrera</x:v>
      </x:c>
      <x:c r="L616" s="191" t="str">
        <x:v>1045</x:v>
      </x:c>
      <x:c r="M616" s="191" t="str">
        <x:v>6/1/2014</x:v>
      </x:c>
      <x:c r="N616" s="189" t="n">
        <x:v>4.00</x:v>
      </x:c>
      <x:c r="O616" s="191" t="str">
        <x:v>11/30/2014</x:v>
      </x:c>
      <x:c r="P616" s="189" t="n">
        <x:v>94.00</x:v>
      </x:c>
      <x:c r="Q616" s="206" t="n">
        <x:v>0.00</x:v>
      </x:c>
      <x:c r="R616" s="206" t="n">
        <x:v>0.0001</x:v>
      </x:c>
      <x:c r="S616" s="189" t="n">
        <x:v/>
      </x:c>
      <x:c r="T616" s="187" t="n">
        <x:f ca="1">=IF(AND(U616=0,S616&gt;0),-100%,IF(OR(S616=0,S616="-"),"-",IF(AND(S616=0,U616=0),0%,IF(S616&lt;U616,SUM(U616-S616)/S616,IF(S616&gt;U616,SUM(-1*(S616-U616)/S616),"")))))</x:f>
        <x:v/>
      </x:c>
      <x:c r="U616" s="189" t="n">
        <x:v>90.00</x:v>
      </x:c>
      <x:c r="V616" s="189" t="n">
        <x:f ca="1">=SUM(U616/ round((O616- M616)/30.42,0))</x:f>
        <x:v/>
      </x:c>
      <x:c r="W616" s="195">
        <x:f ca="1">=IF(T616="","",IF(T616="-","",IF(U616=0,"",IF(OR(T616&gt;AA4,T616&lt;-AA4),"*",""))))</x:f>
        <x:v/>
      </x:c>
      <x:c r="X616" s="91" t="str">
        <x:v/>
      </x:c>
    </x:row>
    <x:row r="617" spans="1:25" s="12" x14ac:dyDescent="0.25">
      <x:c r="A617" s="96" t="str">
        <x:v>609</x:v>
      </x:c>
      <x:c r="B617" s="192" t="str">
        <x:v>FPR49090</x:v>
      </x:c>
      <x:c r="C617" s="192" t="str">
        <x:v>HP LJ M425</x:v>
      </x:c>
      <x:c r="D617" s="192" t="str">
        <x:v>B/W Laser Prints</x:v>
      </x:c>
      <x:c r="E617" s="192" t="str">
        <x:v>CNF8G77JY7</x:v>
      </x:c>
      <x:c r="F617" s="192" t="str">
        <x:v>Active</x:v>
      </x:c>
      <x:c r="G617" s="192" t="str">
        <x:v>1071 - Bryan</x:v>
      </x:c>
      <x:c r="H617" s="192" t="str">
        <x:v/>
      </x:c>
      <x:c r="I617" s="192" t="str">
        <x:v/>
      </x:c>
      <x:c r="J617" s="192" t="str">
        <x:v/>
      </x:c>
      <x:c r="K617" s="192" t="str">
        <x:v/>
      </x:c>
      <x:c r="L617" s="192" t="str">
        <x:v>1071</x:v>
      </x:c>
      <x:c r="M617" s="192" t="str">
        <x:v>2/28/2017</x:v>
      </x:c>
      <x:c r="N617" s="183" t="n">
        <x:v>6412.00</x:v>
      </x:c>
      <x:c r="O617" s="192" t="str">
        <x:v>5/31/2017</x:v>
      </x:c>
      <x:c r="P617" s="183" t="n">
        <x:v>6500.00</x:v>
      </x:c>
      <x:c r="Q617" s="207" t="n">
        <x:v>0.00</x:v>
      </x:c>
      <x:c r="R617" s="207" t="n">
        <x:v>0.0001</x:v>
      </x:c>
      <x:c r="S617" s="183" t="n">
        <x:v/>
      </x:c>
      <x:c r="T617" s="182" t="n">
        <x:f ca="1">=IF(AND(U617=0,S617&gt;0),-100%,IF(OR(S617=0,S617="-"),"-",IF(AND(S617=0,U617=0),0%,IF(S617&lt;U617,SUM(U617-S617)/S617,IF(S617&gt;U617,SUM(-1*(S617-U617)/S617),"")))))</x:f>
        <x:v/>
      </x:c>
      <x:c r="U617" s="183" t="n">
        <x:v>88.00</x:v>
      </x:c>
      <x:c r="V617" s="183" t="n">
        <x:f ca="1">=SUM(U617/ round((O617- M617)/30.42,0))</x:f>
        <x:v/>
      </x:c>
      <x:c r="W617" s="196">
        <x:f ca="1">=IF(T617="","",IF(T617="-","",IF(U617=0,"",IF(OR(T617&gt;AA4,T617&lt;-AA4),"*",""))))</x:f>
        <x:v/>
      </x:c>
      <x:c r="X617" s="98" t="str">
        <x:v/>
      </x:c>
    </x:row>
    <x:row r="618" spans="1:25" s="12" x14ac:dyDescent="0.25">
      <x:c r="A618" s="90" t="str">
        <x:v>610</x:v>
      </x:c>
      <x:c r="B618" s="191" t="str">
        <x:v>FPR48680</x:v>
      </x:c>
      <x:c r="C618" s="191" t="str">
        <x:v>Ricoh SP C320DN</x:v>
      </x:c>
      <x:c r="D618" s="191" t="str">
        <x:v>B/W Laser Prints</x:v>
      </x:c>
      <x:c r="E618" s="191" t="str">
        <x:v>S9939601145</x:v>
      </x:c>
      <x:c r="F618" s="191" t="str">
        <x:v>Active</x:v>
      </x:c>
      <x:c r="G618" s="191" t="str">
        <x:v>1045 - McAllen Showroom</x:v>
      </x:c>
      <x:c r="H618" s="191" t="str">
        <x:v/>
      </x:c>
      <x:c r="I618" s="191" t="str">
        <x:v>Back Office</x:v>
      </x:c>
      <x:c r="J618" s="191" t="str">
        <x:v/>
      </x:c>
      <x:c r="K618" s="191" t="str">
        <x:v>Terry</x:v>
      </x:c>
      <x:c r="L618" s="191" t="str">
        <x:v>1045</x:v>
      </x:c>
      <x:c r="M618" s="191" t="str">
        <x:v>6/1/2014</x:v>
      </x:c>
      <x:c r="N618" s="189" t="n">
        <x:v>6.00</x:v>
      </x:c>
      <x:c r="O618" s="191" t="str">
        <x:v>11/30/2014</x:v>
      </x:c>
      <x:c r="P618" s="189" t="n">
        <x:v>92.00</x:v>
      </x:c>
      <x:c r="Q618" s="206" t="n">
        <x:v>0.00</x:v>
      </x:c>
      <x:c r="R618" s="206" t="n">
        <x:v>0.0001</x:v>
      </x:c>
      <x:c r="S618" s="189" t="n">
        <x:v/>
      </x:c>
      <x:c r="T618" s="187" t="n">
        <x:f ca="1">=IF(AND(U618=0,S618&gt;0),-100%,IF(OR(S618=0,S618="-"),"-",IF(AND(S618=0,U618=0),0%,IF(S618&lt;U618,SUM(U618-S618)/S618,IF(S618&gt;U618,SUM(-1*(S618-U618)/S618),"")))))</x:f>
        <x:v/>
      </x:c>
      <x:c r="U618" s="189" t="n">
        <x:v>86.00</x:v>
      </x:c>
      <x:c r="V618" s="189" t="n">
        <x:f ca="1">=SUM(U618/ round((O618- M618)/30.42,0))</x:f>
        <x:v/>
      </x:c>
      <x:c r="W618" s="195">
        <x:f ca="1">=IF(T618="","",IF(T618="-","",IF(U618=0,"",IF(OR(T618&gt;AA4,T618&lt;-AA4),"*",""))))</x:f>
        <x:v/>
      </x:c>
      <x:c r="X618" s="91" t="str">
        <x:v/>
      </x:c>
    </x:row>
    <x:row r="619" spans="1:25" s="12" x14ac:dyDescent="0.25">
      <x:c r="A619" s="96" t="str">
        <x:v>611</x:v>
      </x:c>
      <x:c r="B619" s="192" t="str">
        <x:v>FPR59317</x:v>
      </x:c>
      <x:c r="C619" s="192" t="str">
        <x:v>HP CLJ M477dn</x:v>
      </x:c>
      <x:c r="D619" s="192" t="str">
        <x:v>B/W Laser Prints</x:v>
      </x:c>
      <x:c r="E619" s="192" t="str">
        <x:v>VNB8J6S4S6</x:v>
      </x:c>
      <x:c r="F619" s="192" t="str">
        <x:v>Active</x:v>
      </x:c>
      <x:c r="G619" s="192" t="str">
        <x:v>3008 - Phoenix, AZ</x:v>
      </x:c>
      <x:c r="H619" s="192" t="str">
        <x:v/>
      </x:c>
      <x:c r="I619" s="192" t="str">
        <x:v/>
      </x:c>
      <x:c r="J619" s="192" t="str">
        <x:v/>
      </x:c>
      <x:c r="K619" s="192" t="str">
        <x:v>Jack Stapley</x:v>
      </x:c>
      <x:c r="L619" s="192" t="str">
        <x:v>3008</x:v>
      </x:c>
      <x:c r="M619" s="192" t="str">
        <x:v>2/26/2018</x:v>
      </x:c>
      <x:c r="N619" s="183" t="n">
        <x:v>777.00</x:v>
      </x:c>
      <x:c r="O619" s="192" t="str">
        <x:v>5/22/2018</x:v>
      </x:c>
      <x:c r="P619" s="183" t="n">
        <x:v>863.00</x:v>
      </x:c>
      <x:c r="Q619" s="207" t="n">
        <x:v>0.00</x:v>
      </x:c>
      <x:c r="R619" s="207" t="n">
        <x:v>0.0001</x:v>
      </x:c>
      <x:c r="S619" s="183" t="n">
        <x:v/>
      </x:c>
      <x:c r="T619" s="182" t="n">
        <x:f ca="1">=IF(AND(U619=0,S619&gt;0),-100%,IF(OR(S619=0,S619="-"),"-",IF(AND(S619=0,U619=0),0%,IF(S619&lt;U619,SUM(U619-S619)/S619,IF(S619&gt;U619,SUM(-1*(S619-U619)/S619),"")))))</x:f>
        <x:v/>
      </x:c>
      <x:c r="U619" s="183" t="n">
        <x:v>86.00</x:v>
      </x:c>
      <x:c r="V619" s="183" t="n">
        <x:f ca="1">=SUM(U619/ round((O619- M619)/30.42,0))</x:f>
        <x:v/>
      </x:c>
      <x:c r="W619" s="196">
        <x:f ca="1">=IF(T619="","",IF(T619="-","",IF(U619=0,"",IF(OR(T619&gt;AA4,T619&lt;-AA4),"*",""))))</x:f>
        <x:v/>
      </x:c>
      <x:c r="X619" s="98" t="str">
        <x:v/>
      </x:c>
    </x:row>
    <x:row r="620" spans="1:25" s="12" x14ac:dyDescent="0.25">
      <x:c r="A620" s="90" t="str">
        <x:v>612</x:v>
      </x:c>
      <x:c r="B620" s="191" t="str">
        <x:v>FPR49132</x:v>
      </x:c>
      <x:c r="C620" s="191" t="str">
        <x:v>HP LJ M425</x:v>
      </x:c>
      <x:c r="D620" s="191" t="str">
        <x:v>B/W Laser Prints</x:v>
      </x:c>
      <x:c r="E620" s="191" t="str">
        <x:v>CNF8G8L6D7</x:v>
      </x:c>
      <x:c r="F620" s="191" t="str">
        <x:v>Active</x:v>
      </x:c>
      <x:c r="G620" s="191" t="str">
        <x:v>1101 - Oklahoma City</x:v>
      </x:c>
      <x:c r="H620" s="191" t="str">
        <x:v/>
      </x:c>
      <x:c r="I620" s="191" t="str">
        <x:v>Sales Counter</x:v>
      </x:c>
      <x:c r="J620" s="191" t="str">
        <x:v/>
      </x:c>
      <x:c r="K620" s="191" t="str">
        <x:v/>
      </x:c>
      <x:c r="L620" s="191" t="str">
        <x:v>1101</x:v>
      </x:c>
      <x:c r="M620" s="191" t="str">
        <x:v>2/22/2016</x:v>
      </x:c>
      <x:c r="N620" s="189" t="n">
        <x:v>1417.00</x:v>
      </x:c>
      <x:c r="O620" s="191" t="str">
        <x:v>5/27/2016</x:v>
      </x:c>
      <x:c r="P620" s="189" t="n">
        <x:v>1502.00</x:v>
      </x:c>
      <x:c r="Q620" s="206" t="n">
        <x:v>0.00</x:v>
      </x:c>
      <x:c r="R620" s="206" t="n">
        <x:v>0.00</x:v>
      </x:c>
      <x:c r="S620" s="189" t="n">
        <x:v/>
      </x:c>
      <x:c r="T620" s="187" t="n">
        <x:f ca="1">=IF(AND(U620=0,S620&gt;0),-100%,IF(OR(S620=0,S620="-"),"-",IF(AND(S620=0,U620=0),0%,IF(S620&lt;U620,SUM(U620-S620)/S620,IF(S620&gt;U620,SUM(-1*(S620-U620)/S620),"")))))</x:f>
        <x:v/>
      </x:c>
      <x:c r="U620" s="189" t="n">
        <x:v>85.00</x:v>
      </x:c>
      <x:c r="V620" s="189" t="n">
        <x:f ca="1">=SUM(U620/ round((O620- M620)/30.42,0))</x:f>
        <x:v/>
      </x:c>
      <x:c r="W620" s="195">
        <x:f ca="1">=IF(T620="","",IF(T620="-","",IF(U620=0,"",IF(OR(T620&gt;AA4,T620&lt;-AA4),"*",""))))</x:f>
        <x:v/>
      </x:c>
      <x:c r="X620" s="91" t="str">
        <x:v/>
      </x:c>
    </x:row>
    <x:row r="621" spans="1:25" s="12" x14ac:dyDescent="0.25">
      <x:c r="A621" s="96" t="str">
        <x:v>613</x:v>
      </x:c>
      <x:c r="B621" s="192" t="str">
        <x:v>FPR59318</x:v>
      </x:c>
      <x:c r="C621" s="192" t="str">
        <x:v>HP CLJ M477dn</x:v>
      </x:c>
      <x:c r="D621" s="192" t="str">
        <x:v>B/W Laser Prints</x:v>
      </x:c>
      <x:c r="E621" s="192" t="str">
        <x:v>VNB8J6S4VV</x:v>
      </x:c>
      <x:c r="F621" s="192" t="str">
        <x:v>Active</x:v>
      </x:c>
      <x:c r="G621" s="192" t="str">
        <x:v>3008 - Phoenix, AZ</x:v>
      </x:c>
      <x:c r="H621" s="192" t="str">
        <x:v/>
      </x:c>
      <x:c r="I621" s="192" t="str">
        <x:v>Operations</x:v>
      </x:c>
      <x:c r="J621" s="192" t="str">
        <x:v/>
      </x:c>
      <x:c r="K621" s="192" t="str">
        <x:v>Scotty</x:v>
      </x:c>
      <x:c r="L621" s="192" t="str">
        <x:v>3008</x:v>
      </x:c>
      <x:c r="M621" s="192" t="str">
        <x:v>5/22/2018</x:v>
      </x:c>
      <x:c r="N621" s="183" t="n">
        <x:v>602.00</x:v>
      </x:c>
      <x:c r="O621" s="192" t="str">
        <x:v>8/28/2018</x:v>
      </x:c>
      <x:c r="P621" s="183" t="n">
        <x:v>685.00</x:v>
      </x:c>
      <x:c r="Q621" s="207" t="n">
        <x:v>0.00</x:v>
      </x:c>
      <x:c r="R621" s="207" t="n">
        <x:v>0.00</x:v>
      </x:c>
      <x:c r="S621" s="183" t="n">
        <x:v/>
      </x:c>
      <x:c r="T621" s="182" t="n">
        <x:f ca="1">=IF(AND(U621=0,S621&gt;0),-100%,IF(OR(S621=0,S621="-"),"-",IF(AND(S621=0,U621=0),0%,IF(S621&lt;U621,SUM(U621-S621)/S621,IF(S621&gt;U621,SUM(-1*(S621-U621)/S621),"")))))</x:f>
        <x:v/>
      </x:c>
      <x:c r="U621" s="183" t="n">
        <x:v>83.00</x:v>
      </x:c>
      <x:c r="V621" s="183" t="n">
        <x:f ca="1">=SUM(U621/ round((O621- M621)/30.42,0))</x:f>
        <x:v/>
      </x:c>
      <x:c r="W621" s="196">
        <x:f ca="1">=IF(T621="","",IF(T621="-","",IF(U621=0,"",IF(OR(T621&gt;AA4,T621&lt;-AA4),"*",""))))</x:f>
        <x:v/>
      </x:c>
      <x:c r="X621" s="98" t="str">
        <x:v/>
      </x:c>
    </x:row>
    <x:row r="622" spans="1:25" s="12" x14ac:dyDescent="0.25">
      <x:c r="A622" s="90" t="str">
        <x:v>614</x:v>
      </x:c>
      <x:c r="B622" s="191" t="str">
        <x:v>FPR51644</x:v>
      </x:c>
      <x:c r="C622" s="191" t="str">
        <x:v>HP CLJ M476nw</x:v>
      </x:c>
      <x:c r="D622" s="191" t="str">
        <x:v>B/W Laser Prints</x:v>
      </x:c>
      <x:c r="E622" s="191" t="str">
        <x:v>CNB6H696X7</x:v>
      </x:c>
      <x:c r="F622" s="191" t="str">
        <x:v>Active</x:v>
      </x:c>
      <x:c r="G622" s="191" t="str">
        <x:v>1106 - Dallas Expressions Home Gallery</x:v>
      </x:c>
      <x:c r="H622" s="191" t="str">
        <x:v/>
      </x:c>
      <x:c r="I622" s="191" t="str">
        <x:v>Appliance Sales Printer</x:v>
      </x:c>
      <x:c r="J622" s="191" t="str">
        <x:v/>
      </x:c>
      <x:c r="K622" s="191" t="str">
        <x:v/>
      </x:c>
      <x:c r="L622" s="191" t="str">
        <x:v>1106</x:v>
      </x:c>
      <x:c r="M622" s="191" t="str">
        <x:v>5/30/2018</x:v>
      </x:c>
      <x:c r="N622" s="189" t="n">
        <x:v>1291.00</x:v>
      </x:c>
      <x:c r="O622" s="191" t="str">
        <x:v>8/23/2018</x:v>
      </x:c>
      <x:c r="P622" s="189" t="n">
        <x:v>1373.00</x:v>
      </x:c>
      <x:c r="Q622" s="206" t="n">
        <x:v>0.00</x:v>
      </x:c>
      <x:c r="R622" s="206" t="n">
        <x:v>0.00</x:v>
      </x:c>
      <x:c r="S622" s="189" t="n">
        <x:v/>
      </x:c>
      <x:c r="T622" s="187" t="n">
        <x:f ca="1">=IF(AND(U622=0,S622&gt;0),-100%,IF(OR(S622=0,S622="-"),"-",IF(AND(S622=0,U622=0),0%,IF(S622&lt;U622,SUM(U622-S622)/S622,IF(S622&gt;U622,SUM(-1*(S622-U622)/S622),"")))))</x:f>
        <x:v/>
      </x:c>
      <x:c r="U622" s="189" t="n">
        <x:v>82.00</x:v>
      </x:c>
      <x:c r="V622" s="189" t="n">
        <x:f ca="1">=SUM(U622/ round((O622- M622)/30.42,0))</x:f>
        <x:v/>
      </x:c>
      <x:c r="W622" s="195">
        <x:f ca="1">=IF(T622="","",IF(T622="-","",IF(U622=0,"",IF(OR(T622&gt;AA4,T622&lt;-AA4),"*",""))))</x:f>
        <x:v/>
      </x:c>
      <x:c r="X622" s="91" t="str">
        <x:v/>
      </x:c>
    </x:row>
    <x:row r="623" spans="1:25" s="12" x14ac:dyDescent="0.25">
      <x:c r="A623" s="96" t="str">
        <x:v>615</x:v>
      </x:c>
      <x:c r="B623" s="192" t="str">
        <x:v>FPR48745</x:v>
      </x:c>
      <x:c r="C623" s="192" t="str">
        <x:v>HP CLJ M476nw</x:v>
      </x:c>
      <x:c r="D623" s="192" t="str">
        <x:v>B/W Laser Prints</x:v>
      </x:c>
      <x:c r="E623" s="192" t="str">
        <x:v>CNB6G2T8SB</x:v>
      </x:c>
      <x:c r="F623" s="192" t="str">
        <x:v>Active</x:v>
      </x:c>
      <x:c r="G623" s="192" t="str">
        <x:v>M650 - Fort Worth (Corp)</x:v>
      </x:c>
      <x:c r="H623" s="192" t="str">
        <x:v/>
      </x:c>
      <x:c r="I623" s="192" t="str">
        <x:v/>
      </x:c>
      <x:c r="J623" s="192" t="str">
        <x:v/>
      </x:c>
      <x:c r="K623" s="192" t="str">
        <x:v>J. Schraub</x:v>
      </x:c>
      <x:c r="L623" s="192" t="str">
        <x:v>F501</x:v>
      </x:c>
      <x:c r="M623" s="192" t="str">
        <x:v>6/1/2014</x:v>
      </x:c>
      <x:c r="N623" s="183" t="n">
        <x:v>5.00</x:v>
      </x:c>
      <x:c r="O623" s="192" t="str">
        <x:v>12/9/2014</x:v>
      </x:c>
      <x:c r="P623" s="183" t="n">
        <x:v>82.00</x:v>
      </x:c>
      <x:c r="Q623" s="207" t="n">
        <x:v>0.00</x:v>
      </x:c>
      <x:c r="R623" s="207" t="n">
        <x:v>0.00</x:v>
      </x:c>
      <x:c r="S623" s="183" t="n">
        <x:v/>
      </x:c>
      <x:c r="T623" s="182" t="n">
        <x:f ca="1">=IF(AND(U623=0,S623&gt;0),-100%,IF(OR(S623=0,S623="-"),"-",IF(AND(S623=0,U623=0),0%,IF(S623&lt;U623,SUM(U623-S623)/S623,IF(S623&gt;U623,SUM(-1*(S623-U623)/S623),"")))))</x:f>
        <x:v/>
      </x:c>
      <x:c r="U623" s="183" t="n">
        <x:v>77.00</x:v>
      </x:c>
      <x:c r="V623" s="183" t="n">
        <x:f ca="1">=SUM(U623/ round((O623- M623)/30.42,0))</x:f>
        <x:v/>
      </x:c>
      <x:c r="W623" s="196">
        <x:f ca="1">=IF(T623="","",IF(T623="-","",IF(U623=0,"",IF(OR(T623&gt;AA4,T623&lt;-AA4),"*",""))))</x:f>
        <x:v/>
      </x:c>
      <x:c r="X623" s="98" t="str">
        <x:v/>
      </x:c>
    </x:row>
    <x:row r="624" spans="1:25" s="12" x14ac:dyDescent="0.25">
      <x:c r="A624" s="90" t="str">
        <x:v>616</x:v>
      </x:c>
      <x:c r="B624" s="191" t="str">
        <x:v>FPR55922</x:v>
      </x:c>
      <x:c r="C624" s="191" t="str">
        <x:v>HP LJ M401n</x:v>
      </x:c>
      <x:c r="D624" s="191" t="str">
        <x:v>B/W Laser Prints</x:v>
      </x:c>
      <x:c r="E624" s="191" t="str">
        <x:v>PHGDB79199</x:v>
      </x:c>
      <x:c r="F624" s="191" t="str">
        <x:v>Active</x:v>
      </x:c>
      <x:c r="G624" s="191" t="str">
        <x:v>1119 - Expressions Home Gallery</x:v>
      </x:c>
      <x:c r="H624" s="191" t="str">
        <x:v/>
      </x:c>
      <x:c r="I624" s="191" t="str">
        <x:v/>
      </x:c>
      <x:c r="J624" s="191" t="str">
        <x:v/>
      </x:c>
      <x:c r="K624" s="191" t="str">
        <x:v/>
      </x:c>
      <x:c r="L624" s="191" t="str">
        <x:v>1119</x:v>
      </x:c>
      <x:c r="M624" s="191" t="str">
        <x:v>3/1/2016</x:v>
      </x:c>
      <x:c r="N624" s="189" t="n">
        <x:v>0.00</x:v>
      </x:c>
      <x:c r="O624" s="191" t="str">
        <x:v>5/24/2016</x:v>
      </x:c>
      <x:c r="P624" s="189" t="n">
        <x:v>68.00</x:v>
      </x:c>
      <x:c r="Q624" s="206" t="n">
        <x:v>0.00</x:v>
      </x:c>
      <x:c r="R624" s="206" t="n">
        <x:v>0.00</x:v>
      </x:c>
      <x:c r="S624" s="189" t="n">
        <x:v/>
      </x:c>
      <x:c r="T624" s="187" t="n">
        <x:f ca="1">=IF(AND(U624=0,S624&gt;0),-100%,IF(OR(S624=0,S624="-"),"-",IF(AND(S624=0,U624=0),0%,IF(S624&lt;U624,SUM(U624-S624)/S624,IF(S624&gt;U624,SUM(-1*(S624-U624)/S624),"")))))</x:f>
        <x:v/>
      </x:c>
      <x:c r="U624" s="189" t="n">
        <x:v>68.00</x:v>
      </x:c>
      <x:c r="V624" s="189" t="n">
        <x:f ca="1">=SUM(U624/ round((O624- M624)/30.42,0))</x:f>
        <x:v/>
      </x:c>
      <x:c r="W624" s="195">
        <x:f ca="1">=IF(T624="","",IF(T624="-","",IF(U624=0,"",IF(OR(T624&gt;AA4,T624&lt;-AA4),"*",""))))</x:f>
        <x:v/>
      </x:c>
      <x:c r="X624" s="91" t="str">
        <x:v/>
      </x:c>
    </x:row>
    <x:row r="625" spans="1:25" s="12" x14ac:dyDescent="0.25">
      <x:c r="A625" s="96" t="str">
        <x:v>617</x:v>
      </x:c>
      <x:c r="B625" s="192" t="str">
        <x:v>FPR51532</x:v>
      </x:c>
      <x:c r="C625" s="192" t="str">
        <x:v>HP LJ M401n</x:v>
      </x:c>
      <x:c r="D625" s="192" t="str">
        <x:v>B/W Laser Prints</x:v>
      </x:c>
      <x:c r="E625" s="192" t="str">
        <x:v>PHGDB61010</x:v>
      </x:c>
      <x:c r="F625" s="192" t="str">
        <x:v>Active</x:v>
      </x:c>
      <x:c r="G625" s="192" t="str">
        <x:v>1017 - Waco</x:v>
      </x:c>
      <x:c r="H625" s="192" t="str">
        <x:v/>
      </x:c>
      <x:c r="I625" s="192" t="str">
        <x:v/>
      </x:c>
      <x:c r="J625" s="192" t="str">
        <x:v/>
      </x:c>
      <x:c r="K625" s="192" t="str">
        <x:v/>
      </x:c>
      <x:c r="L625" s="192" t="str">
        <x:v>1017</x:v>
      </x:c>
      <x:c r="M625" s="192" t="str">
        <x:v>2/21/2017</x:v>
      </x:c>
      <x:c r="N625" s="183" t="n">
        <x:v>611.00</x:v>
      </x:c>
      <x:c r="O625" s="192" t="str">
        <x:v>5/31/2017</x:v>
      </x:c>
      <x:c r="P625" s="183" t="n">
        <x:v>676.00</x:v>
      </x:c>
      <x:c r="Q625" s="207" t="n">
        <x:v>0.00</x:v>
      </x:c>
      <x:c r="R625" s="207" t="n">
        <x:v>0.00</x:v>
      </x:c>
      <x:c r="S625" s="183" t="n">
        <x:v/>
      </x:c>
      <x:c r="T625" s="182" t="n">
        <x:f ca="1">=IF(AND(U625=0,S625&gt;0),-100%,IF(OR(S625=0,S625="-"),"-",IF(AND(S625=0,U625=0),0%,IF(S625&lt;U625,SUM(U625-S625)/S625,IF(S625&gt;U625,SUM(-1*(S625-U625)/S625),"")))))</x:f>
        <x:v/>
      </x:c>
      <x:c r="U625" s="183" t="n">
        <x:v>65.00</x:v>
      </x:c>
      <x:c r="V625" s="183" t="n">
        <x:f ca="1">=SUM(U625/ round((O625- M625)/30.42,0))</x:f>
        <x:v/>
      </x:c>
      <x:c r="W625" s="196">
        <x:f ca="1">=IF(T625="","",IF(T625="-","",IF(U625=0,"",IF(OR(T625&gt;AA4,T625&lt;-AA4),"*",""))))</x:f>
        <x:v/>
      </x:c>
      <x:c r="X625" s="98" t="str">
        <x:v/>
      </x:c>
    </x:row>
    <x:row r="626" spans="1:25" s="12" x14ac:dyDescent="0.25">
      <x:c r="A626" s="90" t="str">
        <x:v>618</x:v>
      </x:c>
      <x:c r="B626" s="191" t="str">
        <x:v>FPR49129</x:v>
      </x:c>
      <x:c r="C626" s="191" t="str">
        <x:v>HP LJ M425</x:v>
      </x:c>
      <x:c r="D626" s="191" t="str">
        <x:v>B/W Laser Prints</x:v>
      </x:c>
      <x:c r="E626" s="191" t="str">
        <x:v>CNF8G77HW0</x:v>
      </x:c>
      <x:c r="F626" s="191" t="str">
        <x:v>Active</x:v>
      </x:c>
      <x:c r="G626" s="191" t="str">
        <x:v>1022 - Tyler</x:v>
      </x:c>
      <x:c r="H626" s="191" t="str">
        <x:v/>
      </x:c>
      <x:c r="I626" s="191" t="str">
        <x:v/>
      </x:c>
      <x:c r="J626" s="191" t="str">
        <x:v/>
      </x:c>
      <x:c r="K626" s="191" t="str">
        <x:v>David Sylvester</x:v>
      </x:c>
      <x:c r="L626" s="191" t="str">
        <x:v>1022</x:v>
      </x:c>
      <x:c r="M626" s="191" t="str">
        <x:v>6/1/2014</x:v>
      </x:c>
      <x:c r="N626" s="189" t="n">
        <x:v>5.00</x:v>
      </x:c>
      <x:c r="O626" s="191" t="str">
        <x:v>11/30/2014</x:v>
      </x:c>
      <x:c r="P626" s="189" t="n">
        <x:v>68.00</x:v>
      </x:c>
      <x:c r="Q626" s="206" t="n">
        <x:v>0.00</x:v>
      </x:c>
      <x:c r="R626" s="206" t="n">
        <x:v>0.00</x:v>
      </x:c>
      <x:c r="S626" s="189" t="n">
        <x:v/>
      </x:c>
      <x:c r="T626" s="187" t="n">
        <x:f ca="1">=IF(AND(U626=0,S626&gt;0),-100%,IF(OR(S626=0,S626="-"),"-",IF(AND(S626=0,U626=0),0%,IF(S626&lt;U626,SUM(U626-S626)/S626,IF(S626&gt;U626,SUM(-1*(S626-U626)/S626),"")))))</x:f>
        <x:v/>
      </x:c>
      <x:c r="U626" s="189" t="n">
        <x:v>63.00</x:v>
      </x:c>
      <x:c r="V626" s="189" t="n">
        <x:f ca="1">=SUM(U626/ round((O626- M626)/30.42,0))</x:f>
        <x:v/>
      </x:c>
      <x:c r="W626" s="195">
        <x:f ca="1">=IF(T626="","",IF(T626="-","",IF(U626=0,"",IF(OR(T626&gt;AA4,T626&lt;-AA4),"*",""))))</x:f>
        <x:v/>
      </x:c>
      <x:c r="X626" s="91" t="str">
        <x:v/>
      </x:c>
    </x:row>
    <x:row r="627" spans="1:25" s="12" x14ac:dyDescent="0.25">
      <x:c r="A627" s="96" t="str">
        <x:v>619</x:v>
      </x:c>
      <x:c r="B627" s="192" t="str">
        <x:v>FPR47409</x:v>
      </x:c>
      <x:c r="C627" s="192" t="str">
        <x:v>HP LJ M401dn</x:v>
      </x:c>
      <x:c r="D627" s="192" t="str">
        <x:v>B/W Laser Prints</x:v>
      </x:c>
      <x:c r="E627" s="192" t="str">
        <x:v>PHGFF11549</x:v>
      </x:c>
      <x:c r="F627" s="192" t="str">
        <x:v>Active</x:v>
      </x:c>
      <x:c r="G627" s="192" t="str">
        <x:v>1043 - Granbury</x:v>
      </x:c>
      <x:c r="H627" s="192" t="str">
        <x:v/>
      </x:c>
      <x:c r="I627" s="192" t="str">
        <x:v/>
      </x:c>
      <x:c r="J627" s="192" t="str">
        <x:v/>
      </x:c>
      <x:c r="K627" s="192" t="str">
        <x:v/>
      </x:c>
      <x:c r="L627" s="192" t="str">
        <x:v>1043</x:v>
      </x:c>
      <x:c r="M627" s="192" t="str">
        <x:v>5/30/2014</x:v>
      </x:c>
      <x:c r="N627" s="183" t="n">
        <x:v>0.00</x:v>
      </x:c>
      <x:c r="O627" s="192" t="str">
        <x:v>11/30/2014</x:v>
      </x:c>
      <x:c r="P627" s="183" t="n">
        <x:v>62.00</x:v>
      </x:c>
      <x:c r="Q627" s="207" t="n">
        <x:v>0.00</x:v>
      </x:c>
      <x:c r="R627" s="207" t="n">
        <x:v>0.00</x:v>
      </x:c>
      <x:c r="S627" s="183" t="n">
        <x:v/>
      </x:c>
      <x:c r="T627" s="182" t="n">
        <x:f ca="1">=IF(AND(U627=0,S627&gt;0),-100%,IF(OR(S627=0,S627="-"),"-",IF(AND(S627=0,U627=0),0%,IF(S627&lt;U627,SUM(U627-S627)/S627,IF(S627&gt;U627,SUM(-1*(S627-U627)/S627),"")))))</x:f>
        <x:v/>
      </x:c>
      <x:c r="U627" s="183" t="n">
        <x:v>62.00</x:v>
      </x:c>
      <x:c r="V627" s="183" t="n">
        <x:f ca="1">=SUM(U627/ round((O627- M627)/30.42,0))</x:f>
        <x:v/>
      </x:c>
      <x:c r="W627" s="196">
        <x:f ca="1">=IF(T627="","",IF(T627="-","",IF(U627=0,"",IF(OR(T627&gt;AA4,T627&lt;-AA4),"*",""))))</x:f>
        <x:v/>
      </x:c>
      <x:c r="X627" s="98" t="str">
        <x:v/>
      </x:c>
    </x:row>
    <x:row r="628" spans="1:25" s="12" x14ac:dyDescent="0.25">
      <x:c r="A628" s="90" t="str">
        <x:v>620</x:v>
      </x:c>
      <x:c r="B628" s="191" t="str">
        <x:v>FPR51530</x:v>
      </x:c>
      <x:c r="C628" s="191" t="str">
        <x:v>HP LJ M401n</x:v>
      </x:c>
      <x:c r="D628" s="191" t="str">
        <x:v>B/W Laser Prints</x:v>
      </x:c>
      <x:c r="E628" s="191" t="str">
        <x:v>PHGDB60989</x:v>
      </x:c>
      <x:c r="F628" s="191" t="str">
        <x:v>Active</x:v>
      </x:c>
      <x:c r="G628" s="191" t="str">
        <x:v>1086 - San Antonio Northwest</x:v>
      </x:c>
      <x:c r="H628" s="191" t="str">
        <x:v/>
      </x:c>
      <x:c r="I628" s="191" t="str">
        <x:v/>
      </x:c>
      <x:c r="J628" s="191" t="str">
        <x:v/>
      </x:c>
      <x:c r="K628" s="191" t="str">
        <x:v/>
      </x:c>
      <x:c r="L628" s="191" t="str">
        <x:v>1086</x:v>
      </x:c>
      <x:c r="M628" s="191" t="str">
        <x:v>12/4/2015</x:v>
      </x:c>
      <x:c r="N628" s="189" t="n">
        <x:v>0.00</x:v>
      </x:c>
      <x:c r="O628" s="191" t="str">
        <x:v>2/22/2016</x:v>
      </x:c>
      <x:c r="P628" s="189" t="n">
        <x:v>61.00</x:v>
      </x:c>
      <x:c r="Q628" s="206" t="n">
        <x:v>0.00</x:v>
      </x:c>
      <x:c r="R628" s="206" t="n">
        <x:v>0.00</x:v>
      </x:c>
      <x:c r="S628" s="189" t="n">
        <x:v/>
      </x:c>
      <x:c r="T628" s="187" t="n">
        <x:f ca="1">=IF(AND(U628=0,S628&gt;0),-100%,IF(OR(S628=0,S628="-"),"-",IF(AND(S628=0,U628=0),0%,IF(S628&lt;U628,SUM(U628-S628)/S628,IF(S628&gt;U628,SUM(-1*(S628-U628)/S628),"")))))</x:f>
        <x:v/>
      </x:c>
      <x:c r="U628" s="189" t="n">
        <x:v>61.00</x:v>
      </x:c>
      <x:c r="V628" s="189" t="n">
        <x:f ca="1">=SUM(U628/ round((O628- M628)/30.42,0))</x:f>
        <x:v/>
      </x:c>
      <x:c r="W628" s="195">
        <x:f ca="1">=IF(T628="","",IF(T628="-","",IF(U628=0,"",IF(OR(T628&gt;AA4,T628&lt;-AA4),"*",""))))</x:f>
        <x:v/>
      </x:c>
      <x:c r="X628" s="91" t="str">
        <x:v/>
      </x:c>
    </x:row>
    <x:row r="629" spans="1:25" s="12" x14ac:dyDescent="0.25">
      <x:c r="A629" s="96" t="str">
        <x:v>621</x:v>
      </x:c>
      <x:c r="B629" s="192" t="str">
        <x:v>FPR55939</x:v>
      </x:c>
      <x:c r="C629" s="192" t="str">
        <x:v>HP LJ M402dn</x:v>
      </x:c>
      <x:c r="D629" s="192" t="str">
        <x:v>B/W Laser Prints</x:v>
      </x:c>
      <x:c r="E629" s="192" t="str">
        <x:v>PHBQH07305</x:v>
      </x:c>
      <x:c r="F629" s="192" t="str">
        <x:v>Active</x:v>
      </x:c>
      <x:c r="G629" s="192" t="str">
        <x:v>1010 - Big Spring</x:v>
      </x:c>
      <x:c r="H629" s="192" t="str">
        <x:v/>
      </x:c>
      <x:c r="I629" s="192" t="str">
        <x:v/>
      </x:c>
      <x:c r="J629" s="192" t="str">
        <x:v/>
      </x:c>
      <x:c r="K629" s="192" t="str">
        <x:v/>
      </x:c>
      <x:c r="L629" s="192" t="str">
        <x:v>1010</x:v>
      </x:c>
      <x:c r="M629" s="192" t="str">
        <x:v>5/2/2016</x:v>
      </x:c>
      <x:c r="N629" s="183" t="n">
        <x:v>0.00</x:v>
      </x:c>
      <x:c r="O629" s="192" t="str">
        <x:v>5/27/2016</x:v>
      </x:c>
      <x:c r="P629" s="183" t="n">
        <x:v>61.00</x:v>
      </x:c>
      <x:c r="Q629" s="207" t="n">
        <x:v>0.00</x:v>
      </x:c>
      <x:c r="R629" s="207" t="n">
        <x:v>0.00</x:v>
      </x:c>
      <x:c r="S629" s="183" t="n">
        <x:v/>
      </x:c>
      <x:c r="T629" s="182" t="n">
        <x:f ca="1">=IF(AND(U629=0,S629&gt;0),-100%,IF(OR(S629=0,S629="-"),"-",IF(AND(S629=0,U629=0),0%,IF(S629&lt;U629,SUM(U629-S629)/S629,IF(S629&gt;U629,SUM(-1*(S629-U629)/S629),"")))))</x:f>
        <x:v/>
      </x:c>
      <x:c r="U629" s="183" t="n">
        <x:v>61.00</x:v>
      </x:c>
      <x:c r="V629" s="183" t="n">
        <x:f ca="1">=SUM(U629/ round((O629- M629)/30.42,0))</x:f>
        <x:v/>
      </x:c>
      <x:c r="W629" s="196">
        <x:f ca="1">=IF(T629="","",IF(T629="-","",IF(U629=0,"",IF(OR(T629&gt;AA4,T629&lt;-AA4),"*",""))))</x:f>
        <x:v/>
      </x:c>
      <x:c r="X629" s="98" t="str">
        <x:v/>
      </x:c>
    </x:row>
    <x:row r="630" spans="1:25" s="12" x14ac:dyDescent="0.25">
      <x:c r="A630" s="90" t="str">
        <x:v>622</x:v>
      </x:c>
      <x:c r="B630" s="191" t="str">
        <x:v>FPR59274</x:v>
      </x:c>
      <x:c r="C630" s="191" t="str">
        <x:v>HP CLJ M477fnw</x:v>
      </x:c>
      <x:c r="D630" s="191" t="str">
        <x:v>B/W Laser Prints</x:v>
      </x:c>
      <x:c r="E630" s="191" t="str">
        <x:v>VNBKK6CH9V</x:v>
      </x:c>
      <x:c r="F630" s="191" t="str">
        <x:v>Active</x:v>
      </x:c>
      <x:c r="G630" s="191" t="str">
        <x:v>1133 - West Hollywood</x:v>
      </x:c>
      <x:c r="H630" s="191" t="str">
        <x:v/>
      </x:c>
      <x:c r="I630" s="191" t="str">
        <x:v/>
      </x:c>
      <x:c r="J630" s="191" t="str">
        <x:v/>
      </x:c>
      <x:c r="K630" s="191" t="str">
        <x:v/>
      </x:c>
      <x:c r="L630" s="191" t="str">
        <x:v>1133</x:v>
      </x:c>
      <x:c r="M630" s="191" t="str">
        <x:v>9/1/2017</x:v>
      </x:c>
      <x:c r="N630" s="189" t="n">
        <x:v>0.00</x:v>
      </x:c>
      <x:c r="O630" s="191" t="str">
        <x:v>2/28/2018</x:v>
      </x:c>
      <x:c r="P630" s="189" t="n">
        <x:v>59.00</x:v>
      </x:c>
      <x:c r="Q630" s="206" t="n">
        <x:v>0.00</x:v>
      </x:c>
      <x:c r="R630" s="206" t="n">
        <x:v>0.00</x:v>
      </x:c>
      <x:c r="S630" s="189" t="n">
        <x:v/>
      </x:c>
      <x:c r="T630" s="187" t="n">
        <x:f ca="1">=IF(AND(U630=0,S630&gt;0),-100%,IF(OR(S630=0,S630="-"),"-",IF(AND(S630=0,U630=0),0%,IF(S630&lt;U630,SUM(U630-S630)/S630,IF(S630&gt;U630,SUM(-1*(S630-U630)/S630),"")))))</x:f>
        <x:v/>
      </x:c>
      <x:c r="U630" s="189" t="n">
        <x:v>59.00</x:v>
      </x:c>
      <x:c r="V630" s="189" t="n">
        <x:f ca="1">=SUM(U630/ round((O630- M630)/30.42,0))</x:f>
        <x:v/>
      </x:c>
      <x:c r="W630" s="195">
        <x:f ca="1">=IF(T630="","",IF(T630="-","",IF(U630=0,"",IF(OR(T630&gt;AA4,T630&lt;-AA4),"*",""))))</x:f>
        <x:v/>
      </x:c>
      <x:c r="X630" s="91" t="str">
        <x:v/>
      </x:c>
    </x:row>
    <x:row r="631" spans="1:25" s="12" x14ac:dyDescent="0.25">
      <x:c r="A631" s="96" t="str">
        <x:v>623</x:v>
      </x:c>
      <x:c r="B631" s="192" t="str">
        <x:v>FPR47449</x:v>
      </x:c>
      <x:c r="C631" s="192" t="str">
        <x:v>HP CLJ  M551</x:v>
      </x:c>
      <x:c r="D631" s="192" t="str">
        <x:v>B/W Laser Prints</x:v>
      </x:c>
      <x:c r="E631" s="192" t="str">
        <x:v>CNBCD8N0YK</x:v>
      </x:c>
      <x:c r="F631" s="192" t="str">
        <x:v>Active</x:v>
      </x:c>
      <x:c r="G631" s="192" t="str">
        <x:v>M650 - Annex</x:v>
      </x:c>
      <x:c r="H631" s="192" t="str">
        <x:v/>
      </x:c>
      <x:c r="I631" s="192" t="str">
        <x:v/>
      </x:c>
      <x:c r="J631" s="192" t="str">
        <x:v/>
      </x:c>
      <x:c r="K631" s="192" t="str">
        <x:v/>
      </x:c>
      <x:c r="L631" s="192" t="str">
        <x:v>M650</x:v>
      </x:c>
      <x:c r="M631" s="192" t="str">
        <x:v>5/27/2016</x:v>
      </x:c>
      <x:c r="N631" s="183" t="n">
        <x:v>3517.00</x:v>
      </x:c>
      <x:c r="O631" s="192" t="str">
        <x:v>9/1/2016</x:v>
      </x:c>
      <x:c r="P631" s="183" t="n">
        <x:v>3576.00</x:v>
      </x:c>
      <x:c r="Q631" s="207" t="n">
        <x:v>0.00</x:v>
      </x:c>
      <x:c r="R631" s="207" t="n">
        <x:v>0.00</x:v>
      </x:c>
      <x:c r="S631" s="183" t="n">
        <x:v/>
      </x:c>
      <x:c r="T631" s="182" t="n">
        <x:f ca="1">=IF(AND(U631=0,S631&gt;0),-100%,IF(OR(S631=0,S631="-"),"-",IF(AND(S631=0,U631=0),0%,IF(S631&lt;U631,SUM(U631-S631)/S631,IF(S631&gt;U631,SUM(-1*(S631-U631)/S631),"")))))</x:f>
        <x:v/>
      </x:c>
      <x:c r="U631" s="183" t="n">
        <x:v>59.00</x:v>
      </x:c>
      <x:c r="V631" s="183" t="n">
        <x:f ca="1">=SUM(U631/ round((O631- M631)/30.42,0))</x:f>
        <x:v/>
      </x:c>
      <x:c r="W631" s="196">
        <x:f ca="1">=IF(T631="","",IF(T631="-","",IF(U631=0,"",IF(OR(T631&gt;AA4,T631&lt;-AA4),"*",""))))</x:f>
        <x:v/>
      </x:c>
      <x:c r="X631" s="98" t="str">
        <x:v/>
      </x:c>
    </x:row>
    <x:row r="632" spans="1:25" s="12" x14ac:dyDescent="0.25">
      <x:c r="A632" s="90" t="str">
        <x:v>624</x:v>
      </x:c>
      <x:c r="B632" s="191" t="str">
        <x:v>FPR56049</x:v>
      </x:c>
      <x:c r="C632" s="191" t="str">
        <x:v>HP LJ M425</x:v>
      </x:c>
      <x:c r="D632" s="191" t="str">
        <x:v>B/W Laser Prints</x:v>
      </x:c>
      <x:c r="E632" s="191" t="str">
        <x:v>CNF8H6XLLQ</x:v>
      </x:c>
      <x:c r="F632" s="191" t="str">
        <x:v>Active</x:v>
      </x:c>
      <x:c r="G632" s="191" t="str">
        <x:v>1007 - Houston Central</x:v>
      </x:c>
      <x:c r="H632" s="191" t="str">
        <x:v/>
      </x:c>
      <x:c r="I632" s="191" t="str">
        <x:v>Credits</x:v>
      </x:c>
      <x:c r="J632" s="191" t="str">
        <x:v>1</x:v>
      </x:c>
      <x:c r="K632" s="191" t="str">
        <x:v>Roland</x:v>
      </x:c>
      <x:c r="L632" s="191" t="str">
        <x:v>1007</x:v>
      </x:c>
      <x:c r="M632" s="191" t="str">
        <x:v>2/14/2017</x:v>
      </x:c>
      <x:c r="N632" s="189" t="n">
        <x:v>55.00</x:v>
      </x:c>
      <x:c r="O632" s="191" t="str">
        <x:v>2/21/2017</x:v>
      </x:c>
      <x:c r="P632" s="189" t="n">
        <x:v>113.00</x:v>
      </x:c>
      <x:c r="Q632" s="206" t="n">
        <x:v>0.00</x:v>
      </x:c>
      <x:c r="R632" s="206" t="n">
        <x:v>0.00</x:v>
      </x:c>
      <x:c r="S632" s="189" t="n">
        <x:v/>
      </x:c>
      <x:c r="T632" s="187" t="n">
        <x:f ca="1">=IF(AND(U632=0,S632&gt;0),-100%,IF(OR(S632=0,S632="-"),"-",IF(AND(S632=0,U632=0),0%,IF(S632&lt;U632,SUM(U632-S632)/S632,IF(S632&gt;U632,SUM(-1*(S632-U632)/S632),"")))))</x:f>
        <x:v/>
      </x:c>
      <x:c r="U632" s="189" t="n">
        <x:v>58.00</x:v>
      </x:c>
      <x:c r="V632" s="189" t="n">
        <x:f ca="1">=SUM(U632/ round((O632- M632)/30.42,0))</x:f>
        <x:v/>
      </x:c>
      <x:c r="W632" s="195">
        <x:f ca="1">=IF(T632="","",IF(T632="-","",IF(U632=0,"",IF(OR(T632&gt;AA4,T632&lt;-AA4),"*",""))))</x:f>
        <x:v/>
      </x:c>
      <x:c r="X632" s="91" t="str">
        <x:v/>
      </x:c>
    </x:row>
    <x:row r="633" spans="1:25" s="12" x14ac:dyDescent="0.25">
      <x:c r="A633" s="96" t="str">
        <x:v>625</x:v>
      </x:c>
      <x:c r="B633" s="192" t="str">
        <x:v>FPR55978</x:v>
      </x:c>
      <x:c r="C633" s="192" t="str">
        <x:v>HP LJ M402dn</x:v>
      </x:c>
      <x:c r="D633" s="192" t="str">
        <x:v>B/W Laser Prints</x:v>
      </x:c>
      <x:c r="E633" s="192" t="str">
        <x:v>PHBQF41271</x:v>
      </x:c>
      <x:c r="F633" s="192" t="str">
        <x:v>Active</x:v>
      </x:c>
      <x:c r="G633" s="192" t="str">
        <x:v>1045 - McAllen Showroom</x:v>
      </x:c>
      <x:c r="H633" s="192" t="str">
        <x:v/>
      </x:c>
      <x:c r="I633" s="192" t="str">
        <x:v>Office</x:v>
      </x:c>
      <x:c r="J633" s="192" t="str">
        <x:v/>
      </x:c>
      <x:c r="K633" s="192" t="str">
        <x:v/>
      </x:c>
      <x:c r="L633" s="192" t="str">
        <x:v>1045</x:v>
      </x:c>
      <x:c r="M633" s="192" t="str">
        <x:v>2/28/2018</x:v>
      </x:c>
      <x:c r="N633" s="183" t="n">
        <x:v>268.00</x:v>
      </x:c>
      <x:c r="O633" s="192" t="str">
        <x:v>5/30/2018</x:v>
      </x:c>
      <x:c r="P633" s="183" t="n">
        <x:v>326.00</x:v>
      </x:c>
      <x:c r="Q633" s="207" t="n">
        <x:v>0.00</x:v>
      </x:c>
      <x:c r="R633" s="207" t="n">
        <x:v>0.00</x:v>
      </x:c>
      <x:c r="S633" s="183" t="n">
        <x:v/>
      </x:c>
      <x:c r="T633" s="182" t="n">
        <x:f ca="1">=IF(AND(U633=0,S633&gt;0),-100%,IF(OR(S633=0,S633="-"),"-",IF(AND(S633=0,U633=0),0%,IF(S633&lt;U633,SUM(U633-S633)/S633,IF(S633&gt;U633,SUM(-1*(S633-U633)/S633),"")))))</x:f>
        <x:v/>
      </x:c>
      <x:c r="U633" s="183" t="n">
        <x:v>58.00</x:v>
      </x:c>
      <x:c r="V633" s="183" t="n">
        <x:f ca="1">=SUM(U633/ round((O633- M633)/30.42,0))</x:f>
        <x:v/>
      </x:c>
      <x:c r="W633" s="196">
        <x:f ca="1">=IF(T633="","",IF(T633="-","",IF(U633=0,"",IF(OR(T633&gt;AA4,T633&lt;-AA4),"*",""))))</x:f>
        <x:v/>
      </x:c>
      <x:c r="X633" s="98" t="str">
        <x:v/>
      </x:c>
    </x:row>
    <x:row r="634" spans="1:25" s="12" x14ac:dyDescent="0.25">
      <x:c r="A634" s="90" t="str">
        <x:v>626</x:v>
      </x:c>
      <x:c r="B634" s="191" t="str">
        <x:v>FPR50562</x:v>
      </x:c>
      <x:c r="C634" s="191" t="str">
        <x:v>HP CLJ M476dn MFP</x:v>
      </x:c>
      <x:c r="D634" s="191" t="str">
        <x:v>B/W Laser Prints</x:v>
      </x:c>
      <x:c r="E634" s="191" t="str">
        <x:v>CNB8G7X9YR</x:v>
      </x:c>
      <x:c r="F634" s="191" t="str">
        <x:v>Active</x:v>
      </x:c>
      <x:c r="G634" s="191" t="str">
        <x:v>M100 - Water Gardens Bldg.</x:v>
      </x:c>
      <x:c r="H634" s="191" t="str">
        <x:v/>
      </x:c>
      <x:c r="I634" s="191" t="str">
        <x:v/>
      </x:c>
      <x:c r="J634" s="191" t="str">
        <x:v/>
      </x:c>
      <x:c r="K634" s="191" t="str">
        <x:v>Gary Hibbs</x:v>
      </x:c>
      <x:c r="L634" s="191" t="str">
        <x:v>M152</x:v>
      </x:c>
      <x:c r="M634" s="191" t="str">
        <x:v>5/22/2018</x:v>
      </x:c>
      <x:c r="N634" s="189" t="n">
        <x:v>5378.00</x:v>
      </x:c>
      <x:c r="O634" s="191" t="str">
        <x:v>8/28/2018</x:v>
      </x:c>
      <x:c r="P634" s="189" t="n">
        <x:v>5432.00</x:v>
      </x:c>
      <x:c r="Q634" s="206" t="n">
        <x:v>0.00</x:v>
      </x:c>
      <x:c r="R634" s="206" t="n">
        <x:v>0.00</x:v>
      </x:c>
      <x:c r="S634" s="189" t="n">
        <x:v/>
      </x:c>
      <x:c r="T634" s="187" t="n">
        <x:f ca="1">=IF(AND(U634=0,S634&gt;0),-100%,IF(OR(S634=0,S634="-"),"-",IF(AND(S634=0,U634=0),0%,IF(S634&lt;U634,SUM(U634-S634)/S634,IF(S634&gt;U634,SUM(-1*(S634-U634)/S634),"")))))</x:f>
        <x:v/>
      </x:c>
      <x:c r="U634" s="189" t="n">
        <x:v>54.00</x:v>
      </x:c>
      <x:c r="V634" s="189" t="n">
        <x:f ca="1">=SUM(U634/ round((O634- M634)/30.42,0))</x:f>
        <x:v/>
      </x:c>
      <x:c r="W634" s="195">
        <x:f ca="1">=IF(T634="","",IF(T634="-","",IF(U634=0,"",IF(OR(T634&gt;AA4,T634&lt;-AA4),"*",""))))</x:f>
        <x:v/>
      </x:c>
      <x:c r="X634" s="91" t="str">
        <x:v/>
      </x:c>
    </x:row>
    <x:row r="635" spans="1:25" s="12" x14ac:dyDescent="0.25">
      <x:c r="A635" s="96" t="str">
        <x:v>627</x:v>
      </x:c>
      <x:c r="B635" s="192" t="str">
        <x:v>AFPR51581</x:v>
      </x:c>
      <x:c r="C635" s="192" t="str">
        <x:v>HP LJ M401dn</x:v>
      </x:c>
      <x:c r="D635" s="192" t="str">
        <x:v>B/W Laser Prints</x:v>
      </x:c>
      <x:c r="E635" s="192" t="str">
        <x:v>PHGFF11548</x:v>
      </x:c>
      <x:c r="F635" s="192" t="str">
        <x:v>Inactive</x:v>
      </x:c>
      <x:c r="G635" s="192" t="str">
        <x:v>M650 - Annex</x:v>
      </x:c>
      <x:c r="H635" s="192" t="str">
        <x:v/>
      </x:c>
      <x:c r="I635" s="192" t="str">
        <x:v/>
      </x:c>
      <x:c r="J635" s="192" t="str">
        <x:v/>
      </x:c>
      <x:c r="K635" s="192" t="str">
        <x:v/>
      </x:c>
      <x:c r="L635" s="192" t="str">
        <x:v>1008</x:v>
      </x:c>
      <x:c r="M635" s="192" t="str">
        <x:v>6/4/2014</x:v>
      </x:c>
      <x:c r="N635" s="183" t="n">
        <x:v>0.00</x:v>
      </x:c>
      <x:c r="O635" s="192" t="str">
        <x:v>11/30/2014</x:v>
      </x:c>
      <x:c r="P635" s="183" t="n">
        <x:v>51.00</x:v>
      </x:c>
      <x:c r="Q635" s="207" t="n">
        <x:v>0.00</x:v>
      </x:c>
      <x:c r="R635" s="207" t="n">
        <x:v>0.00</x:v>
      </x:c>
      <x:c r="S635" s="183" t="n">
        <x:v/>
      </x:c>
      <x:c r="T635" s="182" t="n">
        <x:f ca="1">=IF(AND(U635=0,S635&gt;0),-100%,IF(OR(S635=0,S635="-"),"-",IF(AND(S635=0,U635=0),0%,IF(S635&lt;U635,SUM(U635-S635)/S635,IF(S635&gt;U635,SUM(-1*(S635-U635)/S635),"")))))</x:f>
        <x:v/>
      </x:c>
      <x:c r="U635" s="183" t="n">
        <x:v>51.00</x:v>
      </x:c>
      <x:c r="V635" s="183" t="n">
        <x:f ca="1">=SUM(U635/ round((O635- M635)/30.42,0))</x:f>
        <x:v/>
      </x:c>
      <x:c r="W635" s="196">
        <x:f ca="1">=IF(T635="","",IF(T635="-","",IF(U635=0,"",IF(OR(T635&gt;AA4,T635&lt;-AA4),"*",""))))</x:f>
        <x:v/>
      </x:c>
      <x:c r="X635" s="98" t="str">
        <x:v/>
      </x:c>
    </x:row>
    <x:row r="636" spans="1:25" s="12" x14ac:dyDescent="0.25">
      <x:c r="A636" s="90" t="str">
        <x:v>628</x:v>
      </x:c>
      <x:c r="B636" s="191" t="str">
        <x:v>FPR55961</x:v>
      </x:c>
      <x:c r="C636" s="191" t="str">
        <x:v>HP LJ M402dn</x:v>
      </x:c>
      <x:c r="D636" s="191" t="str">
        <x:v>B/W Laser Prints</x:v>
      </x:c>
      <x:c r="E636" s="191" t="str">
        <x:v>PHBQH07315</x:v>
      </x:c>
      <x:c r="F636" s="191" t="str">
        <x:v>Active</x:v>
      </x:c>
      <x:c r="G636" s="191" t="str">
        <x:v>1075 - Garden City, KS</x:v>
      </x:c>
      <x:c r="H636" s="191" t="str">
        <x:v/>
      </x:c>
      <x:c r="I636" s="191" t="str">
        <x:v/>
      </x:c>
      <x:c r="J636" s="191" t="str">
        <x:v/>
      </x:c>
      <x:c r="K636" s="191" t="str">
        <x:v/>
      </x:c>
      <x:c r="L636" s="191" t="str">
        <x:v>1075</x:v>
      </x:c>
      <x:c r="M636" s="191" t="str">
        <x:v>5/18/2016</x:v>
      </x:c>
      <x:c r="N636" s="189" t="n">
        <x:v>0.00</x:v>
      </x:c>
      <x:c r="O636" s="191" t="str">
        <x:v>5/27/2016</x:v>
      </x:c>
      <x:c r="P636" s="189" t="n">
        <x:v>51.00</x:v>
      </x:c>
      <x:c r="Q636" s="206" t="n">
        <x:v>0.00</x:v>
      </x:c>
      <x:c r="R636" s="206" t="n">
        <x:v>0.00</x:v>
      </x:c>
      <x:c r="S636" s="189" t="n">
        <x:v/>
      </x:c>
      <x:c r="T636" s="187" t="n">
        <x:f ca="1">=IF(AND(U636=0,S636&gt;0),-100%,IF(OR(S636=0,S636="-"),"-",IF(AND(S636=0,U636=0),0%,IF(S636&lt;U636,SUM(U636-S636)/S636,IF(S636&gt;U636,SUM(-1*(S636-U636)/S636),"")))))</x:f>
        <x:v/>
      </x:c>
      <x:c r="U636" s="189" t="n">
        <x:v>51.00</x:v>
      </x:c>
      <x:c r="V636" s="189" t="n">
        <x:f ca="1">=SUM(U636/ round((O636- M636)/30.42,0))</x:f>
        <x:v/>
      </x:c>
      <x:c r="W636" s="195">
        <x:f ca="1">=IF(T636="","",IF(T636="-","",IF(U636=0,"",IF(OR(T636&gt;AA4,T636&lt;-AA4),"*",""))))</x:f>
        <x:v/>
      </x:c>
      <x:c r="X636" s="91" t="str">
        <x:v/>
      </x:c>
    </x:row>
    <x:row r="637" spans="1:25" s="12" x14ac:dyDescent="0.25">
      <x:c r="A637" s="96" t="str">
        <x:v>629</x:v>
      </x:c>
      <x:c r="B637" s="192" t="str">
        <x:v>FPR49053</x:v>
      </x:c>
      <x:c r="C637" s="192" t="str">
        <x:v>HP LJ M602</x:v>
      </x:c>
      <x:c r="D637" s="192" t="str">
        <x:v>B/W Laser Prints</x:v>
      </x:c>
      <x:c r="E637" s="192" t="str">
        <x:v>CNDCG8F1P8</x:v>
      </x:c>
      <x:c r="F637" s="192" t="str">
        <x:v>Active</x:v>
      </x:c>
      <x:c r="G637" s="192" t="str">
        <x:v>M650 - Annex</x:v>
      </x:c>
      <x:c r="H637" s="192" t="str">
        <x:v/>
      </x:c>
      <x:c r="I637" s="192" t="str">
        <x:v>Accounts Payable</x:v>
      </x:c>
      <x:c r="J637" s="192" t="str">
        <x:v/>
      </x:c>
      <x:c r="K637" s="192" t="str">
        <x:v>Eric Blanchard</x:v>
      </x:c>
      <x:c r="L637" s="192" t="str">
        <x:v>M151</x:v>
      </x:c>
      <x:c r="M637" s="192" t="str">
        <x:v>6/1/2014</x:v>
      </x:c>
      <x:c r="N637" s="183" t="n">
        <x:v>2.00</x:v>
      </x:c>
      <x:c r="O637" s="192" t="str">
        <x:v>12/9/2014</x:v>
      </x:c>
      <x:c r="P637" s="183" t="n">
        <x:v>52.00</x:v>
      </x:c>
      <x:c r="Q637" s="207" t="n">
        <x:v>0.00</x:v>
      </x:c>
      <x:c r="R637" s="207" t="n">
        <x:v>0.00</x:v>
      </x:c>
      <x:c r="S637" s="183" t="n">
        <x:v/>
      </x:c>
      <x:c r="T637" s="182" t="n">
        <x:f ca="1">=IF(AND(U637=0,S637&gt;0),-100%,IF(OR(S637=0,S637="-"),"-",IF(AND(S637=0,U637=0),0%,IF(S637&lt;U637,SUM(U637-S637)/S637,IF(S637&gt;U637,SUM(-1*(S637-U637)/S637),"")))))</x:f>
        <x:v/>
      </x:c>
      <x:c r="U637" s="183" t="n">
        <x:v>50.00</x:v>
      </x:c>
      <x:c r="V637" s="183" t="n">
        <x:f ca="1">=SUM(U637/ round((O637- M637)/30.42,0))</x:f>
        <x:v/>
      </x:c>
      <x:c r="W637" s="196">
        <x:f ca="1">=IF(T637="","",IF(T637="-","",IF(U637=0,"",IF(OR(T637&gt;AA4,T637&lt;-AA4),"*",""))))</x:f>
        <x:v/>
      </x:c>
      <x:c r="X637" s="98" t="str">
        <x:v/>
      </x:c>
    </x:row>
    <x:row r="638" spans="1:25" s="12" x14ac:dyDescent="0.25">
      <x:c r="A638" s="90" t="str">
        <x:v>630</x:v>
      </x:c>
      <x:c r="B638" s="191" t="str">
        <x:v>FPR49099</x:v>
      </x:c>
      <x:c r="C638" s="191" t="str">
        <x:v>HP CLJ M476dn MFP</x:v>
      </x:c>
      <x:c r="D638" s="191" t="str">
        <x:v>B/W Laser Prints</x:v>
      </x:c>
      <x:c r="E638" s="191" t="str">
        <x:v>CNB8G4H2XF</x:v>
      </x:c>
      <x:c r="F638" s="191" t="str">
        <x:v>Active</x:v>
      </x:c>
      <x:c r="G638" s="191" t="str">
        <x:v>1007 - Houston Central</x:v>
      </x:c>
      <x:c r="H638" s="191" t="str">
        <x:v/>
      </x:c>
      <x:c r="I638" s="191" t="str">
        <x:v/>
      </x:c>
      <x:c r="J638" s="191" t="str">
        <x:v>1</x:v>
      </x:c>
      <x:c r="K638" s="191" t="str">
        <x:v>Shane</x:v>
      </x:c>
      <x:c r="L638" s="191" t="str">
        <x:v>1007</x:v>
      </x:c>
      <x:c r="M638" s="191" t="str">
        <x:v>6/1/2014</x:v>
      </x:c>
      <x:c r="N638" s="189" t="n">
        <x:v>3.00</x:v>
      </x:c>
      <x:c r="O638" s="191" t="str">
        <x:v>12/9/2014</x:v>
      </x:c>
      <x:c r="P638" s="189" t="n">
        <x:v>53.00</x:v>
      </x:c>
      <x:c r="Q638" s="206" t="n">
        <x:v>0.00</x:v>
      </x:c>
      <x:c r="R638" s="206" t="n">
        <x:v>0.00</x:v>
      </x:c>
      <x:c r="S638" s="189" t="n">
        <x:v/>
      </x:c>
      <x:c r="T638" s="187" t="n">
        <x:f ca="1">=IF(AND(U638=0,S638&gt;0),-100%,IF(OR(S638=0,S638="-"),"-",IF(AND(S638=0,U638=0),0%,IF(S638&lt;U638,SUM(U638-S638)/S638,IF(S638&gt;U638,SUM(-1*(S638-U638)/S638),"")))))</x:f>
        <x:v/>
      </x:c>
      <x:c r="U638" s="189" t="n">
        <x:v>50.00</x:v>
      </x:c>
      <x:c r="V638" s="189" t="n">
        <x:f ca="1">=SUM(U638/ round((O638- M638)/30.42,0))</x:f>
        <x:v/>
      </x:c>
      <x:c r="W638" s="195">
        <x:f ca="1">=IF(T638="","",IF(T638="-","",IF(U638=0,"",IF(OR(T638&gt;AA4,T638&lt;-AA4),"*",""))))</x:f>
        <x:v/>
      </x:c>
      <x:c r="X638" s="91" t="str">
        <x:v/>
      </x:c>
    </x:row>
    <x:row r="639" spans="1:25" s="12" x14ac:dyDescent="0.25">
      <x:c r="A639" s="96" t="str">
        <x:v>631</x:v>
      </x:c>
      <x:c r="B639" s="192" t="str">
        <x:v>AFPR51585</x:v>
      </x:c>
      <x:c r="C639" s="192" t="str">
        <x:v>HP LJ M401dn</x:v>
      </x:c>
      <x:c r="D639" s="192" t="str">
        <x:v>B/W Laser Prints</x:v>
      </x:c>
      <x:c r="E639" s="192" t="str">
        <x:v>PHGFD03293</x:v>
      </x:c>
      <x:c r="F639" s="192" t="str">
        <x:v>Inactive</x:v>
      </x:c>
      <x:c r="G639" s="192" t="str">
        <x:v>M650 - Annex</x:v>
      </x:c>
      <x:c r="H639" s="192" t="str">
        <x:v/>
      </x:c>
      <x:c r="I639" s="192" t="str">
        <x:v/>
      </x:c>
      <x:c r="J639" s="192" t="str">
        <x:v/>
      </x:c>
      <x:c r="K639" s="192" t="str">
        <x:v/>
      </x:c>
      <x:c r="L639" s="192" t="str">
        <x:v>1008</x:v>
      </x:c>
      <x:c r="M639" s="192" t="str">
        <x:v>6/4/2014</x:v>
      </x:c>
      <x:c r="N639" s="183" t="n">
        <x:v>0.00</x:v>
      </x:c>
      <x:c r="O639" s="192" t="str">
        <x:v>11/30/2014</x:v>
      </x:c>
      <x:c r="P639" s="183" t="n">
        <x:v>46.00</x:v>
      </x:c>
      <x:c r="Q639" s="207" t="n">
        <x:v>0.00</x:v>
      </x:c>
      <x:c r="R639" s="207" t="n">
        <x:v>0.00</x:v>
      </x:c>
      <x:c r="S639" s="183" t="n">
        <x:v/>
      </x:c>
      <x:c r="T639" s="182" t="n">
        <x:f ca="1">=IF(AND(U639=0,S639&gt;0),-100%,IF(OR(S639=0,S639="-"),"-",IF(AND(S639=0,U639=0),0%,IF(S639&lt;U639,SUM(U639-S639)/S639,IF(S639&gt;U639,SUM(-1*(S639-U639)/S639),"")))))</x:f>
        <x:v/>
      </x:c>
      <x:c r="U639" s="183" t="n">
        <x:v>46.00</x:v>
      </x:c>
      <x:c r="V639" s="183" t="n">
        <x:f ca="1">=SUM(U639/ round((O639- M639)/30.42,0))</x:f>
        <x:v/>
      </x:c>
      <x:c r="W639" s="196">
        <x:f ca="1">=IF(T639="","",IF(T639="-","",IF(U639=0,"",IF(OR(T639&gt;AA4,T639&lt;-AA4),"*",""))))</x:f>
        <x:v/>
      </x:c>
      <x:c r="X639" s="98" t="str">
        <x:v/>
      </x:c>
    </x:row>
    <x:row r="640" spans="1:25" s="12" x14ac:dyDescent="0.25">
      <x:c r="A640" s="90" t="str">
        <x:v>632</x:v>
      </x:c>
      <x:c r="B640" s="191" t="str">
        <x:v>FPR55985</x:v>
      </x:c>
      <x:c r="C640" s="191" t="str">
        <x:v>HP LJ M402dn</x:v>
      </x:c>
      <x:c r="D640" s="191" t="str">
        <x:v>B/W Laser Prints</x:v>
      </x:c>
      <x:c r="E640" s="191" t="str">
        <x:v>PHBQG09154</x:v>
      </x:c>
      <x:c r="F640" s="191" t="str">
        <x:v>Active</x:v>
      </x:c>
      <x:c r="G640" s="191" t="str">
        <x:v>1101 - Oklahoma City</x:v>
      </x:c>
      <x:c r="H640" s="191" t="str">
        <x:v/>
      </x:c>
      <x:c r="I640" s="191" t="str">
        <x:v/>
      </x:c>
      <x:c r="J640" s="191" t="str">
        <x:v/>
      </x:c>
      <x:c r="K640" s="191" t="str">
        <x:v/>
      </x:c>
      <x:c r="L640" s="191" t="str">
        <x:v>1101</x:v>
      </x:c>
      <x:c r="M640" s="191" t="str">
        <x:v>5/2/2016</x:v>
      </x:c>
      <x:c r="N640" s="189" t="n">
        <x:v>0.00</x:v>
      </x:c>
      <x:c r="O640" s="191" t="str">
        <x:v>5/27/2016</x:v>
      </x:c>
      <x:c r="P640" s="189" t="n">
        <x:v>43.00</x:v>
      </x:c>
      <x:c r="Q640" s="206" t="n">
        <x:v>0.00</x:v>
      </x:c>
      <x:c r="R640" s="206" t="n">
        <x:v>0.00</x:v>
      </x:c>
      <x:c r="S640" s="189" t="n">
        <x:v/>
      </x:c>
      <x:c r="T640" s="187" t="n">
        <x:f ca="1">=IF(AND(U640=0,S640&gt;0),-100%,IF(OR(S640=0,S640="-"),"-",IF(AND(S640=0,U640=0),0%,IF(S640&lt;U640,SUM(U640-S640)/S640,IF(S640&gt;U640,SUM(-1*(S640-U640)/S640),"")))))</x:f>
        <x:v/>
      </x:c>
      <x:c r="U640" s="189" t="n">
        <x:v>43.00</x:v>
      </x:c>
      <x:c r="V640" s="189" t="n">
        <x:f ca="1">=SUM(U640/ round((O640- M640)/30.42,0))</x:f>
        <x:v/>
      </x:c>
      <x:c r="W640" s="195">
        <x:f ca="1">=IF(T640="","",IF(T640="-","",IF(U640=0,"",IF(OR(T640&gt;AA4,T640&lt;-AA4),"*",""))))</x:f>
        <x:v/>
      </x:c>
      <x:c r="X640" s="91" t="str">
        <x:v/>
      </x:c>
    </x:row>
    <x:row r="641" spans="1:25" s="12" x14ac:dyDescent="0.25">
      <x:c r="A641" s="96" t="str">
        <x:v>633</x:v>
      </x:c>
      <x:c r="B641" s="192" t="str">
        <x:v>FPR48671</x:v>
      </x:c>
      <x:c r="C641" s="192" t="str">
        <x:v>Ricoh SP C320DN</x:v>
      </x:c>
      <x:c r="D641" s="192" t="str">
        <x:v>B/W Laser Prints</x:v>
      </x:c>
      <x:c r="E641" s="192" t="str">
        <x:v>S9948500607</x:v>
      </x:c>
      <x:c r="F641" s="192" t="str">
        <x:v>Active</x:v>
      </x:c>
      <x:c r="G641" s="192" t="str">
        <x:v>M650 - Annex</x:v>
      </x:c>
      <x:c r="H641" s="192" t="str">
        <x:v/>
      </x:c>
      <x:c r="I641" s="192" t="str">
        <x:v>AP</x:v>
      </x:c>
      <x:c r="J641" s="192" t="str">
        <x:v/>
      </x:c>
      <x:c r="K641" s="192" t="str">
        <x:v>Eric Blanchard</x:v>
      </x:c>
      <x:c r="L641" s="192" t="str">
        <x:v>M151</x:v>
      </x:c>
      <x:c r="M641" s="192" t="str">
        <x:v>5/27/2016</x:v>
      </x:c>
      <x:c r="N641" s="183" t="n">
        <x:v>13497.00</x:v>
      </x:c>
      <x:c r="O641" s="192" t="str">
        <x:v>9/1/2016</x:v>
      </x:c>
      <x:c r="P641" s="183" t="n">
        <x:v>13538.00</x:v>
      </x:c>
      <x:c r="Q641" s="207" t="n">
        <x:v>0.00</x:v>
      </x:c>
      <x:c r="R641" s="207" t="n">
        <x:v>0.00</x:v>
      </x:c>
      <x:c r="S641" s="183" t="n">
        <x:v/>
      </x:c>
      <x:c r="T641" s="182" t="n">
        <x:f ca="1">=IF(AND(U641=0,S641&gt;0),-100%,IF(OR(S641=0,S641="-"),"-",IF(AND(S641=0,U641=0),0%,IF(S641&lt;U641,SUM(U641-S641)/S641,IF(S641&gt;U641,SUM(-1*(S641-U641)/S641),"")))))</x:f>
        <x:v/>
      </x:c>
      <x:c r="U641" s="183" t="n">
        <x:v>41.00</x:v>
      </x:c>
      <x:c r="V641" s="183" t="n">
        <x:f ca="1">=SUM(U641/ round((O641- M641)/30.42,0))</x:f>
        <x:v/>
      </x:c>
      <x:c r="W641" s="196">
        <x:f ca="1">=IF(T641="","",IF(T641="-","",IF(U641=0,"",IF(OR(T641&gt;AA4,T641&lt;-AA4),"*",""))))</x:f>
        <x:v/>
      </x:c>
      <x:c r="X641" s="98" t="str">
        <x:v/>
      </x:c>
    </x:row>
    <x:row r="642" spans="1:25" s="12" x14ac:dyDescent="0.25">
      <x:c r="A642" s="90" t="str">
        <x:v>634</x:v>
      </x:c>
      <x:c r="B642" s="191" t="str">
        <x:v>FPR49098</x:v>
      </x:c>
      <x:c r="C642" s="191" t="str">
        <x:v>HP CLJ M476dn MFP</x:v>
      </x:c>
      <x:c r="D642" s="191" t="str">
        <x:v>B/W Laser Prints</x:v>
      </x:c>
      <x:c r="E642" s="191" t="str">
        <x:v>CNB8G4RH08</x:v>
      </x:c>
      <x:c r="F642" s="191" t="str">
        <x:v>Active</x:v>
      </x:c>
      <x:c r="G642" s="191" t="str">
        <x:v>1007 - Houston Central</x:v>
      </x:c>
      <x:c r="H642" s="191" t="str">
        <x:v/>
      </x:c>
      <x:c r="I642" s="191" t="str">
        <x:v/>
      </x:c>
      <x:c r="J642" s="191" t="str">
        <x:v/>
      </x:c>
      <x:c r="K642" s="191" t="str">
        <x:v>Greg</x:v>
      </x:c>
      <x:c r="L642" s="191" t="str">
        <x:v>1007</x:v>
      </x:c>
      <x:c r="M642" s="191" t="str">
        <x:v>6/1/2014</x:v>
      </x:c>
      <x:c r="N642" s="189" t="n">
        <x:v>2.00</x:v>
      </x:c>
      <x:c r="O642" s="191" t="str">
        <x:v>12/9/2014</x:v>
      </x:c>
      <x:c r="P642" s="189" t="n">
        <x:v>40.00</x:v>
      </x:c>
      <x:c r="Q642" s="206" t="n">
        <x:v>0.00</x:v>
      </x:c>
      <x:c r="R642" s="206" t="n">
        <x:v>0.00</x:v>
      </x:c>
      <x:c r="S642" s="189" t="n">
        <x:v/>
      </x:c>
      <x:c r="T642" s="187" t="n">
        <x:f ca="1">=IF(AND(U642=0,S642&gt;0),-100%,IF(OR(S642=0,S642="-"),"-",IF(AND(S642=0,U642=0),0%,IF(S642&lt;U642,SUM(U642-S642)/S642,IF(S642&gt;U642,SUM(-1*(S642-U642)/S642),"")))))</x:f>
        <x:v/>
      </x:c>
      <x:c r="U642" s="189" t="n">
        <x:v>38.00</x:v>
      </x:c>
      <x:c r="V642" s="189" t="n">
        <x:f ca="1">=SUM(U642/ round((O642- M642)/30.42,0))</x:f>
        <x:v/>
      </x:c>
      <x:c r="W642" s="195">
        <x:f ca="1">=IF(T642="","",IF(T642="-","",IF(U642=0,"",IF(OR(T642&gt;AA4,T642&lt;-AA4),"*",""))))</x:f>
        <x:v/>
      </x:c>
      <x:c r="X642" s="91" t="str">
        <x:v/>
      </x:c>
    </x:row>
    <x:row r="643" spans="1:25" s="12" x14ac:dyDescent="0.25">
      <x:c r="A643" s="96" t="str">
        <x:v>635</x:v>
      </x:c>
      <x:c r="B643" s="192" t="str">
        <x:v>FPR59335</x:v>
      </x:c>
      <x:c r="C643" s="192" t="str">
        <x:v>HP CLJ M477fdw</x:v>
      </x:c>
      <x:c r="D643" s="192" t="str">
        <x:v>B/W Laser Prints</x:v>
      </x:c>
      <x:c r="E643" s="192" t="str">
        <x:v>VNB8K32HPT</x:v>
      </x:c>
      <x:c r="F643" s="192" t="str">
        <x:v>Active</x:v>
      </x:c>
      <x:c r="G643" s="192" t="str">
        <x:v>3008 - Phoenix, AZ</x:v>
      </x:c>
      <x:c r="H643" s="192" t="str">
        <x:v/>
      </x:c>
      <x:c r="I643" s="192" t="str">
        <x:v/>
      </x:c>
      <x:c r="J643" s="192" t="str">
        <x:v/>
      </x:c>
      <x:c r="K643" s="192" t="str">
        <x:v>Clay Stapley</x:v>
      </x:c>
      <x:c r="L643" s="192" t="str">
        <x:v>3008</x:v>
      </x:c>
      <x:c r="M643" s="192" t="str">
        <x:v>2/26/2018</x:v>
      </x:c>
      <x:c r="N643" s="183" t="n">
        <x:v>99.00</x:v>
      </x:c>
      <x:c r="O643" s="192" t="str">
        <x:v>5/22/2018</x:v>
      </x:c>
      <x:c r="P643" s="183" t="n">
        <x:v>134.00</x:v>
      </x:c>
      <x:c r="Q643" s="207" t="n">
        <x:v>0.00</x:v>
      </x:c>
      <x:c r="R643" s="207" t="n">
        <x:v>0.00</x:v>
      </x:c>
      <x:c r="S643" s="183" t="n">
        <x:v/>
      </x:c>
      <x:c r="T643" s="182" t="n">
        <x:f ca="1">=IF(AND(U643=0,S643&gt;0),-100%,IF(OR(S643=0,S643="-"),"-",IF(AND(S643=0,U643=0),0%,IF(S643&lt;U643,SUM(U643-S643)/S643,IF(S643&gt;U643,SUM(-1*(S643-U643)/S643),"")))))</x:f>
        <x:v/>
      </x:c>
      <x:c r="U643" s="183" t="n">
        <x:v>35.00</x:v>
      </x:c>
      <x:c r="V643" s="183" t="n">
        <x:f ca="1">=SUM(U643/ round((O643- M643)/30.42,0))</x:f>
        <x:v/>
      </x:c>
      <x:c r="W643" s="196">
        <x:f ca="1">=IF(T643="","",IF(T643="-","",IF(U643=0,"",IF(OR(T643&gt;AA4,T643&lt;-AA4),"*",""))))</x:f>
        <x:v/>
      </x:c>
      <x:c r="X643" s="98" t="str">
        <x:v/>
      </x:c>
    </x:row>
    <x:row r="644" spans="1:25" s="12" x14ac:dyDescent="0.25">
      <x:c r="A644" s="90" t="str">
        <x:v>636</x:v>
      </x:c>
      <x:c r="B644" s="191" t="str">
        <x:v>FPR55965</x:v>
      </x:c>
      <x:c r="C644" s="191" t="str">
        <x:v>HP LJ M402dn</x:v>
      </x:c>
      <x:c r="D644" s="191" t="str">
        <x:v>B/W Laser Prints</x:v>
      </x:c>
      <x:c r="E644" s="191" t="str">
        <x:v>PHBQC08859</x:v>
      </x:c>
      <x:c r="F644" s="191" t="str">
        <x:v>Active</x:v>
      </x:c>
      <x:c r="G644" s="191" t="str">
        <x:v>1066 - Oklahoma City Showroom</x:v>
      </x:c>
      <x:c r="H644" s="191" t="str">
        <x:v/>
      </x:c>
      <x:c r="I644" s="191" t="str">
        <x:v/>
      </x:c>
      <x:c r="J644" s="191" t="str">
        <x:v/>
      </x:c>
      <x:c r="K644" s="191" t="str">
        <x:v/>
      </x:c>
      <x:c r="L644" s="191" t="str">
        <x:v>1066</x:v>
      </x:c>
      <x:c r="M644" s="191" t="str">
        <x:v>5/2/2016</x:v>
      </x:c>
      <x:c r="N644" s="189" t="n">
        <x:v>0.00</x:v>
      </x:c>
      <x:c r="O644" s="191" t="str">
        <x:v>5/27/2016</x:v>
      </x:c>
      <x:c r="P644" s="189" t="n">
        <x:v>35.00</x:v>
      </x:c>
      <x:c r="Q644" s="206" t="n">
        <x:v>0.00</x:v>
      </x:c>
      <x:c r="R644" s="206" t="n">
        <x:v>0.00</x:v>
      </x:c>
      <x:c r="S644" s="189" t="n">
        <x:v/>
      </x:c>
      <x:c r="T644" s="187" t="n">
        <x:f ca="1">=IF(AND(U644=0,S644&gt;0),-100%,IF(OR(S644=0,S644="-"),"-",IF(AND(S644=0,U644=0),0%,IF(S644&lt;U644,SUM(U644-S644)/S644,IF(S644&gt;U644,SUM(-1*(S644-U644)/S644),"")))))</x:f>
        <x:v/>
      </x:c>
      <x:c r="U644" s="189" t="n">
        <x:v>35.00</x:v>
      </x:c>
      <x:c r="V644" s="189" t="n">
        <x:f ca="1">=SUM(U644/ round((O644- M644)/30.42,0))</x:f>
        <x:v/>
      </x:c>
      <x:c r="W644" s="195">
        <x:f ca="1">=IF(T644="","",IF(T644="-","",IF(U644=0,"",IF(OR(T644&gt;AA4,T644&lt;-AA4),"*",""))))</x:f>
        <x:v/>
      </x:c>
      <x:c r="X644" s="91" t="str">
        <x:v/>
      </x:c>
    </x:row>
    <x:row r="645" spans="1:25" s="12" x14ac:dyDescent="0.25">
      <x:c r="A645" s="96" t="str">
        <x:v>637</x:v>
      </x:c>
      <x:c r="B645" s="192" t="str">
        <x:v>FPR48589</x:v>
      </x:c>
      <x:c r="C645" s="192" t="str">
        <x:v>HP LJ M401dn</x:v>
      </x:c>
      <x:c r="D645" s="192" t="str">
        <x:v>B/W Laser Prints</x:v>
      </x:c>
      <x:c r="E645" s="192" t="str">
        <x:v>PHGFF11559</x:v>
      </x:c>
      <x:c r="F645" s="192" t="str">
        <x:v>Active</x:v>
      </x:c>
      <x:c r="G645" s="192" t="str">
        <x:v>1106 - Dallas Expressions Home Gallery</x:v>
      </x:c>
      <x:c r="H645" s="192" t="str">
        <x:v/>
      </x:c>
      <x:c r="I645" s="192" t="str">
        <x:v/>
      </x:c>
      <x:c r="J645" s="192" t="str">
        <x:v/>
      </x:c>
      <x:c r="K645" s="192" t="str">
        <x:v>Tim</x:v>
      </x:c>
      <x:c r="L645" s="192" t="str">
        <x:v>1106</x:v>
      </x:c>
      <x:c r="M645" s="192" t="str">
        <x:v>6/1/2014</x:v>
      </x:c>
      <x:c r="N645" s="183" t="n">
        <x:v>1.00</x:v>
      </x:c>
      <x:c r="O645" s="192" t="str">
        <x:v>12/9/2014</x:v>
      </x:c>
      <x:c r="P645" s="183" t="n">
        <x:v>35.00</x:v>
      </x:c>
      <x:c r="Q645" s="207" t="n">
        <x:v>0.00</x:v>
      </x:c>
      <x:c r="R645" s="207" t="n">
        <x:v>0.00</x:v>
      </x:c>
      <x:c r="S645" s="183" t="n">
        <x:v/>
      </x:c>
      <x:c r="T645" s="182" t="n">
        <x:f ca="1">=IF(AND(U645=0,S645&gt;0),-100%,IF(OR(S645=0,S645="-"),"-",IF(AND(S645=0,U645=0),0%,IF(S645&lt;U645,SUM(U645-S645)/S645,IF(S645&gt;U645,SUM(-1*(S645-U645)/S645),"")))))</x:f>
        <x:v/>
      </x:c>
      <x:c r="U645" s="183" t="n">
        <x:v>34.00</x:v>
      </x:c>
      <x:c r="V645" s="183" t="n">
        <x:f ca="1">=SUM(U645/ round((O645- M645)/30.42,0))</x:f>
        <x:v/>
      </x:c>
      <x:c r="W645" s="196">
        <x:f ca="1">=IF(T645="","",IF(T645="-","",IF(U645=0,"",IF(OR(T645&gt;AA4,T645&lt;-AA4),"*",""))))</x:f>
        <x:v/>
      </x:c>
      <x:c r="X645" s="98" t="str">
        <x:v/>
      </x:c>
    </x:row>
    <x:row r="646" spans="1:25" s="12" x14ac:dyDescent="0.25">
      <x:c r="A646" s="90" t="str">
        <x:v>638</x:v>
      </x:c>
      <x:c r="B646" s="191" t="str">
        <x:v>FPR59324</x:v>
      </x:c>
      <x:c r="C646" s="191" t="str">
        <x:v>HP CLJ M477fnw</x:v>
      </x:c>
      <x:c r="D646" s="191" t="str">
        <x:v>B/W Laser Prints</x:v>
      </x:c>
      <x:c r="E646" s="191" t="str">
        <x:v>VNBKK7M0NG</x:v>
      </x:c>
      <x:c r="F646" s="191" t="str">
        <x:v>Active</x:v>
      </x:c>
      <x:c r="G646" s="191" t="str">
        <x:v>3008 - Phoenix, AZ</x:v>
      </x:c>
      <x:c r="H646" s="191" t="str">
        <x:v/>
      </x:c>
      <x:c r="I646" s="191" t="str">
        <x:v/>
      </x:c>
      <x:c r="J646" s="191" t="str">
        <x:v/>
      </x:c>
      <x:c r="K646" s="191" t="str">
        <x:v>Mark</x:v>
      </x:c>
      <x:c r="L646" s="191" t="str">
        <x:v>3008</x:v>
      </x:c>
      <x:c r="M646" s="191" t="str">
        <x:v>2/26/2018</x:v>
      </x:c>
      <x:c r="N646" s="189" t="n">
        <x:v>148.00</x:v>
      </x:c>
      <x:c r="O646" s="191" t="str">
        <x:v>5/22/2018</x:v>
      </x:c>
      <x:c r="P646" s="189" t="n">
        <x:v>182.00</x:v>
      </x:c>
      <x:c r="Q646" s="206" t="n">
        <x:v>0.00</x:v>
      </x:c>
      <x:c r="R646" s="206" t="n">
        <x:v>0.00</x:v>
      </x:c>
      <x:c r="S646" s="189" t="n">
        <x:v/>
      </x:c>
      <x:c r="T646" s="187" t="n">
        <x:f ca="1">=IF(AND(U646=0,S646&gt;0),-100%,IF(OR(S646=0,S646="-"),"-",IF(AND(S646=0,U646=0),0%,IF(S646&lt;U646,SUM(U646-S646)/S646,IF(S646&gt;U646,SUM(-1*(S646-U646)/S646),"")))))</x:f>
        <x:v/>
      </x:c>
      <x:c r="U646" s="189" t="n">
        <x:v>34.00</x:v>
      </x:c>
      <x:c r="V646" s="189" t="n">
        <x:f ca="1">=SUM(U646/ round((O646- M646)/30.42,0))</x:f>
        <x:v/>
      </x:c>
      <x:c r="W646" s="195">
        <x:f ca="1">=IF(T646="","",IF(T646="-","",IF(U646=0,"",IF(OR(T646&gt;AA4,T646&lt;-AA4),"*",""))))</x:f>
        <x:v/>
      </x:c>
      <x:c r="X646" s="91" t="str">
        <x:v/>
      </x:c>
    </x:row>
    <x:row r="647" spans="1:25" s="12" x14ac:dyDescent="0.25">
      <x:c r="A647" s="96" t="str">
        <x:v>639</x:v>
      </x:c>
      <x:c r="B647" s="192" t="str">
        <x:v>FPR49050</x:v>
      </x:c>
      <x:c r="C647" s="192" t="str">
        <x:v>HP CLJ M251</x:v>
      </x:c>
      <x:c r="D647" s="192" t="str">
        <x:v>B/W Laser Prints</x:v>
      </x:c>
      <x:c r="E647" s="192" t="str">
        <x:v>CND1H25086</x:v>
      </x:c>
      <x:c r="F647" s="192" t="str">
        <x:v>Active</x:v>
      </x:c>
      <x:c r="G647" s="192" t="str">
        <x:v>M100 - Water Gardens Bldg.</x:v>
      </x:c>
      <x:c r="H647" s="192" t="str">
        <x:v/>
      </x:c>
      <x:c r="I647" s="192" t="str">
        <x:v/>
      </x:c>
      <x:c r="J647" s="192" t="str">
        <x:v/>
      </x:c>
      <x:c r="K647" s="192" t="str">
        <x:v>Brad Marsh</x:v>
      </x:c>
      <x:c r="L647" s="192" t="str">
        <x:v>M300</x:v>
      </x:c>
      <x:c r="M647" s="192" t="str">
        <x:v>8/26/2015</x:v>
      </x:c>
      <x:c r="N647" s="183" t="n">
        <x:v>332.00</x:v>
      </x:c>
      <x:c r="O647" s="192" t="str">
        <x:v>11/20/2015</x:v>
      </x:c>
      <x:c r="P647" s="183" t="n">
        <x:v>362.00</x:v>
      </x:c>
      <x:c r="Q647" s="207" t="n">
        <x:v>0.00</x:v>
      </x:c>
      <x:c r="R647" s="207" t="n">
        <x:v>0.00</x:v>
      </x:c>
      <x:c r="S647" s="183" t="n">
        <x:v/>
      </x:c>
      <x:c r="T647" s="182" t="n">
        <x:f ca="1">=IF(AND(U647=0,S647&gt;0),-100%,IF(OR(S647=0,S647="-"),"-",IF(AND(S647=0,U647=0),0%,IF(S647&lt;U647,SUM(U647-S647)/S647,IF(S647&gt;U647,SUM(-1*(S647-U647)/S647),"")))))</x:f>
        <x:v/>
      </x:c>
      <x:c r="U647" s="183" t="n">
        <x:v>30.00</x:v>
      </x:c>
      <x:c r="V647" s="183" t="n">
        <x:f ca="1">=SUM(U647/ round((O647- M647)/30.42,0))</x:f>
        <x:v/>
      </x:c>
      <x:c r="W647" s="196">
        <x:f ca="1">=IF(T647="","",IF(T647="-","",IF(U647=0,"",IF(OR(T647&gt;AA4,T647&lt;-AA4),"*",""))))</x:f>
        <x:v/>
      </x:c>
      <x:c r="X647" s="98" t="str">
        <x:v/>
      </x:c>
    </x:row>
    <x:row r="648" spans="1:25" s="12" x14ac:dyDescent="0.25">
      <x:c r="A648" s="90" t="str">
        <x:v>640</x:v>
      </x:c>
      <x:c r="B648" s="191" t="str">
        <x:v>FPR49580</x:v>
      </x:c>
      <x:c r="C648" s="191" t="str">
        <x:v>Ricoh SP C320DN</x:v>
      </x:c>
      <x:c r="D648" s="191" t="str">
        <x:v>B/W Laser Prints</x:v>
      </x:c>
      <x:c r="E648" s="191" t="str">
        <x:v>S9948900248</x:v>
      </x:c>
      <x:c r="F648" s="191" t="str">
        <x:v>Active</x:v>
      </x:c>
      <x:c r="G648" s="191" t="str">
        <x:v>3011 - Scottsdale, AZ</x:v>
      </x:c>
      <x:c r="H648" s="191" t="str">
        <x:v/>
      </x:c>
      <x:c r="I648" s="191" t="str">
        <x:v/>
      </x:c>
      <x:c r="J648" s="191" t="str">
        <x:v>2</x:v>
      </x:c>
      <x:c r="K648" s="191" t="str">
        <x:v/>
      </x:c>
      <x:c r="L648" s="191" t="str">
        <x:v>3011</x:v>
      </x:c>
      <x:c r="M648" s="191" t="str">
        <x:v>5/29/2015</x:v>
      </x:c>
      <x:c r="N648" s="189" t="n">
        <x:v>650.00</x:v>
      </x:c>
      <x:c r="O648" s="191" t="str">
        <x:v>8/26/2015</x:v>
      </x:c>
      <x:c r="P648" s="189" t="n">
        <x:v>678.00</x:v>
      </x:c>
      <x:c r="Q648" s="206" t="n">
        <x:v>0.00</x:v>
      </x:c>
      <x:c r="R648" s="206" t="n">
        <x:v>0.00</x:v>
      </x:c>
      <x:c r="S648" s="189" t="n">
        <x:v/>
      </x:c>
      <x:c r="T648" s="187" t="n">
        <x:f ca="1">=IF(AND(U648=0,S648&gt;0),-100%,IF(OR(S648=0,S648="-"),"-",IF(AND(S648=0,U648=0),0%,IF(S648&lt;U648,SUM(U648-S648)/S648,IF(S648&gt;U648,SUM(-1*(S648-U648)/S648),"")))))</x:f>
        <x:v/>
      </x:c>
      <x:c r="U648" s="189" t="n">
        <x:v>28.00</x:v>
      </x:c>
      <x:c r="V648" s="189" t="n">
        <x:f ca="1">=SUM(U648/ round((O648- M648)/30.42,0))</x:f>
        <x:v/>
      </x:c>
      <x:c r="W648" s="195">
        <x:f ca="1">=IF(T648="","",IF(T648="-","",IF(U648=0,"",IF(OR(T648&gt;AA4,T648&lt;-AA4),"*",""))))</x:f>
        <x:v/>
      </x:c>
      <x:c r="X648" s="91" t="str">
        <x:v/>
      </x:c>
    </x:row>
    <x:row r="649" spans="1:25" s="12" x14ac:dyDescent="0.25">
      <x:c r="A649" s="96" t="str">
        <x:v>641</x:v>
      </x:c>
      <x:c r="B649" s="192" t="str">
        <x:v>FPR48677</x:v>
      </x:c>
      <x:c r="C649" s="192" t="str">
        <x:v>Ricoh SP C320DN</x:v>
      </x:c>
      <x:c r="D649" s="192" t="str">
        <x:v>B/W Laser Prints</x:v>
      </x:c>
      <x:c r="E649" s="192" t="str">
        <x:v>S9948600611</x:v>
      </x:c>
      <x:c r="F649" s="192" t="str">
        <x:v>Active</x:v>
      </x:c>
      <x:c r="G649" s="192" t="str">
        <x:v>1012 - Austin Springdale</x:v>
      </x:c>
      <x:c r="H649" s="192" t="str">
        <x:v/>
      </x:c>
      <x:c r="I649" s="192" t="str">
        <x:v>Office</x:v>
      </x:c>
      <x:c r="J649" s="192" t="str">
        <x:v>1</x:v>
      </x:c>
      <x:c r="K649" s="192" t="str">
        <x:v/>
      </x:c>
      <x:c r="L649" s="192" t="str">
        <x:v>1012</x:v>
      </x:c>
      <x:c r="M649" s="192" t="str">
        <x:v>2/21/2017</x:v>
      </x:c>
      <x:c r="N649" s="183" t="n">
        <x:v>836.00</x:v>
      </x:c>
      <x:c r="O649" s="192" t="str">
        <x:v>5/31/2017</x:v>
      </x:c>
      <x:c r="P649" s="183" t="n">
        <x:v>862.00</x:v>
      </x:c>
      <x:c r="Q649" s="207" t="n">
        <x:v>0.00</x:v>
      </x:c>
      <x:c r="R649" s="207" t="n">
        <x:v>0.00</x:v>
      </x:c>
      <x:c r="S649" s="183" t="n">
        <x:v/>
      </x:c>
      <x:c r="T649" s="182" t="n">
        <x:f ca="1">=IF(AND(U649=0,S649&gt;0),-100%,IF(OR(S649=0,S649="-"),"-",IF(AND(S649=0,U649=0),0%,IF(S649&lt;U649,SUM(U649-S649)/S649,IF(S649&gt;U649,SUM(-1*(S649-U649)/S649),"")))))</x:f>
        <x:v/>
      </x:c>
      <x:c r="U649" s="183" t="n">
        <x:v>26.00</x:v>
      </x:c>
      <x:c r="V649" s="183" t="n">
        <x:f ca="1">=SUM(U649/ round((O649- M649)/30.42,0))</x:f>
        <x:v/>
      </x:c>
      <x:c r="W649" s="196">
        <x:f ca="1">=IF(T649="","",IF(T649="-","",IF(U649=0,"",IF(OR(T649&gt;AA4,T649&lt;-AA4),"*",""))))</x:f>
        <x:v/>
      </x:c>
      <x:c r="X649" s="98" t="str">
        <x:v/>
      </x:c>
    </x:row>
    <x:row r="650" spans="1:25" s="12" x14ac:dyDescent="0.25">
      <x:c r="A650" s="90" t="str">
        <x:v>642</x:v>
      </x:c>
      <x:c r="B650" s="191" t="str">
        <x:v>AFPR51518</x:v>
      </x:c>
      <x:c r="C650" s="191" t="str">
        <x:v>HP LJ M401n</x:v>
      </x:c>
      <x:c r="D650" s="191" t="str">
        <x:v>B/W Laser Prints</x:v>
      </x:c>
      <x:c r="E650" s="191" t="str">
        <x:v>PHGDB61020</x:v>
      </x:c>
      <x:c r="F650" s="191" t="str">
        <x:v>Inactive</x:v>
      </x:c>
      <x:c r="G650" s="191" t="str">
        <x:v>1015 - Round Rock</x:v>
      </x:c>
      <x:c r="H650" s="191" t="str">
        <x:v/>
      </x:c>
      <x:c r="I650" s="191" t="str">
        <x:v>Unplugged</x:v>
      </x:c>
      <x:c r="J650" s="191" t="str">
        <x:v/>
      </x:c>
      <x:c r="K650" s="191" t="str">
        <x:v/>
      </x:c>
      <x:c r="L650" s="191" t="str">
        <x:v>1015</x:v>
      </x:c>
      <x:c r="M650" s="191" t="str">
        <x:v>2/22/2016</x:v>
      </x:c>
      <x:c r="N650" s="189" t="n">
        <x:v>21.00</x:v>
      </x:c>
      <x:c r="O650" s="191" t="str">
        <x:v>5/31/2016</x:v>
      </x:c>
      <x:c r="P650" s="189" t="n">
        <x:v>47.00</x:v>
      </x:c>
      <x:c r="Q650" s="206" t="n">
        <x:v>0.00</x:v>
      </x:c>
      <x:c r="R650" s="206" t="n">
        <x:v>0.00</x:v>
      </x:c>
      <x:c r="S650" s="189" t="n">
        <x:v/>
      </x:c>
      <x:c r="T650" s="187" t="n">
        <x:f ca="1">=IF(AND(U650=0,S650&gt;0),-100%,IF(OR(S650=0,S650="-"),"-",IF(AND(S650=0,U650=0),0%,IF(S650&lt;U650,SUM(U650-S650)/S650,IF(S650&gt;U650,SUM(-1*(S650-U650)/S650),"")))))</x:f>
        <x:v/>
      </x:c>
      <x:c r="U650" s="189" t="n">
        <x:v>26.00</x:v>
      </x:c>
      <x:c r="V650" s="189" t="n">
        <x:f ca="1">=SUM(U650/ round((O650- M650)/30.42,0))</x:f>
        <x:v/>
      </x:c>
      <x:c r="W650" s="195">
        <x:f ca="1">=IF(T650="","",IF(T650="-","",IF(U650=0,"",IF(OR(T650&gt;AA4,T650&lt;-AA4),"*",""))))</x:f>
        <x:v/>
      </x:c>
      <x:c r="X650" s="91" t="str">
        <x:v/>
      </x:c>
    </x:row>
    <x:row r="651" spans="1:25" s="12" x14ac:dyDescent="0.25">
      <x:c r="A651" s="96" t="str">
        <x:v>643</x:v>
      </x:c>
      <x:c r="B651" s="192" t="str">
        <x:v>FPR51588</x:v>
      </x:c>
      <x:c r="C651" s="192" t="str">
        <x:v>HP CLJ M476dn MFP</x:v>
      </x:c>
      <x:c r="D651" s="192" t="str">
        <x:v>B/W Laser Prints</x:v>
      </x:c>
      <x:c r="E651" s="192" t="str">
        <x:v>CNB8G1S22T</x:v>
      </x:c>
      <x:c r="F651" s="192" t="str">
        <x:v>Active</x:v>
      </x:c>
      <x:c r="G651" s="192" t="str">
        <x:v>1008 - Lubbock</x:v>
      </x:c>
      <x:c r="H651" s="192" t="str">
        <x:v/>
      </x:c>
      <x:c r="I651" s="192" t="str">
        <x:v>Branch Manager</x:v>
      </x:c>
      <x:c r="J651" s="192" t="str">
        <x:v/>
      </x:c>
      <x:c r="K651" s="192" t="str">
        <x:v>Lane Luce</x:v>
      </x:c>
      <x:c r="L651" s="192" t="str">
        <x:v>1008</x:v>
      </x:c>
      <x:c r="M651" s="192" t="str">
        <x:v>6/4/2014</x:v>
      </x:c>
      <x:c r="N651" s="183" t="n">
        <x:v>0.00</x:v>
      </x:c>
      <x:c r="O651" s="192" t="str">
        <x:v>11/30/2014</x:v>
      </x:c>
      <x:c r="P651" s="183" t="n">
        <x:v>26.00</x:v>
      </x:c>
      <x:c r="Q651" s="207" t="n">
        <x:v>0.00</x:v>
      </x:c>
      <x:c r="R651" s="207" t="n">
        <x:v>0.00</x:v>
      </x:c>
      <x:c r="S651" s="183" t="n">
        <x:v/>
      </x:c>
      <x:c r="T651" s="182" t="n">
        <x:f ca="1">=IF(AND(U651=0,S651&gt;0),-100%,IF(OR(S651=0,S651="-"),"-",IF(AND(S651=0,U651=0),0%,IF(S651&lt;U651,SUM(U651-S651)/S651,IF(S651&gt;U651,SUM(-1*(S651-U651)/S651),"")))))</x:f>
        <x:v/>
      </x:c>
      <x:c r="U651" s="183" t="n">
        <x:v>26.00</x:v>
      </x:c>
      <x:c r="V651" s="183" t="n">
        <x:f ca="1">=SUM(U651/ round((O651- M651)/30.42,0))</x:f>
        <x:v/>
      </x:c>
      <x:c r="W651" s="196">
        <x:f ca="1">=IF(T651="","",IF(T651="-","",IF(U651=0,"",IF(OR(T651&gt;AA4,T651&lt;-AA4),"*",""))))</x:f>
        <x:v/>
      </x:c>
      <x:c r="X651" s="98" t="str">
        <x:v/>
      </x:c>
    </x:row>
    <x:row r="652" spans="1:25" s="12" x14ac:dyDescent="0.25">
      <x:c r="A652" s="90" t="str">
        <x:v>644</x:v>
      </x:c>
      <x:c r="B652" s="191" t="str">
        <x:v>FPR59277</x:v>
      </x:c>
      <x:c r="C652" s="191" t="str">
        <x:v>HP CLJ M476nw</x:v>
      </x:c>
      <x:c r="D652" s="191" t="str">
        <x:v>B/W Laser Prints</x:v>
      </x:c>
      <x:c r="E652" s="191" t="str">
        <x:v>CNB6G271YV</x:v>
      </x:c>
      <x:c r="F652" s="191" t="str">
        <x:v>Active</x:v>
      </x:c>
      <x:c r="G652" s="191" t="str">
        <x:v>M650 - Fort Worth (Corp)</x:v>
      </x:c>
      <x:c r="H652" s="191" t="str">
        <x:v/>
      </x:c>
      <x:c r="I652" s="191" t="str">
        <x:v/>
      </x:c>
      <x:c r="J652" s="191" t="str">
        <x:v/>
      </x:c>
      <x:c r="K652" s="191" t="str">
        <x:v>Rich Pierce</x:v>
      </x:c>
      <x:c r="L652" s="191" t="str">
        <x:v>M100</x:v>
      </x:c>
      <x:c r="M652" s="191" t="str">
        <x:v>5/21/2018</x:v>
      </x:c>
      <x:c r="N652" s="189" t="n">
        <x:v>12224.00</x:v>
      </x:c>
      <x:c r="O652" s="191" t="str">
        <x:v>8/28/2018</x:v>
      </x:c>
      <x:c r="P652" s="189" t="n">
        <x:v>12249.00</x:v>
      </x:c>
      <x:c r="Q652" s="206" t="n">
        <x:v>0.00</x:v>
      </x:c>
      <x:c r="R652" s="206" t="n">
        <x:v>0.00</x:v>
      </x:c>
      <x:c r="S652" s="189" t="n">
        <x:v/>
      </x:c>
      <x:c r="T652" s="187" t="n">
        <x:f ca="1">=IF(AND(U652=0,S652&gt;0),-100%,IF(OR(S652=0,S652="-"),"-",IF(AND(S652=0,U652=0),0%,IF(S652&lt;U652,SUM(U652-S652)/S652,IF(S652&gt;U652,SUM(-1*(S652-U652)/S652),"")))))</x:f>
        <x:v/>
      </x:c>
      <x:c r="U652" s="189" t="n">
        <x:v>25.00</x:v>
      </x:c>
      <x:c r="V652" s="189" t="n">
        <x:f ca="1">=SUM(U652/ round((O652- M652)/30.42,0))</x:f>
        <x:v/>
      </x:c>
      <x:c r="W652" s="195">
        <x:f ca="1">=IF(T652="","",IF(T652="-","",IF(U652=0,"",IF(OR(T652&gt;AA4,T652&lt;-AA4),"*",""))))</x:f>
        <x:v/>
      </x:c>
      <x:c r="X652" s="91" t="str">
        <x:v/>
      </x:c>
    </x:row>
    <x:row r="653" spans="1:25" s="12" x14ac:dyDescent="0.25">
      <x:c r="A653" s="96" t="str">
        <x:v>645</x:v>
      </x:c>
      <x:c r="B653" s="192" t="str">
        <x:v>FPR55938</x:v>
      </x:c>
      <x:c r="C653" s="192" t="str">
        <x:v>HP LJ M401n</x:v>
      </x:c>
      <x:c r="D653" s="192" t="str">
        <x:v>B/W Laser Prints</x:v>
      </x:c>
      <x:c r="E653" s="192" t="str">
        <x:v>PHGDD79290</x:v>
      </x:c>
      <x:c r="F653" s="192" t="str">
        <x:v>Active</x:v>
      </x:c>
      <x:c r="G653" s="192" t="str">
        <x:v>1044 - Albuquerque</x:v>
      </x:c>
      <x:c r="H653" s="192" t="str">
        <x:v/>
      </x:c>
      <x:c r="I653" s="192" t="str">
        <x:v/>
      </x:c>
      <x:c r="J653" s="192" t="str">
        <x:v/>
      </x:c>
      <x:c r="K653" s="192" t="str">
        <x:v/>
      </x:c>
      <x:c r="L653" s="192" t="str">
        <x:v>1044</x:v>
      </x:c>
      <x:c r="M653" s="192" t="str">
        <x:v>3/1/2016</x:v>
      </x:c>
      <x:c r="N653" s="183" t="n">
        <x:v>0.00</x:v>
      </x:c>
      <x:c r="O653" s="192" t="str">
        <x:v>5/27/2016</x:v>
      </x:c>
      <x:c r="P653" s="183" t="n">
        <x:v>22.00</x:v>
      </x:c>
      <x:c r="Q653" s="207" t="n">
        <x:v>0.00</x:v>
      </x:c>
      <x:c r="R653" s="207" t="n">
        <x:v>0.00</x:v>
      </x:c>
      <x:c r="S653" s="183" t="n">
        <x:v/>
      </x:c>
      <x:c r="T653" s="182" t="n">
        <x:f ca="1">=IF(AND(U653=0,S653&gt;0),-100%,IF(OR(S653=0,S653="-"),"-",IF(AND(S653=0,U653=0),0%,IF(S653&lt;U653,SUM(U653-S653)/S653,IF(S653&gt;U653,SUM(-1*(S653-U653)/S653),"")))))</x:f>
        <x:v/>
      </x:c>
      <x:c r="U653" s="183" t="n">
        <x:v>22.00</x:v>
      </x:c>
      <x:c r="V653" s="183" t="n">
        <x:f ca="1">=SUM(U653/ round((O653- M653)/30.42,0))</x:f>
        <x:v/>
      </x:c>
      <x:c r="W653" s="196">
        <x:f ca="1">=IF(T653="","",IF(T653="-","",IF(U653=0,"",IF(OR(T653&gt;AA4,T653&lt;-AA4),"*",""))))</x:f>
        <x:v/>
      </x:c>
      <x:c r="X653" s="98" t="str">
        <x:v/>
      </x:c>
    </x:row>
    <x:row r="654" spans="1:25" s="12" x14ac:dyDescent="0.25">
      <x:c r="A654" s="90" t="str">
        <x:v>646</x:v>
      </x:c>
      <x:c r="B654" s="191" t="str">
        <x:v>AFPR50492</x:v>
      </x:c>
      <x:c r="C654" s="191" t="str">
        <x:v>HP LJ M425</x:v>
      </x:c>
      <x:c r="D654" s="191" t="str">
        <x:v>B/W Laser Prints</x:v>
      </x:c>
      <x:c r="E654" s="191" t="str">
        <x:v>CNB6D9L0FG</x:v>
      </x:c>
      <x:c r="F654" s="191" t="str">
        <x:v>Inactive</x:v>
      </x:c>
      <x:c r="G654" s="191" t="str">
        <x:v>1040 - Las Cruces A/C</x:v>
      </x:c>
      <x:c r="H654" s="191" t="str">
        <x:v/>
      </x:c>
      <x:c r="I654" s="191" t="str">
        <x:v>Inactive</x:v>
      </x:c>
      <x:c r="J654" s="191" t="str">
        <x:v/>
      </x:c>
      <x:c r="K654" s="191" t="str">
        <x:v/>
      </x:c>
      <x:c r="L654" s="191" t="str">
        <x:v>1040</x:v>
      </x:c>
      <x:c r="M654" s="191" t="str">
        <x:v>6/1/2014</x:v>
      </x:c>
      <x:c r="N654" s="189" t="n">
        <x:v>11970.00</x:v>
      </x:c>
      <x:c r="O654" s="191" t="str">
        <x:v>11/30/2014</x:v>
      </x:c>
      <x:c r="P654" s="189" t="n">
        <x:v>11991.00</x:v>
      </x:c>
      <x:c r="Q654" s="206" t="n">
        <x:v>0.00</x:v>
      </x:c>
      <x:c r="R654" s="206" t="n">
        <x:v>0.00</x:v>
      </x:c>
      <x:c r="S654" s="189" t="n">
        <x:v/>
      </x:c>
      <x:c r="T654" s="187" t="n">
        <x:f ca="1">=IF(AND(U654=0,S654&gt;0),-100%,IF(OR(S654=0,S654="-"),"-",IF(AND(S654=0,U654=0),0%,IF(S654&lt;U654,SUM(U654-S654)/S654,IF(S654&gt;U654,SUM(-1*(S654-U654)/S654),"")))))</x:f>
        <x:v/>
      </x:c>
      <x:c r="U654" s="189" t="n">
        <x:v>21.00</x:v>
      </x:c>
      <x:c r="V654" s="189" t="n">
        <x:f ca="1">=SUM(U654/ round((O654- M654)/30.42,0))</x:f>
        <x:v/>
      </x:c>
      <x:c r="W654" s="195">
        <x:f ca="1">=IF(T654="","",IF(T654="-","",IF(U654=0,"",IF(OR(T654&gt;AA4,T654&lt;-AA4),"*",""))))</x:f>
        <x:v/>
      </x:c>
      <x:c r="X654" s="91" t="str">
        <x:v/>
      </x:c>
    </x:row>
    <x:row r="655" spans="1:25" s="12" x14ac:dyDescent="0.25">
      <x:c r="A655" s="96" t="str">
        <x:v>647</x:v>
      </x:c>
      <x:c r="B655" s="192" t="str">
        <x:v>FPR55956</x:v>
      </x:c>
      <x:c r="C655" s="192" t="str">
        <x:v>HP LJ M402dn</x:v>
      </x:c>
      <x:c r="D655" s="192" t="str">
        <x:v>B/W Laser Prints</x:v>
      </x:c>
      <x:c r="E655" s="192" t="str">
        <x:v>PHBQF41275</x:v>
      </x:c>
      <x:c r="F655" s="192" t="str">
        <x:v>Active</x:v>
      </x:c>
      <x:c r="G655" s="192" t="str">
        <x:v>3002 - Peoria, AZ</x:v>
      </x:c>
      <x:c r="H655" s="192" t="str">
        <x:v/>
      </x:c>
      <x:c r="I655" s="192" t="str">
        <x:v>Shipping</x:v>
      </x:c>
      <x:c r="J655" s="192" t="str">
        <x:v/>
      </x:c>
      <x:c r="K655" s="192" t="str">
        <x:v/>
      </x:c>
      <x:c r="L655" s="192" t="str">
        <x:v>3002</x:v>
      </x:c>
      <x:c r="M655" s="192" t="str">
        <x:v>9/1/2016</x:v>
      </x:c>
      <x:c r="N655" s="183" t="n">
        <x:v>0.00</x:v>
      </x:c>
      <x:c r="O655" s="192" t="str">
        <x:v>11/28/2016</x:v>
      </x:c>
      <x:c r="P655" s="183" t="n">
        <x:v>20.00</x:v>
      </x:c>
      <x:c r="Q655" s="207" t="n">
        <x:v>0.00</x:v>
      </x:c>
      <x:c r="R655" s="207" t="n">
        <x:v>0.00</x:v>
      </x:c>
      <x:c r="S655" s="183" t="n">
        <x:v/>
      </x:c>
      <x:c r="T655" s="182" t="n">
        <x:f ca="1">=IF(AND(U655=0,S655&gt;0),-100%,IF(OR(S655=0,S655="-"),"-",IF(AND(S655=0,U655=0),0%,IF(S655&lt;U655,SUM(U655-S655)/S655,IF(S655&gt;U655,SUM(-1*(S655-U655)/S655),"")))))</x:f>
        <x:v/>
      </x:c>
      <x:c r="U655" s="183" t="n">
        <x:v>20.00</x:v>
      </x:c>
      <x:c r="V655" s="183" t="n">
        <x:f ca="1">=SUM(U655/ round((O655- M655)/30.42,0))</x:f>
        <x:v/>
      </x:c>
      <x:c r="W655" s="196">
        <x:f ca="1">=IF(T655="","",IF(T655="-","",IF(U655=0,"",IF(OR(T655&gt;AA4,T655&lt;-AA4),"*",""))))</x:f>
        <x:v/>
      </x:c>
      <x:c r="X655" s="98" t="str">
        <x:v/>
      </x:c>
    </x:row>
    <x:row r="656" spans="1:25" s="12" x14ac:dyDescent="0.25">
      <x:c r="A656" s="90" t="str">
        <x:v>648</x:v>
      </x:c>
      <x:c r="B656" s="191" t="str">
        <x:v>FPR59316</x:v>
      </x:c>
      <x:c r="C656" s="191" t="str">
        <x:v>HP CLJ M477dn</x:v>
      </x:c>
      <x:c r="D656" s="191" t="str">
        <x:v>B/W Laser Prints</x:v>
      </x:c>
      <x:c r="E656" s="191" t="str">
        <x:v>VNB8K2J5X0</x:v>
      </x:c>
      <x:c r="F656" s="191" t="str">
        <x:v>Active</x:v>
      </x:c>
      <x:c r="G656" s="191" t="str">
        <x:v>3008 - Phoenix, AZ</x:v>
      </x:c>
      <x:c r="H656" s="191" t="str">
        <x:v/>
      </x:c>
      <x:c r="I656" s="191" t="str">
        <x:v/>
      </x:c>
      <x:c r="J656" s="191" t="str">
        <x:v/>
      </x:c>
      <x:c r="K656" s="191" t="str">
        <x:v>Drew Roberts</x:v>
      </x:c>
      <x:c r="L656" s="191" t="str">
        <x:v>3008</x:v>
      </x:c>
      <x:c r="M656" s="191" t="str">
        <x:v>2/26/2018</x:v>
      </x:c>
      <x:c r="N656" s="189" t="n">
        <x:v>239.00</x:v>
      </x:c>
      <x:c r="O656" s="191" t="str">
        <x:v>5/22/2018</x:v>
      </x:c>
      <x:c r="P656" s="189" t="n">
        <x:v>258.00</x:v>
      </x:c>
      <x:c r="Q656" s="206" t="n">
        <x:v>0.00</x:v>
      </x:c>
      <x:c r="R656" s="206" t="n">
        <x:v>0.00</x:v>
      </x:c>
      <x:c r="S656" s="189" t="n">
        <x:v/>
      </x:c>
      <x:c r="T656" s="187" t="n">
        <x:f ca="1">=IF(AND(U656=0,S656&gt;0),-100%,IF(OR(S656=0,S656="-"),"-",IF(AND(S656=0,U656=0),0%,IF(S656&lt;U656,SUM(U656-S656)/S656,IF(S656&gt;U656,SUM(-1*(S656-U656)/S656),"")))))</x:f>
        <x:v/>
      </x:c>
      <x:c r="U656" s="189" t="n">
        <x:v>19.00</x:v>
      </x:c>
      <x:c r="V656" s="189" t="n">
        <x:f ca="1">=SUM(U656/ round((O656- M656)/30.42,0))</x:f>
        <x:v/>
      </x:c>
      <x:c r="W656" s="195">
        <x:f ca="1">=IF(T656="","",IF(T656="-","",IF(U656=0,"",IF(OR(T656&gt;AA4,T656&lt;-AA4),"*",""))))</x:f>
        <x:v/>
      </x:c>
      <x:c r="X656" s="91" t="str">
        <x:v/>
      </x:c>
    </x:row>
    <x:row r="657" spans="1:25" s="12" x14ac:dyDescent="0.25">
      <x:c r="A657" s="96" t="str">
        <x:v>649</x:v>
      </x:c>
      <x:c r="B657" s="192" t="str">
        <x:v>FPR47397</x:v>
      </x:c>
      <x:c r="C657" s="192" t="str">
        <x:v>HP LJ M401dn</x:v>
      </x:c>
      <x:c r="D657" s="192" t="str">
        <x:v>B/W Laser Prints</x:v>
      </x:c>
      <x:c r="E657" s="192" t="str">
        <x:v>PHGFF11550</x:v>
      </x:c>
      <x:c r="F657" s="192" t="str">
        <x:v>Active</x:v>
      </x:c>
      <x:c r="G657" s="192" t="str">
        <x:v>1017 - Waco</x:v>
      </x:c>
      <x:c r="H657" s="192" t="str">
        <x:v/>
      </x:c>
      <x:c r="I657" s="192" t="str">
        <x:v>UPS Printer</x:v>
      </x:c>
      <x:c r="J657" s="192" t="str">
        <x:v/>
      </x:c>
      <x:c r="K657" s="192" t="str">
        <x:v/>
      </x:c>
      <x:c r="L657" s="192" t="str">
        <x:v>1017</x:v>
      </x:c>
      <x:c r="M657" s="192" t="str">
        <x:v>6/1/2014</x:v>
      </x:c>
      <x:c r="N657" s="183" t="n">
        <x:v>5.00</x:v>
      </x:c>
      <x:c r="O657" s="192" t="str">
        <x:v>11/30/2014</x:v>
      </x:c>
      <x:c r="P657" s="183" t="n">
        <x:v>23.00</x:v>
      </x:c>
      <x:c r="Q657" s="207" t="n">
        <x:v>0.00</x:v>
      </x:c>
      <x:c r="R657" s="207" t="n">
        <x:v>0.00</x:v>
      </x:c>
      <x:c r="S657" s="183" t="n">
        <x:v/>
      </x:c>
      <x:c r="T657" s="182" t="n">
        <x:f ca="1">=IF(AND(U657=0,S657&gt;0),-100%,IF(OR(S657=0,S657="-"),"-",IF(AND(S657=0,U657=0),0%,IF(S657&lt;U657,SUM(U657-S657)/S657,IF(S657&gt;U657,SUM(-1*(S657-U657)/S657),"")))))</x:f>
        <x:v/>
      </x:c>
      <x:c r="U657" s="183" t="n">
        <x:v>18.00</x:v>
      </x:c>
      <x:c r="V657" s="183" t="n">
        <x:f ca="1">=SUM(U657/ round((O657- M657)/30.42,0))</x:f>
        <x:v/>
      </x:c>
      <x:c r="W657" s="196">
        <x:f ca="1">=IF(T657="","",IF(T657="-","",IF(U657=0,"",IF(OR(T657&gt;AA4,T657&lt;-AA4),"*",""))))</x:f>
        <x:v/>
      </x:c>
      <x:c r="X657" s="98" t="str">
        <x:v/>
      </x:c>
    </x:row>
    <x:row r="658" spans="1:25" s="12" x14ac:dyDescent="0.25">
      <x:c r="A658" s="90" t="str">
        <x:v>650</x:v>
      </x:c>
      <x:c r="B658" s="191" t="str">
        <x:v>FPR50563</x:v>
      </x:c>
      <x:c r="C658" s="191" t="str">
        <x:v>HP LJ M401dn</x:v>
      </x:c>
      <x:c r="D658" s="191" t="str">
        <x:v>B/W Laser Prints</x:v>
      </x:c>
      <x:c r="E658" s="191" t="str">
        <x:v>PHGFG27643</x:v>
      </x:c>
      <x:c r="F658" s="191" t="str">
        <x:v>Active</x:v>
      </x:c>
      <x:c r="G658" s="191" t="str">
        <x:v>1033 - Plano</x:v>
      </x:c>
      <x:c r="H658" s="191" t="str">
        <x:v/>
      </x:c>
      <x:c r="I658" s="191" t="str">
        <x:v>Eclipse</x:v>
      </x:c>
      <x:c r="J658" s="191" t="str">
        <x:v/>
      </x:c>
      <x:c r="K658" s="191" t="str">
        <x:v/>
      </x:c>
      <x:c r="L658" s="191" t="str">
        <x:v>1033</x:v>
      </x:c>
      <x:c r="M658" s="191" t="str">
        <x:v>1/23/2015</x:v>
      </x:c>
      <x:c r="N658" s="189" t="n">
        <x:v>0.00</x:v>
      </x:c>
      <x:c r="O658" s="191" t="str">
        <x:v>2/28/2015</x:v>
      </x:c>
      <x:c r="P658" s="189" t="n">
        <x:v>18.00</x:v>
      </x:c>
      <x:c r="Q658" s="206" t="n">
        <x:v>0.00</x:v>
      </x:c>
      <x:c r="R658" s="206" t="n">
        <x:v>0.00</x:v>
      </x:c>
      <x:c r="S658" s="189" t="n">
        <x:v/>
      </x:c>
      <x:c r="T658" s="187" t="n">
        <x:f ca="1">=IF(AND(U658=0,S658&gt;0),-100%,IF(OR(S658=0,S658="-"),"-",IF(AND(S658=0,U658=0),0%,IF(S658&lt;U658,SUM(U658-S658)/S658,IF(S658&gt;U658,SUM(-1*(S658-U658)/S658),"")))))</x:f>
        <x:v/>
      </x:c>
      <x:c r="U658" s="189" t="n">
        <x:v>18.00</x:v>
      </x:c>
      <x:c r="V658" s="189" t="n">
        <x:f ca="1">=SUM(U658/ round((O658- M658)/30.42,0))</x:f>
        <x:v/>
      </x:c>
      <x:c r="W658" s="195">
        <x:f ca="1">=IF(T658="","",IF(T658="-","",IF(U658=0,"",IF(OR(T658&gt;AA4,T658&lt;-AA4),"*",""))))</x:f>
        <x:v/>
      </x:c>
      <x:c r="X658" s="91" t="str">
        <x:v/>
      </x:c>
    </x:row>
    <x:row r="659" spans="1:25" s="12" x14ac:dyDescent="0.25">
      <x:c r="A659" s="96" t="str">
        <x:v>651</x:v>
      </x:c>
      <x:c r="B659" s="192" t="str">
        <x:v>FPR50664</x:v>
      </x:c>
      <x:c r="C659" s="192" t="str">
        <x:v>HP CLJ M476nw</x:v>
      </x:c>
      <x:c r="D659" s="192" t="str">
        <x:v>B/W Laser Prints</x:v>
      </x:c>
      <x:c r="E659" s="192" t="str">
        <x:v>CNB6G4M45M</x:v>
      </x:c>
      <x:c r="F659" s="192" t="str">
        <x:v>Active</x:v>
      </x:c>
      <x:c r="G659" s="192" t="str">
        <x:v>M650 - Fort Worth (Corp)</x:v>
      </x:c>
      <x:c r="H659" s="192" t="str">
        <x:v/>
      </x:c>
      <x:c r="I659" s="192" t="str">
        <x:v>Business Intelligence</x:v>
      </x:c>
      <x:c r="J659" s="192" t="str">
        <x:v/>
      </x:c>
      <x:c r="K659" s="192" t="str">
        <x:v/>
      </x:c>
      <x:c r="L659" s="192" t="str">
        <x:v>F801</x:v>
      </x:c>
      <x:c r="M659" s="192" t="str">
        <x:v>6/1/2014</x:v>
      </x:c>
      <x:c r="N659" s="183" t="n">
        <x:v>2.00</x:v>
      </x:c>
      <x:c r="O659" s="192" t="str">
        <x:v>12/9/2014</x:v>
      </x:c>
      <x:c r="P659" s="183" t="n">
        <x:v>18.00</x:v>
      </x:c>
      <x:c r="Q659" s="207" t="n">
        <x:v>0.00</x:v>
      </x:c>
      <x:c r="R659" s="207" t="n">
        <x:v>0.00</x:v>
      </x:c>
      <x:c r="S659" s="183" t="n">
        <x:v/>
      </x:c>
      <x:c r="T659" s="182" t="n">
        <x:f ca="1">=IF(AND(U659=0,S659&gt;0),-100%,IF(OR(S659=0,S659="-"),"-",IF(AND(S659=0,U659=0),0%,IF(S659&lt;U659,SUM(U659-S659)/S659,IF(S659&gt;U659,SUM(-1*(S659-U659)/S659),"")))))</x:f>
        <x:v/>
      </x:c>
      <x:c r="U659" s="183" t="n">
        <x:v>16.00</x:v>
      </x:c>
      <x:c r="V659" s="183" t="n">
        <x:f ca="1">=SUM(U659/ round((O659- M659)/30.42,0))</x:f>
        <x:v/>
      </x:c>
      <x:c r="W659" s="196">
        <x:f ca="1">=IF(T659="","",IF(T659="-","",IF(U659=0,"",IF(OR(T659&gt;AA4,T659&lt;-AA4),"*",""))))</x:f>
        <x:v/>
      </x:c>
      <x:c r="X659" s="98" t="str">
        <x:v/>
      </x:c>
    </x:row>
    <x:row r="660" spans="1:25" s="12" x14ac:dyDescent="0.25">
      <x:c r="A660" s="90" t="str">
        <x:v>652</x:v>
      </x:c>
      <x:c r="B660" s="191" t="str">
        <x:v>FPR48685</x:v>
      </x:c>
      <x:c r="C660" s="191" t="str">
        <x:v>Ricoh SP C320DN</x:v>
      </x:c>
      <x:c r="D660" s="191" t="str">
        <x:v>B/W Laser Prints</x:v>
      </x:c>
      <x:c r="E660" s="191" t="str">
        <x:v>S9939601141</x:v>
      </x:c>
      <x:c r="F660" s="191" t="str">
        <x:v>Active</x:v>
      </x:c>
      <x:c r="G660" s="191" t="str">
        <x:v>1017 - Waco</x:v>
      </x:c>
      <x:c r="H660" s="191" t="str">
        <x:v/>
      </x:c>
      <x:c r="I660" s="191" t="str">
        <x:v/>
      </x:c>
      <x:c r="J660" s="191" t="str">
        <x:v/>
      </x:c>
      <x:c r="K660" s="191" t="str">
        <x:v>Candy</x:v>
      </x:c>
      <x:c r="L660" s="191" t="str">
        <x:v>1017</x:v>
      </x:c>
      <x:c r="M660" s="191" t="str">
        <x:v>5/30/2018</x:v>
      </x:c>
      <x:c r="N660" s="189" t="n">
        <x:v>26309.00</x:v>
      </x:c>
      <x:c r="O660" s="191" t="str">
        <x:v>8/28/2018</x:v>
      </x:c>
      <x:c r="P660" s="189" t="n">
        <x:v>26325.00</x:v>
      </x:c>
      <x:c r="Q660" s="206" t="n">
        <x:v>0.00</x:v>
      </x:c>
      <x:c r="R660" s="206" t="n">
        <x:v>0.00</x:v>
      </x:c>
      <x:c r="S660" s="189" t="n">
        <x:v/>
      </x:c>
      <x:c r="T660" s="187" t="n">
        <x:f ca="1">=IF(AND(U660=0,S660&gt;0),-100%,IF(OR(S660=0,S660="-"),"-",IF(AND(S660=0,U660=0),0%,IF(S660&lt;U660,SUM(U660-S660)/S660,IF(S660&gt;U660,SUM(-1*(S660-U660)/S660),"")))))</x:f>
        <x:v/>
      </x:c>
      <x:c r="U660" s="189" t="n">
        <x:v>16.00</x:v>
      </x:c>
      <x:c r="V660" s="189" t="n">
        <x:f ca="1">=SUM(U660/ round((O660- M660)/30.42,0))</x:f>
        <x:v/>
      </x:c>
      <x:c r="W660" s="195">
        <x:f ca="1">=IF(T660="","",IF(T660="-","",IF(U660=0,"",IF(OR(T660&gt;AA4,T660&lt;-AA4),"*",""))))</x:f>
        <x:v/>
      </x:c>
      <x:c r="X660" s="91" t="str">
        <x:v/>
      </x:c>
    </x:row>
    <x:row r="661" spans="1:25" s="12" x14ac:dyDescent="0.25">
      <x:c r="A661" s="96" t="str">
        <x:v>653</x:v>
      </x:c>
      <x:c r="B661" s="192" t="str">
        <x:v>FPR50572</x:v>
      </x:c>
      <x:c r="C661" s="192" t="str">
        <x:v>HP LJ M401dn</x:v>
      </x:c>
      <x:c r="D661" s="192" t="str">
        <x:v>B/W Laser Prints</x:v>
      </x:c>
      <x:c r="E661" s="192" t="str">
        <x:v>PHGFD42625</x:v>
      </x:c>
      <x:c r="F661" s="192" t="str">
        <x:v>Active</x:v>
      </x:c>
      <x:c r="G661" s="192" t="str">
        <x:v>1020 - Carrollton HVAC</x:v>
      </x:c>
      <x:c r="H661" s="192" t="str">
        <x:v/>
      </x:c>
      <x:c r="I661" s="192" t="str">
        <x:v>Eclipse</x:v>
      </x:c>
      <x:c r="J661" s="192" t="str">
        <x:v/>
      </x:c>
      <x:c r="K661" s="192" t="str">
        <x:v/>
      </x:c>
      <x:c r="L661" s="192" t="str">
        <x:v>1020</x:v>
      </x:c>
      <x:c r="M661" s="192" t="str">
        <x:v>1/23/2015</x:v>
      </x:c>
      <x:c r="N661" s="183" t="n">
        <x:v>0.00</x:v>
      </x:c>
      <x:c r="O661" s="192" t="str">
        <x:v>2/28/2015</x:v>
      </x:c>
      <x:c r="P661" s="183" t="n">
        <x:v>16.00</x:v>
      </x:c>
      <x:c r="Q661" s="207" t="n">
        <x:v>0.00</x:v>
      </x:c>
      <x:c r="R661" s="207" t="n">
        <x:v>0.00</x:v>
      </x:c>
      <x:c r="S661" s="183" t="n">
        <x:v/>
      </x:c>
      <x:c r="T661" s="182" t="n">
        <x:f ca="1">=IF(AND(U661=0,S661&gt;0),-100%,IF(OR(S661=0,S661="-"),"-",IF(AND(S661=0,U661=0),0%,IF(S661&lt;U661,SUM(U661-S661)/S661,IF(S661&gt;U661,SUM(-1*(S661-U661)/S661),"")))))</x:f>
        <x:v/>
      </x:c>
      <x:c r="U661" s="183" t="n">
        <x:v>16.00</x:v>
      </x:c>
      <x:c r="V661" s="183" t="n">
        <x:f ca="1">=SUM(U661/ round((O661- M661)/30.42,0))</x:f>
        <x:v/>
      </x:c>
      <x:c r="W661" s="196">
        <x:f ca="1">=IF(T661="","",IF(T661="-","",IF(U661=0,"",IF(OR(T661&gt;AA4,T661&lt;-AA4),"*",""))))</x:f>
        <x:v/>
      </x:c>
      <x:c r="X661" s="98" t="str">
        <x:v/>
      </x:c>
    </x:row>
    <x:row r="662" spans="1:25" s="12" x14ac:dyDescent="0.25">
      <x:c r="A662" s="90" t="str">
        <x:v>654</x:v>
      </x:c>
      <x:c r="B662" s="191" t="str">
        <x:v>FPR51675</x:v>
      </x:c>
      <x:c r="C662" s="191" t="str">
        <x:v>HP LJ M401dn</x:v>
      </x:c>
      <x:c r="D662" s="191" t="str">
        <x:v>B/W Laser Prints</x:v>
      </x:c>
      <x:c r="E662" s="191" t="str">
        <x:v>PHGFG31879</x:v>
      </x:c>
      <x:c r="F662" s="191" t="str">
        <x:v>Active</x:v>
      </x:c>
      <x:c r="G662" s="191" t="str">
        <x:v>3003 - Gilbert, AZ</x:v>
      </x:c>
      <x:c r="H662" s="191" t="str">
        <x:v/>
      </x:c>
      <x:c r="I662" s="191" t="str">
        <x:v/>
      </x:c>
      <x:c r="J662" s="191" t="str">
        <x:v/>
      </x:c>
      <x:c r="K662" s="191" t="str">
        <x:v/>
      </x:c>
      <x:c r="L662" s="191" t="str">
        <x:v>3003</x:v>
      </x:c>
      <x:c r="M662" s="191" t="str">
        <x:v>8/21/2015</x:v>
      </x:c>
      <x:c r="N662" s="189" t="n">
        <x:v>0.00</x:v>
      </x:c>
      <x:c r="O662" s="191" t="str">
        <x:v>8/25/2015</x:v>
      </x:c>
      <x:c r="P662" s="189" t="n">
        <x:v>15.00</x:v>
      </x:c>
      <x:c r="Q662" s="206" t="n">
        <x:v>0.00</x:v>
      </x:c>
      <x:c r="R662" s="206" t="n">
        <x:v>0.00</x:v>
      </x:c>
      <x:c r="S662" s="189" t="n">
        <x:v/>
      </x:c>
      <x:c r="T662" s="187" t="n">
        <x:f ca="1">=IF(AND(U662=0,S662&gt;0),-100%,IF(OR(S662=0,S662="-"),"-",IF(AND(S662=0,U662=0),0%,IF(S662&lt;U662,SUM(U662-S662)/S662,IF(S662&gt;U662,SUM(-1*(S662-U662)/S662),"")))))</x:f>
        <x:v/>
      </x:c>
      <x:c r="U662" s="189" t="n">
        <x:v>15.00</x:v>
      </x:c>
      <x:c r="V662" s="189" t="n">
        <x:f ca="1">=SUM(U662/ round((O662- M662)/30.42,0))</x:f>
        <x:v/>
      </x:c>
      <x:c r="W662" s="195">
        <x:f ca="1">=IF(T662="","",IF(T662="-","",IF(U662=0,"",IF(OR(T662&gt;AA4,T662&lt;-AA4),"*",""))))</x:f>
        <x:v/>
      </x:c>
      <x:c r="X662" s="91" t="str">
        <x:v/>
      </x:c>
    </x:row>
    <x:row r="663" spans="1:25" s="12" x14ac:dyDescent="0.25">
      <x:c r="A663" s="96" t="str">
        <x:v>655</x:v>
      </x:c>
      <x:c r="B663" s="192" t="str">
        <x:v>FPR50560</x:v>
      </x:c>
      <x:c r="C663" s="192" t="str">
        <x:v>HP CLJ M476dn MFP</x:v>
      </x:c>
      <x:c r="D663" s="192" t="str">
        <x:v>B/W Laser Prints</x:v>
      </x:c>
      <x:c r="E663" s="192" t="str">
        <x:v>CNB8G7XDJC</x:v>
      </x:c>
      <x:c r="F663" s="192" t="str">
        <x:v>Active</x:v>
      </x:c>
      <x:c r="G663" s="192" t="str">
        <x:v>M100 - Water Gardens Bldg.</x:v>
      </x:c>
      <x:c r="H663" s="192" t="str">
        <x:v/>
      </x:c>
      <x:c r="I663" s="192" t="str">
        <x:v>Receptionist</x:v>
      </x:c>
      <x:c r="J663" s="192" t="str">
        <x:v/>
      </x:c>
      <x:c r="K663" s="192" t="str">
        <x:v>Alana Ausiejus</x:v>
      </x:c>
      <x:c r="L663" s="192" t="str">
        <x:v>M200</x:v>
      </x:c>
      <x:c r="M663" s="192" t="str">
        <x:v>2/20/2016</x:v>
      </x:c>
      <x:c r="N663" s="183" t="n">
        <x:v>1057.00</x:v>
      </x:c>
      <x:c r="O663" s="192" t="str">
        <x:v>5/27/2016</x:v>
      </x:c>
      <x:c r="P663" s="183" t="n">
        <x:v>1071.00</x:v>
      </x:c>
      <x:c r="Q663" s="207" t="n">
        <x:v>0.00</x:v>
      </x:c>
      <x:c r="R663" s="207" t="n">
        <x:v>0.00</x:v>
      </x:c>
      <x:c r="S663" s="183" t="n">
        <x:v/>
      </x:c>
      <x:c r="T663" s="182" t="n">
        <x:f ca="1">=IF(AND(U663=0,S663&gt;0),-100%,IF(OR(S663=0,S663="-"),"-",IF(AND(S663=0,U663=0),0%,IF(S663&lt;U663,SUM(U663-S663)/S663,IF(S663&gt;U663,SUM(-1*(S663-U663)/S663),"")))))</x:f>
        <x:v/>
      </x:c>
      <x:c r="U663" s="183" t="n">
        <x:v>14.00</x:v>
      </x:c>
      <x:c r="V663" s="183" t="n">
        <x:f ca="1">=SUM(U663/ round((O663- M663)/30.42,0))</x:f>
        <x:v/>
      </x:c>
      <x:c r="W663" s="196">
        <x:f ca="1">=IF(T663="","",IF(T663="-","",IF(U663=0,"",IF(OR(T663&gt;AA4,T663&lt;-AA4),"*",""))))</x:f>
        <x:v/>
      </x:c>
      <x:c r="X663" s="98" t="str">
        <x:v/>
      </x:c>
    </x:row>
    <x:row r="664" spans="1:25" s="12" x14ac:dyDescent="0.25">
      <x:c r="A664" s="90" t="str">
        <x:v>656</x:v>
      </x:c>
      <x:c r="B664" s="191" t="str">
        <x:v>FPR50568</x:v>
      </x:c>
      <x:c r="C664" s="191" t="str">
        <x:v>HP LJ M401dn</x:v>
      </x:c>
      <x:c r="D664" s="191" t="str">
        <x:v>B/W Laser Prints</x:v>
      </x:c>
      <x:c r="E664" s="191" t="str">
        <x:v>PHGFD42627</x:v>
      </x:c>
      <x:c r="F664" s="191" t="str">
        <x:v>Active</x:v>
      </x:c>
      <x:c r="G664" s="191" t="str">
        <x:v>1020 - Carrollton HVAC</x:v>
      </x:c>
      <x:c r="H664" s="191" t="str">
        <x:v/>
      </x:c>
      <x:c r="I664" s="191" t="str">
        <x:v>Eclipse</x:v>
      </x:c>
      <x:c r="J664" s="191" t="str">
        <x:v/>
      </x:c>
      <x:c r="K664" s="191" t="str">
        <x:v/>
      </x:c>
      <x:c r="L664" s="191" t="str">
        <x:v>1020</x:v>
      </x:c>
      <x:c r="M664" s="191" t="str">
        <x:v>1/23/2015</x:v>
      </x:c>
      <x:c r="N664" s="189" t="n">
        <x:v>0.00</x:v>
      </x:c>
      <x:c r="O664" s="191" t="str">
        <x:v>2/28/2015</x:v>
      </x:c>
      <x:c r="P664" s="189" t="n">
        <x:v>14.00</x:v>
      </x:c>
      <x:c r="Q664" s="206" t="n">
        <x:v>0.00</x:v>
      </x:c>
      <x:c r="R664" s="206" t="n">
        <x:v>0.00</x:v>
      </x:c>
      <x:c r="S664" s="189" t="n">
        <x:v/>
      </x:c>
      <x:c r="T664" s="187" t="n">
        <x:f ca="1">=IF(AND(U664=0,S664&gt;0),-100%,IF(OR(S664=0,S664="-"),"-",IF(AND(S664=0,U664=0),0%,IF(S664&lt;U664,SUM(U664-S664)/S664,IF(S664&gt;U664,SUM(-1*(S664-U664)/S664),"")))))</x:f>
        <x:v/>
      </x:c>
      <x:c r="U664" s="189" t="n">
        <x:v>14.00</x:v>
      </x:c>
      <x:c r="V664" s="189" t="n">
        <x:f ca="1">=SUM(U664/ round((O664- M664)/30.42,0))</x:f>
        <x:v/>
      </x:c>
      <x:c r="W664" s="195">
        <x:f ca="1">=IF(T664="","",IF(T664="-","",IF(U664=0,"",IF(OR(T664&gt;AA4,T664&lt;-AA4),"*",""))))</x:f>
        <x:v/>
      </x:c>
      <x:c r="X664" s="91" t="str">
        <x:v/>
      </x:c>
    </x:row>
    <x:row r="665" spans="1:25" s="12" x14ac:dyDescent="0.25">
      <x:c r="A665" s="96" t="str">
        <x:v>657</x:v>
      </x:c>
      <x:c r="B665" s="192" t="str">
        <x:v>AFPR56030</x:v>
      </x:c>
      <x:c r="C665" s="192" t="str">
        <x:v>HP LJ M402dn</x:v>
      </x:c>
      <x:c r="D665" s="192" t="str">
        <x:v>B/W Laser Prints</x:v>
      </x:c>
      <x:c r="E665" s="192" t="str">
        <x:v>PHBQG20360</x:v>
      </x:c>
      <x:c r="F665" s="192" t="str">
        <x:v>Inactive</x:v>
      </x:c>
      <x:c r="G665" s="192" t="str">
        <x:v>1025 - Kilgore Oilfield</x:v>
      </x:c>
      <x:c r="H665" s="192" t="str">
        <x:v/>
      </x:c>
      <x:c r="I665" s="192" t="str">
        <x:v>Not In Use</x:v>
      </x:c>
      <x:c r="J665" s="192" t="str">
        <x:v/>
      </x:c>
      <x:c r="K665" s="192" t="str">
        <x:v/>
      </x:c>
      <x:c r="L665" s="192" t="str">
        <x:v>1025</x:v>
      </x:c>
      <x:c r="M665" s="192" t="str">
        <x:v>10/6/2016</x:v>
      </x:c>
      <x:c r="N665" s="183" t="n">
        <x:v>0.00</x:v>
      </x:c>
      <x:c r="O665" s="192" t="str">
        <x:v>11/28/2016</x:v>
      </x:c>
      <x:c r="P665" s="183" t="n">
        <x:v>13.00</x:v>
      </x:c>
      <x:c r="Q665" s="207" t="n">
        <x:v>0.00</x:v>
      </x:c>
      <x:c r="R665" s="207" t="n">
        <x:v>0.00</x:v>
      </x:c>
      <x:c r="S665" s="183" t="n">
        <x:v/>
      </x:c>
      <x:c r="T665" s="182" t="n">
        <x:f ca="1">=IF(AND(U665=0,S665&gt;0),-100%,IF(OR(S665=0,S665="-"),"-",IF(AND(S665=0,U665=0),0%,IF(S665&lt;U665,SUM(U665-S665)/S665,IF(S665&gt;U665,SUM(-1*(S665-U665)/S665),"")))))</x:f>
        <x:v/>
      </x:c>
      <x:c r="U665" s="183" t="n">
        <x:v>13.00</x:v>
      </x:c>
      <x:c r="V665" s="183" t="n">
        <x:f ca="1">=SUM(U665/ round((O665- M665)/30.42,0))</x:f>
        <x:v/>
      </x:c>
      <x:c r="W665" s="196">
        <x:f ca="1">=IF(T665="","",IF(T665="-","",IF(U665=0,"",IF(OR(T665&gt;AA4,T665&lt;-AA4),"*",""))))</x:f>
        <x:v/>
      </x:c>
      <x:c r="X665" s="98" t="str">
        <x:v/>
      </x:c>
    </x:row>
    <x:row r="666" spans="1:25" s="12" x14ac:dyDescent="0.25">
      <x:c r="A666" s="90" t="str">
        <x:v>658</x:v>
      </x:c>
      <x:c r="B666" s="191" t="str">
        <x:v>FPR55909</x:v>
      </x:c>
      <x:c r="C666" s="191" t="str">
        <x:v>HP LJ M402dn</x:v>
      </x:c>
      <x:c r="D666" s="191" t="str">
        <x:v>B/W Laser Prints</x:v>
      </x:c>
      <x:c r="E666" s="191" t="str">
        <x:v>PHBQG09544</x:v>
      </x:c>
      <x:c r="F666" s="191" t="str">
        <x:v>Active</x:v>
      </x:c>
      <x:c r="G666" s="191" t="str">
        <x:v>1001 - Abilene</x:v>
      </x:c>
      <x:c r="H666" s="191" t="str">
        <x:v/>
      </x:c>
      <x:c r="I666" s="191" t="str">
        <x:v>Sales Counter</x:v>
      </x:c>
      <x:c r="J666" s="191" t="str">
        <x:v/>
      </x:c>
      <x:c r="K666" s="191" t="str">
        <x:v/>
      </x:c>
      <x:c r="L666" s="191" t="str">
        <x:v>1001</x:v>
      </x:c>
      <x:c r="M666" s="191" t="str">
        <x:v>5/2/2016</x:v>
      </x:c>
      <x:c r="N666" s="189" t="n">
        <x:v>0.00</x:v>
      </x:c>
      <x:c r="O666" s="191" t="str">
        <x:v>5/27/2016</x:v>
      </x:c>
      <x:c r="P666" s="189" t="n">
        <x:v>13.00</x:v>
      </x:c>
      <x:c r="Q666" s="206" t="n">
        <x:v>0.00</x:v>
      </x:c>
      <x:c r="R666" s="206" t="n">
        <x:v>0.00</x:v>
      </x:c>
      <x:c r="S666" s="189" t="n">
        <x:v/>
      </x:c>
      <x:c r="T666" s="187" t="n">
        <x:f ca="1">=IF(AND(U666=0,S666&gt;0),-100%,IF(OR(S666=0,S666="-"),"-",IF(AND(S666=0,U666=0),0%,IF(S666&lt;U666,SUM(U666-S666)/S666,IF(S666&gt;U666,SUM(-1*(S666-U666)/S666),"")))))</x:f>
        <x:v/>
      </x:c>
      <x:c r="U666" s="189" t="n">
        <x:v>13.00</x:v>
      </x:c>
      <x:c r="V666" s="189" t="n">
        <x:f ca="1">=SUM(U666/ round((O666- M666)/30.42,0))</x:f>
        <x:v/>
      </x:c>
      <x:c r="W666" s="195">
        <x:f ca="1">=IF(T666="","",IF(T666="-","",IF(U666=0,"",IF(OR(T666&gt;AA4,T666&lt;-AA4),"*",""))))</x:f>
        <x:v/>
      </x:c>
      <x:c r="X666" s="91" t="str">
        <x:v/>
      </x:c>
    </x:row>
    <x:row r="667" spans="1:25" s="12" x14ac:dyDescent="0.25">
      <x:c r="A667" s="96" t="str">
        <x:v>659</x:v>
      </x:c>
      <x:c r="B667" s="192" t="str">
        <x:v>FPR49579</x:v>
      </x:c>
      <x:c r="C667" s="192" t="str">
        <x:v>Ricoh SP C320DN</x:v>
      </x:c>
      <x:c r="D667" s="192" t="str">
        <x:v>B/W Laser Prints</x:v>
      </x:c>
      <x:c r="E667" s="192" t="str">
        <x:v>S9949100576</x:v>
      </x:c>
      <x:c r="F667" s="192" t="str">
        <x:v>Active</x:v>
      </x:c>
      <x:c r="G667" s="192" t="str">
        <x:v>1021 - Kilgore</x:v>
      </x:c>
      <x:c r="H667" s="192" t="str">
        <x:v/>
      </x:c>
      <x:c r="I667" s="192" t="str">
        <x:v/>
      </x:c>
      <x:c r="J667" s="192" t="str">
        <x:v/>
      </x:c>
      <x:c r="K667" s="192" t="str">
        <x:v>Suzie</x:v>
      </x:c>
      <x:c r="L667" s="192" t="str">
        <x:v>1021</x:v>
      </x:c>
      <x:c r="M667" s="192" t="str">
        <x:v>6/1/2014</x:v>
      </x:c>
      <x:c r="N667" s="183" t="n">
        <x:v>2.00</x:v>
      </x:c>
      <x:c r="O667" s="192" t="str">
        <x:v>11/30/2014</x:v>
      </x:c>
      <x:c r="P667" s="183" t="n">
        <x:v>15.00</x:v>
      </x:c>
      <x:c r="Q667" s="207" t="n">
        <x:v>0.00</x:v>
      </x:c>
      <x:c r="R667" s="207" t="n">
        <x:v>0.00</x:v>
      </x:c>
      <x:c r="S667" s="183" t="n">
        <x:v/>
      </x:c>
      <x:c r="T667" s="182" t="n">
        <x:f ca="1">=IF(AND(U667=0,S667&gt;0),-100%,IF(OR(S667=0,S667="-"),"-",IF(AND(S667=0,U667=0),0%,IF(S667&lt;U667,SUM(U667-S667)/S667,IF(S667&gt;U667,SUM(-1*(S667-U667)/S667),"")))))</x:f>
        <x:v/>
      </x:c>
      <x:c r="U667" s="183" t="n">
        <x:v>13.00</x:v>
      </x:c>
      <x:c r="V667" s="183" t="n">
        <x:f ca="1">=SUM(U667/ round((O667- M667)/30.42,0))</x:f>
        <x:v/>
      </x:c>
      <x:c r="W667" s="196">
        <x:f ca="1">=IF(T667="","",IF(T667="-","",IF(U667=0,"",IF(OR(T667&gt;AA4,T667&lt;-AA4),"*",""))))</x:f>
        <x:v/>
      </x:c>
      <x:c r="X667" s="98" t="str">
        <x:v/>
      </x:c>
    </x:row>
    <x:row r="668" spans="1:25" s="12" x14ac:dyDescent="0.25">
      <x:c r="A668" s="90" t="str">
        <x:v>660</x:v>
      </x:c>
      <x:c r="B668" s="191" t="str">
        <x:v>FPR50655</x:v>
      </x:c>
      <x:c r="C668" s="191" t="str">
        <x:v>Ricoh SP C320DN</x:v>
      </x:c>
      <x:c r="D668" s="191" t="str">
        <x:v>B/W Laser Prints</x:v>
      </x:c>
      <x:c r="E668" s="191" t="str">
        <x:v>S9949100607</x:v>
      </x:c>
      <x:c r="F668" s="191" t="str">
        <x:v>Active</x:v>
      </x:c>
      <x:c r="G668" s="191" t="str">
        <x:v>1010 - Big Spring</x:v>
      </x:c>
      <x:c r="H668" s="191" t="str">
        <x:v/>
      </x:c>
      <x:c r="I668" s="191" t="str">
        <x:v>Left Office</x:v>
      </x:c>
      <x:c r="J668" s="191" t="str">
        <x:v/>
      </x:c>
      <x:c r="K668" s="191" t="str">
        <x:v/>
      </x:c>
      <x:c r="L668" s="191" t="str">
        <x:v>1010</x:v>
      </x:c>
      <x:c r="M668" s="191" t="str">
        <x:v>6/1/2014</x:v>
      </x:c>
      <x:c r="N668" s="189" t="n">
        <x:v>0.00</x:v>
      </x:c>
      <x:c r="O668" s="191" t="str">
        <x:v>11/30/2014</x:v>
      </x:c>
      <x:c r="P668" s="189" t="n">
        <x:v>12.00</x:v>
      </x:c>
      <x:c r="Q668" s="206" t="n">
        <x:v>0.00</x:v>
      </x:c>
      <x:c r="R668" s="206" t="n">
        <x:v>0.00</x:v>
      </x:c>
      <x:c r="S668" s="189" t="n">
        <x:v/>
      </x:c>
      <x:c r="T668" s="187" t="n">
        <x:f ca="1">=IF(AND(U668=0,S668&gt;0),-100%,IF(OR(S668=0,S668="-"),"-",IF(AND(S668=0,U668=0),0%,IF(S668&lt;U668,SUM(U668-S668)/S668,IF(S668&gt;U668,SUM(-1*(S668-U668)/S668),"")))))</x:f>
        <x:v/>
      </x:c>
      <x:c r="U668" s="189" t="n">
        <x:v>12.00</x:v>
      </x:c>
      <x:c r="V668" s="189" t="n">
        <x:f ca="1">=SUM(U668/ round((O668- M668)/30.42,0))</x:f>
        <x:v/>
      </x:c>
      <x:c r="W668" s="195">
        <x:f ca="1">=IF(T668="","",IF(T668="-","",IF(U668=0,"",IF(OR(T668&gt;AA4,T668&lt;-AA4),"*",""))))</x:f>
        <x:v/>
      </x:c>
      <x:c r="X668" s="91" t="str">
        <x:v/>
      </x:c>
    </x:row>
    <x:row r="669" spans="1:25" s="12" x14ac:dyDescent="0.25">
      <x:c r="A669" s="96" t="str">
        <x:v>661</x:v>
      </x:c>
      <x:c r="B669" s="192" t="str">
        <x:v>AFPR50656</x:v>
      </x:c>
      <x:c r="C669" s="192" t="str">
        <x:v>Ricoh SP C320DN</x:v>
      </x:c>
      <x:c r="D669" s="192" t="str">
        <x:v>B/W Laser Prints</x:v>
      </x:c>
      <x:c r="E669" s="192" t="str">
        <x:v>S9949100604</x:v>
      </x:c>
      <x:c r="F669" s="192" t="str">
        <x:v>Inactive</x:v>
      </x:c>
      <x:c r="G669" s="192" t="str">
        <x:v>M650 - Fort Worth (Corp)</x:v>
      </x:c>
      <x:c r="H669" s="192" t="str">
        <x:v/>
      </x:c>
      <x:c r="I669" s="192" t="str">
        <x:v>Inactive (Came from Amarillo)</x:v>
      </x:c>
      <x:c r="J669" s="192" t="str">
        <x:v/>
      </x:c>
      <x:c r="K669" s="192" t="str">
        <x:v/>
      </x:c>
      <x:c r="L669" s="192" t="str">
        <x:v>Cannot Find</x:v>
      </x:c>
      <x:c r="M669" s="192" t="str">
        <x:v>6/1/2014</x:v>
      </x:c>
      <x:c r="N669" s="183" t="n">
        <x:v>0.00</x:v>
      </x:c>
      <x:c r="O669" s="192" t="str">
        <x:v>12/9/2014</x:v>
      </x:c>
      <x:c r="P669" s="183" t="n">
        <x:v>10.00</x:v>
      </x:c>
      <x:c r="Q669" s="207" t="n">
        <x:v>0.00</x:v>
      </x:c>
      <x:c r="R669" s="207" t="n">
        <x:v>0.00</x:v>
      </x:c>
      <x:c r="S669" s="183" t="n">
        <x:v/>
      </x:c>
      <x:c r="T669" s="182" t="n">
        <x:f ca="1">=IF(AND(U669=0,S669&gt;0),-100%,IF(OR(S669=0,S669="-"),"-",IF(AND(S669=0,U669=0),0%,IF(S669&lt;U669,SUM(U669-S669)/S669,IF(S669&gt;U669,SUM(-1*(S669-U669)/S669),"")))))</x:f>
        <x:v/>
      </x:c>
      <x:c r="U669" s="183" t="n">
        <x:v>10.00</x:v>
      </x:c>
      <x:c r="V669" s="183" t="n">
        <x:f ca="1">=SUM(U669/ round((O669- M669)/30.42,0))</x:f>
        <x:v/>
      </x:c>
      <x:c r="W669" s="196">
        <x:f ca="1">=IF(T669="","",IF(T669="-","",IF(U669=0,"",IF(OR(T669&gt;AA4,T669&lt;-AA4),"*",""))))</x:f>
        <x:v/>
      </x:c>
      <x:c r="X669" s="98" t="str">
        <x:v/>
      </x:c>
    </x:row>
    <x:row r="670" spans="1:25" s="12" x14ac:dyDescent="0.25">
      <x:c r="A670" s="90" t="str">
        <x:v>662</x:v>
      </x:c>
      <x:c r="B670" s="191" t="str">
        <x:v>FPR55935</x:v>
      </x:c>
      <x:c r="C670" s="191" t="str">
        <x:v>HP LJ M402dn</x:v>
      </x:c>
      <x:c r="D670" s="191" t="str">
        <x:v>B/W Laser Prints</x:v>
      </x:c>
      <x:c r="E670" s="191" t="str">
        <x:v>PHBQG09148</x:v>
      </x:c>
      <x:c r="F670" s="191" t="str">
        <x:v>Active</x:v>
      </x:c>
      <x:c r="G670" s="191" t="str">
        <x:v>1011 - Midland Showroom</x:v>
      </x:c>
      <x:c r="H670" s="191" t="str">
        <x:v/>
      </x:c>
      <x:c r="I670" s="191" t="str">
        <x:v/>
      </x:c>
      <x:c r="J670" s="191" t="str">
        <x:v/>
      </x:c>
      <x:c r="K670" s="191" t="str">
        <x:v/>
      </x:c>
      <x:c r="L670" s="191" t="str">
        <x:v>1011</x:v>
      </x:c>
      <x:c r="M670" s="191" t="str">
        <x:v>5/2/2016</x:v>
      </x:c>
      <x:c r="N670" s="189" t="n">
        <x:v>0.00</x:v>
      </x:c>
      <x:c r="O670" s="191" t="str">
        <x:v>5/27/2016</x:v>
      </x:c>
      <x:c r="P670" s="189" t="n">
        <x:v>10.00</x:v>
      </x:c>
      <x:c r="Q670" s="206" t="n">
        <x:v>0.00</x:v>
      </x:c>
      <x:c r="R670" s="206" t="n">
        <x:v>0.00</x:v>
      </x:c>
      <x:c r="S670" s="189" t="n">
        <x:v/>
      </x:c>
      <x:c r="T670" s="187" t="n">
        <x:f ca="1">=IF(AND(U670=0,S670&gt;0),-100%,IF(OR(S670=0,S670="-"),"-",IF(AND(S670=0,U670=0),0%,IF(S670&lt;U670,SUM(U670-S670)/S670,IF(S670&gt;U670,SUM(-1*(S670-U670)/S670),"")))))</x:f>
        <x:v/>
      </x:c>
      <x:c r="U670" s="189" t="n">
        <x:v>10.00</x:v>
      </x:c>
      <x:c r="V670" s="189" t="n">
        <x:f ca="1">=SUM(U670/ round((O670- M670)/30.42,0))</x:f>
        <x:v/>
      </x:c>
      <x:c r="W670" s="195">
        <x:f ca="1">=IF(T670="","",IF(T670="-","",IF(U670=0,"",IF(OR(T670&gt;AA4,T670&lt;-AA4),"*",""))))</x:f>
        <x:v/>
      </x:c>
      <x:c r="X670" s="91" t="str">
        <x:v/>
      </x:c>
    </x:row>
    <x:row r="671" spans="1:25" s="12" x14ac:dyDescent="0.25">
      <x:c r="A671" s="96" t="str">
        <x:v>663</x:v>
      </x:c>
      <x:c r="B671" s="192" t="str">
        <x:v>FPR51551</x:v>
      </x:c>
      <x:c r="C671" s="192" t="str">
        <x:v>HP LJ M401dn</x:v>
      </x:c>
      <x:c r="D671" s="192" t="str">
        <x:v>B/W Laser Prints</x:v>
      </x:c>
      <x:c r="E671" s="192" t="str">
        <x:v>PHGFB82822</x:v>
      </x:c>
      <x:c r="F671" s="192" t="str">
        <x:v>Active</x:v>
      </x:c>
      <x:c r="G671" s="192" t="str">
        <x:v>1028 - Sherman A/C</x:v>
      </x:c>
      <x:c r="H671" s="192" t="str">
        <x:v/>
      </x:c>
      <x:c r="I671" s="192" t="str">
        <x:v>Sales Counter</x:v>
      </x:c>
      <x:c r="J671" s="192" t="str">
        <x:v/>
      </x:c>
      <x:c r="K671" s="192" t="str">
        <x:v/>
      </x:c>
      <x:c r="L671" s="192" t="str">
        <x:v>1028</x:v>
      </x:c>
      <x:c r="M671" s="192" t="str">
        <x:v>8/21/2015</x:v>
      </x:c>
      <x:c r="N671" s="183" t="n">
        <x:v>0.00</x:v>
      </x:c>
      <x:c r="O671" s="192" t="str">
        <x:v>8/25/2015</x:v>
      </x:c>
      <x:c r="P671" s="183" t="n">
        <x:v>10.00</x:v>
      </x:c>
      <x:c r="Q671" s="207" t="n">
        <x:v>0.00</x:v>
      </x:c>
      <x:c r="R671" s="207" t="n">
        <x:v>0.00</x:v>
      </x:c>
      <x:c r="S671" s="183" t="n">
        <x:v/>
      </x:c>
      <x:c r="T671" s="182" t="n">
        <x:f ca="1">=IF(AND(U671=0,S671&gt;0),-100%,IF(OR(S671=0,S671="-"),"-",IF(AND(S671=0,U671=0),0%,IF(S671&lt;U671,SUM(U671-S671)/S671,IF(S671&gt;U671,SUM(-1*(S671-U671)/S671),"")))))</x:f>
        <x:v/>
      </x:c>
      <x:c r="U671" s="183" t="n">
        <x:v>10.00</x:v>
      </x:c>
      <x:c r="V671" s="183" t="n">
        <x:f ca="1">=SUM(U671/ round((O671- M671)/30.42,0))</x:f>
        <x:v/>
      </x:c>
      <x:c r="W671" s="196">
        <x:f ca="1">=IF(T671="","",IF(T671="-","",IF(U671=0,"",IF(OR(T671&gt;AA4,T671&lt;-AA4),"*",""))))</x:f>
        <x:v/>
      </x:c>
      <x:c r="X671" s="98" t="str">
        <x:v/>
      </x:c>
    </x:row>
    <x:row r="672" spans="1:25" s="12" x14ac:dyDescent="0.25">
      <x:c r="A672" s="90" t="str">
        <x:v>664</x:v>
      </x:c>
      <x:c r="B672" s="191" t="str">
        <x:v>FPR50499</x:v>
      </x:c>
      <x:c r="C672" s="191" t="str">
        <x:v>Ricoh SP C320DN</x:v>
      </x:c>
      <x:c r="D672" s="191" t="str">
        <x:v>B/W Laser Prints</x:v>
      </x:c>
      <x:c r="E672" s="191" t="str">
        <x:v>S9949200454</x:v>
      </x:c>
      <x:c r="F672" s="191" t="str">
        <x:v>Active</x:v>
      </x:c>
      <x:c r="G672" s="191" t="str">
        <x:v>1039 - Alamogordo</x:v>
      </x:c>
      <x:c r="H672" s="191" t="str">
        <x:v/>
      </x:c>
      <x:c r="I672" s="191" t="str">
        <x:v/>
      </x:c>
      <x:c r="J672" s="191" t="str">
        <x:v/>
      </x:c>
      <x:c r="K672" s="191" t="str">
        <x:v>Rick McCracken</x:v>
      </x:c>
      <x:c r="L672" s="191" t="str">
        <x:v>1039</x:v>
      </x:c>
      <x:c r="M672" s="191" t="str">
        <x:v>5/31/2018</x:v>
      </x:c>
      <x:c r="N672" s="189" t="n">
        <x:v>100.00</x:v>
      </x:c>
      <x:c r="O672" s="191" t="str">
        <x:v>8/31/2018</x:v>
      </x:c>
      <x:c r="P672" s="189" t="n">
        <x:v>110.00</x:v>
      </x:c>
      <x:c r="Q672" s="206" t="n">
        <x:v>0.00</x:v>
      </x:c>
      <x:c r="R672" s="206" t="n">
        <x:v>0.00</x:v>
      </x:c>
      <x:c r="S672" s="189" t="n">
        <x:v/>
      </x:c>
      <x:c r="T672" s="187" t="n">
        <x:f ca="1">=IF(AND(U672=0,S672&gt;0),-100%,IF(OR(S672=0,S672="-"),"-",IF(AND(S672=0,U672=0),0%,IF(S672&lt;U672,SUM(U672-S672)/S672,IF(S672&gt;U672,SUM(-1*(S672-U672)/S672),"")))))</x:f>
        <x:v/>
      </x:c>
      <x:c r="U672" s="189" t="n">
        <x:v>10.00</x:v>
      </x:c>
      <x:c r="V672" s="189" t="n">
        <x:f ca="1">=SUM(U672/ round((O672- M672)/30.42,0))</x:f>
        <x:v/>
      </x:c>
      <x:c r="W672" s="195">
        <x:f ca="1">=IF(T672="","",IF(T672="-","",IF(U672=0,"",IF(OR(T672&gt;AA4,T672&lt;-AA4),"*",""))))</x:f>
        <x:v/>
      </x:c>
      <x:c r="X672" s="91" t="str">
        <x:v/>
      </x:c>
    </x:row>
    <x:row r="673" spans="1:25" s="12" x14ac:dyDescent="0.25">
      <x:c r="A673" s="96" t="str">
        <x:v>665</x:v>
      </x:c>
      <x:c r="B673" s="192" t="str">
        <x:v>FPR59279</x:v>
      </x:c>
      <x:c r="C673" s="192" t="str">
        <x:v>HP CLJ M477dn</x:v>
      </x:c>
      <x:c r="D673" s="192" t="str">
        <x:v>B/W Laser Prints</x:v>
      </x:c>
      <x:c r="E673" s="192" t="str">
        <x:v>VNB8K4KBML</x:v>
      </x:c>
      <x:c r="F673" s="192" t="str">
        <x:v>Active</x:v>
      </x:c>
      <x:c r="G673" s="192" t="str">
        <x:v>M100 - Water Gardens Bldg.</x:v>
      </x:c>
      <x:c r="H673" s="192" t="str">
        <x:v/>
      </x:c>
      <x:c r="I673" s="192" t="str">
        <x:v>CTO Office</x:v>
      </x:c>
      <x:c r="J673" s="192" t="str">
        <x:v/>
      </x:c>
      <x:c r="K673" s="192" t="str">
        <x:v/>
      </x:c>
      <x:c r="L673" s="192" t="str">
        <x:v>M100</x:v>
      </x:c>
      <x:c r="M673" s="192" t="str">
        <x:v>7/24/2018</x:v>
      </x:c>
      <x:c r="N673" s="183" t="n">
        <x:v>73.00</x:v>
      </x:c>
      <x:c r="O673" s="192" t="str">
        <x:v>8/28/2018</x:v>
      </x:c>
      <x:c r="P673" s="183" t="n">
        <x:v>82.00</x:v>
      </x:c>
      <x:c r="Q673" s="207" t="n">
        <x:v>0.00</x:v>
      </x:c>
      <x:c r="R673" s="207" t="n">
        <x:v>0.00</x:v>
      </x:c>
      <x:c r="S673" s="183" t="n">
        <x:v/>
      </x:c>
      <x:c r="T673" s="182" t="n">
        <x:f ca="1">=IF(AND(U673=0,S673&gt;0),-100%,IF(OR(S673=0,S673="-"),"-",IF(AND(S673=0,U673=0),0%,IF(S673&lt;U673,SUM(U673-S673)/S673,IF(S673&gt;U673,SUM(-1*(S673-U673)/S673),"")))))</x:f>
        <x:v/>
      </x:c>
      <x:c r="U673" s="183" t="n">
        <x:v>9.00</x:v>
      </x:c>
      <x:c r="V673" s="183" t="n">
        <x:f ca="1">=SUM(U673/ round((O673- M673)/30.42,0))</x:f>
        <x:v/>
      </x:c>
      <x:c r="W673" s="196">
        <x:f ca="1">=IF(T673="","",IF(T673="-","",IF(U673=0,"",IF(OR(T673&gt;AA4,T673&lt;-AA4),"*",""))))</x:f>
        <x:v/>
      </x:c>
      <x:c r="X673" s="98" t="str">
        <x:v/>
      </x:c>
    </x:row>
    <x:row r="674" spans="1:25" s="12" x14ac:dyDescent="0.25">
      <x:c r="A674" s="90" t="str">
        <x:v>666</x:v>
      </x:c>
      <x:c r="B674" s="191" t="str">
        <x:v>FPR51652</x:v>
      </x:c>
      <x:c r="C674" s="191" t="str">
        <x:v>HP LJ M401dn</x:v>
      </x:c>
      <x:c r="D674" s="191" t="str">
        <x:v>B/W Laser Prints</x:v>
      </x:c>
      <x:c r="E674" s="191" t="str">
        <x:v>PHGFB82827</x:v>
      </x:c>
      <x:c r="F674" s="191" t="str">
        <x:v>Active</x:v>
      </x:c>
      <x:c r="G674" s="191" t="str">
        <x:v>3008 - Phoenix, AZ</x:v>
      </x:c>
      <x:c r="H674" s="191" t="str">
        <x:v/>
      </x:c>
      <x:c r="I674" s="191" t="str">
        <x:v>Shipping</x:v>
      </x:c>
      <x:c r="J674" s="191" t="str">
        <x:v/>
      </x:c>
      <x:c r="K674" s="191" t="str">
        <x:v/>
      </x:c>
      <x:c r="L674" s="191" t="str">
        <x:v>3008</x:v>
      </x:c>
      <x:c r="M674" s="191" t="str">
        <x:v>8/21/2015</x:v>
      </x:c>
      <x:c r="N674" s="189" t="n">
        <x:v>0.00</x:v>
      </x:c>
      <x:c r="O674" s="191" t="str">
        <x:v>8/26/2015</x:v>
      </x:c>
      <x:c r="P674" s="189" t="n">
        <x:v>9.00</x:v>
      </x:c>
      <x:c r="Q674" s="206" t="n">
        <x:v>0.00</x:v>
      </x:c>
      <x:c r="R674" s="206" t="n">
        <x:v>0.00</x:v>
      </x:c>
      <x:c r="S674" s="189" t="n">
        <x:v/>
      </x:c>
      <x:c r="T674" s="187" t="n">
        <x:f ca="1">=IF(AND(U674=0,S674&gt;0),-100%,IF(OR(S674=0,S674="-"),"-",IF(AND(S674=0,U674=0),0%,IF(S674&lt;U674,SUM(U674-S674)/S674,IF(S674&gt;U674,SUM(-1*(S674-U674)/S674),"")))))</x:f>
        <x:v/>
      </x:c>
      <x:c r="U674" s="189" t="n">
        <x:v>9.00</x:v>
      </x:c>
      <x:c r="V674" s="189" t="n">
        <x:f ca="1">=SUM(U674/ round((O674- M674)/30.42,0))</x:f>
        <x:v/>
      </x:c>
      <x:c r="W674" s="195">
        <x:f ca="1">=IF(T674="","",IF(T674="-","",IF(U674=0,"",IF(OR(T674&gt;AA4,T674&lt;-AA4),"*",""))))</x:f>
        <x:v/>
      </x:c>
      <x:c r="X674" s="91" t="str">
        <x:v/>
      </x:c>
    </x:row>
    <x:row r="675" spans="1:25" s="12" x14ac:dyDescent="0.25">
      <x:c r="A675" s="96" t="str">
        <x:v>667</x:v>
      </x:c>
      <x:c r="B675" s="192" t="str">
        <x:v>FPR48633</x:v>
      </x:c>
      <x:c r="C675" s="192" t="str">
        <x:v>HP LJ M425</x:v>
      </x:c>
      <x:c r="D675" s="192" t="str">
        <x:v>B/W Laser Prints</x:v>
      </x:c>
      <x:c r="E675" s="192" t="str">
        <x:v>CNF8G4W072</x:v>
      </x:c>
      <x:c r="F675" s="192" t="str">
        <x:v>Active</x:v>
      </x:c>
      <x:c r="G675" s="192" t="str">
        <x:v>1076 - Hutchinson, KS</x:v>
      </x:c>
      <x:c r="H675" s="192" t="str">
        <x:v/>
      </x:c>
      <x:c r="I675" s="192" t="str">
        <x:v/>
      </x:c>
      <x:c r="J675" s="192" t="str">
        <x:v/>
      </x:c>
      <x:c r="K675" s="192" t="str">
        <x:v/>
      </x:c>
      <x:c r="L675" s="192" t="str">
        <x:v>1076</x:v>
      </x:c>
      <x:c r="M675" s="192" t="str">
        <x:v>8/26/2015</x:v>
      </x:c>
      <x:c r="N675" s="183" t="n">
        <x:v>1162.00</x:v>
      </x:c>
      <x:c r="O675" s="192" t="str">
        <x:v>11/20/2015</x:v>
      </x:c>
      <x:c r="P675" s="183" t="n">
        <x:v>1171.00</x:v>
      </x:c>
      <x:c r="Q675" s="207" t="n">
        <x:v>0.00</x:v>
      </x:c>
      <x:c r="R675" s="207" t="n">
        <x:v>0.00</x:v>
      </x:c>
      <x:c r="S675" s="183" t="n">
        <x:v/>
      </x:c>
      <x:c r="T675" s="182" t="n">
        <x:f ca="1">=IF(AND(U675=0,S675&gt;0),-100%,IF(OR(S675=0,S675="-"),"-",IF(AND(S675=0,U675=0),0%,IF(S675&lt;U675,SUM(U675-S675)/S675,IF(S675&gt;U675,SUM(-1*(S675-U675)/S675),"")))))</x:f>
        <x:v/>
      </x:c>
      <x:c r="U675" s="183" t="n">
        <x:v>9.00</x:v>
      </x:c>
      <x:c r="V675" s="183" t="n">
        <x:f ca="1">=SUM(U675/ round((O675- M675)/30.42,0))</x:f>
        <x:v/>
      </x:c>
      <x:c r="W675" s="196">
        <x:f ca="1">=IF(T675="","",IF(T675="-","",IF(U675=0,"",IF(OR(T675&gt;AA4,T675&lt;-AA4),"*",""))))</x:f>
        <x:v/>
      </x:c>
      <x:c r="X675" s="98" t="str">
        <x:v/>
      </x:c>
    </x:row>
    <x:row r="676" spans="1:25" s="12" x14ac:dyDescent="0.25">
      <x:c r="A676" s="90" t="str">
        <x:v>668</x:v>
      </x:c>
      <x:c r="B676" s="191" t="str">
        <x:v>FPR51507</x:v>
      </x:c>
      <x:c r="C676" s="191" t="str">
        <x:v>HP LJ M401n</x:v>
      </x:c>
      <x:c r="D676" s="191" t="str">
        <x:v>B/W Laser Prints</x:v>
      </x:c>
      <x:c r="E676" s="191" t="str">
        <x:v>PHGDC61387</x:v>
      </x:c>
      <x:c r="F676" s="191" t="str">
        <x:v>Active</x:v>
      </x:c>
      <x:c r="G676" s="191" t="str">
        <x:v>1083 - Southlake Expressions Home Gallery</x:v>
      </x:c>
      <x:c r="H676" s="191" t="str">
        <x:v/>
      </x:c>
      <x:c r="I676" s="191" t="str">
        <x:v/>
      </x:c>
      <x:c r="J676" s="191" t="str">
        <x:v/>
      </x:c>
      <x:c r="K676" s="191" t="str">
        <x:v/>
      </x:c>
      <x:c r="L676" s="191" t="str">
        <x:v>1083</x:v>
      </x:c>
      <x:c r="M676" s="191" t="str">
        <x:v>12/4/2015</x:v>
      </x:c>
      <x:c r="N676" s="189" t="n">
        <x:v>0.00</x:v>
      </x:c>
      <x:c r="O676" s="191" t="str">
        <x:v>2/22/2016</x:v>
      </x:c>
      <x:c r="P676" s="189" t="n">
        <x:v>9.00</x:v>
      </x:c>
      <x:c r="Q676" s="206" t="n">
        <x:v>0.00</x:v>
      </x:c>
      <x:c r="R676" s="206" t="n">
        <x:v>0.00</x:v>
      </x:c>
      <x:c r="S676" s="189" t="n">
        <x:v/>
      </x:c>
      <x:c r="T676" s="187" t="n">
        <x:f ca="1">=IF(AND(U676=0,S676&gt;0),-100%,IF(OR(S676=0,S676="-"),"-",IF(AND(S676=0,U676=0),0%,IF(S676&lt;U676,SUM(U676-S676)/S676,IF(S676&gt;U676,SUM(-1*(S676-U676)/S676),"")))))</x:f>
        <x:v/>
      </x:c>
      <x:c r="U676" s="189" t="n">
        <x:v>9.00</x:v>
      </x:c>
      <x:c r="V676" s="189" t="n">
        <x:f ca="1">=SUM(U676/ round((O676- M676)/30.42,0))</x:f>
        <x:v/>
      </x:c>
      <x:c r="W676" s="195">
        <x:f ca="1">=IF(T676="","",IF(T676="-","",IF(U676=0,"",IF(OR(T676&gt;AA4,T676&lt;-AA4),"*",""))))</x:f>
        <x:v/>
      </x:c>
      <x:c r="X676" s="91" t="str">
        <x:v/>
      </x:c>
    </x:row>
    <x:row r="677" spans="1:25" s="12" x14ac:dyDescent="0.25">
      <x:c r="A677" s="96" t="str">
        <x:v>669</x:v>
      </x:c>
      <x:c r="B677" s="192" t="str">
        <x:v>FPR55957</x:v>
      </x:c>
      <x:c r="C677" s="192" t="str">
        <x:v>HP LJ M402dn</x:v>
      </x:c>
      <x:c r="D677" s="192" t="str">
        <x:v>B/W Laser Prints</x:v>
      </x:c>
      <x:c r="E677" s="192" t="str">
        <x:v>PHBQH07309</x:v>
      </x:c>
      <x:c r="F677" s="192" t="str">
        <x:v>Active</x:v>
      </x:c>
      <x:c r="G677" s="192" t="str">
        <x:v>1011 - Midland Showroom</x:v>
      </x:c>
      <x:c r="H677" s="192" t="str">
        <x:v/>
      </x:c>
      <x:c r="I677" s="192" t="str">
        <x:v/>
      </x:c>
      <x:c r="J677" s="192" t="str">
        <x:v/>
      </x:c>
      <x:c r="K677" s="192" t="str">
        <x:v/>
      </x:c>
      <x:c r="L677" s="192" t="str">
        <x:v>1011</x:v>
      </x:c>
      <x:c r="M677" s="192" t="str">
        <x:v>5/2/2016</x:v>
      </x:c>
      <x:c r="N677" s="183" t="n">
        <x:v>0.00</x:v>
      </x:c>
      <x:c r="O677" s="192" t="str">
        <x:v>5/27/2016</x:v>
      </x:c>
      <x:c r="P677" s="183" t="n">
        <x:v>8.00</x:v>
      </x:c>
      <x:c r="Q677" s="207" t="n">
        <x:v>0.00</x:v>
      </x:c>
      <x:c r="R677" s="207" t="n">
        <x:v>0.00</x:v>
      </x:c>
      <x:c r="S677" s="183" t="n">
        <x:v/>
      </x:c>
      <x:c r="T677" s="182" t="n">
        <x:f ca="1">=IF(AND(U677=0,S677&gt;0),-100%,IF(OR(S677=0,S677="-"),"-",IF(AND(S677=0,U677=0),0%,IF(S677&lt;U677,SUM(U677-S677)/S677,IF(S677&gt;U677,SUM(-1*(S677-U677)/S677),"")))))</x:f>
        <x:v/>
      </x:c>
      <x:c r="U677" s="183" t="n">
        <x:v>8.00</x:v>
      </x:c>
      <x:c r="V677" s="183" t="n">
        <x:f ca="1">=SUM(U677/ round((O677- M677)/30.42,0))</x:f>
        <x:v/>
      </x:c>
      <x:c r="W677" s="196">
        <x:f ca="1">=IF(T677="","",IF(T677="-","",IF(U677=0,"",IF(OR(T677&gt;AA4,T677&lt;-AA4),"*",""))))</x:f>
        <x:v/>
      </x:c>
      <x:c r="X677" s="98" t="str">
        <x:v/>
      </x:c>
    </x:row>
    <x:row r="678" spans="1:25" s="12" x14ac:dyDescent="0.25">
      <x:c r="A678" s="90" t="str">
        <x:v>670</x:v>
      </x:c>
      <x:c r="B678" s="191" t="str">
        <x:v>FPR51651</x:v>
      </x:c>
      <x:c r="C678" s="191" t="str">
        <x:v>HP LJ M401dn</x:v>
      </x:c>
      <x:c r="D678" s="191" t="str">
        <x:v>B/W Laser Prints</x:v>
      </x:c>
      <x:c r="E678" s="191" t="str">
        <x:v>PHGFB82816</x:v>
      </x:c>
      <x:c r="F678" s="191" t="str">
        <x:v>Active</x:v>
      </x:c>
      <x:c r="G678" s="191" t="str">
        <x:v>1105 - Dallas</x:v>
      </x:c>
      <x:c r="H678" s="191" t="str">
        <x:v/>
      </x:c>
      <x:c r="I678" s="191" t="str">
        <x:v/>
      </x:c>
      <x:c r="J678" s="191" t="str">
        <x:v/>
      </x:c>
      <x:c r="K678" s="191" t="str">
        <x:v/>
      </x:c>
      <x:c r="L678" s="191" t="str">
        <x:v>1105</x:v>
      </x:c>
      <x:c r="M678" s="191" t="str">
        <x:v>8/21/2015</x:v>
      </x:c>
      <x:c r="N678" s="189" t="n">
        <x:v>0.00</x:v>
      </x:c>
      <x:c r="O678" s="191" t="str">
        <x:v>8/26/2015</x:v>
      </x:c>
      <x:c r="P678" s="189" t="n">
        <x:v>7.00</x:v>
      </x:c>
      <x:c r="Q678" s="206" t="n">
        <x:v>0.00</x:v>
      </x:c>
      <x:c r="R678" s="206" t="n">
        <x:v>0.00</x:v>
      </x:c>
      <x:c r="S678" s="189" t="n">
        <x:v/>
      </x:c>
      <x:c r="T678" s="187" t="n">
        <x:f ca="1">=IF(AND(U678=0,S678&gt;0),-100%,IF(OR(S678=0,S678="-"),"-",IF(AND(S678=0,U678=0),0%,IF(S678&lt;U678,SUM(U678-S678)/S678,IF(S678&gt;U678,SUM(-1*(S678-U678)/S678),"")))))</x:f>
        <x:v/>
      </x:c>
      <x:c r="U678" s="189" t="n">
        <x:v>7.00</x:v>
      </x:c>
      <x:c r="V678" s="189" t="n">
        <x:f ca="1">=SUM(U678/ round((O678- M678)/30.42,0))</x:f>
        <x:v/>
      </x:c>
      <x:c r="W678" s="195">
        <x:f ca="1">=IF(T678="","",IF(T678="-","",IF(U678=0,"",IF(OR(T678&gt;AA4,T678&lt;-AA4),"*",""))))</x:f>
        <x:v/>
      </x:c>
      <x:c r="X678" s="91" t="str">
        <x:v/>
      </x:c>
    </x:row>
    <x:row r="679" spans="1:25" s="12" x14ac:dyDescent="0.25">
      <x:c r="A679" s="96" t="str">
        <x:v>671</x:v>
      </x:c>
      <x:c r="B679" s="192" t="str">
        <x:v>AFPR55925</x:v>
      </x:c>
      <x:c r="C679" s="192" t="str">
        <x:v>HP LJ M402dn</x:v>
      </x:c>
      <x:c r="D679" s="192" t="str">
        <x:v>B/W Laser Prints</x:v>
      </x:c>
      <x:c r="E679" s="192" t="str">
        <x:v>PHBQH07313</x:v>
      </x:c>
      <x:c r="F679" s="192" t="str">
        <x:v>Inactive</x:v>
      </x:c>
      <x:c r="G679" s="192" t="str">
        <x:v>M650 - Annex</x:v>
      </x:c>
      <x:c r="H679" s="192" t="str">
        <x:v/>
      </x:c>
      <x:c r="I679" s="192" t="str">
        <x:v>Storage</x:v>
      </x:c>
      <x:c r="J679" s="192" t="str">
        <x:v/>
      </x:c>
      <x:c r="K679" s="192" t="str">
        <x:v/>
      </x:c>
      <x:c r="L679" s="192" t="str">
        <x:v>1002</x:v>
      </x:c>
      <x:c r="M679" s="192" t="str">
        <x:v>5/2/2016</x:v>
      </x:c>
      <x:c r="N679" s="183" t="n">
        <x:v>0.00</x:v>
      </x:c>
      <x:c r="O679" s="192" t="str">
        <x:v>5/25/2016</x:v>
      </x:c>
      <x:c r="P679" s="183" t="n">
        <x:v>7.00</x:v>
      </x:c>
      <x:c r="Q679" s="207" t="n">
        <x:v>0.00</x:v>
      </x:c>
      <x:c r="R679" s="207" t="n">
        <x:v>0.00</x:v>
      </x:c>
      <x:c r="S679" s="183" t="n">
        <x:v/>
      </x:c>
      <x:c r="T679" s="182" t="n">
        <x:f ca="1">=IF(AND(U679=0,S679&gt;0),-100%,IF(OR(S679=0,S679="-"),"-",IF(AND(S679=0,U679=0),0%,IF(S679&lt;U679,SUM(U679-S679)/S679,IF(S679&gt;U679,SUM(-1*(S679-U679)/S679),"")))))</x:f>
        <x:v/>
      </x:c>
      <x:c r="U679" s="183" t="n">
        <x:v>7.00</x:v>
      </x:c>
      <x:c r="V679" s="183" t="n">
        <x:f ca="1">=SUM(U679/ round((O679- M679)/30.42,0))</x:f>
        <x:v/>
      </x:c>
      <x:c r="W679" s="196">
        <x:f ca="1">=IF(T679="","",IF(T679="-","",IF(U679=0,"",IF(OR(T679&gt;AA4,T679&lt;-AA4),"*",""))))</x:f>
        <x:v/>
      </x:c>
      <x:c r="X679" s="98" t="str">
        <x:v/>
      </x:c>
    </x:row>
    <x:row r="680" spans="1:25" s="12" x14ac:dyDescent="0.25">
      <x:c r="A680" s="90" t="str">
        <x:v>672</x:v>
      </x:c>
      <x:c r="B680" s="191" t="str">
        <x:v>FPR51650</x:v>
      </x:c>
      <x:c r="C680" s="191" t="str">
        <x:v>HP LJ M401dn</x:v>
      </x:c>
      <x:c r="D680" s="191" t="str">
        <x:v>B/W Laser Prints</x:v>
      </x:c>
      <x:c r="E680" s="191" t="str">
        <x:v>PHGFB82828</x:v>
      </x:c>
      <x:c r="F680" s="191" t="str">
        <x:v>Active</x:v>
      </x:c>
      <x:c r="G680" s="191" t="str">
        <x:v>1105 - Dallas</x:v>
      </x:c>
      <x:c r="H680" s="191" t="str">
        <x:v/>
      </x:c>
      <x:c r="I680" s="191" t="str">
        <x:v/>
      </x:c>
      <x:c r="J680" s="191" t="str">
        <x:v/>
      </x:c>
      <x:c r="K680" s="191" t="str">
        <x:v/>
      </x:c>
      <x:c r="L680" s="191" t="str">
        <x:v>1105</x:v>
      </x:c>
      <x:c r="M680" s="191" t="str">
        <x:v>8/21/2015</x:v>
      </x:c>
      <x:c r="N680" s="189" t="n">
        <x:v>0.00</x:v>
      </x:c>
      <x:c r="O680" s="191" t="str">
        <x:v>8/26/2015</x:v>
      </x:c>
      <x:c r="P680" s="189" t="n">
        <x:v>7.00</x:v>
      </x:c>
      <x:c r="Q680" s="206" t="n">
        <x:v>0.00</x:v>
      </x:c>
      <x:c r="R680" s="206" t="n">
        <x:v>0.00</x:v>
      </x:c>
      <x:c r="S680" s="189" t="n">
        <x:v/>
      </x:c>
      <x:c r="T680" s="187" t="n">
        <x:f ca="1">=IF(AND(U680=0,S680&gt;0),-100%,IF(OR(S680=0,S680="-"),"-",IF(AND(S680=0,U680=0),0%,IF(S680&lt;U680,SUM(U680-S680)/S680,IF(S680&gt;U680,SUM(-1*(S680-U680)/S680),"")))))</x:f>
        <x:v/>
      </x:c>
      <x:c r="U680" s="189" t="n">
        <x:v>7.00</x:v>
      </x:c>
      <x:c r="V680" s="189" t="n">
        <x:f ca="1">=SUM(U680/ round((O680- M680)/30.42,0))</x:f>
        <x:v/>
      </x:c>
      <x:c r="W680" s="195">
        <x:f ca="1">=IF(T680="","",IF(T680="-","",IF(U680=0,"",IF(OR(T680&gt;AA4,T680&lt;-AA4),"*",""))))</x:f>
        <x:v/>
      </x:c>
      <x:c r="X680" s="91" t="str">
        <x:v/>
      </x:c>
    </x:row>
    <x:row r="681" spans="1:25" s="12" x14ac:dyDescent="0.25">
      <x:c r="A681" s="96" t="str">
        <x:v>673</x:v>
      </x:c>
      <x:c r="B681" s="192" t="str">
        <x:v>FPR50561</x:v>
      </x:c>
      <x:c r="C681" s="192" t="str">
        <x:v>HP CLJ M476dn MFP</x:v>
      </x:c>
      <x:c r="D681" s="192" t="str">
        <x:v>B/W Laser Prints</x:v>
      </x:c>
      <x:c r="E681" s="192" t="str">
        <x:v>CNB8G7X9YD</x:v>
      </x:c>
      <x:c r="F681" s="192" t="str">
        <x:v>Active</x:v>
      </x:c>
      <x:c r="G681" s="192" t="str">
        <x:v>M100 - Water Gardens Bldg.</x:v>
      </x:c>
      <x:c r="H681" s="192" t="str">
        <x:v/>
      </x:c>
      <x:c r="I681" s="192" t="str">
        <x:v/>
      </x:c>
      <x:c r="J681" s="192" t="str">
        <x:v/>
      </x:c>
      <x:c r="K681" s="192" t="str">
        <x:v>Alana Ausiejus</x:v>
      </x:c>
      <x:c r="L681" s="192" t="str">
        <x:v>M650</x:v>
      </x:c>
      <x:c r="M681" s="192" t="str">
        <x:v>1/23/2015</x:v>
      </x:c>
      <x:c r="N681" s="183" t="n">
        <x:v>0.00</x:v>
      </x:c>
      <x:c r="O681" s="192" t="str">
        <x:v>2/28/2015</x:v>
      </x:c>
      <x:c r="P681" s="183" t="n">
        <x:v>7.00</x:v>
      </x:c>
      <x:c r="Q681" s="207" t="n">
        <x:v>0.00</x:v>
      </x:c>
      <x:c r="R681" s="207" t="n">
        <x:v>0.00</x:v>
      </x:c>
      <x:c r="S681" s="183" t="n">
        <x:v/>
      </x:c>
      <x:c r="T681" s="182" t="n">
        <x:f ca="1">=IF(AND(U681=0,S681&gt;0),-100%,IF(OR(S681=0,S681="-"),"-",IF(AND(S681=0,U681=0),0%,IF(S681&lt;U681,SUM(U681-S681)/S681,IF(S681&gt;U681,SUM(-1*(S681-U681)/S681),"")))))</x:f>
        <x:v/>
      </x:c>
      <x:c r="U681" s="183" t="n">
        <x:v>7.00</x:v>
      </x:c>
      <x:c r="V681" s="183" t="n">
        <x:f ca="1">=SUM(U681/ round((O681- M681)/30.42,0))</x:f>
        <x:v/>
      </x:c>
      <x:c r="W681" s="196">
        <x:f ca="1">=IF(T681="","",IF(T681="-","",IF(U681=0,"",IF(OR(T681&gt;AA4,T681&lt;-AA4),"*",""))))</x:f>
        <x:v/>
      </x:c>
      <x:c r="X681" s="98" t="str">
        <x:v/>
      </x:c>
    </x:row>
    <x:row r="682" spans="1:25" s="12" x14ac:dyDescent="0.25">
      <x:c r="A682" s="90" t="str">
        <x:v>674</x:v>
      </x:c>
      <x:c r="B682" s="191" t="str">
        <x:v>FPR56052</x:v>
      </x:c>
      <x:c r="C682" s="191" t="str">
        <x:v>HP LJ M402dn</x:v>
      </x:c>
      <x:c r="D682" s="191" t="str">
        <x:v>B/W Laser Prints</x:v>
      </x:c>
      <x:c r="E682" s="191" t="str">
        <x:v>PHB5C00649</x:v>
      </x:c>
      <x:c r="F682" s="191" t="str">
        <x:v>Active</x:v>
      </x:c>
      <x:c r="G682" s="191" t="str">
        <x:v>3008 - Phoenix, AZ</x:v>
      </x:c>
      <x:c r="H682" s="191" t="str">
        <x:v/>
      </x:c>
      <x:c r="I682" s="191" t="str">
        <x:v>Credit Department</x:v>
      </x:c>
      <x:c r="J682" s="191" t="str">
        <x:v/>
      </x:c>
      <x:c r="K682" s="191" t="str">
        <x:v/>
      </x:c>
      <x:c r="L682" s="191" t="str">
        <x:v>3008</x:v>
      </x:c>
      <x:c r="M682" s="191" t="str">
        <x:v>1/20/2017</x:v>
      </x:c>
      <x:c r="N682" s="189" t="n">
        <x:v>4.00</x:v>
      </x:c>
      <x:c r="O682" s="191" t="str">
        <x:v>3/1/2017</x:v>
      </x:c>
      <x:c r="P682" s="189" t="n">
        <x:v>10.00</x:v>
      </x:c>
      <x:c r="Q682" s="206" t="n">
        <x:v>0.00</x:v>
      </x:c>
      <x:c r="R682" s="206" t="n">
        <x:v>0.00</x:v>
      </x:c>
      <x:c r="S682" s="189" t="n">
        <x:v/>
      </x:c>
      <x:c r="T682" s="187" t="n">
        <x:f ca="1">=IF(AND(U682=0,S682&gt;0),-100%,IF(OR(S682=0,S682="-"),"-",IF(AND(S682=0,U682=0),0%,IF(S682&lt;U682,SUM(U682-S682)/S682,IF(S682&gt;U682,SUM(-1*(S682-U682)/S682),"")))))</x:f>
        <x:v/>
      </x:c>
      <x:c r="U682" s="189" t="n">
        <x:v>6.00</x:v>
      </x:c>
      <x:c r="V682" s="189" t="n">
        <x:f ca="1">=SUM(U682/ round((O682- M682)/30.42,0))</x:f>
        <x:v/>
      </x:c>
      <x:c r="W682" s="195">
        <x:f ca="1">=IF(T682="","",IF(T682="-","",IF(U682=0,"",IF(OR(T682&gt;AA4,T682&lt;-AA4),"*",""))))</x:f>
        <x:v/>
      </x:c>
      <x:c r="X682" s="91" t="str">
        <x:v/>
      </x:c>
    </x:row>
    <x:row r="683" spans="1:25" s="12" x14ac:dyDescent="0.25">
      <x:c r="A683" s="96" t="str">
        <x:v>675</x:v>
      </x:c>
      <x:c r="B683" s="192" t="str">
        <x:v>FPR51664</x:v>
      </x:c>
      <x:c r="C683" s="192" t="str">
        <x:v>HP LJ M401dn</x:v>
      </x:c>
      <x:c r="D683" s="192" t="str">
        <x:v>B/W Laser Prints</x:v>
      </x:c>
      <x:c r="E683" s="192" t="str">
        <x:v>PHGFB82842</x:v>
      </x:c>
      <x:c r="F683" s="192" t="str">
        <x:v>Active</x:v>
      </x:c>
      <x:c r="G683" s="192" t="str">
        <x:v>1060 - Azle</x:v>
      </x:c>
      <x:c r="H683" s="192" t="str">
        <x:v/>
      </x:c>
      <x:c r="I683" s="192" t="str">
        <x:v/>
      </x:c>
      <x:c r="J683" s="192" t="str">
        <x:v/>
      </x:c>
      <x:c r="K683" s="192" t="str">
        <x:v/>
      </x:c>
      <x:c r="L683" s="192" t="str">
        <x:v>1060</x:v>
      </x:c>
      <x:c r="M683" s="192" t="str">
        <x:v>8/21/2015</x:v>
      </x:c>
      <x:c r="N683" s="183" t="n">
        <x:v>0.00</x:v>
      </x:c>
      <x:c r="O683" s="192" t="str">
        <x:v>8/25/2015</x:v>
      </x:c>
      <x:c r="P683" s="183" t="n">
        <x:v>6.00</x:v>
      </x:c>
      <x:c r="Q683" s="207" t="n">
        <x:v>0.00</x:v>
      </x:c>
      <x:c r="R683" s="207" t="n">
        <x:v>0.00</x:v>
      </x:c>
      <x:c r="S683" s="183" t="n">
        <x:v/>
      </x:c>
      <x:c r="T683" s="182" t="n">
        <x:f ca="1">=IF(AND(U683=0,S683&gt;0),-100%,IF(OR(S683=0,S683="-"),"-",IF(AND(S683=0,U683=0),0%,IF(S683&lt;U683,SUM(U683-S683)/S683,IF(S683&gt;U683,SUM(-1*(S683-U683)/S683),"")))))</x:f>
        <x:v/>
      </x:c>
      <x:c r="U683" s="183" t="n">
        <x:v>6.00</x:v>
      </x:c>
      <x:c r="V683" s="183" t="n">
        <x:f ca="1">=SUM(U683/ round((O683- M683)/30.42,0))</x:f>
        <x:v/>
      </x:c>
      <x:c r="W683" s="196">
        <x:f ca="1">=IF(T683="","",IF(T683="-","",IF(U683=0,"",IF(OR(T683&gt;AA4,T683&lt;-AA4),"*",""))))</x:f>
        <x:v/>
      </x:c>
      <x:c r="X683" s="98" t="str">
        <x:v/>
      </x:c>
    </x:row>
    <x:row r="684" spans="1:25" s="12" x14ac:dyDescent="0.25">
      <x:c r="A684" s="90" t="str">
        <x:v>676</x:v>
      </x:c>
      <x:c r="B684" s="191" t="str">
        <x:v>FPR55921</x:v>
      </x:c>
      <x:c r="C684" s="191" t="str">
        <x:v>HP LJ M402dn</x:v>
      </x:c>
      <x:c r="D684" s="191" t="str">
        <x:v>B/W Laser Prints</x:v>
      </x:c>
      <x:c r="E684" s="191" t="str">
        <x:v>PHBQG09153</x:v>
      </x:c>
      <x:c r="F684" s="191" t="str">
        <x:v>Active</x:v>
      </x:c>
      <x:c r="G684" s="191" t="str">
        <x:v>1002 - Amarillo A/C</x:v>
      </x:c>
      <x:c r="H684" s="191" t="str">
        <x:v/>
      </x:c>
      <x:c r="I684" s="191" t="str">
        <x:v/>
      </x:c>
      <x:c r="J684" s="191" t="str">
        <x:v/>
      </x:c>
      <x:c r="K684" s="191" t="str">
        <x:v>Ronnie</x:v>
      </x:c>
      <x:c r="L684" s="191" t="str">
        <x:v>1002</x:v>
      </x:c>
      <x:c r="M684" s="191" t="str">
        <x:v>11/28/2016</x:v>
      </x:c>
      <x:c r="N684" s="189" t="n">
        <x:v>63.00</x:v>
      </x:c>
      <x:c r="O684" s="191" t="str">
        <x:v>3/8/2017</x:v>
      </x:c>
      <x:c r="P684" s="189" t="n">
        <x:v>69.00</x:v>
      </x:c>
      <x:c r="Q684" s="206" t="n">
        <x:v>0.00</x:v>
      </x:c>
      <x:c r="R684" s="206" t="n">
        <x:v>0.00</x:v>
      </x:c>
      <x:c r="S684" s="189" t="n">
        <x:v/>
      </x:c>
      <x:c r="T684" s="187" t="n">
        <x:f ca="1">=IF(AND(U684=0,S684&gt;0),-100%,IF(OR(S684=0,S684="-"),"-",IF(AND(S684=0,U684=0),0%,IF(S684&lt;U684,SUM(U684-S684)/S684,IF(S684&gt;U684,SUM(-1*(S684-U684)/S684),"")))))</x:f>
        <x:v/>
      </x:c>
      <x:c r="U684" s="189" t="n">
        <x:v>6.00</x:v>
      </x:c>
      <x:c r="V684" s="189" t="n">
        <x:f ca="1">=SUM(U684/ round((O684- M684)/30.42,0))</x:f>
        <x:v/>
      </x:c>
      <x:c r="W684" s="195">
        <x:f ca="1">=IF(T684="","",IF(T684="-","",IF(U684=0,"",IF(OR(T684&gt;AA4,T684&lt;-AA4),"*",""))))</x:f>
        <x:v/>
      </x:c>
      <x:c r="X684" s="91" t="str">
        <x:v/>
      </x:c>
    </x:row>
    <x:row r="685" spans="1:25" s="12" x14ac:dyDescent="0.25">
      <x:c r="A685" s="96" t="str">
        <x:v>677</x:v>
      </x:c>
      <x:c r="B685" s="192" t="str">
        <x:v>FPR51554</x:v>
      </x:c>
      <x:c r="C685" s="192" t="str">
        <x:v>HP LJ M401dn</x:v>
      </x:c>
      <x:c r="D685" s="192" t="str">
        <x:v>B/W Laser Prints</x:v>
      </x:c>
      <x:c r="E685" s="192" t="str">
        <x:v>PHGFB82732</x:v>
      </x:c>
      <x:c r="F685" s="192" t="str">
        <x:v>Active</x:v>
      </x:c>
      <x:c r="G685" s="192" t="str">
        <x:v>1028 - Sherman</x:v>
      </x:c>
      <x:c r="H685" s="192" t="str">
        <x:v/>
      </x:c>
      <x:c r="I685" s="192" t="str">
        <x:v>Copy / Break Room</x:v>
      </x:c>
      <x:c r="J685" s="192" t="str">
        <x:v/>
      </x:c>
      <x:c r="K685" s="192" t="str">
        <x:v/>
      </x:c>
      <x:c r="L685" s="192" t="str">
        <x:v>1028</x:v>
      </x:c>
      <x:c r="M685" s="192" t="str">
        <x:v>8/21/2015</x:v>
      </x:c>
      <x:c r="N685" s="183" t="n">
        <x:v>0.00</x:v>
      </x:c>
      <x:c r="O685" s="192" t="str">
        <x:v>8/25/2015</x:v>
      </x:c>
      <x:c r="P685" s="183" t="n">
        <x:v>5.00</x:v>
      </x:c>
      <x:c r="Q685" s="207" t="n">
        <x:v>0.00</x:v>
      </x:c>
      <x:c r="R685" s="207" t="n">
        <x:v>0.00</x:v>
      </x:c>
      <x:c r="S685" s="183" t="n">
        <x:v/>
      </x:c>
      <x:c r="T685" s="182" t="n">
        <x:f ca="1">=IF(AND(U685=0,S685&gt;0),-100%,IF(OR(S685=0,S685="-"),"-",IF(AND(S685=0,U685=0),0%,IF(S685&lt;U685,SUM(U685-S685)/S685,IF(S685&gt;U685,SUM(-1*(S685-U685)/S685),"")))))</x:f>
        <x:v/>
      </x:c>
      <x:c r="U685" s="183" t="n">
        <x:v>5.00</x:v>
      </x:c>
      <x:c r="V685" s="183" t="n">
        <x:f ca="1">=SUM(U685/ round((O685- M685)/30.42,0))</x:f>
        <x:v/>
      </x:c>
      <x:c r="W685" s="196">
        <x:f ca="1">=IF(T685="","",IF(T685="-","",IF(U685=0,"",IF(OR(T685&gt;AA4,T685&lt;-AA4),"*",""))))</x:f>
        <x:v/>
      </x:c>
      <x:c r="X685" s="98" t="str">
        <x:v/>
      </x:c>
    </x:row>
    <x:row r="686" spans="1:25" s="12" x14ac:dyDescent="0.25">
      <x:c r="A686" s="90" t="str">
        <x:v>678</x:v>
      </x:c>
      <x:c r="B686" s="191" t="str">
        <x:v>FPR56040</x:v>
      </x:c>
      <x:c r="C686" s="191" t="str">
        <x:v>HP LJ M402dn</x:v>
      </x:c>
      <x:c r="D686" s="191" t="str">
        <x:v>B/W Laser Prints</x:v>
      </x:c>
      <x:c r="E686" s="191" t="str">
        <x:v>PHB5C00638</x:v>
      </x:c>
      <x:c r="F686" s="191" t="str">
        <x:v>Active</x:v>
      </x:c>
      <x:c r="G686" s="191" t="str">
        <x:v>3009 - Waterworks  (Ingram)</x:v>
      </x:c>
      <x:c r="H686" s="191" t="str">
        <x:v/>
      </x:c>
      <x:c r="I686" s="191" t="str">
        <x:v>Receiving</x:v>
      </x:c>
      <x:c r="J686" s="191" t="str">
        <x:v>1</x:v>
      </x:c>
      <x:c r="K686" s="191" t="str">
        <x:v/>
      </x:c>
      <x:c r="L686" s="191" t="str">
        <x:v>3009</x:v>
      </x:c>
      <x:c r="M686" s="191" t="str">
        <x:v>1/20/2017</x:v>
      </x:c>
      <x:c r="N686" s="189" t="n">
        <x:v>0.00</x:v>
      </x:c>
      <x:c r="O686" s="191" t="str">
        <x:v>2/27/2017</x:v>
      </x:c>
      <x:c r="P686" s="189" t="n">
        <x:v>5.00</x:v>
      </x:c>
      <x:c r="Q686" s="206" t="n">
        <x:v>0.00</x:v>
      </x:c>
      <x:c r="R686" s="206" t="n">
        <x:v>0.00</x:v>
      </x:c>
      <x:c r="S686" s="189" t="n">
        <x:v/>
      </x:c>
      <x:c r="T686" s="187" t="n">
        <x:f ca="1">=IF(AND(U686=0,S686&gt;0),-100%,IF(OR(S686=0,S686="-"),"-",IF(AND(S686=0,U686=0),0%,IF(S686&lt;U686,SUM(U686-S686)/S686,IF(S686&gt;U686,SUM(-1*(S686-U686)/S686),"")))))</x:f>
        <x:v/>
      </x:c>
      <x:c r="U686" s="189" t="n">
        <x:v>5.00</x:v>
      </x:c>
      <x:c r="V686" s="189" t="n">
        <x:f ca="1">=SUM(U686/ round((O686- M686)/30.42,0))</x:f>
        <x:v/>
      </x:c>
      <x:c r="W686" s="195">
        <x:f ca="1">=IF(T686="","",IF(T686="-","",IF(U686=0,"",IF(OR(T686&gt;AA4,T686&lt;-AA4),"*",""))))</x:f>
        <x:v/>
      </x:c>
      <x:c r="X686" s="91" t="str">
        <x:v/>
      </x:c>
    </x:row>
    <x:row r="687" spans="1:25" s="12" x14ac:dyDescent="0.25">
      <x:c r="A687" s="96" t="str">
        <x:v>679</x:v>
      </x:c>
      <x:c r="B687" s="192" t="str">
        <x:v>FPR55971</x:v>
      </x:c>
      <x:c r="C687" s="192" t="str">
        <x:v>HP LJ M402dn</x:v>
      </x:c>
      <x:c r="D687" s="192" t="str">
        <x:v>B/W Laser Prints</x:v>
      </x:c>
      <x:c r="E687" s="192" t="str">
        <x:v>PHBQH07284</x:v>
      </x:c>
      <x:c r="F687" s="192" t="str">
        <x:v>Active</x:v>
      </x:c>
      <x:c r="G687" s="192" t="str">
        <x:v>1079 - Lubbock Showroom</x:v>
      </x:c>
      <x:c r="H687" s="192" t="str">
        <x:v/>
      </x:c>
      <x:c r="I687" s="192" t="str">
        <x:v>Showroom</x:v>
      </x:c>
      <x:c r="J687" s="192" t="str">
        <x:v/>
      </x:c>
      <x:c r="K687" s="192" t="str">
        <x:v/>
      </x:c>
      <x:c r="L687" s="192" t="str">
        <x:v>1079</x:v>
      </x:c>
      <x:c r="M687" s="192" t="str">
        <x:v>5/2/2016</x:v>
      </x:c>
      <x:c r="N687" s="183" t="n">
        <x:v>0.00</x:v>
      </x:c>
      <x:c r="O687" s="192" t="str">
        <x:v>5/27/2016</x:v>
      </x:c>
      <x:c r="P687" s="183" t="n">
        <x:v>5.00</x:v>
      </x:c>
      <x:c r="Q687" s="207" t="n">
        <x:v>0.00</x:v>
      </x:c>
      <x:c r="R687" s="207" t="n">
        <x:v>0.00</x:v>
      </x:c>
      <x:c r="S687" s="183" t="n">
        <x:v/>
      </x:c>
      <x:c r="T687" s="182" t="n">
        <x:f ca="1">=IF(AND(U687=0,S687&gt;0),-100%,IF(OR(S687=0,S687="-"),"-",IF(AND(S687=0,U687=0),0%,IF(S687&lt;U687,SUM(U687-S687)/S687,IF(S687&gt;U687,SUM(-1*(S687-U687)/S687),"")))))</x:f>
        <x:v/>
      </x:c>
      <x:c r="U687" s="183" t="n">
        <x:v>5.00</x:v>
      </x:c>
      <x:c r="V687" s="183" t="n">
        <x:f ca="1">=SUM(U687/ round((O687- M687)/30.42,0))</x:f>
        <x:v/>
      </x:c>
      <x:c r="W687" s="196">
        <x:f ca="1">=IF(T687="","",IF(T687="-","",IF(U687=0,"",IF(OR(T687&gt;AA4,T687&lt;-AA4),"*",""))))</x:f>
        <x:v/>
      </x:c>
      <x:c r="X687" s="98" t="str">
        <x:v/>
      </x:c>
    </x:row>
    <x:row r="688" spans="1:25" s="12" x14ac:dyDescent="0.25">
      <x:c r="A688" s="90" t="str">
        <x:v>680</x:v>
      </x:c>
      <x:c r="B688" s="191" t="str">
        <x:v>AFPR55915</x:v>
      </x:c>
      <x:c r="C688" s="191" t="str">
        <x:v>HP LJ M402dn</x:v>
      </x:c>
      <x:c r="D688" s="191" t="str">
        <x:v>B/W Laser Prints</x:v>
      </x:c>
      <x:c r="E688" s="191" t="str">
        <x:v>PHBQG09145</x:v>
      </x:c>
      <x:c r="F688" s="191" t="str">
        <x:v>Active</x:v>
      </x:c>
      <x:c r="G688" s="191" t="str">
        <x:v>2001 - Anaheim</x:v>
      </x:c>
      <x:c r="H688" s="191" t="str">
        <x:v/>
      </x:c>
      <x:c r="I688" s="191" t="str">
        <x:v/>
      </x:c>
      <x:c r="J688" s="191" t="str">
        <x:v/>
      </x:c>
      <x:c r="K688" s="191" t="str">
        <x:v/>
      </x:c>
      <x:c r="L688" s="191" t="str">
        <x:v>2001</x:v>
      </x:c>
      <x:c r="M688" s="191" t="str">
        <x:v>5/2/2016</x:v>
      </x:c>
      <x:c r="N688" s="189" t="n">
        <x:v>0.00</x:v>
      </x:c>
      <x:c r="O688" s="191" t="str">
        <x:v>5/27/2016</x:v>
      </x:c>
      <x:c r="P688" s="189" t="n">
        <x:v>4.00</x:v>
      </x:c>
      <x:c r="Q688" s="206" t="n">
        <x:v>0.00</x:v>
      </x:c>
      <x:c r="R688" s="206" t="n">
        <x:v>0.00</x:v>
      </x:c>
      <x:c r="S688" s="189" t="n">
        <x:v/>
      </x:c>
      <x:c r="T688" s="187" t="n">
        <x:f ca="1">=IF(AND(U688=0,S688&gt;0),-100%,IF(OR(S688=0,S688="-"),"-",IF(AND(S688=0,U688=0),0%,IF(S688&lt;U688,SUM(U688-S688)/S688,IF(S688&gt;U688,SUM(-1*(S688-U688)/S688),"")))))</x:f>
        <x:v/>
      </x:c>
      <x:c r="U688" s="189" t="n">
        <x:v>4.00</x:v>
      </x:c>
      <x:c r="V688" s="189" t="n">
        <x:f ca="1">=SUM(U688/ round((O688- M688)/30.42,0))</x:f>
        <x:v/>
      </x:c>
      <x:c r="W688" s="195">
        <x:f ca="1">=IF(T688="","",IF(T688="-","",IF(U688=0,"",IF(OR(T688&gt;AA4,T688&lt;-AA4),"*",""))))</x:f>
        <x:v/>
      </x:c>
      <x:c r="X688" s="91" t="str">
        <x:v/>
      </x:c>
    </x:row>
    <x:row r="689" spans="1:25" s="12" x14ac:dyDescent="0.25">
      <x:c r="A689" s="96" t="str">
        <x:v>681</x:v>
      </x:c>
      <x:c r="B689" s="192" t="str">
        <x:v>FPR51556</x:v>
      </x:c>
      <x:c r="C689" s="192" t="str">
        <x:v>HP LJ M402dn</x:v>
      </x:c>
      <x:c r="D689" s="192" t="str">
        <x:v>B/W Laser Prints</x:v>
      </x:c>
      <x:c r="E689" s="192" t="str">
        <x:v>PHBQD22441</x:v>
      </x:c>
      <x:c r="F689" s="192" t="str">
        <x:v>Active</x:v>
      </x:c>
      <x:c r="G689" s="192" t="str">
        <x:v>4001 - Denver, CO</x:v>
      </x:c>
      <x:c r="H689" s="192" t="str">
        <x:v/>
      </x:c>
      <x:c r="I689" s="192" t="str">
        <x:v/>
      </x:c>
      <x:c r="J689" s="192" t="str">
        <x:v/>
      </x:c>
      <x:c r="K689" s="192" t="str">
        <x:v/>
      </x:c>
      <x:c r="L689" s="192" t="str">
        <x:v>4001</x:v>
      </x:c>
      <x:c r="M689" s="192" t="str">
        <x:v>11/28/2016</x:v>
      </x:c>
      <x:c r="N689" s="183" t="n">
        <x:v>405.00</x:v>
      </x:c>
      <x:c r="O689" s="192" t="str">
        <x:v>2/22/2017</x:v>
      </x:c>
      <x:c r="P689" s="183" t="n">
        <x:v>407.00</x:v>
      </x:c>
      <x:c r="Q689" s="207" t="n">
        <x:v>0.00</x:v>
      </x:c>
      <x:c r="R689" s="207" t="n">
        <x:v>0.00</x:v>
      </x:c>
      <x:c r="S689" s="183" t="n">
        <x:v/>
      </x:c>
      <x:c r="T689" s="182" t="n">
        <x:f ca="1">=IF(AND(U689=0,S689&gt;0),-100%,IF(OR(S689=0,S689="-"),"-",IF(AND(S689=0,U689=0),0%,IF(S689&lt;U689,SUM(U689-S689)/S689,IF(S689&gt;U689,SUM(-1*(S689-U689)/S689),"")))))</x:f>
        <x:v/>
      </x:c>
      <x:c r="U689" s="183" t="n">
        <x:v>2.00</x:v>
      </x:c>
      <x:c r="V689" s="183" t="n">
        <x:f ca="1">=SUM(U689/ round((O689- M689)/30.42,0))</x:f>
        <x:v/>
      </x:c>
      <x:c r="W689" s="196">
        <x:f ca="1">=IF(T689="","",IF(T689="-","",IF(U689=0,"",IF(OR(T689&gt;AA4,T689&lt;-AA4),"*",""))))</x:f>
        <x:v/>
      </x:c>
      <x:c r="X689" s="98" t="str">
        <x:v/>
      </x:c>
    </x:row>
    <x:row r="690" spans="1:25" s="12" x14ac:dyDescent="0.25">
      <x:c r="A690" s="90" t="str">
        <x:v>682</x:v>
      </x:c>
      <x:c r="B690" s="191" t="str">
        <x:v>FPR56042</x:v>
      </x:c>
      <x:c r="C690" s="191" t="str">
        <x:v>HP LJ M402dn</x:v>
      </x:c>
      <x:c r="D690" s="191" t="str">
        <x:v>B/W Laser Prints</x:v>
      </x:c>
      <x:c r="E690" s="191" t="str">
        <x:v>PHB5C00650</x:v>
      </x:c>
      <x:c r="F690" s="191" t="str">
        <x:v>Active</x:v>
      </x:c>
      <x:c r="G690" s="191" t="str">
        <x:v>3004 - Mesa (Pima)</x:v>
      </x:c>
      <x:c r="H690" s="191" t="str">
        <x:v/>
      </x:c>
      <x:c r="I690" s="191" t="str">
        <x:v>Plumbing</x:v>
      </x:c>
      <x:c r="J690" s="191" t="str">
        <x:v>1</x:v>
      </x:c>
      <x:c r="K690" s="191" t="str">
        <x:v/>
      </x:c>
      <x:c r="L690" s="191" t="str">
        <x:v>3004</x:v>
      </x:c>
      <x:c r="M690" s="191" t="str">
        <x:v>1/20/2017</x:v>
      </x:c>
      <x:c r="N690" s="189" t="n">
        <x:v>0.00</x:v>
      </x:c>
      <x:c r="O690" s="191" t="str">
        <x:v>2/27/2017</x:v>
      </x:c>
      <x:c r="P690" s="189" t="n">
        <x:v>1.00</x:v>
      </x:c>
      <x:c r="Q690" s="206" t="n">
        <x:v>0.00</x:v>
      </x:c>
      <x:c r="R690" s="206" t="n">
        <x:v>0.00</x:v>
      </x:c>
      <x:c r="S690" s="189" t="n">
        <x:v/>
      </x:c>
      <x:c r="T690" s="187" t="n">
        <x:f ca="1">=IF(AND(U690=0,S690&gt;0),-100%,IF(OR(S690=0,S690="-"),"-",IF(AND(S690=0,U690=0),0%,IF(S690&lt;U690,SUM(U690-S690)/S690,IF(S690&gt;U690,SUM(-1*(S690-U690)/S690),"")))))</x:f>
        <x:v/>
      </x:c>
      <x:c r="U690" s="189" t="n">
        <x:v>1.00</x:v>
      </x:c>
      <x:c r="V690" s="189" t="n">
        <x:f ca="1">=SUM(U690/ round((O690- M690)/30.42,0))</x:f>
        <x:v/>
      </x:c>
      <x:c r="W690" s="195">
        <x:f ca="1">=IF(T690="","",IF(T690="-","",IF(U690=0,"",IF(OR(T690&gt;AA4,T690&lt;-AA4),"*",""))))</x:f>
        <x:v/>
      </x:c>
      <x:c r="X690" s="91" t="str">
        <x:v/>
      </x:c>
    </x:row>
    <x:row r="691" spans="1:25" s="12" x14ac:dyDescent="0.25">
      <x:c r="A691" s="96" t="str">
        <x:v>683</x:v>
      </x:c>
      <x:c r="B691" s="192" t="str">
        <x:v>FPR59325</x:v>
      </x:c>
      <x:c r="C691" s="192" t="str">
        <x:v>HP LJ P3015</x:v>
      </x:c>
      <x:c r="D691" s="192" t="str">
        <x:v>B/W Laser Prints</x:v>
      </x:c>
      <x:c r="E691" s="192" t="str">
        <x:v>VNB3Y44712</x:v>
      </x:c>
      <x:c r="F691" s="192" t="str">
        <x:v>Active</x:v>
      </x:c>
      <x:c r="G691" s="192" t="str">
        <x:v>3009 - Waterworks  (Ingram)</x:v>
      </x:c>
      <x:c r="H691" s="192" t="str">
        <x:v/>
      </x:c>
      <x:c r="I691" s="192" t="str">
        <x:v>Supply Cubicle</x:v>
      </x:c>
      <x:c r="J691" s="192" t="str">
        <x:v>2</x:v>
      </x:c>
      <x:c r="K691" s="192" t="str">
        <x:v/>
      </x:c>
      <x:c r="L691" s="192" t="str">
        <x:v>3009</x:v>
      </x:c>
      <x:c r="M691" s="192" t="str">
        <x:v>2/26/2018</x:v>
      </x:c>
      <x:c r="N691" s="183" t="n">
        <x:v>159242.00</x:v>
      </x:c>
      <x:c r="O691" s="192" t="str">
        <x:v>5/22/2018</x:v>
      </x:c>
      <x:c r="P691" s="183" t="n">
        <x:v>159243.00</x:v>
      </x:c>
      <x:c r="Q691" s="207" t="n">
        <x:v>0.00</x:v>
      </x:c>
      <x:c r="R691" s="207" t="n">
        <x:v>0.00</x:v>
      </x:c>
      <x:c r="S691" s="183" t="n">
        <x:v/>
      </x:c>
      <x:c r="T691" s="182" t="n">
        <x:f ca="1">=IF(AND(U691=0,S691&gt;0),-100%,IF(OR(S691=0,S691="-"),"-",IF(AND(S691=0,U691=0),0%,IF(S691&lt;U691,SUM(U691-S691)/S691,IF(S691&gt;U691,SUM(-1*(S691-U691)/S691),"")))))</x:f>
        <x:v/>
      </x:c>
      <x:c r="U691" s="183" t="n">
        <x:v>1.00</x:v>
      </x:c>
      <x:c r="V691" s="183" t="n">
        <x:f ca="1">=SUM(U691/ round((O691- M691)/30.42,0))</x:f>
        <x:v/>
      </x:c>
      <x:c r="W691" s="196">
        <x:f ca="1">=IF(T691="","",IF(T691="-","",IF(U691=0,"",IF(OR(T691&gt;AA4,T691&lt;-AA4),"*",""))))</x:f>
        <x:v/>
      </x:c>
      <x:c r="X691" s="98" t="str">
        <x:v/>
      </x:c>
    </x:row>
    <x:row r="692" spans="1:25" s="12" x14ac:dyDescent="0.25">
      <x:c r="A692" s="90" t="str">
        <x:v>684</x:v>
      </x:c>
      <x:c r="B692" s="191" t="str">
        <x:v>FPR56048</x:v>
      </x:c>
      <x:c r="C692" s="191" t="str">
        <x:v>HP LJ M402dn</x:v>
      </x:c>
      <x:c r="D692" s="191" t="str">
        <x:v>B/W Laser Prints</x:v>
      </x:c>
      <x:c r="E692" s="191" t="str">
        <x:v>PHB5C00672</x:v>
      </x:c>
      <x:c r="F692" s="191" t="str">
        <x:v>Active</x:v>
      </x:c>
      <x:c r="G692" s="191" t="str">
        <x:v>3008 - Phoenix, AZ</x:v>
      </x:c>
      <x:c r="H692" s="191" t="str">
        <x:v/>
      </x:c>
      <x:c r="I692" s="191" t="str">
        <x:v>Order Desk</x:v>
      </x:c>
      <x:c r="J692" s="191" t="str">
        <x:v/>
      </x:c>
      <x:c r="K692" s="191" t="str">
        <x:v/>
      </x:c>
      <x:c r="L692" s="191" t="str">
        <x:v>3008</x:v>
      </x:c>
      <x:c r="M692" s="191" t="str">
        <x:v>1/20/2017</x:v>
      </x:c>
      <x:c r="N692" s="189" t="n">
        <x:v>0.00</x:v>
      </x:c>
      <x:c r="O692" s="191" t="str">
        <x:v>2/28/2017</x:v>
      </x:c>
      <x:c r="P692" s="189" t="n">
        <x:v>0.00</x:v>
      </x:c>
      <x:c r="Q692" s="206" t="n">
        <x:v>0.00</x:v>
      </x:c>
      <x:c r="R692" s="206" t="n">
        <x:v>0.00</x:v>
      </x:c>
      <x:c r="S692" s="189" t="n">
        <x:v/>
      </x:c>
      <x:c r="T692" s="187" t="n">
        <x:f ca="1">=IF(AND(U692=0,S692&gt;0),-100%,IF(OR(S692=0,S692="-"),"-",IF(AND(S692=0,U692=0),0%,IF(S692&lt;U692,SUM(U692-S692)/S692,IF(S692&gt;U692,SUM(-1*(S692-U692)/S692),"")))))</x:f>
        <x:v/>
      </x:c>
      <x:c r="U692" s="189" t="n">
        <x:v>0.00</x:v>
      </x:c>
      <x:c r="V692" s="189" t="n">
        <x:f ca="1">=SUM(U692/ round((O692- M692)/30.42,0))</x:f>
        <x:v/>
      </x:c>
      <x:c r="W692" s="195">
        <x:f ca="1">=IF(T692="","",IF(T692="-","",IF(U692=0,"",IF(OR(T692&gt;AA4,T692&lt;-AA4),"*",""))))</x:f>
        <x:v/>
      </x:c>
      <x:c r="X692" s="91" t="str">
        <x:v/>
      </x:c>
    </x:row>
    <x:row r="693" spans="1:25" s="12" x14ac:dyDescent="0.25">
      <x:c r="A693" s="96" t="str">
        <x:v>685</x:v>
      </x:c>
      <x:c r="B693" s="192" t="str">
        <x:v>AFPR56028</x:v>
      </x:c>
      <x:c r="C693" s="192" t="str">
        <x:v>HP LJ M402dn</x:v>
      </x:c>
      <x:c r="D693" s="192" t="str">
        <x:v>B/W Laser Prints</x:v>
      </x:c>
      <x:c r="E693" s="192" t="str">
        <x:v>PHBQG20378</x:v>
      </x:c>
      <x:c r="F693" s="192" t="str">
        <x:v>Inactive</x:v>
      </x:c>
      <x:c r="G693" s="192" t="str">
        <x:v>1024 - Nacagdoches</x:v>
      </x:c>
      <x:c r="H693" s="192" t="str">
        <x:v/>
      </x:c>
      <x:c r="I693" s="192" t="str">
        <x:v>Spare Printer / Inactive</x:v>
      </x:c>
      <x:c r="J693" s="192" t="str">
        <x:v/>
      </x:c>
      <x:c r="K693" s="192" t="str">
        <x:v/>
      </x:c>
      <x:c r="L693" s="192" t="str">
        <x:v>1024</x:v>
      </x:c>
      <x:c r="M693" s="192" t="str">
        <x:v>5/31/2018</x:v>
      </x:c>
      <x:c r="N693" s="183" t="n">
        <x:v>2159.00</x:v>
      </x:c>
      <x:c r="O693" s="192" t="str">
        <x:v>9/7/2018</x:v>
      </x:c>
      <x:c r="P693" s="183" t="n">
        <x:v>2159.00</x:v>
      </x:c>
      <x:c r="Q693" s="207" t="n">
        <x:v>0.00</x:v>
      </x:c>
      <x:c r="R693" s="207" t="n">
        <x:v>0.00</x:v>
      </x:c>
      <x:c r="S693" s="183" t="n">
        <x:v/>
      </x:c>
      <x:c r="T693" s="182" t="n">
        <x:f ca="1">=IF(AND(U693=0,S693&gt;0),-100%,IF(OR(S693=0,S693="-"),"-",IF(AND(S693=0,U693=0),0%,IF(S693&lt;U693,SUM(U693-S693)/S693,IF(S693&gt;U693,SUM(-1*(S693-U693)/S693),"")))))</x:f>
        <x:v/>
      </x:c>
      <x:c r="U693" s="183" t="n">
        <x:v>0.00</x:v>
      </x:c>
      <x:c r="V693" s="183" t="n">
        <x:f ca="1">=SUM(U693/ round((O693- M693)/30.42,0))</x:f>
        <x:v/>
      </x:c>
      <x:c r="W693" s="196">
        <x:f ca="1">=IF(T693="","",IF(T693="-","",IF(U693=0,"",IF(OR(T693&gt;AA4,T693&lt;-AA4),"*",""))))</x:f>
        <x:v/>
      </x:c>
      <x:c r="X693" s="98" t="str">
        <x:v/>
      </x:c>
    </x:row>
    <x:row r="694" spans="1:25" s="12" x14ac:dyDescent="0.25">
      <x:c r="A694" s="90" t="str">
        <x:v>686</x:v>
      </x:c>
      <x:c r="B694" s="191" t="str">
        <x:v>FPR51663</x:v>
      </x:c>
      <x:c r="C694" s="191" t="str">
        <x:v>HP LJ M401dn</x:v>
      </x:c>
      <x:c r="D694" s="191" t="str">
        <x:v>B/W Laser Prints</x:v>
      </x:c>
      <x:c r="E694" s="191" t="str">
        <x:v>PHGFB82843</x:v>
      </x:c>
      <x:c r="F694" s="191" t="str">
        <x:v>Active</x:v>
      </x:c>
      <x:c r="G694" s="191" t="str">
        <x:v>1064 - Rockwall</x:v>
      </x:c>
      <x:c r="H694" s="191" t="str">
        <x:v/>
      </x:c>
      <x:c r="I694" s="191" t="str">
        <x:v/>
      </x:c>
      <x:c r="J694" s="191" t="str">
        <x:v/>
      </x:c>
      <x:c r="K694" s="191" t="str">
        <x:v/>
      </x:c>
      <x:c r="L694" s="191" t="str">
        <x:v>1064</x:v>
      </x:c>
      <x:c r="M694" s="191" t="str">
        <x:v>8/21/2015</x:v>
      </x:c>
      <x:c r="N694" s="189" t="n">
        <x:v>0.00</x:v>
      </x:c>
      <x:c r="O694" s="191" t="str">
        <x:v>8/21/2015</x:v>
      </x:c>
      <x:c r="P694" s="189" t="n">
        <x:v>0.00</x:v>
      </x:c>
      <x:c r="Q694" s="206" t="n">
        <x:v>0.00</x:v>
      </x:c>
      <x:c r="R694" s="206" t="n">
        <x:v>0.00</x:v>
      </x:c>
      <x:c r="S694" s="189" t="n">
        <x:v/>
      </x:c>
      <x:c r="T694" s="187" t="n">
        <x:f ca="1">=IF(AND(U694=0,S694&gt;0),-100%,IF(OR(S694=0,S694="-"),"-",IF(AND(S694=0,U694=0),0%,IF(S694&lt;U694,SUM(U694-S694)/S694,IF(S694&gt;U694,SUM(-1*(S694-U694)/S694),"")))))</x:f>
        <x:v/>
      </x:c>
      <x:c r="U694" s="189" t="n">
        <x:v>0.00</x:v>
      </x:c>
      <x:c r="V694" s="189" t="n">
        <x:f ca="1">=SUM(U694/ round((O694- M694)/30.42,0))</x:f>
        <x:v/>
      </x:c>
      <x:c r="W694" s="195">
        <x:f ca="1">=IF(T694="","",IF(T694="-","",IF(U694=0,"",IF(OR(T694&gt;AA4,T694&lt;-AA4),"*",""))))</x:f>
        <x:v/>
      </x:c>
      <x:c r="X694" s="91" t="str">
        <x:v/>
      </x:c>
    </x:row>
    <x:row r="695" spans="1:25" s="12" x14ac:dyDescent="0.25">
      <x:c r="A695" s="96" t="str">
        <x:v>687</x:v>
      </x:c>
      <x:c r="B695" s="192" t="str">
        <x:v>AFPR48689</x:v>
      </x:c>
      <x:c r="C695" s="192" t="str">
        <x:v>HP LJ M401dn</x:v>
      </x:c>
      <x:c r="D695" s="192" t="str">
        <x:v>B/W Laser Prints</x:v>
      </x:c>
      <x:c r="E695" s="192" t="str">
        <x:v>VNG3H02412</x:v>
      </x:c>
      <x:c r="F695" s="192" t="str">
        <x:v>Inactive</x:v>
      </x:c>
      <x:c r="G695" s="192" t="str">
        <x:v>M650 - Annex</x:v>
      </x:c>
      <x:c r="H695" s="192" t="str">
        <x:v/>
      </x:c>
      <x:c r="I695" s="192" t="str">
        <x:v>Storage</x:v>
      </x:c>
      <x:c r="J695" s="192" t="str">
        <x:v/>
      </x:c>
      <x:c r="K695" s="192" t="str">
        <x:v/>
      </x:c>
      <x:c r="L695" s="192" t="str">
        <x:v>F101</x:v>
      </x:c>
      <x:c r="M695" s="192" t="str">
        <x:v>2/23/2016</x:v>
      </x:c>
      <x:c r="N695" s="183" t="n">
        <x:v>9085.00</x:v>
      </x:c>
      <x:c r="O695" s="192" t="str">
        <x:v>5/31/2016</x:v>
      </x:c>
      <x:c r="P695" s="183" t="n">
        <x:v>9085.00</x:v>
      </x:c>
      <x:c r="Q695" s="207" t="n">
        <x:v>0.00</x:v>
      </x:c>
      <x:c r="R695" s="207" t="n">
        <x:v>0.00</x:v>
      </x:c>
      <x:c r="S695" s="183" t="n">
        <x:v/>
      </x:c>
      <x:c r="T695" s="182" t="n">
        <x:f ca="1">=IF(AND(U695=0,S695&gt;0),-100%,IF(OR(S695=0,S695="-"),"-",IF(AND(S695=0,U695=0),0%,IF(S695&lt;U695,SUM(U695-S695)/S695,IF(S695&gt;U695,SUM(-1*(S695-U695)/S695),"")))))</x:f>
        <x:v/>
      </x:c>
      <x:c r="U695" s="183" t="n">
        <x:v>0.00</x:v>
      </x:c>
      <x:c r="V695" s="183" t="n">
        <x:f ca="1">=SUM(U695/ round((O695- M695)/30.42,0))</x:f>
        <x:v/>
      </x:c>
      <x:c r="W695" s="196">
        <x:f ca="1">=IF(T695="","",IF(T695="-","",IF(U695=0,"",IF(OR(T695&gt;AA4,T695&lt;-AA4),"*",""))))</x:f>
        <x:v/>
      </x:c>
      <x:c r="X695" s="98" t="str">
        <x:v/>
      </x:c>
    </x:row>
    <x:row r="696" spans="1:25" s="12" x14ac:dyDescent="0.25">
      <x:c r="A696" s="90" t="str">
        <x:v>688</x:v>
      </x:c>
      <x:c r="B696" s="191" t="str">
        <x:v>FPR55933</x:v>
      </x:c>
      <x:c r="C696" s="191" t="str">
        <x:v>HP LJ M402dn</x:v>
      </x:c>
      <x:c r="D696" s="191" t="str">
        <x:v>B/W Laser Prints</x:v>
      </x:c>
      <x:c r="E696" s="191" t="str">
        <x:v>PHBQB15850</x:v>
      </x:c>
      <x:c r="F696" s="191" t="str">
        <x:v>Active</x:v>
      </x:c>
      <x:c r="G696" s="191" t="str">
        <x:v>2002 - Whittier</x:v>
      </x:c>
      <x:c r="H696" s="191" t="str">
        <x:v/>
      </x:c>
      <x:c r="I696" s="191" t="str">
        <x:v>Eclipse Printer</x:v>
      </x:c>
      <x:c r="J696" s="191" t="str">
        <x:v/>
      </x:c>
      <x:c r="K696" s="191" t="str">
        <x:v/>
      </x:c>
      <x:c r="L696" s="191" t="str">
        <x:v>2002</x:v>
      </x:c>
      <x:c r="M696" s="191" t="str">
        <x:v>5/2/2016</x:v>
      </x:c>
      <x:c r="N696" s="189" t="n">
        <x:v>0.00</x:v>
      </x:c>
      <x:c r="O696" s="191" t="str">
        <x:v>5/31/2016</x:v>
      </x:c>
      <x:c r="P696" s="189" t="n">
        <x:v>0.00</x:v>
      </x:c>
      <x:c r="Q696" s="206" t="n">
        <x:v>0.00</x:v>
      </x:c>
      <x:c r="R696" s="206" t="n">
        <x:v>0.00</x:v>
      </x:c>
      <x:c r="S696" s="189" t="n">
        <x:v/>
      </x:c>
      <x:c r="T696" s="187" t="n">
        <x:f ca="1">=IF(AND(U696=0,S696&gt;0),-100%,IF(OR(S696=0,S696="-"),"-",IF(AND(S696=0,U696=0),0%,IF(S696&lt;U696,SUM(U696-S696)/S696,IF(S696&gt;U696,SUM(-1*(S696-U696)/S696),"")))))</x:f>
        <x:v/>
      </x:c>
      <x:c r="U696" s="189" t="n">
        <x:v>0.00</x:v>
      </x:c>
      <x:c r="V696" s="189" t="n">
        <x:f ca="1">=SUM(U696/ round((O696- M696)/30.42,0))</x:f>
        <x:v/>
      </x:c>
      <x:c r="W696" s="195">
        <x:f ca="1">=IF(T696="","",IF(T696="-","",IF(U696=0,"",IF(OR(T696&gt;AA4,T696&lt;-AA4),"*",""))))</x:f>
        <x:v/>
      </x:c>
      <x:c r="X696" s="91" t="str">
        <x:v/>
      </x:c>
    </x:row>
    <x:row r="697" spans="1:25" s="12" x14ac:dyDescent="0.25">
      <x:c r="A697" s="96" t="str">
        <x:v>689</x:v>
      </x:c>
      <x:c r="B697" s="192" t="str">
        <x:v>AFPR51575</x:v>
      </x:c>
      <x:c r="C697" s="192" t="str">
        <x:v>HP LJ M401dn</x:v>
      </x:c>
      <x:c r="D697" s="192" t="str">
        <x:v>B/W Laser Prints</x:v>
      </x:c>
      <x:c r="E697" s="192" t="str">
        <x:v>VNG3H13566</x:v>
      </x:c>
      <x:c r="F697" s="192" t="str">
        <x:v>Inactive</x:v>
      </x:c>
      <x:c r="G697" s="192" t="str">
        <x:v>M650 - Annex</x:v>
      </x:c>
      <x:c r="H697" s="192" t="str">
        <x:v/>
      </x:c>
      <x:c r="I697" s="192" t="str">
        <x:v>Storage</x:v>
      </x:c>
      <x:c r="J697" s="192" t="str">
        <x:v/>
      </x:c>
      <x:c r="K697" s="192" t="str">
        <x:v>none</x:v>
      </x:c>
      <x:c r="L697" s="192" t="str">
        <x:v>1074</x:v>
      </x:c>
      <x:c r="M697" s="192" t="str">
        <x:v>2/28/2018</x:v>
      </x:c>
      <x:c r="N697" s="183" t="n">
        <x:v>1254.00</x:v>
      </x:c>
      <x:c r="O697" s="192" t="str">
        <x:v>5/21/2018</x:v>
      </x:c>
      <x:c r="P697" s="183" t="n">
        <x:v>1254.00</x:v>
      </x:c>
      <x:c r="Q697" s="207" t="n">
        <x:v>0.00</x:v>
      </x:c>
      <x:c r="R697" s="207" t="n">
        <x:v>0.00</x:v>
      </x:c>
      <x:c r="S697" s="183" t="n">
        <x:v/>
      </x:c>
      <x:c r="T697" s="182" t="n">
        <x:f ca="1">=IF(AND(U697=0,S697&gt;0),-100%,IF(OR(S697=0,S697="-"),"-",IF(AND(S697=0,U697=0),0%,IF(S697&lt;U697,SUM(U697-S697)/S697,IF(S697&gt;U697,SUM(-1*(S697-U697)/S697),"")))))</x:f>
        <x:v/>
      </x:c>
      <x:c r="U697" s="183" t="n">
        <x:v>0.00</x:v>
      </x:c>
      <x:c r="V697" s="183" t="n">
        <x:f ca="1">=SUM(U697/ round((O697- M697)/30.42,0))</x:f>
        <x:v/>
      </x:c>
      <x:c r="W697" s="196">
        <x:f ca="1">=IF(T697="","",IF(T697="-","",IF(U697=0,"",IF(OR(T697&gt;AA4,T697&lt;-AA4),"*",""))))</x:f>
        <x:v/>
      </x:c>
      <x:c r="X697" s="98" t="str">
        <x:v/>
      </x:c>
    </x:row>
    <x:row r="698" spans="1:25" s="12" x14ac:dyDescent="0.25">
      <x:c r="A698" s="90" t="str">
        <x:v>690</x:v>
      </x:c>
      <x:c r="B698" s="191" t="str">
        <x:v>FPR55904</x:v>
      </x:c>
      <x:c r="C698" s="191" t="str">
        <x:v>HP LJ M401dn</x:v>
      </x:c>
      <x:c r="D698" s="191" t="str">
        <x:v>B/W Laser Prints</x:v>
      </x:c>
      <x:c r="E698" s="191" t="str">
        <x:v>PHGFG24378</x:v>
      </x:c>
      <x:c r="F698" s="191" t="str">
        <x:v>Active</x:v>
      </x:c>
      <x:c r="G698" s="191" t="str">
        <x:v>1004 - Fort Worth</x:v>
      </x:c>
      <x:c r="H698" s="191" t="str">
        <x:v/>
      </x:c>
      <x:c r="I698" s="191" t="str">
        <x:v>Warehouse</x:v>
      </x:c>
      <x:c r="J698" s="191" t="str">
        <x:v/>
      </x:c>
      <x:c r="K698" s="191" t="str">
        <x:v/>
      </x:c>
      <x:c r="L698" s="191" t="str">
        <x:v>1004</x:v>
      </x:c>
      <x:c r="M698" s="191" t="str">
        <x:v>11/30/2016</x:v>
      </x:c>
      <x:c r="N698" s="189" t="n">
        <x:v>55079.00</x:v>
      </x:c>
      <x:c r="O698" s="191" t="str">
        <x:v>2/22/2017</x:v>
      </x:c>
      <x:c r="P698" s="189" t="n">
        <x:v>55079.00</x:v>
      </x:c>
      <x:c r="Q698" s="206" t="n">
        <x:v>0.00</x:v>
      </x:c>
      <x:c r="R698" s="206" t="n">
        <x:v>0.00</x:v>
      </x:c>
      <x:c r="S698" s="189" t="n">
        <x:v/>
      </x:c>
      <x:c r="T698" s="187" t="n">
        <x:f ca="1">=IF(AND(U698=0,S698&gt;0),-100%,IF(OR(S698=0,S698="-"),"-",IF(AND(S698=0,U698=0),0%,IF(S698&lt;U698,SUM(U698-S698)/S698,IF(S698&gt;U698,SUM(-1*(S698-U698)/S698),"")))))</x:f>
        <x:v/>
      </x:c>
      <x:c r="U698" s="189" t="n">
        <x:v>0.00</x:v>
      </x:c>
      <x:c r="V698" s="189" t="n">
        <x:f ca="1">=SUM(U698/ round((O698- M698)/30.42,0))</x:f>
        <x:v/>
      </x:c>
      <x:c r="W698" s="195">
        <x:f ca="1">=IF(T698="","",IF(T698="-","",IF(U698=0,"",IF(OR(T698&gt;AA4,T698&lt;-AA4),"*",""))))</x:f>
        <x:v/>
      </x:c>
      <x:c r="X698" s="91" t="str">
        <x:v/>
      </x:c>
    </x:row>
    <x:row r="699" spans="1:25" s="12" x14ac:dyDescent="0.25">
      <x:c r="A699" s="96" t="str">
        <x:v>691</x:v>
      </x:c>
      <x:c r="B699" s="192" t="str">
        <x:v>AFPR56010</x:v>
      </x:c>
      <x:c r="C699" s="192" t="str">
        <x:v>HP LJ M402dn</x:v>
      </x:c>
      <x:c r="D699" s="192" t="str">
        <x:v>B/W Laser Prints</x:v>
      </x:c>
      <x:c r="E699" s="192" t="str">
        <x:v>PHBQG20376</x:v>
      </x:c>
      <x:c r="F699" s="192" t="str">
        <x:v>Inactive</x:v>
      </x:c>
      <x:c r="G699" s="192" t="str">
        <x:v>1052 - Shreveport</x:v>
      </x:c>
      <x:c r="H699" s="192" t="str">
        <x:v/>
      </x:c>
      <x:c r="I699" s="192" t="str">
        <x:v/>
      </x:c>
      <x:c r="J699" s="192" t="str">
        <x:v/>
      </x:c>
      <x:c r="K699" s="192" t="str">
        <x:v/>
      </x:c>
      <x:c r="L699" s="192" t="str">
        <x:v>1052</x:v>
      </x:c>
      <x:c r="M699" s="192" t="str">
        <x:v>2/28/2018</x:v>
      </x:c>
      <x:c r="N699" s="183" t="n">
        <x:v>5213.00</x:v>
      </x:c>
      <x:c r="O699" s="192" t="str">
        <x:v>5/31/2018</x:v>
      </x:c>
      <x:c r="P699" s="183" t="n">
        <x:v>5213.00</x:v>
      </x:c>
      <x:c r="Q699" s="207" t="n">
        <x:v>0.00</x:v>
      </x:c>
      <x:c r="R699" s="207" t="n">
        <x:v>0.00</x:v>
      </x:c>
      <x:c r="S699" s="183" t="n">
        <x:v/>
      </x:c>
      <x:c r="T699" s="182" t="n">
        <x:f ca="1">=IF(AND(U699=0,S699&gt;0),-100%,IF(OR(S699=0,S699="-"),"-",IF(AND(S699=0,U699=0),0%,IF(S699&lt;U699,SUM(U699-S699)/S699,IF(S699&gt;U699,SUM(-1*(S699-U699)/S699),"")))))</x:f>
        <x:v/>
      </x:c>
      <x:c r="U699" s="183" t="n">
        <x:v>0.00</x:v>
      </x:c>
      <x:c r="V699" s="183" t="n">
        <x:f ca="1">=SUM(U699/ round((O699- M699)/30.42,0))</x:f>
        <x:v/>
      </x:c>
      <x:c r="W699" s="196">
        <x:f ca="1">=IF(T699="","",IF(T699="-","",IF(U699=0,"",IF(OR(T699&gt;AA4,T699&lt;-AA4),"*",""))))</x:f>
        <x:v/>
      </x:c>
      <x:c r="X699" s="98" t="str">
        <x:v/>
      </x:c>
    </x:row>
    <x:row r="700" spans="1:25" s="12" x14ac:dyDescent="0.25">
      <x:c r="A700" s="90" t="str">
        <x:v>692</x:v>
      </x:c>
      <x:c r="B700" s="191" t="str">
        <x:v>FPR50579</x:v>
      </x:c>
      <x:c r="C700" s="191" t="str">
        <x:v>HP LJ M401dn</x:v>
      </x:c>
      <x:c r="D700" s="191" t="str">
        <x:v>B/W Laser Prints</x:v>
      </x:c>
      <x:c r="E700" s="191" t="str">
        <x:v>PHGFG27653</x:v>
      </x:c>
      <x:c r="F700" s="191" t="str">
        <x:v>Active</x:v>
      </x:c>
      <x:c r="G700" s="191" t="str">
        <x:v>1043 - Granbury</x:v>
      </x:c>
      <x:c r="H700" s="191" t="str">
        <x:v/>
      </x:c>
      <x:c r="I700" s="191" t="str">
        <x:v>Eclipse</x:v>
      </x:c>
      <x:c r="J700" s="191" t="str">
        <x:v/>
      </x:c>
      <x:c r="K700" s="191" t="str">
        <x:v/>
      </x:c>
      <x:c r="L700" s="191" t="str">
        <x:v>1043</x:v>
      </x:c>
      <x:c r="M700" s="191" t="str">
        <x:v>1/23/2015</x:v>
      </x:c>
      <x:c r="N700" s="189" t="n">
        <x:v>0.00</x:v>
      </x:c>
      <x:c r="O700" s="191" t="str">
        <x:v>2/28/2015</x:v>
      </x:c>
      <x:c r="P700" s="189" t="n">
        <x:v>0.00</x:v>
      </x:c>
      <x:c r="Q700" s="206" t="n">
        <x:v>0.00</x:v>
      </x:c>
      <x:c r="R700" s="206" t="n">
        <x:v>0.00</x:v>
      </x:c>
      <x:c r="S700" s="189" t="n">
        <x:v/>
      </x:c>
      <x:c r="T700" s="187" t="n">
        <x:f ca="1">=IF(AND(U700=0,S700&gt;0),-100%,IF(OR(S700=0,S700="-"),"-",IF(AND(S700=0,U700=0),0%,IF(S700&lt;U700,SUM(U700-S700)/S700,IF(S700&gt;U700,SUM(-1*(S700-U700)/S700),"")))))</x:f>
        <x:v/>
      </x:c>
      <x:c r="U700" s="189" t="n">
        <x:v>0.00</x:v>
      </x:c>
      <x:c r="V700" s="189" t="n">
        <x:f ca="1">=SUM(U700/ round((O700- M700)/30.42,0))</x:f>
        <x:v/>
      </x:c>
      <x:c r="W700" s="195">
        <x:f ca="1">=IF(T700="","",IF(T700="-","",IF(U700=0,"",IF(OR(T700&gt;AA4,T700&lt;-AA4),"*",""))))</x:f>
        <x:v/>
      </x:c>
      <x:c r="X700" s="91" t="str">
        <x:v/>
      </x:c>
    </x:row>
    <x:row r="701" spans="1:25" s="12" x14ac:dyDescent="0.25">
      <x:c r="A701" s="96" t="str">
        <x:v>693</x:v>
      </x:c>
      <x:c r="B701" s="192" t="str">
        <x:v>AFPR49135</x:v>
      </x:c>
      <x:c r="C701" s="192" t="str">
        <x:v>HP LJ M425</x:v>
      </x:c>
      <x:c r="D701" s="192" t="str">
        <x:v>B/W Laser Prints</x:v>
      </x:c>
      <x:c r="E701" s="192" t="str">
        <x:v>CNF8G780K7</x:v>
      </x:c>
      <x:c r="F701" s="192" t="str">
        <x:v>Inactive</x:v>
      </x:c>
      <x:c r="G701" s="192" t="str">
        <x:v>1103 - Oklahoma City South</x:v>
      </x:c>
      <x:c r="H701" s="192" t="str">
        <x:v/>
      </x:c>
      <x:c r="I701" s="192" t="str">
        <x:v>New Sales Counter</x:v>
      </x:c>
      <x:c r="J701" s="192" t="str">
        <x:v/>
      </x:c>
      <x:c r="K701" s="192" t="str">
        <x:v>Inactive</x:v>
      </x:c>
      <x:c r="L701" s="192" t="str">
        <x:v>1103</x:v>
      </x:c>
      <x:c r="M701" s="192" t="str">
        <x:v>6/1/2014</x:v>
      </x:c>
      <x:c r="N701" s="183" t="n">
        <x:v>5.00</x:v>
      </x:c>
      <x:c r="O701" s="192" t="str">
        <x:v>12/9/2014</x:v>
      </x:c>
      <x:c r="P701" s="183" t="n">
        <x:v>5.00</x:v>
      </x:c>
      <x:c r="Q701" s="207" t="n">
        <x:v>0.00</x:v>
      </x:c>
      <x:c r="R701" s="207" t="n">
        <x:v>0.00</x:v>
      </x:c>
      <x:c r="S701" s="183" t="n">
        <x:v/>
      </x:c>
      <x:c r="T701" s="182" t="n">
        <x:f ca="1">=IF(AND(U701=0,S701&gt;0),-100%,IF(OR(S701=0,S701="-"),"-",IF(AND(S701=0,U701=0),0%,IF(S701&lt;U701,SUM(U701-S701)/S701,IF(S701&gt;U701,SUM(-1*(S701-U701)/S701),"")))))</x:f>
        <x:v/>
      </x:c>
      <x:c r="U701" s="183" t="n">
        <x:v>0.00</x:v>
      </x:c>
      <x:c r="V701" s="183" t="n">
        <x:f ca="1">=SUM(U701/ round((O701- M701)/30.42,0))</x:f>
        <x:v/>
      </x:c>
      <x:c r="W701" s="196">
        <x:f ca="1">=IF(T701="","",IF(T701="-","",IF(U701=0,"",IF(OR(T701&gt;AA4,T701&lt;-AA4),"*",""))))</x:f>
        <x:v/>
      </x:c>
      <x:c r="X701" s="98" t="str">
        <x:v/>
      </x:c>
    </x:row>
    <x:row r="702" spans="1:25" s="12" x14ac:dyDescent="0.25">
      <x:c r="A702" s="90" t="str">
        <x:v>694</x:v>
      </x:c>
      <x:c r="B702" s="191" t="str">
        <x:v>FPR51506</x:v>
      </x:c>
      <x:c r="C702" s="191" t="str">
        <x:v>HP LJ M401n</x:v>
      </x:c>
      <x:c r="D702" s="191" t="str">
        <x:v>B/W Laser Prints</x:v>
      </x:c>
      <x:c r="E702" s="191" t="str">
        <x:v>PHGDC61370</x:v>
      </x:c>
      <x:c r="F702" s="191" t="str">
        <x:v>Active</x:v>
      </x:c>
      <x:c r="G702" s="191" t="str">
        <x:v>1083 - Southlake Expressions Home Gallery</x:v>
      </x:c>
      <x:c r="H702" s="191" t="str">
        <x:v/>
      </x:c>
      <x:c r="I702" s="191" t="str">
        <x:v/>
      </x:c>
      <x:c r="J702" s="191" t="str">
        <x:v/>
      </x:c>
      <x:c r="K702" s="191" t="str">
        <x:v/>
      </x:c>
      <x:c r="L702" s="191" t="str">
        <x:v>1083</x:v>
      </x:c>
      <x:c r="M702" s="191" t="str">
        <x:v>5/30/2018</x:v>
      </x:c>
      <x:c r="N702" s="189" t="n">
        <x:v>3850.00</x:v>
      </x:c>
      <x:c r="O702" s="191" t="str">
        <x:v>8/28/2018</x:v>
      </x:c>
      <x:c r="P702" s="189" t="n">
        <x:v>3850.00</x:v>
      </x:c>
      <x:c r="Q702" s="206" t="n">
        <x:v>0.00</x:v>
      </x:c>
      <x:c r="R702" s="206" t="n">
        <x:v>0.00</x:v>
      </x:c>
      <x:c r="S702" s="189" t="n">
        <x:v/>
      </x:c>
      <x:c r="T702" s="187" t="n">
        <x:f ca="1">=IF(AND(U702=0,S702&gt;0),-100%,IF(OR(S702=0,S702="-"),"-",IF(AND(S702=0,U702=0),0%,IF(S702&lt;U702,SUM(U702-S702)/S702,IF(S702&gt;U702,SUM(-1*(S702-U702)/S702),"")))))</x:f>
        <x:v/>
      </x:c>
      <x:c r="U702" s="189" t="n">
        <x:v>0.00</x:v>
      </x:c>
      <x:c r="V702" s="189" t="n">
        <x:f ca="1">=SUM(U702/ round((O702- M702)/30.42,0))</x:f>
        <x:v/>
      </x:c>
      <x:c r="W702" s="195">
        <x:f ca="1">=IF(T702="","",IF(T702="-","",IF(U702=0,"",IF(OR(T702&gt;AA4,T702&lt;-AA4),"*",""))))</x:f>
        <x:v/>
      </x:c>
      <x:c r="X702" s="91" t="str">
        <x:v/>
      </x:c>
    </x:row>
    <x:row r="703" spans="1:25" s="12" x14ac:dyDescent="0.25">
      <x:c r="A703" s="96" t="str">
        <x:v>695</x:v>
      </x:c>
      <x:c r="B703" s="192" t="str">
        <x:v>FPR55918</x:v>
      </x:c>
      <x:c r="C703" s="192" t="str">
        <x:v>HP LJ M401n</x:v>
      </x:c>
      <x:c r="D703" s="192" t="str">
        <x:v>B/W Laser Prints</x:v>
      </x:c>
      <x:c r="E703" s="192" t="str">
        <x:v>PHGDB79202</x:v>
      </x:c>
      <x:c r="F703" s="192" t="str">
        <x:v>Active</x:v>
      </x:c>
      <x:c r="G703" s="192" t="str">
        <x:v>1003 - Dallas</x:v>
      </x:c>
      <x:c r="H703" s="192" t="str">
        <x:v/>
      </x:c>
      <x:c r="I703" s="192" t="str">
        <x:v>Warehouse</x:v>
      </x:c>
      <x:c r="J703" s="192" t="str">
        <x:v/>
      </x:c>
      <x:c r="K703" s="192" t="str">
        <x:v/>
      </x:c>
      <x:c r="L703" s="192" t="str">
        <x:v>1003</x:v>
      </x:c>
      <x:c r="M703" s="192" t="str">
        <x:v>12/10/2016</x:v>
      </x:c>
      <x:c r="N703" s="183" t="n">
        <x:v>200.00</x:v>
      </x:c>
      <x:c r="O703" s="192" t="str">
        <x:v>2/28/2017</x:v>
      </x:c>
      <x:c r="P703" s="183" t="n">
        <x:v>200.00</x:v>
      </x:c>
      <x:c r="Q703" s="207" t="n">
        <x:v>0.00</x:v>
      </x:c>
      <x:c r="R703" s="207" t="n">
        <x:v>0.00</x:v>
      </x:c>
      <x:c r="S703" s="183" t="n">
        <x:v/>
      </x:c>
      <x:c r="T703" s="182" t="n">
        <x:f ca="1">=IF(AND(U703=0,S703&gt;0),-100%,IF(OR(S703=0,S703="-"),"-",IF(AND(S703=0,U703=0),0%,IF(S703&lt;U703,SUM(U703-S703)/S703,IF(S703&gt;U703,SUM(-1*(S703-U703)/S703),"")))))</x:f>
        <x:v/>
      </x:c>
      <x:c r="U703" s="183" t="n">
        <x:v>0.00</x:v>
      </x:c>
      <x:c r="V703" s="183" t="n">
        <x:f ca="1">=SUM(U703/ round((O703- M703)/30.42,0))</x:f>
        <x:v/>
      </x:c>
      <x:c r="W703" s="196">
        <x:f ca="1">=IF(T703="","",IF(T703="-","",IF(U703=0,"",IF(OR(T703&gt;AA4,T703&lt;-AA4),"*",""))))</x:f>
        <x:v/>
      </x:c>
      <x:c r="X703" s="98" t="str">
        <x:v/>
      </x:c>
    </x:row>
    <x:row r="704" spans="1:25" s="12" x14ac:dyDescent="0.25">
      <x:c r="A704" s="90" t="str">
        <x:v>696</x:v>
      </x:c>
      <x:c r="B704" s="191" t="str">
        <x:v>FPR56014</x:v>
      </x:c>
      <x:c r="C704" s="191" t="str">
        <x:v>HP LJ M402dn</x:v>
      </x:c>
      <x:c r="D704" s="191" t="str">
        <x:v>B/W Laser Prints</x:v>
      </x:c>
      <x:c r="E704" s="191" t="str">
        <x:v>PHBQG20381</x:v>
      </x:c>
      <x:c r="F704" s="191" t="str">
        <x:v>Active</x:v>
      </x:c>
      <x:c r="G704" s="191" t="str">
        <x:v>1138 - Ott Distributors</x:v>
      </x:c>
      <x:c r="H704" s="191" t="str">
        <x:v/>
      </x:c>
      <x:c r="I704" s="191" t="str">
        <x:v/>
      </x:c>
      <x:c r="J704" s="191" t="str">
        <x:v/>
      </x:c>
      <x:c r="K704" s="191" t="str">
        <x:v/>
      </x:c>
      <x:c r="L704" s="191" t="str">
        <x:v>1138</x:v>
      </x:c>
      <x:c r="M704" s="191" t="str">
        <x:v>5/22/2017</x:v>
      </x:c>
      <x:c r="N704" s="189" t="n">
        <x:v>3636.00</x:v>
      </x:c>
      <x:c r="O704" s="191" t="str">
        <x:v>8/24/2017</x:v>
      </x:c>
      <x:c r="P704" s="189" t="n">
        <x:v>3636.00</x:v>
      </x:c>
      <x:c r="Q704" s="206" t="n">
        <x:v>0.00</x:v>
      </x:c>
      <x:c r="R704" s="206" t="n">
        <x:v>0.00</x:v>
      </x:c>
      <x:c r="S704" s="189" t="n">
        <x:v/>
      </x:c>
      <x:c r="T704" s="187" t="n">
        <x:f ca="1">=IF(AND(U704=0,S704&gt;0),-100%,IF(OR(S704=0,S704="-"),"-",IF(AND(S704=0,U704=0),0%,IF(S704&lt;U704,SUM(U704-S704)/S704,IF(S704&gt;U704,SUM(-1*(S704-U704)/S704),"")))))</x:f>
        <x:v/>
      </x:c>
      <x:c r="U704" s="189" t="n">
        <x:v>0.00</x:v>
      </x:c>
      <x:c r="V704" s="189" t="n">
        <x:f ca="1">=SUM(U704/ round((O704- M704)/30.42,0))</x:f>
        <x:v/>
      </x:c>
      <x:c r="W704" s="195">
        <x:f ca="1">=IF(T704="","",IF(T704="-","",IF(U704=0,"",IF(OR(T704&gt;AA4,T704&lt;-AA4),"*",""))))</x:f>
        <x:v/>
      </x:c>
      <x:c r="X704" s="91" t="str">
        <x:v/>
      </x:c>
    </x:row>
    <x:row r="705" spans="1:25" s="12" x14ac:dyDescent="0.25">
      <x:c r="A705" s="96" t="str">
        <x:v>697</x:v>
      </x:c>
      <x:c r="B705" s="192" t="str">
        <x:v>FPR48772</x:v>
      </x:c>
      <x:c r="C705" s="192" t="str">
        <x:v>HP LJ M401dn</x:v>
      </x:c>
      <x:c r="D705" s="192" t="str">
        <x:v>B/W Laser Prints</x:v>
      </x:c>
      <x:c r="E705" s="192" t="str">
        <x:v>VNG3H05696</x:v>
      </x:c>
      <x:c r="F705" s="192" t="str">
        <x:v>Active</x:v>
      </x:c>
      <x:c r="G705" s="192" t="str">
        <x:v>M650 - Fort Worth (Corp)</x:v>
      </x:c>
      <x:c r="H705" s="192" t="str">
        <x:v/>
      </x:c>
      <x:c r="I705" s="192" t="str">
        <x:v/>
      </x:c>
      <x:c r="J705" s="192" t="str">
        <x:v/>
      </x:c>
      <x:c r="K705" s="192" t="str">
        <x:v>Robert Kleincoft</x:v>
      </x:c>
      <x:c r="L705" s="192" t="str">
        <x:v>M100</x:v>
      </x:c>
      <x:c r="M705" s="192" t="str">
        <x:v>6/1/2014</x:v>
      </x:c>
      <x:c r="N705" s="183" t="n">
        <x:v>5.00</x:v>
      </x:c>
      <x:c r="O705" s="192" t="str">
        <x:v>11/30/2014</x:v>
      </x:c>
      <x:c r="P705" s="183" t="n">
        <x:v>5.00</x:v>
      </x:c>
      <x:c r="Q705" s="207" t="n">
        <x:v>0.00</x:v>
      </x:c>
      <x:c r="R705" s="207" t="n">
        <x:v>0.00</x:v>
      </x:c>
      <x:c r="S705" s="183" t="n">
        <x:v/>
      </x:c>
      <x:c r="T705" s="182" t="n">
        <x:f ca="1">=IF(AND(U705=0,S705&gt;0),-100%,IF(OR(S705=0,S705="-"),"-",IF(AND(S705=0,U705=0),0%,IF(S705&lt;U705,SUM(U705-S705)/S705,IF(S705&gt;U705,SUM(-1*(S705-U705)/S705),"")))))</x:f>
        <x:v/>
      </x:c>
      <x:c r="U705" s="183" t="n">
        <x:v>0.00</x:v>
      </x:c>
      <x:c r="V705" s="183" t="n">
        <x:f ca="1">=SUM(U705/ round((O705- M705)/30.42,0))</x:f>
        <x:v/>
      </x:c>
      <x:c r="W705" s="196">
        <x:f ca="1">=IF(T705="","",IF(T705="-","",IF(U705=0,"",IF(OR(T705&gt;AA4,T705&lt;-AA4),"*",""))))</x:f>
        <x:v/>
      </x:c>
      <x:c r="X705" s="98" t="str">
        <x:v/>
      </x:c>
    </x:row>
    <x:row r="706" spans="1:25" s="12" x14ac:dyDescent="0.25">
      <x:c r="A706" s="90" t="str">
        <x:v>698</x:v>
      </x:c>
      <x:c r="B706" s="191" t="str">
        <x:v>FPR51557</x:v>
      </x:c>
      <x:c r="C706" s="191" t="str">
        <x:v>HP LJ M401dn</x:v>
      </x:c>
      <x:c r="D706" s="191" t="str">
        <x:v>B/W Laser Prints</x:v>
      </x:c>
      <x:c r="E706" s="191" t="str">
        <x:v>PHGFB82825</x:v>
      </x:c>
      <x:c r="F706" s="191" t="str">
        <x:v>Active</x:v>
      </x:c>
      <x:c r="G706" s="191" t="str">
        <x:v>1006 - Wichita Falls</x:v>
      </x:c>
      <x:c r="H706" s="191" t="str">
        <x:v/>
      </x:c>
      <x:c r="I706" s="191" t="str">
        <x:v/>
      </x:c>
      <x:c r="J706" s="191" t="str">
        <x:v/>
      </x:c>
      <x:c r="K706" s="191" t="str">
        <x:v/>
      </x:c>
      <x:c r="L706" s="191" t="str">
        <x:v>1006</x:v>
      </x:c>
      <x:c r="M706" s="191" t="str">
        <x:v>8/21/2015</x:v>
      </x:c>
      <x:c r="N706" s="189" t="n">
        <x:v>0.00</x:v>
      </x:c>
      <x:c r="O706" s="191" t="str">
        <x:v>8/21/2015</x:v>
      </x:c>
      <x:c r="P706" s="189" t="n">
        <x:v>0.00</x:v>
      </x:c>
      <x:c r="Q706" s="206" t="n">
        <x:v>0.00</x:v>
      </x:c>
      <x:c r="R706" s="206" t="n">
        <x:v>0.00</x:v>
      </x:c>
      <x:c r="S706" s="189" t="n">
        <x:v/>
      </x:c>
      <x:c r="T706" s="187" t="n">
        <x:f ca="1">=IF(AND(U706=0,S706&gt;0),-100%,IF(OR(S706=0,S706="-"),"-",IF(AND(S706=0,U706=0),0%,IF(S706&lt;U706,SUM(U706-S706)/S706,IF(S706&gt;U706,SUM(-1*(S706-U706)/S706),"")))))</x:f>
        <x:v/>
      </x:c>
      <x:c r="U706" s="189" t="n">
        <x:v>0.00</x:v>
      </x:c>
      <x:c r="V706" s="189" t="n">
        <x:f ca="1">=SUM(U706/ round((O706- M706)/30.42,0))</x:f>
        <x:v/>
      </x:c>
      <x:c r="W706" s="195">
        <x:f ca="1">=IF(T706="","",IF(T706="-","",IF(U706=0,"",IF(OR(T706&gt;AA4,T706&lt;-AA4),"*",""))))</x:f>
        <x:v/>
      </x:c>
      <x:c r="X706" s="91" t="str">
        <x:v/>
      </x:c>
    </x:row>
    <x:row r="707" spans="1:25" s="12" x14ac:dyDescent="0.25">
      <x:c r="A707" s="96" t="str">
        <x:v>699</x:v>
      </x:c>
      <x:c r="B707" s="192" t="str">
        <x:v>FPR48774</x:v>
      </x:c>
      <x:c r="C707" s="192" t="str">
        <x:v>HP LJ M401dn</x:v>
      </x:c>
      <x:c r="D707" s="192" t="str">
        <x:v>B/W Laser Prints</x:v>
      </x:c>
      <x:c r="E707" s="192" t="str">
        <x:v>VNG3H05681</x:v>
      </x:c>
      <x:c r="F707" s="192" t="str">
        <x:v>Active</x:v>
      </x:c>
      <x:c r="G707" s="192" t="str">
        <x:v>1080 - Grand Prairie DFW Showroom</x:v>
      </x:c>
      <x:c r="H707" s="192" t="str">
        <x:v/>
      </x:c>
      <x:c r="I707" s="192" t="str">
        <x:v>Warehouse Office</x:v>
      </x:c>
      <x:c r="J707" s="192" t="str">
        <x:v/>
      </x:c>
      <x:c r="K707" s="192" t="str">
        <x:v/>
      </x:c>
      <x:c r="L707" s="192" t="str">
        <x:v>1080</x:v>
      </x:c>
      <x:c r="M707" s="192" t="str">
        <x:v>9/1/2017</x:v>
      </x:c>
      <x:c r="N707" s="183" t="n">
        <x:v>6485.00</x:v>
      </x:c>
      <x:c r="O707" s="192" t="str">
        <x:v>2/28/2018</x:v>
      </x:c>
      <x:c r="P707" s="183" t="n">
        <x:v>6485.00</x:v>
      </x:c>
      <x:c r="Q707" s="207" t="n">
        <x:v>0.00</x:v>
      </x:c>
      <x:c r="R707" s="207" t="n">
        <x:v>0.00</x:v>
      </x:c>
      <x:c r="S707" s="183" t="n">
        <x:v/>
      </x:c>
      <x:c r="T707" s="182" t="n">
        <x:f ca="1">=IF(AND(U707=0,S707&gt;0),-100%,IF(OR(S707=0,S707="-"),"-",IF(AND(S707=0,U707=0),0%,IF(S707&lt;U707,SUM(U707-S707)/S707,IF(S707&gt;U707,SUM(-1*(S707-U707)/S707),"")))))</x:f>
        <x:v/>
      </x:c>
      <x:c r="U707" s="183" t="n">
        <x:v>0.00</x:v>
      </x:c>
      <x:c r="V707" s="183" t="n">
        <x:f ca="1">=SUM(U707/ round((O707- M707)/30.42,0))</x:f>
        <x:v/>
      </x:c>
      <x:c r="W707" s="196">
        <x:f ca="1">=IF(T707="","",IF(T707="-","",IF(U707=0,"",IF(OR(T707&gt;AA4,T707&lt;-AA4),"*",""))))</x:f>
        <x:v/>
      </x:c>
      <x:c r="X707" s="98" t="str">
        <x:v/>
      </x:c>
    </x:row>
    <x:row r="708" spans="1:25" s="12" x14ac:dyDescent="0.25">
      <x:c r="A708" s="90" t="str">
        <x:v>700</x:v>
      </x:c>
      <x:c r="B708" s="191" t="str">
        <x:v>AFPR49322</x:v>
      </x:c>
      <x:c r="C708" s="191" t="str">
        <x:v>HP LJ M425</x:v>
      </x:c>
      <x:c r="D708" s="191" t="str">
        <x:v>B/W Laser Prints</x:v>
      </x:c>
      <x:c r="E708" s="191" t="str">
        <x:v>CNF8G6578S</x:v>
      </x:c>
      <x:c r="F708" s="191" t="str">
        <x:v>Inactive</x:v>
      </x:c>
      <x:c r="G708" s="191" t="str">
        <x:v>1014 - Austin Northwest</x:v>
      </x:c>
      <x:c r="H708" s="191" t="str">
        <x:v/>
      </x:c>
      <x:c r="I708" s="191" t="str">
        <x:v/>
      </x:c>
      <x:c r="J708" s="191" t="str">
        <x:v/>
      </x:c>
      <x:c r="K708" s="191" t="str">
        <x:v>Matt</x:v>
      </x:c>
      <x:c r="L708" s="191" t="str">
        <x:v>1014</x:v>
      </x:c>
      <x:c r="M708" s="191" t="str">
        <x:v>2/22/2016</x:v>
      </x:c>
      <x:c r="N708" s="189" t="n">
        <x:v>813.00</x:v>
      </x:c>
      <x:c r="O708" s="191" t="str">
        <x:v>5/31/2016</x:v>
      </x:c>
      <x:c r="P708" s="189" t="n">
        <x:v>813.00</x:v>
      </x:c>
      <x:c r="Q708" s="206" t="n">
        <x:v>0.00</x:v>
      </x:c>
      <x:c r="R708" s="206" t="n">
        <x:v>0.00</x:v>
      </x:c>
      <x:c r="S708" s="189" t="n">
        <x:v/>
      </x:c>
      <x:c r="T708" s="187" t="n">
        <x:f ca="1">=IF(AND(U708=0,S708&gt;0),-100%,IF(OR(S708=0,S708="-"),"-",IF(AND(S708=0,U708=0),0%,IF(S708&lt;U708,SUM(U708-S708)/S708,IF(S708&gt;U708,SUM(-1*(S708-U708)/S708),"")))))</x:f>
        <x:v/>
      </x:c>
      <x:c r="U708" s="189" t="n">
        <x:v>0.00</x:v>
      </x:c>
      <x:c r="V708" s="189" t="n">
        <x:f ca="1">=SUM(U708/ round((O708- M708)/30.42,0))</x:f>
        <x:v/>
      </x:c>
      <x:c r="W708" s="195">
        <x:f ca="1">=IF(T708="","",IF(T708="-","",IF(U708=0,"",IF(OR(T708&gt;AA4,T708&lt;-AA4),"*",""))))</x:f>
        <x:v/>
      </x:c>
      <x:c r="X708" s="91" t="str">
        <x:v/>
      </x:c>
    </x:row>
    <x:row r="709" spans="1:25" s="12" x14ac:dyDescent="0.25">
      <x:c r="A709" s="96" t="str">
        <x:v>701</x:v>
      </x:c>
      <x:c r="B709" s="192" t="str">
        <x:v>FPR47402</x:v>
      </x:c>
      <x:c r="C709" s="192" t="str">
        <x:v>HP LJ M401dn</x:v>
      </x:c>
      <x:c r="D709" s="192" t="str">
        <x:v>B/W Laser Prints</x:v>
      </x:c>
      <x:c r="E709" s="192" t="str">
        <x:v>PHGFF11554</x:v>
      </x:c>
      <x:c r="F709" s="192" t="str">
        <x:v>Active</x:v>
      </x:c>
      <x:c r="G709" s="192" t="str">
        <x:v>1045 - McAllen Showroom</x:v>
      </x:c>
      <x:c r="H709" s="192" t="str">
        <x:v/>
      </x:c>
      <x:c r="I709" s="192" t="str">
        <x:v>Front Counter</x:v>
      </x:c>
      <x:c r="J709" s="192" t="str">
        <x:v/>
      </x:c>
      <x:c r="K709" s="192" t="str">
        <x:v/>
      </x:c>
      <x:c r="L709" s="192" t="str">
        <x:v>1045</x:v>
      </x:c>
      <x:c r="M709" s="192" t="str">
        <x:v>2/28/2018</x:v>
      </x:c>
      <x:c r="N709" s="183" t="n">
        <x:v>9017.00</x:v>
      </x:c>
      <x:c r="O709" s="192" t="str">
        <x:v>5/31/2018</x:v>
      </x:c>
      <x:c r="P709" s="183" t="n">
        <x:v>9017.00</x:v>
      </x:c>
      <x:c r="Q709" s="207" t="n">
        <x:v>0.00</x:v>
      </x:c>
      <x:c r="R709" s="207" t="n">
        <x:v>0.00</x:v>
      </x:c>
      <x:c r="S709" s="183" t="n">
        <x:v/>
      </x:c>
      <x:c r="T709" s="182" t="n">
        <x:f ca="1">=IF(AND(U709=0,S709&gt;0),-100%,IF(OR(S709=0,S709="-"),"-",IF(AND(S709=0,U709=0),0%,IF(S709&lt;U709,SUM(U709-S709)/S709,IF(S709&gt;U709,SUM(-1*(S709-U709)/S709),"")))))</x:f>
        <x:v/>
      </x:c>
      <x:c r="U709" s="183" t="n">
        <x:v>0.00</x:v>
      </x:c>
      <x:c r="V709" s="183" t="n">
        <x:f ca="1">=SUM(U709/ round((O709- M709)/30.42,0))</x:f>
        <x:v/>
      </x:c>
      <x:c r="W709" s="196">
        <x:f ca="1">=IF(T709="","",IF(T709="-","",IF(U709=0,"",IF(OR(T709&gt;AA4,T709&lt;-AA4),"*",""))))</x:f>
        <x:v/>
      </x:c>
      <x:c r="X709" s="98" t="str">
        <x:v/>
      </x:c>
    </x:row>
    <x:row r="710" spans="1:25" s="12" x14ac:dyDescent="0.25">
      <x:c r="A710" s="90" t="str">
        <x:v>702</x:v>
      </x:c>
      <x:c r="B710" s="191" t="str">
        <x:v>FPR51659</x:v>
      </x:c>
      <x:c r="C710" s="191" t="str">
        <x:v>HP LJ M401dn</x:v>
      </x:c>
      <x:c r="D710" s="191" t="str">
        <x:v>B/W Laser Prints</x:v>
      </x:c>
      <x:c r="E710" s="191" t="str">
        <x:v>PHGFB82834</x:v>
      </x:c>
      <x:c r="F710" s="191" t="str">
        <x:v>Active</x:v>
      </x:c>
      <x:c r="G710" s="191" t="str">
        <x:v>1100 - El Paso</x:v>
      </x:c>
      <x:c r="H710" s="191" t="str">
        <x:v/>
      </x:c>
      <x:c r="I710" s="191" t="str">
        <x:v/>
      </x:c>
      <x:c r="J710" s="191" t="str">
        <x:v/>
      </x:c>
      <x:c r="K710" s="191" t="str">
        <x:v/>
      </x:c>
      <x:c r="L710" s="191" t="str">
        <x:v>1100</x:v>
      </x:c>
      <x:c r="M710" s="191" t="str">
        <x:v>8/21/2015</x:v>
      </x:c>
      <x:c r="N710" s="189" t="n">
        <x:v>0.00</x:v>
      </x:c>
      <x:c r="O710" s="191" t="str">
        <x:v>8/21/2015</x:v>
      </x:c>
      <x:c r="P710" s="189" t="n">
        <x:v>0.00</x:v>
      </x:c>
      <x:c r="Q710" s="206" t="n">
        <x:v>0.00</x:v>
      </x:c>
      <x:c r="R710" s="206" t="n">
        <x:v>0.00</x:v>
      </x:c>
      <x:c r="S710" s="189" t="n">
        <x:v/>
      </x:c>
      <x:c r="T710" s="187" t="n">
        <x:f ca="1">=IF(AND(U710=0,S710&gt;0),-100%,IF(OR(S710=0,S710="-"),"-",IF(AND(S710=0,U710=0),0%,IF(S710&lt;U710,SUM(U710-S710)/S710,IF(S710&gt;U710,SUM(-1*(S710-U710)/S710),"")))))</x:f>
        <x:v/>
      </x:c>
      <x:c r="U710" s="189" t="n">
        <x:v>0.00</x:v>
      </x:c>
      <x:c r="V710" s="189" t="n">
        <x:f ca="1">=SUM(U710/ round((O710- M710)/30.42,0))</x:f>
        <x:v/>
      </x:c>
      <x:c r="W710" s="195">
        <x:f ca="1">=IF(T710="","",IF(T710="-","",IF(U710=0,"",IF(OR(T710&gt;AA4,T710&lt;-AA4),"*",""))))</x:f>
        <x:v/>
      </x:c>
      <x:c r="X710" s="91" t="str">
        <x:v/>
      </x:c>
    </x:row>
    <x:row r="711" spans="1:25" s="12" x14ac:dyDescent="0.25">
      <x:c r="A711" s="96" t="str">
        <x:v>703</x:v>
      </x:c>
      <x:c r="B711" s="192" t="str">
        <x:v>FPR51658</x:v>
      </x:c>
      <x:c r="C711" s="192" t="str">
        <x:v>HP LJ M401dn</x:v>
      </x:c>
      <x:c r="D711" s="192" t="str">
        <x:v>B/W Laser Prints</x:v>
      </x:c>
      <x:c r="E711" s="192" t="str">
        <x:v>PHGFB82832</x:v>
      </x:c>
      <x:c r="F711" s="192" t="str">
        <x:v>Active</x:v>
      </x:c>
      <x:c r="G711" s="192" t="str">
        <x:v>1113 - Tulsa</x:v>
      </x:c>
      <x:c r="H711" s="192" t="str">
        <x:v/>
      </x:c>
      <x:c r="I711" s="192" t="str">
        <x:v/>
      </x:c>
      <x:c r="J711" s="192" t="str">
        <x:v/>
      </x:c>
      <x:c r="K711" s="192" t="str">
        <x:v/>
      </x:c>
      <x:c r="L711" s="192" t="str">
        <x:v>1113</x:v>
      </x:c>
      <x:c r="M711" s="192" t="str">
        <x:v>8/21/2015</x:v>
      </x:c>
      <x:c r="N711" s="183" t="n">
        <x:v>0.00</x:v>
      </x:c>
      <x:c r="O711" s="192" t="str">
        <x:v>8/21/2015</x:v>
      </x:c>
      <x:c r="P711" s="183" t="n">
        <x:v>0.00</x:v>
      </x:c>
      <x:c r="Q711" s="207" t="n">
        <x:v>0.00</x:v>
      </x:c>
      <x:c r="R711" s="207" t="n">
        <x:v>0.00</x:v>
      </x:c>
      <x:c r="S711" s="183" t="n">
        <x:v/>
      </x:c>
      <x:c r="T711" s="182" t="n">
        <x:f ca="1">=IF(AND(U711=0,S711&gt;0),-100%,IF(OR(S711=0,S711="-"),"-",IF(AND(S711=0,U711=0),0%,IF(S711&lt;U711,SUM(U711-S711)/S711,IF(S711&gt;U711,SUM(-1*(S711-U711)/S711),"")))))</x:f>
        <x:v/>
      </x:c>
      <x:c r="U711" s="183" t="n">
        <x:v>0.00</x:v>
      </x:c>
      <x:c r="V711" s="183" t="n">
        <x:f ca="1">=SUM(U711/ round((O711- M711)/30.42,0))</x:f>
        <x:v/>
      </x:c>
      <x:c r="W711" s="196">
        <x:f ca="1">=IF(T711="","",IF(T711="-","",IF(U711=0,"",IF(OR(T711&gt;AA4,T711&lt;-AA4),"*",""))))</x:f>
        <x:v/>
      </x:c>
      <x:c r="X711" s="98" t="str">
        <x:v/>
      </x:c>
    </x:row>
    <x:row r="712" spans="1:25" s="12" x14ac:dyDescent="0.25">
      <x:c r="A712" s="90" t="str">
        <x:v>704</x:v>
      </x:c>
      <x:c r="B712" s="191" t="str">
        <x:v>FPR50569</x:v>
      </x:c>
      <x:c r="C712" s="191" t="str">
        <x:v>HP LJ M401dn</x:v>
      </x:c>
      <x:c r="D712" s="191" t="str">
        <x:v>B/W Laser Prints</x:v>
      </x:c>
      <x:c r="E712" s="191" t="str">
        <x:v>PHGFD42613</x:v>
      </x:c>
      <x:c r="F712" s="191" t="str">
        <x:v>Active</x:v>
      </x:c>
      <x:c r="G712" s="191" t="str">
        <x:v>1003 - Dallas</x:v>
      </x:c>
      <x:c r="H712" s="191" t="str">
        <x:v/>
      </x:c>
      <x:c r="I712" s="191" t="str">
        <x:v>Eclipse</x:v>
      </x:c>
      <x:c r="J712" s="191" t="str">
        <x:v/>
      </x:c>
      <x:c r="K712" s="191" t="str">
        <x:v/>
      </x:c>
      <x:c r="L712" s="191" t="str">
        <x:v>1003</x:v>
      </x:c>
      <x:c r="M712" s="191" t="str">
        <x:v>1/23/2015</x:v>
      </x:c>
      <x:c r="N712" s="189" t="n">
        <x:v>0.00</x:v>
      </x:c>
      <x:c r="O712" s="191" t="str">
        <x:v>2/28/2015</x:v>
      </x:c>
      <x:c r="P712" s="189" t="n">
        <x:v>0.00</x:v>
      </x:c>
      <x:c r="Q712" s="206" t="n">
        <x:v>0.00</x:v>
      </x:c>
      <x:c r="R712" s="206" t="n">
        <x:v>0.00</x:v>
      </x:c>
      <x:c r="S712" s="189" t="n">
        <x:v/>
      </x:c>
      <x:c r="T712" s="187" t="n">
        <x:f ca="1">=IF(AND(U712=0,S712&gt;0),-100%,IF(OR(S712=0,S712="-"),"-",IF(AND(S712=0,U712=0),0%,IF(S712&lt;U712,SUM(U712-S712)/S712,IF(S712&gt;U712,SUM(-1*(S712-U712)/S712),"")))))</x:f>
        <x:v/>
      </x:c>
      <x:c r="U712" s="189" t="n">
        <x:v>0.00</x:v>
      </x:c>
      <x:c r="V712" s="189" t="n">
        <x:f ca="1">=SUM(U712/ round((O712- M712)/30.42,0))</x:f>
        <x:v/>
      </x:c>
      <x:c r="W712" s="195">
        <x:f ca="1">=IF(T712="","",IF(T712="-","",IF(U712=0,"",IF(OR(T712&gt;AA4,T712&lt;-AA4),"*",""))))</x:f>
        <x:v/>
      </x:c>
      <x:c r="X712" s="91" t="str">
        <x:v/>
      </x:c>
    </x:row>
    <x:row r="713" spans="1:25" s="12" x14ac:dyDescent="0.25">
      <x:c r="A713" s="96" t="str">
        <x:v>705</x:v>
      </x:c>
      <x:c r="B713" s="192" t="str">
        <x:v>FPR51673</x:v>
      </x:c>
      <x:c r="C713" s="192" t="str">
        <x:v>HP LJ M401dn</x:v>
      </x:c>
      <x:c r="D713" s="192" t="str">
        <x:v>B/W Laser Prints</x:v>
      </x:c>
      <x:c r="E713" s="192" t="str">
        <x:v>PHGFB82815</x:v>
      </x:c>
      <x:c r="F713" s="192" t="str">
        <x:v>Active</x:v>
      </x:c>
      <x:c r="G713" s="192" t="str">
        <x:v>1006 - Wichita Falls</x:v>
      </x:c>
      <x:c r="H713" s="192" t="str">
        <x:v/>
      </x:c>
      <x:c r="I713" s="192" t="str">
        <x:v/>
      </x:c>
      <x:c r="J713" s="192" t="str">
        <x:v/>
      </x:c>
      <x:c r="K713" s="192" t="str">
        <x:v/>
      </x:c>
      <x:c r="L713" s="192" t="str">
        <x:v>1006</x:v>
      </x:c>
      <x:c r="M713" s="192" t="str">
        <x:v>8/21/2015</x:v>
      </x:c>
      <x:c r="N713" s="183" t="n">
        <x:v>0.00</x:v>
      </x:c>
      <x:c r="O713" s="192" t="str">
        <x:v>8/21/2015</x:v>
      </x:c>
      <x:c r="P713" s="183" t="n">
        <x:v>0.00</x:v>
      </x:c>
      <x:c r="Q713" s="207" t="n">
        <x:v>0.00</x:v>
      </x:c>
      <x:c r="R713" s="207" t="n">
        <x:v>0.00</x:v>
      </x:c>
      <x:c r="S713" s="183" t="n">
        <x:v/>
      </x:c>
      <x:c r="T713" s="182" t="n">
        <x:f ca="1">=IF(AND(U713=0,S713&gt;0),-100%,IF(OR(S713=0,S713="-"),"-",IF(AND(S713=0,U713=0),0%,IF(S713&lt;U713,SUM(U713-S713)/S713,IF(S713&gt;U713,SUM(-1*(S713-U713)/S713),"")))))</x:f>
        <x:v/>
      </x:c>
      <x:c r="U713" s="183" t="n">
        <x:v>0.00</x:v>
      </x:c>
      <x:c r="V713" s="183" t="n">
        <x:f ca="1">=SUM(U713/ round((O713- M713)/30.42,0))</x:f>
        <x:v/>
      </x:c>
      <x:c r="W713" s="196">
        <x:f ca="1">=IF(T713="","",IF(T713="-","",IF(U713=0,"",IF(OR(T713&gt;AA4,T713&lt;-AA4),"*",""))))</x:f>
        <x:v/>
      </x:c>
      <x:c r="X713" s="98" t="str">
        <x:v/>
      </x:c>
    </x:row>
    <x:row r="714" spans="1:25" s="12" x14ac:dyDescent="0.25">
      <x:c r="A714" s="90" t="str">
        <x:v>706</x:v>
      </x:c>
      <x:c r="B714" s="191" t="str">
        <x:v>FPR50668</x:v>
      </x:c>
      <x:c r="C714" s="191" t="str">
        <x:v>HP LJ M401dn</x:v>
      </x:c>
      <x:c r="D714" s="191" t="str">
        <x:v>B/W Laser Prints</x:v>
      </x:c>
      <x:c r="E714" s="191" t="str">
        <x:v>PHGFF26845</x:v>
      </x:c>
      <x:c r="F714" s="191" t="str">
        <x:v>Active</x:v>
      </x:c>
      <x:c r="G714" s="191" t="str">
        <x:v>M650 - Fort Worth (Corp)</x:v>
      </x:c>
      <x:c r="H714" s="191" t="str">
        <x:v/>
      </x:c>
      <x:c r="I714" s="191" t="str">
        <x:v>IT</x:v>
      </x:c>
      <x:c r="J714" s="191" t="str">
        <x:v/>
      </x:c>
      <x:c r="K714" s="191" t="str">
        <x:v>Matt Moses</x:v>
      </x:c>
      <x:c r="L714" s="191" t="str">
        <x:v>M650</x:v>
      </x:c>
      <x:c r="M714" s="191" t="str">
        <x:v>6/1/2014</x:v>
      </x:c>
      <x:c r="N714" s="189" t="n">
        <x:v>476.00</x:v>
      </x:c>
      <x:c r="O714" s="191" t="str">
        <x:v>12/9/2014</x:v>
      </x:c>
      <x:c r="P714" s="189" t="n">
        <x:v>476.00</x:v>
      </x:c>
      <x:c r="Q714" s="206" t="n">
        <x:v>0.00</x:v>
      </x:c>
      <x:c r="R714" s="206" t="n">
        <x:v>0.00</x:v>
      </x:c>
      <x:c r="S714" s="189" t="n">
        <x:v/>
      </x:c>
      <x:c r="T714" s="187" t="n">
        <x:f ca="1">=IF(AND(U714=0,S714&gt;0),-100%,IF(OR(S714=0,S714="-"),"-",IF(AND(S714=0,U714=0),0%,IF(S714&lt;U714,SUM(U714-S714)/S714,IF(S714&gt;U714,SUM(-1*(S714-U714)/S714),"")))))</x:f>
        <x:v/>
      </x:c>
      <x:c r="U714" s="189" t="n">
        <x:v>0.00</x:v>
      </x:c>
      <x:c r="V714" s="189" t="n">
        <x:f ca="1">=SUM(U714/ round((O714- M714)/30.42,0))</x:f>
        <x:v/>
      </x:c>
      <x:c r="W714" s="195">
        <x:f ca="1">=IF(T714="","",IF(T714="-","",IF(U714=0,"",IF(OR(T714&gt;AA4,T714&lt;-AA4),"*",""))))</x:f>
        <x:v/>
      </x:c>
      <x:c r="X714" s="91" t="str">
        <x:v/>
      </x:c>
    </x:row>
    <x:row r="715" spans="1:25" s="12" x14ac:dyDescent="0.25">
      <x:c r="A715" s="96" t="str">
        <x:v>707</x:v>
      </x:c>
      <x:c r="B715" s="192" t="str">
        <x:v>AFPR51509</x:v>
      </x:c>
      <x:c r="C715" s="192" t="str">
        <x:v>HP LJ M401n</x:v>
      </x:c>
      <x:c r="D715" s="192" t="str">
        <x:v>B/W Laser Prints</x:v>
      </x:c>
      <x:c r="E715" s="192" t="str">
        <x:v>PHGDC61375</x:v>
      </x:c>
      <x:c r="F715" s="192" t="str">
        <x:v>Inactive</x:v>
      </x:c>
      <x:c r="G715" s="192" t="str">
        <x:v>1106 - Dallas Expressions Home Gallery</x:v>
      </x:c>
      <x:c r="H715" s="192" t="str">
        <x:v/>
      </x:c>
      <x:c r="I715" s="192" t="str">
        <x:v>Server Room / Inactive</x:v>
      </x:c>
      <x:c r="J715" s="192" t="str">
        <x:v/>
      </x:c>
      <x:c r="K715" s="192" t="str">
        <x:v/>
      </x:c>
      <x:c r="L715" s="192" t="str">
        <x:v>1106</x:v>
      </x:c>
      <x:c r="M715" s="192" t="str">
        <x:v>2/28/2018</x:v>
      </x:c>
      <x:c r="N715" s="183" t="n">
        <x:v>23.00</x:v>
      </x:c>
      <x:c r="O715" s="192" t="str">
        <x:v>5/21/2018</x:v>
      </x:c>
      <x:c r="P715" s="183" t="n">
        <x:v>23.00</x:v>
      </x:c>
      <x:c r="Q715" s="207" t="n">
        <x:v>0.00</x:v>
      </x:c>
      <x:c r="R715" s="207" t="n">
        <x:v>0.00</x:v>
      </x:c>
      <x:c r="S715" s="183" t="n">
        <x:v/>
      </x:c>
      <x:c r="T715" s="182" t="n">
        <x:f ca="1">=IF(AND(U715=0,S715&gt;0),-100%,IF(OR(S715=0,S715="-"),"-",IF(AND(S715=0,U715=0),0%,IF(S715&lt;U715,SUM(U715-S715)/S715,IF(S715&gt;U715,SUM(-1*(S715-U715)/S715),"")))))</x:f>
        <x:v/>
      </x:c>
      <x:c r="U715" s="183" t="n">
        <x:v>0.00</x:v>
      </x:c>
      <x:c r="V715" s="183" t="n">
        <x:f ca="1">=SUM(U715/ round((O715- M715)/30.42,0))</x:f>
        <x:v/>
      </x:c>
      <x:c r="W715" s="196">
        <x:f ca="1">=IF(T715="","",IF(T715="-","",IF(U715=0,"",IF(OR(T715&gt;AA4,T715&lt;-AA4),"*",""))))</x:f>
        <x:v/>
      </x:c>
      <x:c r="X715" s="98" t="str">
        <x:v/>
      </x:c>
    </x:row>
    <x:row r="716" spans="1:25" s="12" x14ac:dyDescent="0.25">
      <x:c r="A716" s="90" t="str">
        <x:v>708</x:v>
      </x:c>
      <x:c r="B716" s="191" t="str">
        <x:v>FPR51660</x:v>
      </x:c>
      <x:c r="C716" s="191" t="str">
        <x:v>HP LJ M401dn</x:v>
      </x:c>
      <x:c r="D716" s="191" t="str">
        <x:v>B/W Laser Prints</x:v>
      </x:c>
      <x:c r="E716" s="191" t="str">
        <x:v>PHGFB82826</x:v>
      </x:c>
      <x:c r="F716" s="191" t="str">
        <x:v>Active</x:v>
      </x:c>
      <x:c r="G716" s="191" t="str">
        <x:v>1100 - El Paso</x:v>
      </x:c>
      <x:c r="H716" s="191" t="str">
        <x:v/>
      </x:c>
      <x:c r="I716" s="191" t="str">
        <x:v/>
      </x:c>
      <x:c r="J716" s="191" t="str">
        <x:v/>
      </x:c>
      <x:c r="K716" s="191" t="str">
        <x:v/>
      </x:c>
      <x:c r="L716" s="191" t="str">
        <x:v>1100</x:v>
      </x:c>
      <x:c r="M716" s="191" t="str">
        <x:v>8/21/2015</x:v>
      </x:c>
      <x:c r="N716" s="189" t="n">
        <x:v>0.00</x:v>
      </x:c>
      <x:c r="O716" s="191" t="str">
        <x:v>8/21/2015</x:v>
      </x:c>
      <x:c r="P716" s="189" t="n">
        <x:v>0.00</x:v>
      </x:c>
      <x:c r="Q716" s="206" t="n">
        <x:v>0.00</x:v>
      </x:c>
      <x:c r="R716" s="206" t="n">
        <x:v>0.00</x:v>
      </x:c>
      <x:c r="S716" s="189" t="n">
        <x:v/>
      </x:c>
      <x:c r="T716" s="187" t="n">
        <x:f ca="1">=IF(AND(U716=0,S716&gt;0),-100%,IF(OR(S716=0,S716="-"),"-",IF(AND(S716=0,U716=0),0%,IF(S716&lt;U716,SUM(U716-S716)/S716,IF(S716&gt;U716,SUM(-1*(S716-U716)/S716),"")))))</x:f>
        <x:v/>
      </x:c>
      <x:c r="U716" s="189" t="n">
        <x:v>0.00</x:v>
      </x:c>
      <x:c r="V716" s="189" t="n">
        <x:f ca="1">=SUM(U716/ round((O716- M716)/30.42,0))</x:f>
        <x:v/>
      </x:c>
      <x:c r="W716" s="195">
        <x:f ca="1">=IF(T716="","",IF(T716="-","",IF(U716=0,"",IF(OR(T716&gt;AA4,T716&lt;-AA4),"*",""))))</x:f>
        <x:v/>
      </x:c>
      <x:c r="X716" s="91" t="str">
        <x:v/>
      </x:c>
    </x:row>
    <x:row r="717" spans="1:25" s="12" x14ac:dyDescent="0.25">
      <x:c r="A717" s="96" t="str">
        <x:v>709</x:v>
      </x:c>
      <x:c r="B717" s="192" t="str">
        <x:v>FPR48585</x:v>
      </x:c>
      <x:c r="C717" s="192" t="str">
        <x:v>HP LJ M401dn</x:v>
      </x:c>
      <x:c r="D717" s="192" t="str">
        <x:v>B/W Laser Prints</x:v>
      </x:c>
      <x:c r="E717" s="192" t="str">
        <x:v>PHGFC14854</x:v>
      </x:c>
      <x:c r="F717" s="192" t="str">
        <x:v>Active</x:v>
      </x:c>
      <x:c r="G717" s="192" t="str">
        <x:v>1027 - Longview</x:v>
      </x:c>
      <x:c r="H717" s="192" t="str">
        <x:v/>
      </x:c>
      <x:c r="I717" s="192" t="str">
        <x:v/>
      </x:c>
      <x:c r="J717" s="192" t="str">
        <x:v>10.27.0.18</x:v>
      </x:c>
      <x:c r="K717" s="192" t="str">
        <x:v/>
      </x:c>
      <x:c r="L717" s="192" t="str">
        <x:v>1027</x:v>
      </x:c>
      <x:c r="M717" s="192" t="str">
        <x:v>6/1/2014</x:v>
      </x:c>
      <x:c r="N717" s="183" t="n">
        <x:v>0.00</x:v>
      </x:c>
      <x:c r="O717" s="192" t="str">
        <x:v>11/30/2014</x:v>
      </x:c>
      <x:c r="P717" s="183" t="n">
        <x:v>0.00</x:v>
      </x:c>
      <x:c r="Q717" s="207" t="n">
        <x:v>0.00</x:v>
      </x:c>
      <x:c r="R717" s="207" t="n">
        <x:v>0.00</x:v>
      </x:c>
      <x:c r="S717" s="183" t="n">
        <x:v/>
      </x:c>
      <x:c r="T717" s="182" t="n">
        <x:f ca="1">=IF(AND(U717=0,S717&gt;0),-100%,IF(OR(S717=0,S717="-"),"-",IF(AND(S717=0,U717=0),0%,IF(S717&lt;U717,SUM(U717-S717)/S717,IF(S717&gt;U717,SUM(-1*(S717-U717)/S717),"")))))</x:f>
        <x:v/>
      </x:c>
      <x:c r="U717" s="183" t="n">
        <x:v>0.00</x:v>
      </x:c>
      <x:c r="V717" s="183" t="n">
        <x:f ca="1">=SUM(U717/ round((O717- M717)/30.42,0))</x:f>
        <x:v/>
      </x:c>
      <x:c r="W717" s="196">
        <x:f ca="1">=IF(T717="","",IF(T717="-","",IF(U717=0,"",IF(OR(T717&gt;AA4,T717&lt;-AA4),"*",""))))</x:f>
        <x:v/>
      </x:c>
      <x:c r="X717" s="98" t="str">
        <x:v/>
      </x:c>
    </x:row>
    <x:row r="718" spans="1:25" s="12" x14ac:dyDescent="0.25">
      <x:c r="A718" s="90" t="str">
        <x:v>710</x:v>
      </x:c>
      <x:c r="B718" s="191" t="str">
        <x:v>FPR50564</x:v>
      </x:c>
      <x:c r="C718" s="191" t="str">
        <x:v>HP LJ M401dn</x:v>
      </x:c>
      <x:c r="D718" s="191" t="str">
        <x:v>B/W Laser Prints</x:v>
      </x:c>
      <x:c r="E718" s="191" t="str">
        <x:v>PHGFG27661</x:v>
      </x:c>
      <x:c r="F718" s="191" t="str">
        <x:v>Active</x:v>
      </x:c>
      <x:c r="G718" s="191" t="str">
        <x:v>1126 - San Antonio Showroom DC</x:v>
      </x:c>
      <x:c r="H718" s="191" t="str">
        <x:v/>
      </x:c>
      <x:c r="I718" s="191" t="str">
        <x:v/>
      </x:c>
      <x:c r="J718" s="191" t="str">
        <x:v/>
      </x:c>
      <x:c r="K718" s="191" t="str">
        <x:v/>
      </x:c>
      <x:c r="L718" s="191" t="str">
        <x:v>1126</x:v>
      </x:c>
      <x:c r="M718" s="191" t="str">
        <x:v>1/23/2015</x:v>
      </x:c>
      <x:c r="N718" s="189" t="n">
        <x:v>0.00</x:v>
      </x:c>
      <x:c r="O718" s="191" t="str">
        <x:v>2/28/2015</x:v>
      </x:c>
      <x:c r="P718" s="189" t="n">
        <x:v>0.00</x:v>
      </x:c>
      <x:c r="Q718" s="206" t="n">
        <x:v>0.00</x:v>
      </x:c>
      <x:c r="R718" s="206" t="n">
        <x:v>0.00</x:v>
      </x:c>
      <x:c r="S718" s="189" t="n">
        <x:v/>
      </x:c>
      <x:c r="T718" s="187" t="n">
        <x:f ca="1">=IF(AND(U718=0,S718&gt;0),-100%,IF(OR(S718=0,S718="-"),"-",IF(AND(S718=0,U718=0),0%,IF(S718&lt;U718,SUM(U718-S718)/S718,IF(S718&gt;U718,SUM(-1*(S718-U718)/S718),"")))))</x:f>
        <x:v/>
      </x:c>
      <x:c r="U718" s="189" t="n">
        <x:v>0.00</x:v>
      </x:c>
      <x:c r="V718" s="189" t="n">
        <x:f ca="1">=SUM(U718/ round((O718- M718)/30.42,0))</x:f>
        <x:v/>
      </x:c>
      <x:c r="W718" s="195">
        <x:f ca="1">=IF(T718="","",IF(T718="-","",IF(U718=0,"",IF(OR(T718&gt;AA4,T718&lt;-AA4),"*",""))))</x:f>
        <x:v/>
      </x:c>
      <x:c r="X718" s="91" t="str">
        <x:v/>
      </x:c>
    </x:row>
    <x:row r="719" spans="1:25" s="12" x14ac:dyDescent="0.25">
      <x:c r="A719" s="96" t="str">
        <x:v>711</x:v>
      </x:c>
      <x:c r="B719" s="192" t="str">
        <x:v>AFPR56012</x:v>
      </x:c>
      <x:c r="C719" s="192" t="str">
        <x:v>HP LJ M402dn</x:v>
      </x:c>
      <x:c r="D719" s="192" t="str">
        <x:v>B/W Laser Prints</x:v>
      </x:c>
      <x:c r="E719" s="192" t="str">
        <x:v>PHBQG20386</x:v>
      </x:c>
      <x:c r="F719" s="192" t="str">
        <x:v>Inactive</x:v>
      </x:c>
      <x:c r="G719" s="192" t="str">
        <x:v>1398 - Murray Corporate</x:v>
      </x:c>
      <x:c r="H719" s="192" t="str">
        <x:v/>
      </x:c>
      <x:c r="I719" s="192" t="str">
        <x:v>Cannot Find</x:v>
      </x:c>
      <x:c r="J719" s="192" t="str">
        <x:v/>
      </x:c>
      <x:c r="K719" s="192" t="str">
        <x:v/>
      </x:c>
      <x:c r="L719" s="192" t="str">
        <x:v>1398</x:v>
      </x:c>
      <x:c r="M719" s="192" t="str">
        <x:v>5/31/2018</x:v>
      </x:c>
      <x:c r="N719" s="183" t="n">
        <x:v>1445.00</x:v>
      </x:c>
      <x:c r="O719" s="192" t="str">
        <x:v>8/31/2018</x:v>
      </x:c>
      <x:c r="P719" s="183" t="n">
        <x:v>1445.00</x:v>
      </x:c>
      <x:c r="Q719" s="207" t="n">
        <x:v>0.00</x:v>
      </x:c>
      <x:c r="R719" s="207" t="n">
        <x:v>0.00</x:v>
      </x:c>
      <x:c r="S719" s="183" t="n">
        <x:v/>
      </x:c>
      <x:c r="T719" s="182" t="n">
        <x:f ca="1">=IF(AND(U719=0,S719&gt;0),-100%,IF(OR(S719=0,S719="-"),"-",IF(AND(S719=0,U719=0),0%,IF(S719&lt;U719,SUM(U719-S719)/S719,IF(S719&gt;U719,SUM(-1*(S719-U719)/S719),"")))))</x:f>
        <x:v/>
      </x:c>
      <x:c r="U719" s="183" t="n">
        <x:v>0.00</x:v>
      </x:c>
      <x:c r="V719" s="183" t="n">
        <x:f ca="1">=SUM(U719/ round((O719- M719)/30.42,0))</x:f>
        <x:v/>
      </x:c>
      <x:c r="W719" s="196">
        <x:f ca="1">=IF(T719="","",IF(T719="-","",IF(U719=0,"",IF(OR(T719&gt;AA4,T719&lt;-AA4),"*",""))))</x:f>
        <x:v/>
      </x:c>
      <x:c r="X719" s="98" t="str">
        <x:v/>
      </x:c>
    </x:row>
    <x:row r="720" spans="1:25" s="12" x14ac:dyDescent="0.25">
      <x:c r="A720" s="90" t="str">
        <x:v>712</x:v>
      </x:c>
      <x:c r="B720" s="191" t="str">
        <x:v>FPR47386</x:v>
      </x:c>
      <x:c r="C720" s="191" t="str">
        <x:v>HP LJ M401dn</x:v>
      </x:c>
      <x:c r="D720" s="191" t="str">
        <x:v>B/W Laser Prints</x:v>
      </x:c>
      <x:c r="E720" s="191" t="str">
        <x:v>PHGFF11566</x:v>
      </x:c>
      <x:c r="F720" s="191" t="str">
        <x:v>Active</x:v>
      </x:c>
      <x:c r="G720" s="191" t="str">
        <x:v>1131 - Houston</x:v>
      </x:c>
      <x:c r="H720" s="191" t="str">
        <x:v/>
      </x:c>
      <x:c r="I720" s="191" t="str">
        <x:v>Showroom</x:v>
      </x:c>
      <x:c r="J720" s="191" t="str">
        <x:v/>
      </x:c>
      <x:c r="K720" s="191" t="str">
        <x:v>Brittany</x:v>
      </x:c>
      <x:c r="L720" s="191" t="str">
        <x:v>1131</x:v>
      </x:c>
      <x:c r="M720" s="191" t="str">
        <x:v>2/21/2017</x:v>
      </x:c>
      <x:c r="N720" s="189" t="n">
        <x:v>2821.00</x:v>
      </x:c>
      <x:c r="O720" s="191" t="str">
        <x:v>5/22/2017</x:v>
      </x:c>
      <x:c r="P720" s="189" t="n">
        <x:v>2821.00</x:v>
      </x:c>
      <x:c r="Q720" s="206" t="n">
        <x:v>0.00</x:v>
      </x:c>
      <x:c r="R720" s="206" t="n">
        <x:v>0.00</x:v>
      </x:c>
      <x:c r="S720" s="189" t="n">
        <x:v/>
      </x:c>
      <x:c r="T720" s="187" t="n">
        <x:f ca="1">=IF(AND(U720=0,S720&gt;0),-100%,IF(OR(S720=0,S720="-"),"-",IF(AND(S720=0,U720=0),0%,IF(S720&lt;U720,SUM(U720-S720)/S720,IF(S720&gt;U720,SUM(-1*(S720-U720)/S720),"")))))</x:f>
        <x:v/>
      </x:c>
      <x:c r="U720" s="189" t="n">
        <x:v>0.00</x:v>
      </x:c>
      <x:c r="V720" s="189" t="n">
        <x:f ca="1">=SUM(U720/ round((O720- M720)/30.42,0))</x:f>
        <x:v/>
      </x:c>
      <x:c r="W720" s="195">
        <x:f ca="1">=IF(T720="","",IF(T720="-","",IF(U720=0,"",IF(OR(T720&gt;AA4,T720&lt;-AA4),"*",""))))</x:f>
        <x:v/>
      </x:c>
      <x:c r="X720" s="91" t="str">
        <x:v/>
      </x:c>
    </x:row>
    <x:row r="721" spans="1:25" s="12" x14ac:dyDescent="0.25">
      <x:c r="A721" s="96" t="str">
        <x:v>713</x:v>
      </x:c>
      <x:c r="B721" s="192" t="str">
        <x:v>FPR51666</x:v>
      </x:c>
      <x:c r="C721" s="192" t="str">
        <x:v>HP LJ M401dn</x:v>
      </x:c>
      <x:c r="D721" s="192" t="str">
        <x:v>B/W Laser Prints</x:v>
      </x:c>
      <x:c r="E721" s="192" t="str">
        <x:v>PHGFB82838</x:v>
      </x:c>
      <x:c r="F721" s="192" t="str">
        <x:v>Active</x:v>
      </x:c>
      <x:c r="G721" s="192" t="str">
        <x:v>1044 - Albuquerque</x:v>
      </x:c>
      <x:c r="H721" s="192" t="str">
        <x:v/>
      </x:c>
      <x:c r="I721" s="192" t="str">
        <x:v/>
      </x:c>
      <x:c r="J721" s="192" t="str">
        <x:v/>
      </x:c>
      <x:c r="K721" s="192" t="str">
        <x:v/>
      </x:c>
      <x:c r="L721" s="192" t="str">
        <x:v>1044</x:v>
      </x:c>
      <x:c r="M721" s="192" t="str">
        <x:v>8/21/2015</x:v>
      </x:c>
      <x:c r="N721" s="183" t="n">
        <x:v>0.00</x:v>
      </x:c>
      <x:c r="O721" s="192" t="str">
        <x:v>8/21/2015</x:v>
      </x:c>
      <x:c r="P721" s="183" t="n">
        <x:v>0.00</x:v>
      </x:c>
      <x:c r="Q721" s="207" t="n">
        <x:v>0.00</x:v>
      </x:c>
      <x:c r="R721" s="207" t="n">
        <x:v>0.00</x:v>
      </x:c>
      <x:c r="S721" s="183" t="n">
        <x:v/>
      </x:c>
      <x:c r="T721" s="182" t="n">
        <x:f ca="1">=IF(AND(U721=0,S721&gt;0),-100%,IF(OR(S721=0,S721="-"),"-",IF(AND(S721=0,U721=0),0%,IF(S721&lt;U721,SUM(U721-S721)/S721,IF(S721&gt;U721,SUM(-1*(S721-U721)/S721),"")))))</x:f>
        <x:v/>
      </x:c>
      <x:c r="U721" s="183" t="n">
        <x:v>0.00</x:v>
      </x:c>
      <x:c r="V721" s="183" t="n">
        <x:f ca="1">=SUM(U721/ round((O721- M721)/30.42,0))</x:f>
        <x:v/>
      </x:c>
      <x:c r="W721" s="196">
        <x:f ca="1">=IF(T721="","",IF(T721="-","",IF(U721=0,"",IF(OR(T721&gt;AA4,T721&lt;-AA4),"*",""))))</x:f>
        <x:v/>
      </x:c>
      <x:c r="X721" s="98" t="str">
        <x:v/>
      </x:c>
    </x:row>
    <x:row r="722" spans="1:25" s="12" x14ac:dyDescent="0.25">
      <x:c r="A722" s="90" t="str">
        <x:v>714</x:v>
      </x:c>
      <x:c r="B722" s="191" t="str">
        <x:v>AFPR50565</x:v>
      </x:c>
      <x:c r="C722" s="191" t="str">
        <x:v>HP LJ M401dn</x:v>
      </x:c>
      <x:c r="D722" s="191" t="str">
        <x:v>B/W Laser Prints</x:v>
      </x:c>
      <x:c r="E722" s="191" t="str">
        <x:v>PHGFG27660</x:v>
      </x:c>
      <x:c r="F722" s="191" t="str">
        <x:v>Inactive</x:v>
      </x:c>
      <x:c r="G722" s="191" t="str">
        <x:v>1046 - San Antonio Downtown (1666)</x:v>
      </x:c>
      <x:c r="H722" s="191" t="str">
        <x:v/>
      </x:c>
      <x:c r="I722" s="191" t="str">
        <x:v>Inactive</x:v>
      </x:c>
      <x:c r="J722" s="191" t="str">
        <x:v/>
      </x:c>
      <x:c r="K722" s="191" t="str">
        <x:v/>
      </x:c>
      <x:c r="L722" s="191" t="str">
        <x:v>1046</x:v>
      </x:c>
      <x:c r="M722" s="191" t="str">
        <x:v>1/23/2015</x:v>
      </x:c>
      <x:c r="N722" s="189" t="n">
        <x:v>0.00</x:v>
      </x:c>
      <x:c r="O722" s="191" t="str">
        <x:v>2/28/2015</x:v>
      </x:c>
      <x:c r="P722" s="189" t="n">
        <x:v>0.00</x:v>
      </x:c>
      <x:c r="Q722" s="206" t="n">
        <x:v>0.00</x:v>
      </x:c>
      <x:c r="R722" s="206" t="n">
        <x:v>0.00</x:v>
      </x:c>
      <x:c r="S722" s="189" t="n">
        <x:v/>
      </x:c>
      <x:c r="T722" s="187" t="n">
        <x:f ca="1">=IF(AND(U722=0,S722&gt;0),-100%,IF(OR(S722=0,S722="-"),"-",IF(AND(S722=0,U722=0),0%,IF(S722&lt;U722,SUM(U722-S722)/S722,IF(S722&gt;U722,SUM(-1*(S722-U722)/S722),"")))))</x:f>
        <x:v/>
      </x:c>
      <x:c r="U722" s="189" t="n">
        <x:v>0.00</x:v>
      </x:c>
      <x:c r="V722" s="189" t="n">
        <x:f ca="1">=SUM(U722/ round((O722- M722)/30.42,0))</x:f>
        <x:v/>
      </x:c>
      <x:c r="W722" s="195">
        <x:f ca="1">=IF(T722="","",IF(T722="-","",IF(U722=0,"",IF(OR(T722&gt;AA4,T722&lt;-AA4),"*",""))))</x:f>
        <x:v/>
      </x:c>
      <x:c r="X722" s="91" t="str">
        <x:v/>
      </x:c>
    </x:row>
    <x:row r="723" spans="1:25" s="12" x14ac:dyDescent="0.25">
      <x:c r="A723" s="96" t="str">
        <x:v>715</x:v>
      </x:c>
      <x:c r="B723" s="192" t="str">
        <x:v>FPR55931</x:v>
      </x:c>
      <x:c r="C723" s="192" t="str">
        <x:v>HP LJ M402dn</x:v>
      </x:c>
      <x:c r="D723" s="192" t="str">
        <x:v>B/W Laser Prints</x:v>
      </x:c>
      <x:c r="E723" s="192" t="str">
        <x:v>PHBQH07297</x:v>
      </x:c>
      <x:c r="F723" s="192" t="str">
        <x:v>Active</x:v>
      </x:c>
      <x:c r="G723" s="192" t="str">
        <x:v>2002 - Whittier</x:v>
      </x:c>
      <x:c r="H723" s="192" t="str">
        <x:v/>
      </x:c>
      <x:c r="I723" s="192" t="str">
        <x:v>Eclipse Printer</x:v>
      </x:c>
      <x:c r="J723" s="192" t="str">
        <x:v/>
      </x:c>
      <x:c r="K723" s="192" t="str">
        <x:v/>
      </x:c>
      <x:c r="L723" s="192" t="str">
        <x:v>2002</x:v>
      </x:c>
      <x:c r="M723" s="192" t="str">
        <x:v>5/2/2016</x:v>
      </x:c>
      <x:c r="N723" s="183" t="n">
        <x:v>0.00</x:v>
      </x:c>
      <x:c r="O723" s="192" t="str">
        <x:v>5/31/2016</x:v>
      </x:c>
      <x:c r="P723" s="183" t="n">
        <x:v>0.00</x:v>
      </x:c>
      <x:c r="Q723" s="207" t="n">
        <x:v>0.00</x:v>
      </x:c>
      <x:c r="R723" s="207" t="n">
        <x:v>0.00</x:v>
      </x:c>
      <x:c r="S723" s="183" t="n">
        <x:v/>
      </x:c>
      <x:c r="T723" s="182" t="n">
        <x:f ca="1">=IF(AND(U723=0,S723&gt;0),-100%,IF(OR(S723=0,S723="-"),"-",IF(AND(S723=0,U723=0),0%,IF(S723&lt;U723,SUM(U723-S723)/S723,IF(S723&gt;U723,SUM(-1*(S723-U723)/S723),"")))))</x:f>
        <x:v/>
      </x:c>
      <x:c r="U723" s="183" t="n">
        <x:v>0.00</x:v>
      </x:c>
      <x:c r="V723" s="183" t="n">
        <x:f ca="1">=SUM(U723/ round((O723- M723)/30.42,0))</x:f>
        <x:v/>
      </x:c>
      <x:c r="W723" s="196">
        <x:f ca="1">=IF(T723="","",IF(T723="-","",IF(U723=0,"",IF(OR(T723&gt;AA4,T723&lt;-AA4),"*",""))))</x:f>
        <x:v/>
      </x:c>
      <x:c r="X723" s="98" t="str">
        <x:v/>
      </x:c>
    </x:row>
    <x:row r="724" spans="1:25" s="12" x14ac:dyDescent="0.25">
      <x:c r="A724" s="90" t="str">
        <x:v>716</x:v>
      </x:c>
      <x:c r="B724" s="191" t="str">
        <x:v>FPR51655</x:v>
      </x:c>
      <x:c r="C724" s="191" t="str">
        <x:v>HP LJ M401dn</x:v>
      </x:c>
      <x:c r="D724" s="191" t="str">
        <x:v>B/W Laser Prints</x:v>
      </x:c>
      <x:c r="E724" s="191" t="str">
        <x:v>PHGFB82833</x:v>
      </x:c>
      <x:c r="F724" s="191" t="str">
        <x:v>Active</x:v>
      </x:c>
      <x:c r="G724" s="191" t="str">
        <x:v>1113 - Tulsa</x:v>
      </x:c>
      <x:c r="H724" s="191" t="str">
        <x:v/>
      </x:c>
      <x:c r="I724" s="191" t="str">
        <x:v/>
      </x:c>
      <x:c r="J724" s="191" t="str">
        <x:v/>
      </x:c>
      <x:c r="K724" s="191" t="str">
        <x:v/>
      </x:c>
      <x:c r="L724" s="191" t="str">
        <x:v>1113</x:v>
      </x:c>
      <x:c r="M724" s="191" t="str">
        <x:v>8/21/2015</x:v>
      </x:c>
      <x:c r="N724" s="189" t="n">
        <x:v>0.00</x:v>
      </x:c>
      <x:c r="O724" s="191" t="str">
        <x:v>8/21/2015</x:v>
      </x:c>
      <x:c r="P724" s="189" t="n">
        <x:v>0.00</x:v>
      </x:c>
      <x:c r="Q724" s="206" t="n">
        <x:v>0.00</x:v>
      </x:c>
      <x:c r="R724" s="206" t="n">
        <x:v>0.00</x:v>
      </x:c>
      <x:c r="S724" s="189" t="n">
        <x:v/>
      </x:c>
      <x:c r="T724" s="187" t="n">
        <x:f ca="1">=IF(AND(U724=0,S724&gt;0),-100%,IF(OR(S724=0,S724="-"),"-",IF(AND(S724=0,U724=0),0%,IF(S724&lt;U724,SUM(U724-S724)/S724,IF(S724&gt;U724,SUM(-1*(S724-U724)/S724),"")))))</x:f>
        <x:v/>
      </x:c>
      <x:c r="U724" s="189" t="n">
        <x:v>0.00</x:v>
      </x:c>
      <x:c r="V724" s="189" t="n">
        <x:f ca="1">=SUM(U724/ round((O724- M724)/30.42,0))</x:f>
        <x:v/>
      </x:c>
      <x:c r="W724" s="195">
        <x:f ca="1">=IF(T724="","",IF(T724="-","",IF(U724=0,"",IF(OR(T724&gt;AA4,T724&lt;-AA4),"*",""))))</x:f>
        <x:v/>
      </x:c>
      <x:c r="X724" s="91" t="str">
        <x:v/>
      </x:c>
    </x:row>
    <x:row r="725" spans="1:25" s="12" x14ac:dyDescent="0.25">
      <x:c r="A725" s="96" t="str">
        <x:v>717</x:v>
      </x:c>
      <x:c r="B725" s="192" t="str">
        <x:v>FPR51668</x:v>
      </x:c>
      <x:c r="C725" s="192" t="str">
        <x:v>HP LJ M401dn</x:v>
      </x:c>
      <x:c r="D725" s="192" t="str">
        <x:v>B/W Laser Prints</x:v>
      </x:c>
      <x:c r="E725" s="192" t="str">
        <x:v>PHGFB82810</x:v>
      </x:c>
      <x:c r="F725" s="192" t="str">
        <x:v>Active</x:v>
      </x:c>
      <x:c r="G725" s="192" t="str">
        <x:v>1039 - Alamogordo</x:v>
      </x:c>
      <x:c r="H725" s="192" t="str">
        <x:v/>
      </x:c>
      <x:c r="I725" s="192" t="str">
        <x:v/>
      </x:c>
      <x:c r="J725" s="192" t="str">
        <x:v/>
      </x:c>
      <x:c r="K725" s="192" t="str">
        <x:v/>
      </x:c>
      <x:c r="L725" s="192" t="str">
        <x:v>1039</x:v>
      </x:c>
      <x:c r="M725" s="192" t="str">
        <x:v>8/21/2015</x:v>
      </x:c>
      <x:c r="N725" s="183" t="n">
        <x:v>0.00</x:v>
      </x:c>
      <x:c r="O725" s="192" t="str">
        <x:v>8/21/2015</x:v>
      </x:c>
      <x:c r="P725" s="183" t="n">
        <x:v>0.00</x:v>
      </x:c>
      <x:c r="Q725" s="207" t="n">
        <x:v>0.00</x:v>
      </x:c>
      <x:c r="R725" s="207" t="n">
        <x:v>0.00</x:v>
      </x:c>
      <x:c r="S725" s="183" t="n">
        <x:v/>
      </x:c>
      <x:c r="T725" s="182" t="n">
        <x:f ca="1">=IF(AND(U725=0,S725&gt;0),-100%,IF(OR(S725=0,S725="-"),"-",IF(AND(S725=0,U725=0),0%,IF(S725&lt;U725,SUM(U725-S725)/S725,IF(S725&gt;U725,SUM(-1*(S725-U725)/S725),"")))))</x:f>
        <x:v/>
      </x:c>
      <x:c r="U725" s="183" t="n">
        <x:v>0.00</x:v>
      </x:c>
      <x:c r="V725" s="183" t="n">
        <x:f ca="1">=SUM(U725/ round((O725- M725)/30.42,0))</x:f>
        <x:v/>
      </x:c>
      <x:c r="W725" s="196">
        <x:f ca="1">=IF(T725="","",IF(T725="-","",IF(U725=0,"",IF(OR(T725&gt;AA4,T725&lt;-AA4),"*",""))))</x:f>
        <x:v/>
      </x:c>
      <x:c r="X725" s="98" t="str">
        <x:v/>
      </x:c>
    </x:row>
    <x:row r="726" spans="1:25" s="12" x14ac:dyDescent="0.25">
      <x:c r="A726" s="90" t="str">
        <x:v>718</x:v>
      </x:c>
      <x:c r="B726" s="191" t="str">
        <x:v>FPR56044</x:v>
      </x:c>
      <x:c r="C726" s="191" t="str">
        <x:v>HP LJ M402dn</x:v>
      </x:c>
      <x:c r="D726" s="191" t="str">
        <x:v>B/W Laser Prints</x:v>
      </x:c>
      <x:c r="E726" s="191" t="str">
        <x:v>PHB5C00678</x:v>
      </x:c>
      <x:c r="F726" s="191" t="str">
        <x:v>Active</x:v>
      </x:c>
      <x:c r="G726" s="191" t="str">
        <x:v>3008 - Phoenix, AZ</x:v>
      </x:c>
      <x:c r="H726" s="191" t="str">
        <x:v/>
      </x:c>
      <x:c r="I726" s="191" t="str">
        <x:v>Will Call</x:v>
      </x:c>
      <x:c r="J726" s="191" t="str">
        <x:v/>
      </x:c>
      <x:c r="K726" s="191" t="str">
        <x:v/>
      </x:c>
      <x:c r="L726" s="191" t="str">
        <x:v>3008</x:v>
      </x:c>
      <x:c r="M726" s="191" t="str">
        <x:v>1/20/2017</x:v>
      </x:c>
      <x:c r="N726" s="189" t="n">
        <x:v>0.00</x:v>
      </x:c>
      <x:c r="O726" s="191" t="str">
        <x:v>2/28/2017</x:v>
      </x:c>
      <x:c r="P726" s="189" t="n">
        <x:v>0.00</x:v>
      </x:c>
      <x:c r="Q726" s="206" t="n">
        <x:v>0.00</x:v>
      </x:c>
      <x:c r="R726" s="206" t="n">
        <x:v>0.00</x:v>
      </x:c>
      <x:c r="S726" s="189" t="n">
        <x:v/>
      </x:c>
      <x:c r="T726" s="187" t="n">
        <x:f ca="1">=IF(AND(U726=0,S726&gt;0),-100%,IF(OR(S726=0,S726="-"),"-",IF(AND(S726=0,U726=0),0%,IF(S726&lt;U726,SUM(U726-S726)/S726,IF(S726&gt;U726,SUM(-1*(S726-U726)/S726),"")))))</x:f>
        <x:v/>
      </x:c>
      <x:c r="U726" s="189" t="n">
        <x:v>0.00</x:v>
      </x:c>
      <x:c r="V726" s="189" t="n">
        <x:f ca="1">=SUM(U726/ round((O726- M726)/30.42,0))</x:f>
        <x:v/>
      </x:c>
      <x:c r="W726" s="195">
        <x:f ca="1">=IF(T726="","",IF(T726="-","",IF(U726=0,"",IF(OR(T726&gt;AA4,T726&lt;-AA4),"*",""))))</x:f>
        <x:v/>
      </x:c>
      <x:c r="X726" s="91" t="str">
        <x:v/>
      </x:c>
    </x:row>
    <x:row r="727" spans="1:25" s="12" x14ac:dyDescent="0.25">
      <x:c r="A727" s="96" t="str">
        <x:v>719</x:v>
      </x:c>
      <x:c r="B727" s="192" t="str">
        <x:v>FPR47384</x:v>
      </x:c>
      <x:c r="C727" s="192" t="str">
        <x:v>HP LJ M401dn</x:v>
      </x:c>
      <x:c r="D727" s="192" t="str">
        <x:v>B/W Laser Prints</x:v>
      </x:c>
      <x:c r="E727" s="192" t="str">
        <x:v>PHGFF11553</x:v>
      </x:c>
      <x:c r="F727" s="192" t="str">
        <x:v>Active</x:v>
      </x:c>
      <x:c r="G727" s="192" t="str">
        <x:v>1036 - Weatherford</x:v>
      </x:c>
      <x:c r="H727" s="192" t="str">
        <x:v/>
      </x:c>
      <x:c r="I727" s="192" t="str">
        <x:v/>
      </x:c>
      <x:c r="J727" s="192" t="str">
        <x:v/>
      </x:c>
      <x:c r="K727" s="192" t="str">
        <x:v>Jordan Meyer</x:v>
      </x:c>
      <x:c r="L727" s="192" t="str">
        <x:v>1036</x:v>
      </x:c>
      <x:c r="M727" s="192" t="str">
        <x:v>6/9/2014</x:v>
      </x:c>
      <x:c r="N727" s="183" t="n">
        <x:v>1.00</x:v>
      </x:c>
      <x:c r="O727" s="192" t="str">
        <x:v>11/30/2014</x:v>
      </x:c>
      <x:c r="P727" s="183" t="n">
        <x:v>1.00</x:v>
      </x:c>
      <x:c r="Q727" s="207" t="n">
        <x:v>0.00</x:v>
      </x:c>
      <x:c r="R727" s="207" t="n">
        <x:v>0.00</x:v>
      </x:c>
      <x:c r="S727" s="183" t="n">
        <x:v/>
      </x:c>
      <x:c r="T727" s="182" t="n">
        <x:f ca="1">=IF(AND(U727=0,S727&gt;0),-100%,IF(OR(S727=0,S727="-"),"-",IF(AND(S727=0,U727=0),0%,IF(S727&lt;U727,SUM(U727-S727)/S727,IF(S727&gt;U727,SUM(-1*(S727-U727)/S727),"")))))</x:f>
        <x:v/>
      </x:c>
      <x:c r="U727" s="183" t="n">
        <x:v>0.00</x:v>
      </x:c>
      <x:c r="V727" s="183" t="n">
        <x:f ca="1">=SUM(U727/ round((O727- M727)/30.42,0))</x:f>
        <x:v/>
      </x:c>
      <x:c r="W727" s="196">
        <x:f ca="1">=IF(T727="","",IF(T727="-","",IF(U727=0,"",IF(OR(T727&gt;AA4,T727&lt;-AA4),"*",""))))</x:f>
        <x:v/>
      </x:c>
      <x:c r="X727" s="98" t="str">
        <x:v/>
      </x:c>
    </x:row>
    <x:row r="728" spans="1:25" s="12" x14ac:dyDescent="0.25">
      <x:c r="A728" s="90" t="str">
        <x:v>720</x:v>
      </x:c>
      <x:c r="B728" s="191" t="str">
        <x:v>FPR50491</x:v>
      </x:c>
      <x:c r="C728" s="191" t="str">
        <x:v>Ricoh SP C320DN</x:v>
      </x:c>
      <x:c r="D728" s="191" t="str">
        <x:v>B/W Laser Prints</x:v>
      </x:c>
      <x:c r="E728" s="191" t="str">
        <x:v>S9949200471</x:v>
      </x:c>
      <x:c r="F728" s="191" t="str">
        <x:v>Active</x:v>
      </x:c>
      <x:c r="G728" s="191" t="str">
        <x:v>1044 - Albuquerque</x:v>
      </x:c>
      <x:c r="H728" s="191" t="str">
        <x:v/>
      </x:c>
      <x:c r="I728" s="191" t="str">
        <x:v/>
      </x:c>
      <x:c r="J728" s="191" t="str">
        <x:v/>
      </x:c>
      <x:c r="K728" s="191" t="str">
        <x:v>Kara</x:v>
      </x:c>
      <x:c r="L728" s="191" t="str">
        <x:v>1044</x:v>
      </x:c>
      <x:c r="M728" s="191" t="str">
        <x:v>6/1/2014</x:v>
      </x:c>
      <x:c r="N728" s="189" t="n">
        <x:v>2.00</x:v>
      </x:c>
      <x:c r="O728" s="191" t="str">
        <x:v>11/20/2014</x:v>
      </x:c>
      <x:c r="P728" s="189" t="n">
        <x:v>2.00</x:v>
      </x:c>
      <x:c r="Q728" s="206" t="n">
        <x:v>0.00</x:v>
      </x:c>
      <x:c r="R728" s="206" t="n">
        <x:v>0.00</x:v>
      </x:c>
      <x:c r="S728" s="189" t="n">
        <x:v/>
      </x:c>
      <x:c r="T728" s="187" t="n">
        <x:f ca="1">=IF(AND(U728=0,S728&gt;0),-100%,IF(OR(S728=0,S728="-"),"-",IF(AND(S728=0,U728=0),0%,IF(S728&lt;U728,SUM(U728-S728)/S728,IF(S728&gt;U728,SUM(-1*(S728-U728)/S728),"")))))</x:f>
        <x:v/>
      </x:c>
      <x:c r="U728" s="189" t="n">
        <x:v>0.00</x:v>
      </x:c>
      <x:c r="V728" s="189" t="n">
        <x:f ca="1">=SUM(U728/ round((O728- M728)/30.42,0))</x:f>
        <x:v/>
      </x:c>
      <x:c r="W728" s="195">
        <x:f ca="1">=IF(T728="","",IF(T728="-","",IF(U728=0,"",IF(OR(T728&gt;AA4,T728&lt;-AA4),"*",""))))</x:f>
        <x:v/>
      </x:c>
      <x:c r="X728" s="91" t="str">
        <x:v/>
      </x:c>
    </x:row>
    <x:row r="729" spans="1:25" s="12" x14ac:dyDescent="0.25">
      <x:c r="A729" s="96" t="str">
        <x:v>721</x:v>
      </x:c>
      <x:c r="B729" s="192" t="str">
        <x:v>AFPR51558</x:v>
      </x:c>
      <x:c r="C729" s="192" t="str">
        <x:v>HP LJ M401dn</x:v>
      </x:c>
      <x:c r="D729" s="192" t="str">
        <x:v>B/W Laser Prints</x:v>
      </x:c>
      <x:c r="E729" s="192" t="str">
        <x:v>PHGFB82821</x:v>
      </x:c>
      <x:c r="F729" s="192" t="str">
        <x:v>Inactive</x:v>
      </x:c>
      <x:c r="G729" s="192" t="str">
        <x:v>1035 - Carlsbad</x:v>
      </x:c>
      <x:c r="H729" s="192" t="str">
        <x:v/>
      </x:c>
      <x:c r="I729" s="192" t="str">
        <x:v>Inactive / Not In Use</x:v>
      </x:c>
      <x:c r="J729" s="192" t="str">
        <x:v/>
      </x:c>
      <x:c r="K729" s="192" t="str">
        <x:v/>
      </x:c>
      <x:c r="L729" s="192" t="str">
        <x:v>1035</x:v>
      </x:c>
      <x:c r="M729" s="192" t="str">
        <x:v>5/21/2018</x:v>
      </x:c>
      <x:c r="N729" s="183" t="n">
        <x:v>700.00</x:v>
      </x:c>
      <x:c r="O729" s="192" t="str">
        <x:v>8/31/2018</x:v>
      </x:c>
      <x:c r="P729" s="183" t="n">
        <x:v>700.00</x:v>
      </x:c>
      <x:c r="Q729" s="207" t="n">
        <x:v>0.00</x:v>
      </x:c>
      <x:c r="R729" s="207" t="n">
        <x:v>0.00</x:v>
      </x:c>
      <x:c r="S729" s="183" t="n">
        <x:v/>
      </x:c>
      <x:c r="T729" s="182" t="n">
        <x:f ca="1">=IF(AND(U729=0,S729&gt;0),-100%,IF(OR(S729=0,S729="-"),"-",IF(AND(S729=0,U729=0),0%,IF(S729&lt;U729,SUM(U729-S729)/S729,IF(S729&gt;U729,SUM(-1*(S729-U729)/S729),"")))))</x:f>
        <x:v/>
      </x:c>
      <x:c r="U729" s="183" t="n">
        <x:v>0.00</x:v>
      </x:c>
      <x:c r="V729" s="183" t="n">
        <x:f ca="1">=SUM(U729/ round((O729- M729)/30.42,0))</x:f>
        <x:v/>
      </x:c>
      <x:c r="W729" s="196">
        <x:f ca="1">=IF(T729="","",IF(T729="-","",IF(U729=0,"",IF(OR(T729&gt;AA4,T729&lt;-AA4),"*",""))))</x:f>
        <x:v/>
      </x:c>
      <x:c r="X729" s="98" t="str">
        <x:v/>
      </x:c>
    </x:row>
    <x:row r="730" spans="1:25" s="12" x14ac:dyDescent="0.25">
      <x:c r="A730" s="90" t="str">
        <x:v>722</x:v>
      </x:c>
      <x:c r="B730" s="191" t="str">
        <x:v>FPR47403</x:v>
      </x:c>
      <x:c r="C730" s="191" t="str">
        <x:v>HP LJ M401dn</x:v>
      </x:c>
      <x:c r="D730" s="191" t="str">
        <x:v>B/W Laser Prints</x:v>
      </x:c>
      <x:c r="E730" s="191" t="str">
        <x:v>PHGFF11567</x:v>
      </x:c>
      <x:c r="F730" s="191" t="str">
        <x:v>Active</x:v>
      </x:c>
      <x:c r="G730" s="191" t="str">
        <x:v>1007 - Houston Central</x:v>
      </x:c>
      <x:c r="H730" s="191" t="str">
        <x:v/>
      </x:c>
      <x:c r="I730" s="191" t="str">
        <x:v/>
      </x:c>
      <x:c r="J730" s="191" t="str">
        <x:v/>
      </x:c>
      <x:c r="K730" s="191" t="str">
        <x:v>Elving Aguliar</x:v>
      </x:c>
      <x:c r="L730" s="191" t="str">
        <x:v>1007</x:v>
      </x:c>
      <x:c r="M730" s="191" t="str">
        <x:v>6/1/2014</x:v>
      </x:c>
      <x:c r="N730" s="189" t="n">
        <x:v>1.00</x:v>
      </x:c>
      <x:c r="O730" s="191" t="str">
        <x:v>11/30/2014</x:v>
      </x:c>
      <x:c r="P730" s="189" t="n">
        <x:v>1.00</x:v>
      </x:c>
      <x:c r="Q730" s="206" t="n">
        <x:v>0.00</x:v>
      </x:c>
      <x:c r="R730" s="206" t="n">
        <x:v>0.00</x:v>
      </x:c>
      <x:c r="S730" s="189" t="n">
        <x:v/>
      </x:c>
      <x:c r="T730" s="187" t="n">
        <x:f ca="1">=IF(AND(U730=0,S730&gt;0),-100%,IF(OR(S730=0,S730="-"),"-",IF(AND(S730=0,U730=0),0%,IF(S730&lt;U730,SUM(U730-S730)/S730,IF(S730&gt;U730,SUM(-1*(S730-U730)/S730),"")))))</x:f>
        <x:v/>
      </x:c>
      <x:c r="U730" s="189" t="n">
        <x:v>0.00</x:v>
      </x:c>
      <x:c r="V730" s="189" t="n">
        <x:f ca="1">=SUM(U730/ round((O730- M730)/30.42,0))</x:f>
        <x:v/>
      </x:c>
      <x:c r="W730" s="195">
        <x:f ca="1">=IF(T730="","",IF(T730="-","",IF(U730=0,"",IF(OR(T730&gt;AA4,T730&lt;-AA4),"*",""))))</x:f>
        <x:v/>
      </x:c>
      <x:c r="X730" s="91" t="str">
        <x:v/>
      </x:c>
    </x:row>
    <x:row r="731" spans="1:25" s="12" x14ac:dyDescent="0.25">
      <x:c r="A731" s="96" t="str">
        <x:v>723</x:v>
      </x:c>
      <x:c r="B731" s="192" t="str">
        <x:v>FPR50490</x:v>
      </x:c>
      <x:c r="C731" s="192" t="str">
        <x:v>HP LJ M425</x:v>
      </x:c>
      <x:c r="D731" s="192" t="str">
        <x:v>B/W Laser Prints</x:v>
      </x:c>
      <x:c r="E731" s="192" t="str">
        <x:v>CNF8G9717N</x:v>
      </x:c>
      <x:c r="F731" s="192" t="str">
        <x:v>Active</x:v>
      </x:c>
      <x:c r="G731" s="192" t="str">
        <x:v>1044 - Albuquerque</x:v>
      </x:c>
      <x:c r="H731" s="192" t="str">
        <x:v/>
      </x:c>
      <x:c r="I731" s="192" t="str">
        <x:v>Warehouse</x:v>
      </x:c>
      <x:c r="J731" s="192" t="str">
        <x:v/>
      </x:c>
      <x:c r="K731" s="192" t="str">
        <x:v/>
      </x:c>
      <x:c r="L731" s="192" t="str">
        <x:v>1044</x:v>
      </x:c>
      <x:c r="M731" s="192" t="str">
        <x:v>6/1/2014</x:v>
      </x:c>
      <x:c r="N731" s="183" t="n">
        <x:v>2.00</x:v>
      </x:c>
      <x:c r="O731" s="192" t="str">
        <x:v>11/20/2014</x:v>
      </x:c>
      <x:c r="P731" s="183" t="n">
        <x:v>2.00</x:v>
      </x:c>
      <x:c r="Q731" s="207" t="n">
        <x:v>0.00</x:v>
      </x:c>
      <x:c r="R731" s="207" t="n">
        <x:v>0.00</x:v>
      </x:c>
      <x:c r="S731" s="183" t="n">
        <x:v/>
      </x:c>
      <x:c r="T731" s="182" t="n">
        <x:f ca="1">=IF(AND(U731=0,S731&gt;0),-100%,IF(OR(S731=0,S731="-"),"-",IF(AND(S731=0,U731=0),0%,IF(S731&lt;U731,SUM(U731-S731)/S731,IF(S731&gt;U731,SUM(-1*(S731-U731)/S731),"")))))</x:f>
        <x:v/>
      </x:c>
      <x:c r="U731" s="183" t="n">
        <x:v>0.00</x:v>
      </x:c>
      <x:c r="V731" s="183" t="n">
        <x:f ca="1">=SUM(U731/ round((O731- M731)/30.42,0))</x:f>
        <x:v/>
      </x:c>
      <x:c r="W731" s="196">
        <x:f ca="1">=IF(T731="","",IF(T731="-","",IF(U731=0,"",IF(OR(T731&gt;AA4,T731&lt;-AA4),"*",""))))</x:f>
        <x:v/>
      </x:c>
      <x:c r="X731" s="98" t="str">
        <x:v/>
      </x:c>
    </x:row>
    <x:row r="732" spans="1:25" s="12" x14ac:dyDescent="0.25">
      <x:c r="A732" s="90" t="str">
        <x:v>724</x:v>
      </x:c>
      <x:c r="B732" s="191" t="str">
        <x:v>AFPR49497</x:v>
      </x:c>
      <x:c r="C732" s="191" t="str">
        <x:v>HP LJ M401dn</x:v>
      </x:c>
      <x:c r="D732" s="191" t="str">
        <x:v>B/W Laser Prints</x:v>
      </x:c>
      <x:c r="E732" s="191" t="str">
        <x:v>PHGFF10991</x:v>
      </x:c>
      <x:c r="F732" s="191" t="str">
        <x:v>Inactive</x:v>
      </x:c>
      <x:c r="G732" s="191" t="str">
        <x:v>1085 - Abilene Showroom</x:v>
      </x:c>
      <x:c r="H732" s="191" t="str">
        <x:v/>
      </x:c>
      <x:c r="I732" s="191" t="str">
        <x:v>Inactive</x:v>
      </x:c>
      <x:c r="J732" s="191" t="str">
        <x:v/>
      </x:c>
      <x:c r="K732" s="191" t="str">
        <x:v>Eddie</x:v>
      </x:c>
      <x:c r="L732" s="191" t="str">
        <x:v>1085</x:v>
      </x:c>
      <x:c r="M732" s="191" t="str">
        <x:v>2/29/2016</x:v>
      </x:c>
      <x:c r="N732" s="189" t="n">
        <x:v>8314.00</x:v>
      </x:c>
      <x:c r="O732" s="191" t="str">
        <x:v>5/27/2016</x:v>
      </x:c>
      <x:c r="P732" s="189" t="n">
        <x:v>8314.00</x:v>
      </x:c>
      <x:c r="Q732" s="206" t="n">
        <x:v>0.00</x:v>
      </x:c>
      <x:c r="R732" s="206" t="n">
        <x:v>0.00</x:v>
      </x:c>
      <x:c r="S732" s="189" t="n">
        <x:v/>
      </x:c>
      <x:c r="T732" s="187" t="n">
        <x:f ca="1">=IF(AND(U732=0,S732&gt;0),-100%,IF(OR(S732=0,S732="-"),"-",IF(AND(S732=0,U732=0),0%,IF(S732&lt;U732,SUM(U732-S732)/S732,IF(S732&gt;U732,SUM(-1*(S732-U732)/S732),"")))))</x:f>
        <x:v/>
      </x:c>
      <x:c r="U732" s="189" t="n">
        <x:v>0.00</x:v>
      </x:c>
      <x:c r="V732" s="189" t="n">
        <x:f ca="1">=SUM(U732/ round((O732- M732)/30.42,0))</x:f>
        <x:v/>
      </x:c>
      <x:c r="W732" s="195">
        <x:f ca="1">=IF(T732="","",IF(T732="-","",IF(U732=0,"",IF(OR(T732&gt;AA4,T732&lt;-AA4),"*",""))))</x:f>
        <x:v/>
      </x:c>
      <x:c r="X732" s="91" t="str">
        <x:v/>
      </x:c>
    </x:row>
    <x:row r="733" spans="1:25" s="12" x14ac:dyDescent="0.25">
      <x:c r="A733" s="96" t="str">
        <x:v>725</x:v>
      </x:c>
      <x:c r="B733" s="192" t="str">
        <x:v>FPR51549</x:v>
      </x:c>
      <x:c r="C733" s="192" t="str">
        <x:v>HP LJ M401dn</x:v>
      </x:c>
      <x:c r="D733" s="192" t="str">
        <x:v>B/W Laser Prints</x:v>
      </x:c>
      <x:c r="E733" s="192" t="str">
        <x:v>PHGFB82805</x:v>
      </x:c>
      <x:c r="F733" s="192" t="str">
        <x:v>Active</x:v>
      </x:c>
      <x:c r="G733" s="192" t="str">
        <x:v>3007 - Tucson, AZ</x:v>
      </x:c>
      <x:c r="H733" s="192" t="str">
        <x:v/>
      </x:c>
      <x:c r="I733" s="192" t="str">
        <x:v>Receiving</x:v>
      </x:c>
      <x:c r="J733" s="192" t="str">
        <x:v/>
      </x:c>
      <x:c r="K733" s="192" t="str">
        <x:v/>
      </x:c>
      <x:c r="L733" s="192" t="str">
        <x:v>3007</x:v>
      </x:c>
      <x:c r="M733" s="192" t="str">
        <x:v>8/21/2015</x:v>
      </x:c>
      <x:c r="N733" s="183" t="n">
        <x:v>0.00</x:v>
      </x:c>
      <x:c r="O733" s="192" t="str">
        <x:v>8/21/2015</x:v>
      </x:c>
      <x:c r="P733" s="183" t="n">
        <x:v>0.00</x:v>
      </x:c>
      <x:c r="Q733" s="207" t="n">
        <x:v>0.00</x:v>
      </x:c>
      <x:c r="R733" s="207" t="n">
        <x:v>0.00</x:v>
      </x:c>
      <x:c r="S733" s="183" t="n">
        <x:v/>
      </x:c>
      <x:c r="T733" s="182" t="n">
        <x:f ca="1">=IF(AND(U733=0,S733&gt;0),-100%,IF(OR(S733=0,S733="-"),"-",IF(AND(S733=0,U733=0),0%,IF(S733&lt;U733,SUM(U733-S733)/S733,IF(S733&gt;U733,SUM(-1*(S733-U733)/S733),"")))))</x:f>
        <x:v/>
      </x:c>
      <x:c r="U733" s="183" t="n">
        <x:v>0.00</x:v>
      </x:c>
      <x:c r="V733" s="183" t="n">
        <x:f ca="1">=SUM(U733/ round((O733- M733)/30.42,0))</x:f>
        <x:v/>
      </x:c>
      <x:c r="W733" s="196">
        <x:f ca="1">=IF(T733="","",IF(T733="-","",IF(U733=0,"",IF(OR(T733&gt;AA4,T733&lt;-AA4),"*",""))))</x:f>
        <x:v/>
      </x:c>
      <x:c r="X733" s="98" t="str">
        <x:v/>
      </x:c>
    </x:row>
    <x:row r="734" spans="1:25" s="12" x14ac:dyDescent="0.25">
      <x:c r="A734" s="90" t="str">
        <x:v>726</x:v>
      </x:c>
      <x:c r="B734" s="191" t="str">
        <x:v>AFPR51649</x:v>
      </x:c>
      <x:c r="C734" s="191" t="str">
        <x:v>HP LJ M401dn</x:v>
      </x:c>
      <x:c r="D734" s="191" t="str">
        <x:v>B/W Laser Prints</x:v>
      </x:c>
      <x:c r="E734" s="191" t="str">
        <x:v>PHGFB82809</x:v>
      </x:c>
      <x:c r="F734" s="191" t="str">
        <x:v>Inactive</x:v>
      </x:c>
      <x:c r="G734" s="191" t="str">
        <x:v>1112 - El Paso Showroom</x:v>
      </x:c>
      <x:c r="H734" s="191" t="str">
        <x:v/>
      </x:c>
      <x:c r="I734" s="191" t="str">
        <x:v>Cannot Find Printer</x:v>
      </x:c>
      <x:c r="J734" s="191" t="str">
        <x:v/>
      </x:c>
      <x:c r="K734" s="191" t="str">
        <x:v/>
      </x:c>
      <x:c r="L734" s="191" t="str">
        <x:v>1112</x:v>
      </x:c>
      <x:c r="M734" s="191" t="str">
        <x:v>8/21/2015</x:v>
      </x:c>
      <x:c r="N734" s="189" t="n">
        <x:v>0.00</x:v>
      </x:c>
      <x:c r="O734" s="191" t="str">
        <x:v>8/21/2015</x:v>
      </x:c>
      <x:c r="P734" s="189" t="n">
        <x:v>0.00</x:v>
      </x:c>
      <x:c r="Q734" s="206" t="n">
        <x:v>0.00</x:v>
      </x:c>
      <x:c r="R734" s="206" t="n">
        <x:v>0.00</x:v>
      </x:c>
      <x:c r="S734" s="189" t="n">
        <x:v/>
      </x:c>
      <x:c r="T734" s="187" t="n">
        <x:f ca="1">=IF(AND(U734=0,S734&gt;0),-100%,IF(OR(S734=0,S734="-"),"-",IF(AND(S734=0,U734=0),0%,IF(S734&lt;U734,SUM(U734-S734)/S734,IF(S734&gt;U734,SUM(-1*(S734-U734)/S734),"")))))</x:f>
        <x:v/>
      </x:c>
      <x:c r="U734" s="189" t="n">
        <x:v>0.00</x:v>
      </x:c>
      <x:c r="V734" s="189" t="n">
        <x:f ca="1">=SUM(U734/ round((O734- M734)/30.42,0))</x:f>
        <x:v/>
      </x:c>
      <x:c r="W734" s="195">
        <x:f ca="1">=IF(T734="","",IF(T734="-","",IF(U734=0,"",IF(OR(T734&gt;AA4,T734&lt;-AA4),"*",""))))</x:f>
        <x:v/>
      </x:c>
      <x:c r="X734" s="91" t="str">
        <x:v/>
      </x:c>
    </x:row>
    <x:row r="735" spans="1:25" s="12" x14ac:dyDescent="0.25">
      <x:c r="A735" s="96" t="str">
        <x:v>727</x:v>
      </x:c>
      <x:c r="B735" s="192" t="str">
        <x:v>FPR51656</x:v>
      </x:c>
      <x:c r="C735" s="192" t="str">
        <x:v>HP LJ M401dn</x:v>
      </x:c>
      <x:c r="D735" s="192" t="str">
        <x:v>B/W Laser Prints</x:v>
      </x:c>
      <x:c r="E735" s="192" t="str">
        <x:v>PHGFB82829</x:v>
      </x:c>
      <x:c r="F735" s="192" t="str">
        <x:v>Active</x:v>
      </x:c>
      <x:c r="G735" s="192" t="str">
        <x:v>1109 - Santa Fe</x:v>
      </x:c>
      <x:c r="H735" s="192" t="str">
        <x:v/>
      </x:c>
      <x:c r="I735" s="192" t="str">
        <x:v/>
      </x:c>
      <x:c r="J735" s="192" t="str">
        <x:v/>
      </x:c>
      <x:c r="K735" s="192" t="str">
        <x:v/>
      </x:c>
      <x:c r="L735" s="192" t="str">
        <x:v>1109</x:v>
      </x:c>
      <x:c r="M735" s="192" t="str">
        <x:v>8/21/2015</x:v>
      </x:c>
      <x:c r="N735" s="183" t="n">
        <x:v>0.00</x:v>
      </x:c>
      <x:c r="O735" s="192" t="str">
        <x:v>8/21/2015</x:v>
      </x:c>
      <x:c r="P735" s="183" t="n">
        <x:v>0.00</x:v>
      </x:c>
      <x:c r="Q735" s="207" t="n">
        <x:v>0.00</x:v>
      </x:c>
      <x:c r="R735" s="207" t="n">
        <x:v>0.00</x:v>
      </x:c>
      <x:c r="S735" s="183" t="n">
        <x:v/>
      </x:c>
      <x:c r="T735" s="182" t="n">
        <x:f ca="1">=IF(AND(U735=0,S735&gt;0),-100%,IF(OR(S735=0,S735="-"),"-",IF(AND(S735=0,U735=0),0%,IF(S735&lt;U735,SUM(U735-S735)/S735,IF(S735&gt;U735,SUM(-1*(S735-U735)/S735),"")))))</x:f>
        <x:v/>
      </x:c>
      <x:c r="U735" s="183" t="n">
        <x:v>0.00</x:v>
      </x:c>
      <x:c r="V735" s="183" t="n">
        <x:f ca="1">=SUM(U735/ round((O735- M735)/30.42,0))</x:f>
        <x:v/>
      </x:c>
      <x:c r="W735" s="196">
        <x:f ca="1">=IF(T735="","",IF(T735="-","",IF(U735=0,"",IF(OR(T735&gt;AA4,T735&lt;-AA4),"*",""))))</x:f>
        <x:v/>
      </x:c>
      <x:c r="X735" s="98" t="str">
        <x:v/>
      </x:c>
    </x:row>
    <x:row r="736" spans="1:25" s="12" x14ac:dyDescent="0.25">
      <x:c r="A736" s="90" t="str">
        <x:v>728</x:v>
      </x:c>
      <x:c r="B736" s="191" t="str">
        <x:v>FPR51600</x:v>
      </x:c>
      <x:c r="C736" s="191" t="str">
        <x:v>HP LJ M401dn</x:v>
      </x:c>
      <x:c r="D736" s="191" t="str">
        <x:v>B/W Laser Prints</x:v>
      </x:c>
      <x:c r="E736" s="191" t="str">
        <x:v>PHGFB82802</x:v>
      </x:c>
      <x:c r="F736" s="191" t="str">
        <x:v>Active</x:v>
      </x:c>
      <x:c r="G736" s="191" t="str">
        <x:v>1036 - Weatherford</x:v>
      </x:c>
      <x:c r="H736" s="191" t="str">
        <x:v/>
      </x:c>
      <x:c r="I736" s="191" t="str">
        <x:v/>
      </x:c>
      <x:c r="J736" s="191" t="str">
        <x:v/>
      </x:c>
      <x:c r="K736" s="191" t="str">
        <x:v/>
      </x:c>
      <x:c r="L736" s="191" t="str">
        <x:v>1036</x:v>
      </x:c>
      <x:c r="M736" s="191" t="str">
        <x:v>8/21/2015</x:v>
      </x:c>
      <x:c r="N736" s="189" t="n">
        <x:v>0.00</x:v>
      </x:c>
      <x:c r="O736" s="191" t="str">
        <x:v>8/21/2015</x:v>
      </x:c>
      <x:c r="P736" s="189" t="n">
        <x:v>0.00</x:v>
      </x:c>
      <x:c r="Q736" s="206" t="n">
        <x:v>0.00</x:v>
      </x:c>
      <x:c r="R736" s="206" t="n">
        <x:v>0.00</x:v>
      </x:c>
      <x:c r="S736" s="189" t="n">
        <x:v/>
      </x:c>
      <x:c r="T736" s="187" t="n">
        <x:f ca="1">=IF(AND(U736=0,S736&gt;0),-100%,IF(OR(S736=0,S736="-"),"-",IF(AND(S736=0,U736=0),0%,IF(S736&lt;U736,SUM(U736-S736)/S736,IF(S736&gt;U736,SUM(-1*(S736-U736)/S736),"")))))</x:f>
        <x:v/>
      </x:c>
      <x:c r="U736" s="189" t="n">
        <x:v>0.00</x:v>
      </x:c>
      <x:c r="V736" s="189" t="n">
        <x:f ca="1">=SUM(U736/ round((O736- M736)/30.42,0))</x:f>
        <x:v/>
      </x:c>
      <x:c r="W736" s="195">
        <x:f ca="1">=IF(T736="","",IF(T736="-","",IF(U736=0,"",IF(OR(T736&gt;AA4,T736&lt;-AA4),"*",""))))</x:f>
        <x:v/>
      </x:c>
      <x:c r="X736" s="91" t="str">
        <x:v/>
      </x:c>
    </x:row>
    <x:row r="737" spans="1:25" s="12" x14ac:dyDescent="0.25">
      <x:c r="A737" s="96" t="str">
        <x:v>729</x:v>
      </x:c>
      <x:c r="B737" s="192" t="str">
        <x:v>FPR51672</x:v>
      </x:c>
      <x:c r="C737" s="192" t="str">
        <x:v>HP LJ M401dn</x:v>
      </x:c>
      <x:c r="D737" s="192" t="str">
        <x:v>B/W Laser Prints</x:v>
      </x:c>
      <x:c r="E737" s="192" t="str">
        <x:v>PHGFB82806</x:v>
      </x:c>
      <x:c r="F737" s="192" t="str">
        <x:v>Active</x:v>
      </x:c>
      <x:c r="G737" s="192" t="str">
        <x:v>2003 - Irvine</x:v>
      </x:c>
      <x:c r="H737" s="192" t="str">
        <x:v/>
      </x:c>
      <x:c r="I737" s="192" t="str">
        <x:v>Eclipse Printer</x:v>
      </x:c>
      <x:c r="J737" s="192" t="str">
        <x:v/>
      </x:c>
      <x:c r="K737" s="192" t="str">
        <x:v/>
      </x:c>
      <x:c r="L737" s="192" t="str">
        <x:v>2003</x:v>
      </x:c>
      <x:c r="M737" s="192" t="str">
        <x:v>8/21/2015</x:v>
      </x:c>
      <x:c r="N737" s="183" t="n">
        <x:v>0.00</x:v>
      </x:c>
      <x:c r="O737" s="192" t="str">
        <x:v>8/21/2015</x:v>
      </x:c>
      <x:c r="P737" s="183" t="n">
        <x:v>0.00</x:v>
      </x:c>
      <x:c r="Q737" s="207" t="n">
        <x:v>0.00</x:v>
      </x:c>
      <x:c r="R737" s="207" t="n">
        <x:v>0.00</x:v>
      </x:c>
      <x:c r="S737" s="183" t="n">
        <x:v/>
      </x:c>
      <x:c r="T737" s="182" t="n">
        <x:f ca="1">=IF(AND(U737=0,S737&gt;0),-100%,IF(OR(S737=0,S737="-"),"-",IF(AND(S737=0,U737=0),0%,IF(S737&lt;U737,SUM(U737-S737)/S737,IF(S737&gt;U737,SUM(-1*(S737-U737)/S737),"")))))</x:f>
        <x:v/>
      </x:c>
      <x:c r="U737" s="183" t="n">
        <x:v>0.00</x:v>
      </x:c>
      <x:c r="V737" s="183" t="n">
        <x:f ca="1">=SUM(U737/ round((O737- M737)/30.42,0))</x:f>
        <x:v/>
      </x:c>
      <x:c r="W737" s="196">
        <x:f ca="1">=IF(T737="","",IF(T737="-","",IF(U737=0,"",IF(OR(T737&gt;AA4,T737&lt;-AA4),"*",""))))</x:f>
        <x:v/>
      </x:c>
      <x:c r="X737" s="98" t="str">
        <x:v/>
      </x:c>
    </x:row>
    <x:row r="738" spans="1:25" s="12" x14ac:dyDescent="0.25">
      <x:c r="A738" s="90" t="str">
        <x:v>730</x:v>
      </x:c>
      <x:c r="B738" s="191" t="str">
        <x:v>AFPR59270</x:v>
      </x:c>
      <x:c r="C738" s="191" t="str">
        <x:v>HP LJ P3015</x:v>
      </x:c>
      <x:c r="D738" s="191" t="str">
        <x:v>B/W Laser Prints</x:v>
      </x:c>
      <x:c r="E738" s="191" t="str">
        <x:v>VNB3108103</x:v>
      </x:c>
      <x:c r="F738" s="191" t="str">
        <x:v>Inactive</x:v>
      </x:c>
      <x:c r="G738" s="191" t="str">
        <x:v>3008 - Phoenix, AZ</x:v>
      </x:c>
      <x:c r="H738" s="191" t="str">
        <x:v/>
      </x:c>
      <x:c r="I738" s="191" t="str">
        <x:v>Storage</x:v>
      </x:c>
      <x:c r="J738" s="191" t="str">
        <x:v/>
      </x:c>
      <x:c r="K738" s="191" t="str">
        <x:v/>
      </x:c>
      <x:c r="L738" s="191" t="str">
        <x:v>3008</x:v>
      </x:c>
      <x:c r="M738" s="191" t="str">
        <x:v>5/21/2018</x:v>
      </x:c>
      <x:c r="N738" s="189" t="n">
        <x:v>69926.00</x:v>
      </x:c>
      <x:c r="O738" s="191" t="str">
        <x:v>8/31/2018</x:v>
      </x:c>
      <x:c r="P738" s="189" t="n">
        <x:v>69926.00</x:v>
      </x:c>
      <x:c r="Q738" s="206" t="n">
        <x:v>0.00</x:v>
      </x:c>
      <x:c r="R738" s="206" t="n">
        <x:v>0.00</x:v>
      </x:c>
      <x:c r="S738" s="189" t="n">
        <x:v/>
      </x:c>
      <x:c r="T738" s="187" t="n">
        <x:f ca="1">=IF(AND(U738=0,S738&gt;0),-100%,IF(OR(S738=0,S738="-"),"-",IF(AND(S738=0,U738=0),0%,IF(S738&lt;U738,SUM(U738-S738)/S738,IF(S738&gt;U738,SUM(-1*(S738-U738)/S738),"")))))</x:f>
        <x:v/>
      </x:c>
      <x:c r="U738" s="189" t="n">
        <x:v>0.00</x:v>
      </x:c>
      <x:c r="V738" s="189" t="n">
        <x:f ca="1">=SUM(U738/ round((O738- M738)/30.42,0))</x:f>
        <x:v/>
      </x:c>
      <x:c r="W738" s="195">
        <x:f ca="1">=IF(T738="","",IF(T738="-","",IF(U738=0,"",IF(OR(T738&gt;AA4,T738&lt;-AA4),"*",""))))</x:f>
        <x:v/>
      </x:c>
      <x:c r="X738" s="91" t="str">
        <x:v/>
      </x:c>
    </x:row>
    <x:row r="739" spans="1:25" s="12" x14ac:dyDescent="0.25">
      <x:c r="A739" s="96" t="str">
        <x:v>731</x:v>
      </x:c>
      <x:c r="B739" s="192" t="str">
        <x:v>FPR51577</x:v>
      </x:c>
      <x:c r="C739" s="192" t="str">
        <x:v>HP LJ M401dn</x:v>
      </x:c>
      <x:c r="D739" s="192" t="str">
        <x:v>B/W Laser Prints</x:v>
      </x:c>
      <x:c r="E739" s="192" t="str">
        <x:v>VNG3H13504</x:v>
      </x:c>
      <x:c r="F739" s="192" t="str">
        <x:v>Active</x:v>
      </x:c>
      <x:c r="G739" s="192" t="str">
        <x:v>1019 - Austin-Ryan HVAC</x:v>
      </x:c>
      <x:c r="H739" s="192" t="str">
        <x:v/>
      </x:c>
      <x:c r="I739" s="192" t="str">
        <x:v>Warehouse</x:v>
      </x:c>
      <x:c r="J739" s="192" t="str">
        <x:v/>
      </x:c>
      <x:c r="K739" s="192" t="str">
        <x:v/>
      </x:c>
      <x:c r="L739" s="192" t="str">
        <x:v>1019</x:v>
      </x:c>
      <x:c r="M739" s="192" t="str">
        <x:v>5/31/2018</x:v>
      </x:c>
      <x:c r="N739" s="183" t="n">
        <x:v>5266.00</x:v>
      </x:c>
      <x:c r="O739" s="192" t="str">
        <x:v>9/7/2018</x:v>
      </x:c>
      <x:c r="P739" s="183" t="n">
        <x:v>5266.00</x:v>
      </x:c>
      <x:c r="Q739" s="207" t="n">
        <x:v>0.00</x:v>
      </x:c>
      <x:c r="R739" s="207" t="n">
        <x:v>0.00</x:v>
      </x:c>
      <x:c r="S739" s="183" t="n">
        <x:v/>
      </x:c>
      <x:c r="T739" s="182" t="n">
        <x:f ca="1">=IF(AND(U739=0,S739&gt;0),-100%,IF(OR(S739=0,S739="-"),"-",IF(AND(S739=0,U739=0),0%,IF(S739&lt;U739,SUM(U739-S739)/S739,IF(S739&gt;U739,SUM(-1*(S739-U739)/S739),"")))))</x:f>
        <x:v/>
      </x:c>
      <x:c r="U739" s="183" t="n">
        <x:v>0.00</x:v>
      </x:c>
      <x:c r="V739" s="183" t="n">
        <x:f ca="1">=SUM(U739/ round((O739- M739)/30.42,0))</x:f>
        <x:v/>
      </x:c>
      <x:c r="W739" s="196">
        <x:f ca="1">=IF(T739="","",IF(T739="-","",IF(U739=0,"",IF(OR(T739&gt;AA4,T739&lt;-AA4),"*",""))))</x:f>
        <x:v/>
      </x:c>
      <x:c r="X739" s="98" t="str">
        <x:v/>
      </x:c>
    </x:row>
    <x:row r="740" spans="1:25" s="12" x14ac:dyDescent="0.25">
      <x:c r="A740" s="90" t="str">
        <x:v>732</x:v>
      </x:c>
      <x:c r="B740" s="191" t="str">
        <x:v>AFPR51545</x:v>
      </x:c>
      <x:c r="C740" s="191" t="str">
        <x:v>HP LJ M401n</x:v>
      </x:c>
      <x:c r="D740" s="191" t="str">
        <x:v>B/W Laser Prints</x:v>
      </x:c>
      <x:c r="E740" s="191" t="str">
        <x:v>PHGDB61030</x:v>
      </x:c>
      <x:c r="F740" s="191" t="str">
        <x:v>Inactive</x:v>
      </x:c>
      <x:c r="G740" s="191" t="str">
        <x:v>1115 - Expressions Home Gallery</x:v>
      </x:c>
      <x:c r="H740" s="191" t="str">
        <x:v/>
      </x:c>
      <x:c r="I740" s="191" t="str">
        <x:v>Not at this location / Cannot Find</x:v>
      </x:c>
      <x:c r="J740" s="191" t="str">
        <x:v/>
      </x:c>
      <x:c r="K740" s="191" t="str">
        <x:v/>
      </x:c>
      <x:c r="L740" s="191" t="str">
        <x:v>1115</x:v>
      </x:c>
      <x:c r="M740" s="191" t="str">
        <x:v>2/28/2018</x:v>
      </x:c>
      <x:c r="N740" s="189" t="n">
        <x:v>14811.00</x:v>
      </x:c>
      <x:c r="O740" s="191" t="str">
        <x:v>5/21/2018</x:v>
      </x:c>
      <x:c r="P740" s="189" t="n">
        <x:v>14811.00</x:v>
      </x:c>
      <x:c r="Q740" s="206" t="n">
        <x:v>0.00</x:v>
      </x:c>
      <x:c r="R740" s="206" t="n">
        <x:v>0.00</x:v>
      </x:c>
      <x:c r="S740" s="189" t="n">
        <x:v/>
      </x:c>
      <x:c r="T740" s="187" t="n">
        <x:f ca="1">=IF(AND(U740=0,S740&gt;0),-100%,IF(OR(S740=0,S740="-"),"-",IF(AND(S740=0,U740=0),0%,IF(S740&lt;U740,SUM(U740-S740)/S740,IF(S740&gt;U740,SUM(-1*(S740-U740)/S740),"")))))</x:f>
        <x:v/>
      </x:c>
      <x:c r="U740" s="189" t="n">
        <x:v>0.00</x:v>
      </x:c>
      <x:c r="V740" s="189" t="n">
        <x:f ca="1">=SUM(U740/ round((O740- M740)/30.42,0))</x:f>
        <x:v/>
      </x:c>
      <x:c r="W740" s="195">
        <x:f ca="1">=IF(T740="","",IF(T740="-","",IF(U740=0,"",IF(OR(T740&gt;AA4,T740&lt;-AA4),"*",""))))</x:f>
        <x:v/>
      </x:c>
      <x:c r="X740" s="91" t="str">
        <x:v/>
      </x:c>
    </x:row>
    <x:row r="741" spans="1:25" s="12" x14ac:dyDescent="0.25">
      <x:c r="A741" s="96" t="str">
        <x:v>733</x:v>
      </x:c>
      <x:c r="B741" s="192" t="str">
        <x:v>FPR55906</x:v>
      </x:c>
      <x:c r="C741" s="192" t="str">
        <x:v>HP LJ M401n</x:v>
      </x:c>
      <x:c r="D741" s="192" t="str">
        <x:v>B/W Laser Prints</x:v>
      </x:c>
      <x:c r="E741" s="192" t="str">
        <x:v>PHGDB79196</x:v>
      </x:c>
      <x:c r="F741" s="192" t="str">
        <x:v>Active</x:v>
      </x:c>
      <x:c r="G741" s="192" t="str">
        <x:v>2004 - Van Nuys</x:v>
      </x:c>
      <x:c r="H741" s="192" t="str">
        <x:v/>
      </x:c>
      <x:c r="I741" s="192" t="str">
        <x:v>Eclipse Printer</x:v>
      </x:c>
      <x:c r="J741" s="192" t="str">
        <x:v/>
      </x:c>
      <x:c r="K741" s="192" t="str">
        <x:v/>
      </x:c>
      <x:c r="L741" s="192" t="str">
        <x:v>2004</x:v>
      </x:c>
      <x:c r="M741" s="192" t="str">
        <x:v>3/1/2016</x:v>
      </x:c>
      <x:c r="N741" s="183" t="n">
        <x:v>0.00</x:v>
      </x:c>
      <x:c r="O741" s="192" t="str">
        <x:v>5/31/2016</x:v>
      </x:c>
      <x:c r="P741" s="183" t="n">
        <x:v>0.00</x:v>
      </x:c>
      <x:c r="Q741" s="207" t="n">
        <x:v>0.00</x:v>
      </x:c>
      <x:c r="R741" s="207" t="n">
        <x:v>0.00</x:v>
      </x:c>
      <x:c r="S741" s="183" t="n">
        <x:v/>
      </x:c>
      <x:c r="T741" s="182" t="n">
        <x:f ca="1">=IF(AND(U741=0,S741&gt;0),-100%,IF(OR(S741=0,S741="-"),"-",IF(AND(S741=0,U741=0),0%,IF(S741&lt;U741,SUM(U741-S741)/S741,IF(S741&gt;U741,SUM(-1*(S741-U741)/S741),"")))))</x:f>
        <x:v/>
      </x:c>
      <x:c r="U741" s="183" t="n">
        <x:v>0.00</x:v>
      </x:c>
      <x:c r="V741" s="183" t="n">
        <x:f ca="1">=SUM(U741/ round((O741- M741)/30.42,0))</x:f>
        <x:v/>
      </x:c>
      <x:c r="W741" s="196">
        <x:f ca="1">=IF(T741="","",IF(T741="-","",IF(U741=0,"",IF(OR(T741&gt;AA4,T741&lt;-AA4),"*",""))))</x:f>
        <x:v/>
      </x:c>
      <x:c r="X741" s="98" t="str">
        <x:v/>
      </x:c>
    </x:row>
    <x:row r="742" spans="1:25" s="12" x14ac:dyDescent="0.25">
      <x:c r="A742" s="90" t="str">
        <x:v>734</x:v>
      </x:c>
      <x:c r="B742" s="191" t="str">
        <x:v>FPR51662</x:v>
      </x:c>
      <x:c r="C742" s="191" t="str">
        <x:v>HP LJ M401dn</x:v>
      </x:c>
      <x:c r="D742" s="191" t="str">
        <x:v>B/W Laser Prints</x:v>
      </x:c>
      <x:c r="E742" s="191" t="str">
        <x:v>PHGFB82839</x:v>
      </x:c>
      <x:c r="F742" s="191" t="str">
        <x:v>Active</x:v>
      </x:c>
      <x:c r="G742" s="191" t="str">
        <x:v>4001 - Denver, CO</x:v>
      </x:c>
      <x:c r="H742" s="191" t="str">
        <x:v/>
      </x:c>
      <x:c r="I742" s="191" t="str">
        <x:v/>
      </x:c>
      <x:c r="J742" s="191" t="str">
        <x:v/>
      </x:c>
      <x:c r="K742" s="191" t="str">
        <x:v/>
      </x:c>
      <x:c r="L742" s="191" t="str">
        <x:v>4001</x:v>
      </x:c>
      <x:c r="M742" s="191" t="str">
        <x:v>8/21/2015</x:v>
      </x:c>
      <x:c r="N742" s="189" t="n">
        <x:v>0.00</x:v>
      </x:c>
      <x:c r="O742" s="191" t="str">
        <x:v>8/21/2015</x:v>
      </x:c>
      <x:c r="P742" s="189" t="n">
        <x:v>0.00</x:v>
      </x:c>
      <x:c r="Q742" s="206" t="n">
        <x:v>0.00</x:v>
      </x:c>
      <x:c r="R742" s="206" t="n">
        <x:v>0.00</x:v>
      </x:c>
      <x:c r="S742" s="189" t="n">
        <x:v/>
      </x:c>
      <x:c r="T742" s="187" t="n">
        <x:f ca="1">=IF(AND(U742=0,S742&gt;0),-100%,IF(OR(S742=0,S742="-"),"-",IF(AND(S742=0,U742=0),0%,IF(S742&lt;U742,SUM(U742-S742)/S742,IF(S742&gt;U742,SUM(-1*(S742-U742)/S742),"")))))</x:f>
        <x:v/>
      </x:c>
      <x:c r="U742" s="189" t="n">
        <x:v>0.00</x:v>
      </x:c>
      <x:c r="V742" s="189" t="n">
        <x:f ca="1">=SUM(U742/ round((O742- M742)/30.42,0))</x:f>
        <x:v/>
      </x:c>
      <x:c r="W742" s="195">
        <x:f ca="1">=IF(T742="","",IF(T742="-","",IF(U742=0,"",IF(OR(T742&gt;AA4,T742&lt;-AA4),"*",""))))</x:f>
        <x:v/>
      </x:c>
      <x:c r="X742" s="91" t="str">
        <x:v/>
      </x:c>
    </x:row>
    <x:row r="743" spans="1:25" s="12" x14ac:dyDescent="0.25">
      <x:c r="A743" s="96" t="str">
        <x:v>735</x:v>
      </x:c>
      <x:c r="B743" s="192" t="str">
        <x:v>FPR49096</x:v>
      </x:c>
      <x:c r="C743" s="192" t="str">
        <x:v>HP CLJ M476nw</x:v>
      </x:c>
      <x:c r="D743" s="192" t="str">
        <x:v>B/W Laser Prints</x:v>
      </x:c>
      <x:c r="E743" s="192" t="str">
        <x:v>CNB6G391MS</x:v>
      </x:c>
      <x:c r="F743" s="192" t="str">
        <x:v>Active</x:v>
      </x:c>
      <x:c r="G743" s="192" t="str">
        <x:v>1051 - Conroe HVAC</x:v>
      </x:c>
      <x:c r="H743" s="192" t="str">
        <x:v/>
      </x:c>
      <x:c r="I743" s="192" t="str">
        <x:v>Temporarily Unplugged for Remodeling</x:v>
      </x:c>
      <x:c r="J743" s="192" t="str">
        <x:v/>
      </x:c>
      <x:c r="K743" s="192" t="str">
        <x:v/>
      </x:c>
      <x:c r="L743" s="192" t="str">
        <x:v>1051</x:v>
      </x:c>
      <x:c r="M743" s="192" t="str">
        <x:v>8/31/2015</x:v>
      </x:c>
      <x:c r="N743" s="183" t="n">
        <x:v>4473.00</x:v>
      </x:c>
      <x:c r="O743" s="192" t="str">
        <x:v>12/9/2015</x:v>
      </x:c>
      <x:c r="P743" s="183" t="n">
        <x:v>4473.00</x:v>
      </x:c>
      <x:c r="Q743" s="207" t="n">
        <x:v>0.00</x:v>
      </x:c>
      <x:c r="R743" s="207" t="n">
        <x:v>0.00</x:v>
      </x:c>
      <x:c r="S743" s="183" t="n">
        <x:v/>
      </x:c>
      <x:c r="T743" s="182" t="n">
        <x:f ca="1">=IF(AND(U743=0,S743&gt;0),-100%,IF(OR(S743=0,S743="-"),"-",IF(AND(S743=0,U743=0),0%,IF(S743&lt;U743,SUM(U743-S743)/S743,IF(S743&gt;U743,SUM(-1*(S743-U743)/S743),"")))))</x:f>
        <x:v/>
      </x:c>
      <x:c r="U743" s="183" t="n">
        <x:v>0.00</x:v>
      </x:c>
      <x:c r="V743" s="183" t="n">
        <x:f ca="1">=SUM(U743/ round((O743- M743)/30.42,0))</x:f>
        <x:v/>
      </x:c>
      <x:c r="W743" s="196">
        <x:f ca="1">=IF(T743="","",IF(T743="-","",IF(U743=0,"",IF(OR(T743&gt;AA4,T743&lt;-AA4),"*",""))))</x:f>
        <x:v/>
      </x:c>
      <x:c r="X743" s="98" t="str">
        <x:v/>
      </x:c>
    </x:row>
    <x:row r="744" spans="1:25" s="12" x14ac:dyDescent="0.25">
      <x:c r="A744" s="90" t="str">
        <x:v>736</x:v>
      </x:c>
      <x:c r="B744" s="191" t="str">
        <x:v>FPR50663</x:v>
      </x:c>
      <x:c r="C744" s="191" t="str">
        <x:v>Ricoh SP C320DN</x:v>
      </x:c>
      <x:c r="D744" s="191" t="str">
        <x:v>B/W Laser Prints</x:v>
      </x:c>
      <x:c r="E744" s="191" t="str">
        <x:v>S9949100571</x:v>
      </x:c>
      <x:c r="F744" s="191" t="str">
        <x:v>Active</x:v>
      </x:c>
      <x:c r="G744" s="191" t="str">
        <x:v>M650 - Fort Worth (Corp)</x:v>
      </x:c>
      <x:c r="H744" s="191" t="str">
        <x:v/>
      </x:c>
      <x:c r="I744" s="191" t="str">
        <x:v>Regional Sales / Royal West</x:v>
      </x:c>
      <x:c r="J744" s="191" t="str">
        <x:v/>
      </x:c>
      <x:c r="K744" s="191" t="str">
        <x:v/>
      </x:c>
      <x:c r="L744" s="191" t="str">
        <x:v>F801</x:v>
      </x:c>
      <x:c r="M744" s="191" t="str">
        <x:v>2/22/2016</x:v>
      </x:c>
      <x:c r="N744" s="189" t="n">
        <x:v>457.00</x:v>
      </x:c>
      <x:c r="O744" s="191" t="str">
        <x:v>5/27/2016</x:v>
      </x:c>
      <x:c r="P744" s="189" t="n">
        <x:v>457.00</x:v>
      </x:c>
      <x:c r="Q744" s="206" t="n">
        <x:v>0.00</x:v>
      </x:c>
      <x:c r="R744" s="206" t="n">
        <x:v>0.00</x:v>
      </x:c>
      <x:c r="S744" s="189" t="n">
        <x:v/>
      </x:c>
      <x:c r="T744" s="187" t="n">
        <x:f ca="1">=IF(AND(U744=0,S744&gt;0),-100%,IF(OR(S744=0,S744="-"),"-",IF(AND(S744=0,U744=0),0%,IF(S744&lt;U744,SUM(U744-S744)/S744,IF(S744&gt;U744,SUM(-1*(S744-U744)/S744),"")))))</x:f>
        <x:v/>
      </x:c>
      <x:c r="U744" s="189" t="n">
        <x:v>0.00</x:v>
      </x:c>
      <x:c r="V744" s="189" t="n">
        <x:f ca="1">=SUM(U744/ round((O744- M744)/30.42,0))</x:f>
        <x:v/>
      </x:c>
      <x:c r="W744" s="195">
        <x:f ca="1">=IF(T744="","",IF(T744="-","",IF(U744=0,"",IF(OR(T744&gt;AA4,T744&lt;-AA4),"*",""))))</x:f>
        <x:v/>
      </x:c>
      <x:c r="X744" s="91" t="str">
        <x:v/>
      </x:c>
    </x:row>
    <x:row r="745" spans="1:25" s="12" x14ac:dyDescent="0.25">
      <x:c r="A745" s="96" t="str">
        <x:v>737</x:v>
      </x:c>
      <x:c r="B745" s="192" t="str">
        <x:v>FPR48586</x:v>
      </x:c>
      <x:c r="C745" s="192" t="str">
        <x:v>HP LJ M401dn</x:v>
      </x:c>
      <x:c r="D745" s="192" t="str">
        <x:v>B/W Laser Prints</x:v>
      </x:c>
      <x:c r="E745" s="192" t="str">
        <x:v>PHGFF11579</x:v>
      </x:c>
      <x:c r="F745" s="192" t="str">
        <x:v>Active</x:v>
      </x:c>
      <x:c r="G745" s="192" t="str">
        <x:v>1131 - Houston</x:v>
      </x:c>
      <x:c r="H745" s="192" t="str">
        <x:v/>
      </x:c>
      <x:c r="I745" s="192" t="str">
        <x:v>Showroom</x:v>
      </x:c>
      <x:c r="J745" s="192" t="str">
        <x:v>2</x:v>
      </x:c>
      <x:c r="K745" s="192" t="str">
        <x:v>Emily</x:v>
      </x:c>
      <x:c r="L745" s="192" t="str">
        <x:v>1131</x:v>
      </x:c>
      <x:c r="M745" s="192" t="str">
        <x:v>6/1/2014</x:v>
      </x:c>
      <x:c r="N745" s="183" t="n">
        <x:v>0.00</x:v>
      </x:c>
      <x:c r="O745" s="192" t="str">
        <x:v>11/30/2014</x:v>
      </x:c>
      <x:c r="P745" s="183" t="n">
        <x:v>0.00</x:v>
      </x:c>
      <x:c r="Q745" s="207" t="n">
        <x:v>0.00</x:v>
      </x:c>
      <x:c r="R745" s="207" t="n">
        <x:v>0.00</x:v>
      </x:c>
      <x:c r="S745" s="183" t="n">
        <x:v/>
      </x:c>
      <x:c r="T745" s="182" t="n">
        <x:f ca="1">=IF(AND(U745=0,S745&gt;0),-100%,IF(OR(S745=0,S745="-"),"-",IF(AND(S745=0,U745=0),0%,IF(S745&lt;U745,SUM(U745-S745)/S745,IF(S745&gt;U745,SUM(-1*(S745-U745)/S745),"")))))</x:f>
        <x:v/>
      </x:c>
      <x:c r="U745" s="183" t="n">
        <x:v>0.00</x:v>
      </x:c>
      <x:c r="V745" s="183" t="n">
        <x:f ca="1">=SUM(U745/ round((O745- M745)/30.42,0))</x:f>
        <x:v/>
      </x:c>
      <x:c r="W745" s="196">
        <x:f ca="1">=IF(T745="","",IF(T745="-","",IF(U745=0,"",IF(OR(T745&gt;AA4,T745&lt;-AA4),"*",""))))</x:f>
        <x:v/>
      </x:c>
      <x:c r="X745" s="98" t="str">
        <x:v/>
      </x:c>
    </x:row>
    <x:row r="746" spans="1:25" s="12" x14ac:dyDescent="0.25">
      <x:c r="A746" s="90" t="str">
        <x:v>738</x:v>
      </x:c>
      <x:c r="B746" s="191" t="str">
        <x:v>FPR50559</x:v>
      </x:c>
      <x:c r="C746" s="191" t="str">
        <x:v>Ricoh SP C320DN</x:v>
      </x:c>
      <x:c r="D746" s="191" t="str">
        <x:v>B/W Laser Prints</x:v>
      </x:c>
      <x:c r="E746" s="191" t="str">
        <x:v>S9949400155</x:v>
      </x:c>
      <x:c r="F746" s="191" t="str">
        <x:v>Active</x:v>
      </x:c>
      <x:c r="G746" s="191" t="str">
        <x:v>M100 - Water Gardens Bldg.</x:v>
      </x:c>
      <x:c r="H746" s="191" t="str">
        <x:v/>
      </x:c>
      <x:c r="I746" s="191" t="str">
        <x:v/>
      </x:c>
      <x:c r="J746" s="191" t="str">
        <x:v/>
      </x:c>
      <x:c r="K746" s="191" t="str">
        <x:v>Ron Bohanon</x:v>
      </x:c>
      <x:c r="L746" s="191" t="str">
        <x:v>M600</x:v>
      </x:c>
      <x:c r="M746" s="191" t="str">
        <x:v>2/22/2016</x:v>
      </x:c>
      <x:c r="N746" s="189" t="n">
        <x:v>87.00</x:v>
      </x:c>
      <x:c r="O746" s="191" t="str">
        <x:v>5/27/2016</x:v>
      </x:c>
      <x:c r="P746" s="189" t="n">
        <x:v>87.00</x:v>
      </x:c>
      <x:c r="Q746" s="206" t="n">
        <x:v>0.00</x:v>
      </x:c>
      <x:c r="R746" s="206" t="n">
        <x:v>0.00</x:v>
      </x:c>
      <x:c r="S746" s="189" t="n">
        <x:v/>
      </x:c>
      <x:c r="T746" s="187" t="n">
        <x:f ca="1">=IF(AND(U746=0,S746&gt;0),-100%,IF(OR(S746=0,S746="-"),"-",IF(AND(S746=0,U746=0),0%,IF(S746&lt;U746,SUM(U746-S746)/S746,IF(S746&gt;U746,SUM(-1*(S746-U746)/S746),"")))))</x:f>
        <x:v/>
      </x:c>
      <x:c r="U746" s="189" t="n">
        <x:v>0.00</x:v>
      </x:c>
      <x:c r="V746" s="189" t="n">
        <x:f ca="1">=SUM(U746/ round((O746- M746)/30.42,0))</x:f>
        <x:v/>
      </x:c>
      <x:c r="W746" s="195">
        <x:f ca="1">=IF(T746="","",IF(T746="-","",IF(U746=0,"",IF(OR(T746&gt;AA4,T746&lt;-AA4),"*",""))))</x:f>
        <x:v/>
      </x:c>
      <x:c r="X746" s="91" t="str">
        <x:v/>
      </x:c>
    </x:row>
    <x:row r="747" spans="1:25" s="12" x14ac:dyDescent="0.25">
      <x:c r="A747" s="96" t="str">
        <x:v>739</x:v>
      </x:c>
      <x:c r="B747" s="192" t="str">
        <x:v>AFPR56045</x:v>
      </x:c>
      <x:c r="C747" s="192" t="str">
        <x:v>HP LJ M402dn</x:v>
      </x:c>
      <x:c r="D747" s="192" t="str">
        <x:v>B/W Laser Prints</x:v>
      </x:c>
      <x:c r="E747" s="192" t="str">
        <x:v>PHB5C00676</x:v>
      </x:c>
      <x:c r="F747" s="192" t="str">
        <x:v>Inactive</x:v>
      </x:c>
      <x:c r="G747" s="192" t="str">
        <x:v>3004 - Mesa (Pima)</x:v>
      </x:c>
      <x:c r="H747" s="192" t="str">
        <x:v/>
      </x:c>
      <x:c r="I747" s="192" t="str">
        <x:v>Storage</x:v>
      </x:c>
      <x:c r="J747" s="192" t="str">
        <x:v/>
      </x:c>
      <x:c r="K747" s="192" t="str">
        <x:v/>
      </x:c>
      <x:c r="L747" s="192" t="str">
        <x:v>3004</x:v>
      </x:c>
      <x:c r="M747" s="192" t="str">
        <x:v>2/28/2018</x:v>
      </x:c>
      <x:c r="N747" s="183" t="n">
        <x:v>0.00</x:v>
      </x:c>
      <x:c r="O747" s="192" t="str">
        <x:v>5/21/2018</x:v>
      </x:c>
      <x:c r="P747" s="183" t="n">
        <x:v>0.00</x:v>
      </x:c>
      <x:c r="Q747" s="207" t="n">
        <x:v>0.00</x:v>
      </x:c>
      <x:c r="R747" s="207" t="n">
        <x:v>0.00</x:v>
      </x:c>
      <x:c r="S747" s="183" t="n">
        <x:v/>
      </x:c>
      <x:c r="T747" s="182" t="n">
        <x:f ca="1">=IF(AND(U747=0,S747&gt;0),-100%,IF(OR(S747=0,S747="-"),"-",IF(AND(S747=0,U747=0),0%,IF(S747&lt;U747,SUM(U747-S747)/S747,IF(S747&gt;U747,SUM(-1*(S747-U747)/S747),"")))))</x:f>
        <x:v/>
      </x:c>
      <x:c r="U747" s="183" t="n">
        <x:v>0.00</x:v>
      </x:c>
      <x:c r="V747" s="183" t="n">
        <x:f ca="1">=SUM(U747/ round((O747- M747)/30.42,0))</x:f>
        <x:v/>
      </x:c>
      <x:c r="W747" s="196">
        <x:f ca="1">=IF(T747="","",IF(T747="-","",IF(U747=0,"",IF(OR(T747&gt;AA4,T747&lt;-AA4),"*",""))))</x:f>
        <x:v/>
      </x:c>
      <x:c r="X747" s="98" t="str">
        <x:v/>
      </x:c>
    </x:row>
    <x:row r="748" spans="1:25" s="12" x14ac:dyDescent="0.25">
      <x:c r="A748" s="90" t="str">
        <x:v>740</x:v>
      </x:c>
      <x:c r="B748" s="191" t="str">
        <x:v>FPR51661</x:v>
      </x:c>
      <x:c r="C748" s="191" t="str">
        <x:v>HP LJ M401dn</x:v>
      </x:c>
      <x:c r="D748" s="191" t="str">
        <x:v>B/W Laser Prints</x:v>
      </x:c>
      <x:c r="E748" s="191" t="str">
        <x:v>PHGFB82841</x:v>
      </x:c>
      <x:c r="F748" s="191" t="str">
        <x:v>Active</x:v>
      </x:c>
      <x:c r="G748" s="191" t="str">
        <x:v>1064 - Rockwall</x:v>
      </x:c>
      <x:c r="H748" s="191" t="str">
        <x:v/>
      </x:c>
      <x:c r="I748" s="191" t="str">
        <x:v/>
      </x:c>
      <x:c r="J748" s="191" t="str">
        <x:v/>
      </x:c>
      <x:c r="K748" s="191" t="str">
        <x:v/>
      </x:c>
      <x:c r="L748" s="191" t="str">
        <x:v>1064</x:v>
      </x:c>
      <x:c r="M748" s="191" t="str">
        <x:v>8/21/2015</x:v>
      </x:c>
      <x:c r="N748" s="189" t="n">
        <x:v>0.00</x:v>
      </x:c>
      <x:c r="O748" s="191" t="str">
        <x:v>8/21/2015</x:v>
      </x:c>
      <x:c r="P748" s="189" t="n">
        <x:v>0.00</x:v>
      </x:c>
      <x:c r="Q748" s="206" t="n">
        <x:v>0.00</x:v>
      </x:c>
      <x:c r="R748" s="206" t="n">
        <x:v>0.00</x:v>
      </x:c>
      <x:c r="S748" s="189" t="n">
        <x:v/>
      </x:c>
      <x:c r="T748" s="187" t="n">
        <x:f ca="1">=IF(AND(U748=0,S748&gt;0),-100%,IF(OR(S748=0,S748="-"),"-",IF(AND(S748=0,U748=0),0%,IF(S748&lt;U748,SUM(U748-S748)/S748,IF(S748&gt;U748,SUM(-1*(S748-U748)/S748),"")))))</x:f>
        <x:v/>
      </x:c>
      <x:c r="U748" s="189" t="n">
        <x:v>0.00</x:v>
      </x:c>
      <x:c r="V748" s="189" t="n">
        <x:f ca="1">=SUM(U748/ round((O748- M748)/30.42,0))</x:f>
        <x:v/>
      </x:c>
      <x:c r="W748" s="195">
        <x:f ca="1">=IF(T748="","",IF(T748="-","",IF(U748=0,"",IF(OR(T748&gt;AA4,T748&lt;-AA4),"*",""))))</x:f>
        <x:v/>
      </x:c>
      <x:c r="X748" s="91" t="str">
        <x:v/>
      </x:c>
    </x:row>
    <x:row r="749" spans="1:25" s="12" x14ac:dyDescent="0.25">
      <x:c r="A749" s="96" t="str">
        <x:v>741</x:v>
      </x:c>
      <x:c r="B749" s="192" t="str">
        <x:v>FPR59348</x:v>
      </x:c>
      <x:c r="C749" s="192" t="str">
        <x:v>Canon IR 400</x:v>
      </x:c>
      <x:c r="D749" s="192" t="str">
        <x:v>B/W Laser Prints</x:v>
      </x:c>
      <x:c r="E749" s="192" t="str">
        <x:v>QLA41275</x:v>
      </x:c>
      <x:c r="F749" s="192" t="str">
        <x:v>Active</x:v>
      </x:c>
      <x:c r="G749" s="192" t="str">
        <x:v>1136 - Stafford</x:v>
      </x:c>
      <x:c r="H749" s="192" t="str">
        <x:v/>
      </x:c>
      <x:c r="I749" s="192" t="str">
        <x:v/>
      </x:c>
      <x:c r="J749" s="192" t="str">
        <x:v/>
      </x:c>
      <x:c r="K749" s="192" t="str">
        <x:v/>
      </x:c>
      <x:c r="L749" s="192" t="str">
        <x:v>1136</x:v>
      </x:c>
      <x:c r="M749" s="192" t="str">
        <x:v>6/1/2018</x:v>
      </x:c>
      <x:c r="N749" s="183" t="n">
        <x:v>0.00</x:v>
      </x:c>
      <x:c r="O749" s="192" t="str">
        <x:v>8/31/2018</x:v>
      </x:c>
      <x:c r="P749" s="183" t="n">
        <x:v>0.00</x:v>
      </x:c>
      <x:c r="Q749" s="207" t="n">
        <x:v>0.00</x:v>
      </x:c>
      <x:c r="R749" s="207" t="n">
        <x:v>0.00</x:v>
      </x:c>
      <x:c r="S749" s="183" t="n">
        <x:v/>
      </x:c>
      <x:c r="T749" s="182" t="n">
        <x:f ca="1">=IF(AND(U749=0,S749&gt;0),-100%,IF(OR(S749=0,S749="-"),"-",IF(AND(S749=0,U749=0),0%,IF(S749&lt;U749,SUM(U749-S749)/S749,IF(S749&gt;U749,SUM(-1*(S749-U749)/S749),"")))))</x:f>
        <x:v/>
      </x:c>
      <x:c r="U749" s="183" t="n">
        <x:v>0.00</x:v>
      </x:c>
      <x:c r="V749" s="183" t="n">
        <x:f ca="1">=SUM(U749/ round((O749- M749)/30.42,0))</x:f>
        <x:v/>
      </x:c>
      <x:c r="W749" s="196">
        <x:f ca="1">=IF(T749="","",IF(T749="-","",IF(U749=0,"",IF(OR(T749&gt;AA4,T749&lt;-AA4),"*",""))))</x:f>
        <x:v/>
      </x:c>
      <x:c r="X749" s="98" t="str">
        <x:v/>
      </x:c>
    </x:row>
    <x:row r="750" spans="1:25" s="12" x14ac:dyDescent="0.25">
      <x:c r="A750" s="90" t="str">
        <x:v>742</x:v>
      </x:c>
      <x:c r="B750" s="191" t="str">
        <x:v>FPR59282</x:v>
      </x:c>
      <x:c r="C750" s="191" t="str">
        <x:v>HP LJ M402dn</x:v>
      </x:c>
      <x:c r="D750" s="191" t="str">
        <x:v>B/W Laser Prints</x:v>
      </x:c>
      <x:c r="E750" s="191" t="str">
        <x:v>PHB5C41428</x:v>
      </x:c>
      <x:c r="F750" s="191" t="str">
        <x:v>Active</x:v>
      </x:c>
      <x:c r="G750" s="191" t="str">
        <x:v>1136 - Stafford</x:v>
      </x:c>
      <x:c r="H750" s="191" t="str">
        <x:v/>
      </x:c>
      <x:c r="I750" s="191" t="str">
        <x:v/>
      </x:c>
      <x:c r="J750" s="191" t="str">
        <x:v/>
      </x:c>
      <x:c r="K750" s="191" t="str">
        <x:v/>
      </x:c>
      <x:c r="L750" s="191" t="str">
        <x:v>1136</x:v>
      </x:c>
      <x:c r="M750" s="191" t="str">
        <x:v>6/1/2018</x:v>
      </x:c>
      <x:c r="N750" s="189" t="n">
        <x:v>0.00</x:v>
      </x:c>
      <x:c r="O750" s="191" t="str">
        <x:v>8/31/2018</x:v>
      </x:c>
      <x:c r="P750" s="189" t="n">
        <x:v>0.00</x:v>
      </x:c>
      <x:c r="Q750" s="206" t="n">
        <x:v>0.00</x:v>
      </x:c>
      <x:c r="R750" s="206" t="n">
        <x:v>0.00</x:v>
      </x:c>
      <x:c r="S750" s="189" t="n">
        <x:v/>
      </x:c>
      <x:c r="T750" s="187" t="n">
        <x:f ca="1">=IF(AND(U750=0,S750&gt;0),-100%,IF(OR(S750=0,S750="-"),"-",IF(AND(S750=0,U750=0),0%,IF(S750&lt;U750,SUM(U750-S750)/S750,IF(S750&gt;U750,SUM(-1*(S750-U750)/S750),"")))))</x:f>
        <x:v/>
      </x:c>
      <x:c r="U750" s="189" t="n">
        <x:v>0.00</x:v>
      </x:c>
      <x:c r="V750" s="189" t="n">
        <x:f ca="1">=SUM(U750/ round((O750- M750)/30.42,0))</x:f>
        <x:v/>
      </x:c>
      <x:c r="W750" s="195">
        <x:f ca="1">=IF(T750="","",IF(T750="-","",IF(U750=0,"",IF(OR(T750&gt;AA4,T750&lt;-AA4),"*",""))))</x:f>
        <x:v/>
      </x:c>
      <x:c r="X750" s="91" t="str">
        <x:v/>
      </x:c>
    </x:row>
    <x:row r="751" spans="1:25" s="12" x14ac:dyDescent="0.25">
      <x:c r="A751" s="96" t="str">
        <x:v>743</x:v>
      </x:c>
      <x:c r="B751" s="192" t="str">
        <x:v>FPR55924</x:v>
      </x:c>
      <x:c r="C751" s="192" t="str">
        <x:v>HP LJ M401n</x:v>
      </x:c>
      <x:c r="D751" s="192" t="str">
        <x:v>B/W Laser Prints</x:v>
      </x:c>
      <x:c r="E751" s="192" t="str">
        <x:v>PHGDD79258</x:v>
      </x:c>
      <x:c r="F751" s="192" t="str">
        <x:v>Active</x:v>
      </x:c>
      <x:c r="G751" s="192" t="str">
        <x:v>1120 - Expressions Home Gallery</x:v>
      </x:c>
      <x:c r="H751" s="192" t="str">
        <x:v/>
      </x:c>
      <x:c r="I751" s="192" t="str">
        <x:v/>
      </x:c>
      <x:c r="J751" s="192" t="str">
        <x:v/>
      </x:c>
      <x:c r="K751" s="192" t="str">
        <x:v/>
      </x:c>
      <x:c r="L751" s="192" t="str">
        <x:v>1120</x:v>
      </x:c>
      <x:c r="M751" s="192" t="str">
        <x:v>12/10/2016</x:v>
      </x:c>
      <x:c r="N751" s="183" t="n">
        <x:v>14947.00</x:v>
      </x:c>
      <x:c r="O751" s="192" t="str">
        <x:v>3/10/2017</x:v>
      </x:c>
      <x:c r="P751" s="183" t="n">
        <x:v>14947.00</x:v>
      </x:c>
      <x:c r="Q751" s="207" t="n">
        <x:v>0.00</x:v>
      </x:c>
      <x:c r="R751" s="207" t="n">
        <x:v>0.00</x:v>
      </x:c>
      <x:c r="S751" s="183" t="n">
        <x:v/>
      </x:c>
      <x:c r="T751" s="182" t="n">
        <x:f ca="1">=IF(AND(U751=0,S751&gt;0),-100%,IF(OR(S751=0,S751="-"),"-",IF(AND(S751=0,U751=0),0%,IF(S751&lt;U751,SUM(U751-S751)/S751,IF(S751&gt;U751,SUM(-1*(S751-U751)/S751),"")))))</x:f>
        <x:v/>
      </x:c>
      <x:c r="U751" s="183" t="n">
        <x:v>0.00</x:v>
      </x:c>
      <x:c r="V751" s="183" t="n">
        <x:f ca="1">=SUM(U751/ round((O751- M751)/30.42,0))</x:f>
        <x:v/>
      </x:c>
      <x:c r="W751" s="196">
        <x:f ca="1">=IF(T751="","",IF(T751="-","",IF(U751=0,"",IF(OR(T751&gt;AA4,T751&lt;-AA4),"*",""))))</x:f>
        <x:v/>
      </x:c>
      <x:c r="X751" s="98" t="str">
        <x:v/>
      </x:c>
    </x:row>
    <x:row r="752" spans="1:10" ht="15.5" customHeight="1" x14ac:dyDescent="0.25">
      <x:c r="A752" s="174"/>
      <x:c r="B752" s="174"/>
      <x:c r="C752" s="174"/>
      <x:c r="D752" s="174"/>
      <x:c r="E752" s="174"/>
      <x:c r="F752" s="174"/>
      <x:c r="G752" s="174"/>
      <x:c r="H752" s="174"/>
      <x:c r="I752" s="174"/>
      <x:c r="J752" s="174"/>
      <x:c r="K752" s="174"/>
      <x:c r="L752" s="174"/>
      <x:c r="M752" s="174"/>
      <x:c r="N752" s="174"/>
      <x:c r="O752" s="174"/>
      <x:c r="P752" s="174"/>
      <x:c r="Q752" s="174"/>
      <x:c r="R752" s="174"/>
      <x:c r="S752" s="205" t="n">
        <x:f ca="1">SUM(S140:S751)</x:f>
      </x:c>
      <x:c r="T752" s="174"/>
      <x:c r="U752" s="205" t="n">
        <x:f ca="1">SUM(U140:U751)</x:f>
      </x:c>
      <x:c r="V752" s="205" t="n">
        <x:f ca="1">SUM(V140:V751)</x:f>
      </x:c>
      <x:c r="W752" s="174"/>
      <x:c r="X752" s="174"/>
    </x:row>
    <x:row r="753" spans="1:25" ht="38.5" customHeight="1" x14ac:dyDescent="0.25">
      <x:c r="A753" s="194">
        <x:v>Color Copier (Color Pages)</x:v>
      </x:c>
    </x:row>
    <x:row r="754" spans="1:25" s="12" customFormat="1" ht="37.35" customHeight="1" x14ac:dyDescent="0.25">
      <x:c r="A754" s="47" t="str">
        <x:v>Line #</x:v>
      </x:c>
      <x:c r="B754" s="45" t="str">
        <x:v>Device ID</x:v>
      </x:c>
      <x:c r="C754" s="45" t="str">
        <x:v>Model </x:v>
      </x:c>
      <x:c r="D754" s="45" t="str">
        <x:v>Meter Type</x:v>
      </x:c>
      <x:c r="E754" s="45" t="str">
        <x:v>Serial Number</x:v>
      </x:c>
      <x:c r="F754" s="45" t="str">
        <x:v>Device Status</x:v>
      </x:c>
      <x:c r="G754" s="45" t="str">
        <x:v>Location</x:v>
      </x:c>
      <x:c r="H754" s="45" t="str">
        <x:v>Bldg</x:v>
      </x:c>
      <x:c r="I754" s="45" t="str">
        <x:v>Dept.</x:v>
      </x:c>
      <x:c r="J754" s="45" t="str">
        <x:v>Floor</x:v>
      </x:c>
      <x:c r="K754" s="45" t="str">
        <x:v>User</x:v>
      </x:c>
      <x:c r="L754" s="45" t="str">
        <x:v>Cost Center</x:v>
      </x:c>
      <x:c r="M754" s="45" t="str">
        <x:v>Start Date</x:v>
      </x:c>
      <x:c r="N754" s="45" t="str">
        <x:v>Start Meter</x:v>
      </x:c>
      <x:c r="O754" s="45" t="str">
        <x:v>End Date</x:v>
      </x:c>
      <x:c r="P754" s="45" t="str">
        <x:v>End Meter</x:v>
      </x:c>
      <x:c r="Q754" s="45" t="str">
        <x:v>% of Total Usage</x:v>
      </x:c>
      <x:c r="R754" s="45" t="str">
        <x:v>% Usage By Meter Group</x:v>
      </x:c>
      <x:c r="S754" s="45" t="str">
        <x:v>Volume Last Period</x:v>
      </x:c>
      <x:c r="T754" s="45" t="str">
        <x:v>% Change</x:v>
      </x:c>
      <x:c r="U754" s="45" t="str">
        <x:v>Volume Current Period</x:v>
      </x:c>
      <x:c r="V754" s="45" t="str">
        <x:v>Avg. Monthly Vol.</x:v>
      </x:c>
      <x:c r="W754" s="45"/>
      <x:c r="X754" s="46" t="str">
        <x:v>Comments</x:v>
      </x:c>
    </x:row>
    <x:row r="755" spans="1:25" s="12" x14ac:dyDescent="0.25">
      <x:c r="A755" s="90" t="str">
        <x:v>744</x:v>
      </x:c>
      <x:c r="B755" s="191" t="str">
        <x:v>WXF13384</x:v>
      </x:c>
      <x:c r="C755" s="191" t="str">
        <x:v>Canon IR C5535</x:v>
      </x:c>
      <x:c r="D755" s="191" t="str">
        <x:v>Color Copier (Color Pages)</x:v>
      </x:c>
      <x:c r="E755" s="191" t="str">
        <x:v>WXF13384</x:v>
      </x:c>
      <x:c r="F755" s="191" t="str">
        <x:v>Active</x:v>
      </x:c>
      <x:c r="G755" s="191" t="str">
        <x:v>1120 - Expressions Home Gallery</x:v>
      </x:c>
      <x:c r="H755" s="191" t="str">
        <x:v/>
      </x:c>
      <x:c r="I755" s="191" t="str">
        <x:v/>
      </x:c>
      <x:c r="J755" s="191" t="str">
        <x:v/>
      </x:c>
      <x:c r="K755" s="191" t="str">
        <x:v/>
      </x:c>
      <x:c r="L755" s="191" t="str">
        <x:v>1120</x:v>
      </x:c>
      <x:c r="M755" s="191" t="str">
        <x:v>9/1/2017</x:v>
      </x:c>
      <x:c r="N755" s="189" t="n">
        <x:v>0.00</x:v>
      </x:c>
      <x:c r="O755" s="191" t="str">
        <x:v>2/28/2018</x:v>
      </x:c>
      <x:c r="P755" s="189" t="n">
        <x:v>32080.00</x:v>
      </x:c>
      <x:c r="Q755" s="206" t="n">
        <x:v>0.0092</x:v>
      </x:c>
      <x:c r="R755" s="206" t="n">
        <x:v>0.2214</x:v>
      </x:c>
      <x:c r="S755" s="189" t="n">
        <x:v/>
      </x:c>
      <x:c r="T755" s="187" t="n">
        <x:f ca="1">=IF(AND(U755=0,S755&gt;0),-100%,IF(OR(S755=0,S755="-"),"-",IF(AND(S755=0,U755=0),0%,IF(S755&lt;U755,SUM(U755-S755)/S755,IF(S755&gt;U755,SUM(-1*(S755-U755)/S755),"")))))</x:f>
        <x:v/>
      </x:c>
      <x:c r="U755" s="189" t="n">
        <x:v>32080.00</x:v>
      </x:c>
      <x:c r="V755" s="189" t="n">
        <x:f ca="1">=SUM(U755/ round((O755- M755)/30.42,0))</x:f>
        <x:v/>
      </x:c>
      <x:c r="W755" s="195">
        <x:f ca="1">=IF(T755="","",IF(T755="-","",IF(U755=0,"",IF(OR(T755&gt; AA4 ,T755&lt;-AA4),"*",""))))</x:f>
        <x:v/>
      </x:c>
      <x:c r="X755" s="91" t="str">
        <x:v/>
      </x:c>
    </x:row>
    <x:row r="756" spans="1:25" s="12" x14ac:dyDescent="0.25">
      <x:c r="A756" s="90" t="str">
        <x:v>745</x:v>
      </x:c>
      <x:c r="B756" s="191" t="str">
        <x:v>LWA04008</x:v>
      </x:c>
      <x:c r="C756" s="191" t="str">
        <x:v>Canon IR C7260</x:v>
      </x:c>
      <x:c r="D756" s="191" t="str">
        <x:v>Color Copier (Color Pages)</x:v>
      </x:c>
      <x:c r="E756" s="191" t="str">
        <x:v>LWA04008</x:v>
      </x:c>
      <x:c r="F756" s="191" t="str">
        <x:v>Active</x:v>
      </x:c>
      <x:c r="G756" s="191" t="str">
        <x:v>M100 - Water Gardens Bldg.</x:v>
      </x:c>
      <x:c r="H756" s="191" t="str">
        <x:v/>
      </x:c>
      <x:c r="I756" s="191" t="str">
        <x:v/>
      </x:c>
      <x:c r="J756" s="191" t="str">
        <x:v>1</x:v>
      </x:c>
      <x:c r="K756" s="191" t="str">
        <x:v/>
      </x:c>
      <x:c r="L756" s="191" t="str">
        <x:v>M100</x:v>
      </x:c>
      <x:c r="M756" s="191" t="str">
        <x:v>6/1/2014</x:v>
      </x:c>
      <x:c r="N756" s="189" t="n">
        <x:v>118.00</x:v>
      </x:c>
      <x:c r="O756" s="191" t="str">
        <x:v>12/9/2014</x:v>
      </x:c>
      <x:c r="P756" s="189" t="n">
        <x:v>31367.00</x:v>
      </x:c>
      <x:c r="Q756" s="206" t="n">
        <x:v>0.009</x:v>
      </x:c>
      <x:c r="R756" s="206" t="n">
        <x:v>0.2157</x:v>
      </x:c>
      <x:c r="S756" s="189" t="n">
        <x:v/>
      </x:c>
      <x:c r="T756" s="187" t="n">
        <x:f ca="1">=IF(AND(U756=0,S756&gt;0),-100%,IF(OR(S756=0,S756="-"),"-",IF(AND(S756=0,U756=0),0%,IF(S756&lt;U756,SUM(U756-S756)/S756,IF(S756&gt;U756,SUM(-1*(S756-U756)/S756),"")))))</x:f>
        <x:v/>
      </x:c>
      <x:c r="U756" s="189" t="n">
        <x:v>31249.00</x:v>
      </x:c>
      <x:c r="V756" s="189" t="n">
        <x:f ca="1">=SUM(U756/ round((O756- M756)/30.42,0))</x:f>
        <x:v/>
      </x:c>
      <x:c r="W756" s="195">
        <x:f ca="1">=IF(T756="","",IF(T756="-","",IF(U756=0,"",IF(OR(T756&gt;AA4,T756&lt;-AA4),"*",""))))</x:f>
        <x:v/>
      </x:c>
      <x:c r="X756" s="91" t="str">
        <x:v/>
      </x:c>
    </x:row>
    <x:row r="757" spans="1:25" s="12" x14ac:dyDescent="0.25">
      <x:c r="A757" s="96" t="str">
        <x:v>746</x:v>
      </x:c>
      <x:c r="B757" s="192" t="str">
        <x:v>WXF13484</x:v>
      </x:c>
      <x:c r="C757" s="192" t="str">
        <x:v>Canon IR C5535</x:v>
      </x:c>
      <x:c r="D757" s="192" t="str">
        <x:v>Color Copier (Color Pages)</x:v>
      </x:c>
      <x:c r="E757" s="192" t="str">
        <x:v>WXF13484</x:v>
      </x:c>
      <x:c r="F757" s="192" t="str">
        <x:v>Active</x:v>
      </x:c>
      <x:c r="G757" s="192" t="str">
        <x:v>1116 - Expressions Home Gallery</x:v>
      </x:c>
      <x:c r="H757" s="192" t="str">
        <x:v/>
      </x:c>
      <x:c r="I757" s="192" t="str">
        <x:v/>
      </x:c>
      <x:c r="J757" s="192" t="str">
        <x:v/>
      </x:c>
      <x:c r="K757" s="192" t="str">
        <x:v/>
      </x:c>
      <x:c r="L757" s="192" t="str">
        <x:v>1116</x:v>
      </x:c>
      <x:c r="M757" s="192" t="str">
        <x:v>2/28/2018</x:v>
      </x:c>
      <x:c r="N757" s="183" t="n">
        <x:v>30610.00</x:v>
      </x:c>
      <x:c r="O757" s="192" t="str">
        <x:v>5/29/2018</x:v>
      </x:c>
      <x:c r="P757" s="183" t="n">
        <x:v>47047.00</x:v>
      </x:c>
      <x:c r="Q757" s="207" t="n">
        <x:v>0.0047</x:v>
      </x:c>
      <x:c r="R757" s="207" t="n">
        <x:v>0.1134</x:v>
      </x:c>
      <x:c r="S757" s="183" t="n">
        <x:v/>
      </x:c>
      <x:c r="T757" s="182" t="n">
        <x:f ca="1">=IF(AND(U757=0,S757&gt;0),-100%,IF(OR(S757=0,S757="-"),"-",IF(AND(S757=0,U757=0),0%,IF(S757&lt;U757,SUM(U757-S757)/S757,IF(S757&gt;U757,SUM(-1*(S757-U757)/S757),"")))))</x:f>
        <x:v/>
      </x:c>
      <x:c r="U757" s="183" t="n">
        <x:v>16437.00</x:v>
      </x:c>
      <x:c r="V757" s="183" t="n">
        <x:f ca="1">=SUM(U757/ round((O757- M757)/30.42,0))</x:f>
        <x:v/>
      </x:c>
      <x:c r="W757" s="196">
        <x:f ca="1">=IF(T757="","",IF(T757="-","",IF(U757=0,"",IF(OR(T757&gt;AA4,T757&lt;-AA4),"*",""))))</x:f>
        <x:v/>
      </x:c>
      <x:c r="X757" s="98" t="str">
        <x:v/>
      </x:c>
    </x:row>
    <x:row r="758" spans="1:25" s="12" x14ac:dyDescent="0.25">
      <x:c r="A758" s="90" t="str">
        <x:v>747</x:v>
      </x:c>
      <x:c r="B758" s="191" t="str">
        <x:v>WXF13478</x:v>
      </x:c>
      <x:c r="C758" s="191" t="str">
        <x:v>Canon IR C5535</x:v>
      </x:c>
      <x:c r="D758" s="191" t="str">
        <x:v>Color Copier (Color Pages)</x:v>
      </x:c>
      <x:c r="E758" s="191" t="str">
        <x:v>WXF13478</x:v>
      </x:c>
      <x:c r="F758" s="191" t="str">
        <x:v>Active</x:v>
      </x:c>
      <x:c r="G758" s="191" t="str">
        <x:v>1116 - Expressions Home Gallery</x:v>
      </x:c>
      <x:c r="H758" s="191" t="str">
        <x:v/>
      </x:c>
      <x:c r="I758" s="191" t="str">
        <x:v>test</x:v>
      </x:c>
      <x:c r="J758" s="191" t="str">
        <x:v/>
      </x:c>
      <x:c r="K758" s="191" t="str">
        <x:v/>
      </x:c>
      <x:c r="L758" s="191" t="str">
        <x:v>1116</x:v>
      </x:c>
      <x:c r="M758" s="191" t="str">
        <x:v>9/1/2017</x:v>
      </x:c>
      <x:c r="N758" s="189" t="n">
        <x:v>0.00</x:v>
      </x:c>
      <x:c r="O758" s="191" t="str">
        <x:v>2/28/2018</x:v>
      </x:c>
      <x:c r="P758" s="189" t="n">
        <x:v>13592.00</x:v>
      </x:c>
      <x:c r="Q758" s="206" t="n">
        <x:v>0.0039</x:v>
      </x:c>
      <x:c r="R758" s="206" t="n">
        <x:v>0.0938</x:v>
      </x:c>
      <x:c r="S758" s="189" t="n">
        <x:v/>
      </x:c>
      <x:c r="T758" s="187" t="n">
        <x:f ca="1">=IF(AND(U758=0,S758&gt;0),-100%,IF(OR(S758=0,S758="-"),"-",IF(AND(S758=0,U758=0),0%,IF(S758&lt;U758,SUM(U758-S758)/S758,IF(S758&gt;U758,SUM(-1*(S758-U758)/S758),"")))))</x:f>
        <x:v/>
      </x:c>
      <x:c r="U758" s="189" t="n">
        <x:v>13592.00</x:v>
      </x:c>
      <x:c r="V758" s="189" t="n">
        <x:f ca="1">=SUM(U758/ round((O758- M758)/30.42,0))</x:f>
        <x:v/>
      </x:c>
      <x:c r="W758" s="195">
        <x:f ca="1">=IF(T758="","",IF(T758="-","",IF(U758=0,"",IF(OR(T758&gt;AA4,T758&lt;-AA4),"*",""))))</x:f>
        <x:v/>
      </x:c>
      <x:c r="X758" s="91" t="str">
        <x:v/>
      </x:c>
    </x:row>
    <x:row r="759" spans="1:25" s="12" x14ac:dyDescent="0.25">
      <x:c r="A759" s="96" t="str">
        <x:v>748</x:v>
      </x:c>
      <x:c r="B759" s="192" t="str">
        <x:v>SD1460</x:v>
      </x:c>
      <x:c r="C759" s="192" t="str">
        <x:v>Canon IR C5535</x:v>
      </x:c>
      <x:c r="D759" s="192" t="str">
        <x:v>Color Copier (Color Pages)</x:v>
      </x:c>
      <x:c r="E759" s="192" t="str">
        <x:v>WXF13376</x:v>
      </x:c>
      <x:c r="F759" s="192" t="str">
        <x:v>Active</x:v>
      </x:c>
      <x:c r="G759" s="192" t="str">
        <x:v>1122 - Expressions Home Gallery</x:v>
      </x:c>
      <x:c r="H759" s="192" t="str">
        <x:v/>
      </x:c>
      <x:c r="I759" s="192" t="str">
        <x:v/>
      </x:c>
      <x:c r="J759" s="192" t="str">
        <x:v/>
      </x:c>
      <x:c r="K759" s="192" t="str">
        <x:v/>
      </x:c>
      <x:c r="L759" s="192" t="str">
        <x:v>1122</x:v>
      </x:c>
      <x:c r="M759" s="192" t="str">
        <x:v>9/1/2017</x:v>
      </x:c>
      <x:c r="N759" s="183" t="n">
        <x:v>0.00</x:v>
      </x:c>
      <x:c r="O759" s="192" t="str">
        <x:v>2/28/2018</x:v>
      </x:c>
      <x:c r="P759" s="183" t="n">
        <x:v>11674.00</x:v>
      </x:c>
      <x:c r="Q759" s="207" t="n">
        <x:v>0.0034</x:v>
      </x:c>
      <x:c r="R759" s="207" t="n">
        <x:v>0.0806</x:v>
      </x:c>
      <x:c r="S759" s="183" t="n">
        <x:v/>
      </x:c>
      <x:c r="T759" s="182" t="n">
        <x:f ca="1">=IF(AND(U759=0,S759&gt;0),-100%,IF(OR(S759=0,S759="-"),"-",IF(AND(S759=0,U759=0),0%,IF(S759&lt;U759,SUM(U759-S759)/S759,IF(S759&gt;U759,SUM(-1*(S759-U759)/S759),"")))))</x:f>
        <x:v/>
      </x:c>
      <x:c r="U759" s="183" t="n">
        <x:v>11674.00</x:v>
      </x:c>
      <x:c r="V759" s="183" t="n">
        <x:f ca="1">=SUM(U759/ round((O759- M759)/30.42,0))</x:f>
        <x:v/>
      </x:c>
      <x:c r="W759" s="196">
        <x:f ca="1">=IF(T759="","",IF(T759="-","",IF(U759=0,"",IF(OR(T759&gt;AA4,T759&lt;-AA4),"*",""))))</x:f>
        <x:v/>
      </x:c>
      <x:c r="X759" s="98" t="str">
        <x:v/>
      </x:c>
    </x:row>
    <x:row r="760" spans="1:25" s="12" x14ac:dyDescent="0.25">
      <x:c r="A760" s="90" t="str">
        <x:v>749</x:v>
      </x:c>
      <x:c r="B760" s="191" t="str">
        <x:v>WXF13385</x:v>
      </x:c>
      <x:c r="C760" s="191" t="str">
        <x:v>Canon IR C5535</x:v>
      </x:c>
      <x:c r="D760" s="191" t="str">
        <x:v>Color Copier (Color Pages)</x:v>
      </x:c>
      <x:c r="E760" s="191" t="str">
        <x:v>WXF13385</x:v>
      </x:c>
      <x:c r="F760" s="191" t="str">
        <x:v>Active</x:v>
      </x:c>
      <x:c r="G760" s="191" t="str">
        <x:v>1120 - Expressions Home Gallery</x:v>
      </x:c>
      <x:c r="H760" s="191" t="str">
        <x:v/>
      </x:c>
      <x:c r="I760" s="191" t="str">
        <x:v/>
      </x:c>
      <x:c r="J760" s="191" t="str">
        <x:v/>
      </x:c>
      <x:c r="K760" s="191" t="str">
        <x:v>Not Set</x:v>
      </x:c>
      <x:c r="L760" s="191" t="str">
        <x:v>1120</x:v>
      </x:c>
      <x:c r="M760" s="191" t="str">
        <x:v>2/28/2018</x:v>
      </x:c>
      <x:c r="N760" s="189" t="n">
        <x:v>15604.00</x:v>
      </x:c>
      <x:c r="O760" s="191" t="str">
        <x:v>5/30/2018</x:v>
      </x:c>
      <x:c r="P760" s="189" t="n">
        <x:v>26600.00</x:v>
      </x:c>
      <x:c r="Q760" s="206" t="n">
        <x:v>0.0032</x:v>
      </x:c>
      <x:c r="R760" s="206" t="n">
        <x:v>0.0759</x:v>
      </x:c>
      <x:c r="S760" s="189" t="n">
        <x:v/>
      </x:c>
      <x:c r="T760" s="187" t="n">
        <x:f ca="1">=IF(AND(U760=0,S760&gt;0),-100%,IF(OR(S760=0,S760="-"),"-",IF(AND(S760=0,U760=0),0%,IF(S760&lt;U760,SUM(U760-S760)/S760,IF(S760&gt;U760,SUM(-1*(S760-U760)/S760),"")))))</x:f>
        <x:v/>
      </x:c>
      <x:c r="U760" s="189" t="n">
        <x:v>10996.00</x:v>
      </x:c>
      <x:c r="V760" s="189" t="n">
        <x:f ca="1">=SUM(U760/ round((O760- M760)/30.42,0))</x:f>
        <x:v/>
      </x:c>
      <x:c r="W760" s="195">
        <x:f ca="1">=IF(T760="","",IF(T760="-","",IF(U760=0,"",IF(OR(T760&gt;AA4,T760&lt;-AA4),"*",""))))</x:f>
        <x:v/>
      </x:c>
      <x:c r="X760" s="91" t="str">
        <x:v/>
      </x:c>
    </x:row>
    <x:row r="761" spans="1:25" s="12" x14ac:dyDescent="0.25">
      <x:c r="A761" s="96" t="str">
        <x:v>750</x:v>
      </x:c>
      <x:c r="B761" s="192" t="str">
        <x:v>75418</x:v>
      </x:c>
      <x:c r="C761" s="192" t="str">
        <x:v>Canon IR C5535</x:v>
      </x:c>
      <x:c r="D761" s="192" t="str">
        <x:v>Color Copier (Color Pages)</x:v>
      </x:c>
      <x:c r="E761" s="192" t="str">
        <x:v>WXF13357</x:v>
      </x:c>
      <x:c r="F761" s="192" t="str">
        <x:v>Active</x:v>
      </x:c>
      <x:c r="G761" s="192" t="str">
        <x:v>1115 - Expressions Home Gallery</x:v>
      </x:c>
      <x:c r="H761" s="192" t="str">
        <x:v/>
      </x:c>
      <x:c r="I761" s="192" t="str">
        <x:v/>
      </x:c>
      <x:c r="J761" s="192" t="str">
        <x:v/>
      </x:c>
      <x:c r="K761" s="192" t="str">
        <x:v/>
      </x:c>
      <x:c r="L761" s="192" t="str">
        <x:v>1115</x:v>
      </x:c>
      <x:c r="M761" s="192" t="str">
        <x:v>2/28/2018</x:v>
      </x:c>
      <x:c r="N761" s="183" t="n">
        <x:v>14908.00</x:v>
      </x:c>
      <x:c r="O761" s="192" t="str">
        <x:v>5/21/2018</x:v>
      </x:c>
      <x:c r="P761" s="183" t="n">
        <x:v>22887.00</x:v>
      </x:c>
      <x:c r="Q761" s="207" t="n">
        <x:v>0.0023</x:v>
      </x:c>
      <x:c r="R761" s="207" t="n">
        <x:v>0.0551</x:v>
      </x:c>
      <x:c r="S761" s="183" t="n">
        <x:v/>
      </x:c>
      <x:c r="T761" s="182" t="n">
        <x:f ca="1">=IF(AND(U761=0,S761&gt;0),-100%,IF(OR(S761=0,S761="-"),"-",IF(AND(S761=0,U761=0),0%,IF(S761&lt;U761,SUM(U761-S761)/S761,IF(S761&gt;U761,SUM(-1*(S761-U761)/S761),"")))))</x:f>
        <x:v/>
      </x:c>
      <x:c r="U761" s="183" t="n">
        <x:v>7979.00</x:v>
      </x:c>
      <x:c r="V761" s="183" t="n">
        <x:f ca="1">=SUM(U761/ round((O761- M761)/30.42,0))</x:f>
        <x:v/>
      </x:c>
      <x:c r="W761" s="196">
        <x:f ca="1">=IF(T761="","",IF(T761="-","",IF(U761=0,"",IF(OR(T761&gt;AA4,T761&lt;-AA4),"*",""))))</x:f>
        <x:v/>
      </x:c>
      <x:c r="X761" s="98" t="str">
        <x:v/>
      </x:c>
    </x:row>
    <x:row r="762" spans="1:25" s="12" x14ac:dyDescent="0.25">
      <x:c r="A762" s="90" t="str">
        <x:v>751</x:v>
      </x:c>
      <x:c r="B762" s="191" t="str">
        <x:v>RRB09116</x:v>
      </x:c>
      <x:c r="C762" s="191" t="str">
        <x:v>Canon IR C5235</x:v>
      </x:c>
      <x:c r="D762" s="191" t="str">
        <x:v>Color Copier (Color Pages)</x:v>
      </x:c>
      <x:c r="E762" s="191" t="str">
        <x:v>RRB09116</x:v>
      </x:c>
      <x:c r="F762" s="191" t="str">
        <x:v>Active</x:v>
      </x:c>
      <x:c r="G762" s="191" t="str">
        <x:v>1133 - West Hollywood</x:v>
      </x:c>
      <x:c r="H762" s="191" t="str">
        <x:v/>
      </x:c>
      <x:c r="I762" s="191" t="str">
        <x:v/>
      </x:c>
      <x:c r="J762" s="191" t="str">
        <x:v/>
      </x:c>
      <x:c r="K762" s="191" t="str">
        <x:v/>
      </x:c>
      <x:c r="L762" s="191" t="str">
        <x:v>1133</x:v>
      </x:c>
      <x:c r="M762" s="191" t="str">
        <x:v>5/29/2015</x:v>
      </x:c>
      <x:c r="N762" s="189" t="n">
        <x:v>7202.00</x:v>
      </x:c>
      <x:c r="O762" s="191" t="str">
        <x:v>8/26/2015</x:v>
      </x:c>
      <x:c r="P762" s="189" t="n">
        <x:v>13086.00</x:v>
      </x:c>
      <x:c r="Q762" s="206" t="n">
        <x:v>0.0017</x:v>
      </x:c>
      <x:c r="R762" s="206" t="n">
        <x:v>0.0406</x:v>
      </x:c>
      <x:c r="S762" s="189" t="n">
        <x:v/>
      </x:c>
      <x:c r="T762" s="187" t="n">
        <x:f ca="1">=IF(AND(U762=0,S762&gt;0),-100%,IF(OR(S762=0,S762="-"),"-",IF(AND(S762=0,U762=0),0%,IF(S762&lt;U762,SUM(U762-S762)/S762,IF(S762&gt;U762,SUM(-1*(S762-U762)/S762),"")))))</x:f>
        <x:v/>
      </x:c>
      <x:c r="U762" s="189" t="n">
        <x:v>5884.00</x:v>
      </x:c>
      <x:c r="V762" s="189" t="n">
        <x:f ca="1">=SUM(U762/ round((O762- M762)/30.42,0))</x:f>
        <x:v/>
      </x:c>
      <x:c r="W762" s="195">
        <x:f ca="1">=IF(T762="","",IF(T762="-","",IF(U762=0,"",IF(OR(T762&gt;AA4,T762&lt;-AA4),"*",""))))</x:f>
        <x:v/>
      </x:c>
      <x:c r="X762" s="91" t="str">
        <x:v/>
      </x:c>
    </x:row>
    <x:row r="763" spans="1:25" s="12" x14ac:dyDescent="0.25">
      <x:c r="A763" s="96" t="str">
        <x:v>752</x:v>
      </x:c>
      <x:c r="B763" s="192" t="str">
        <x:v>JMQ15824</x:v>
      </x:c>
      <x:c r="C763" s="192" t="str">
        <x:v>Canon IR C5250</x:v>
      </x:c>
      <x:c r="D763" s="192" t="str">
        <x:v>Color Copier (Color Pages)</x:v>
      </x:c>
      <x:c r="E763" s="192" t="str">
        <x:v>JMQ15824</x:v>
      </x:c>
      <x:c r="F763" s="192" t="str">
        <x:v>Active</x:v>
      </x:c>
      <x:c r="G763" s="192" t="str">
        <x:v>1007 - Houston Central</x:v>
      </x:c>
      <x:c r="H763" s="192" t="str">
        <x:v/>
      </x:c>
      <x:c r="I763" s="192" t="str">
        <x:v>Showroom</x:v>
      </x:c>
      <x:c r="J763" s="192" t="str">
        <x:v>2</x:v>
      </x:c>
      <x:c r="K763" s="192" t="str">
        <x:v/>
      </x:c>
      <x:c r="L763" s="192" t="str">
        <x:v>1007</x:v>
      </x:c>
      <x:c r="M763" s="192" t="str">
        <x:v>6/1/2014</x:v>
      </x:c>
      <x:c r="N763" s="183" t="n">
        <x:v>56.00</x:v>
      </x:c>
      <x:c r="O763" s="192" t="str">
        <x:v>12/9/2014</x:v>
      </x:c>
      <x:c r="P763" s="183" t="n">
        <x:v>3904.00</x:v>
      </x:c>
      <x:c r="Q763" s="207" t="n">
        <x:v>0.0011</x:v>
      </x:c>
      <x:c r="R763" s="207" t="n">
        <x:v>0.0266</x:v>
      </x:c>
      <x:c r="S763" s="183" t="n">
        <x:v/>
      </x:c>
      <x:c r="T763" s="182" t="n">
        <x:f ca="1">=IF(AND(U763=0,S763&gt;0),-100%,IF(OR(S763=0,S763="-"),"-",IF(AND(S763=0,U763=0),0%,IF(S763&lt;U763,SUM(U763-S763)/S763,IF(S763&gt;U763,SUM(-1*(S763-U763)/S763),"")))))</x:f>
        <x:v/>
      </x:c>
      <x:c r="U763" s="183" t="n">
        <x:v>3848.00</x:v>
      </x:c>
      <x:c r="V763" s="183" t="n">
        <x:f ca="1">=SUM(U763/ round((O763- M763)/30.42,0))</x:f>
        <x:v/>
      </x:c>
      <x:c r="W763" s="196">
        <x:f ca="1">=IF(T763="","",IF(T763="-","",IF(U763=0,"",IF(OR(T763&gt;AA4,T763&lt;-AA4),"*",""))))</x:f>
        <x:v/>
      </x:c>
      <x:c r="X763" s="98" t="str">
        <x:v/>
      </x:c>
    </x:row>
    <x:row r="764" spans="1:25" s="12" x14ac:dyDescent="0.25">
      <x:c r="A764" s="90" t="str">
        <x:v>753</x:v>
      </x:c>
      <x:c r="B764" s="191" t="str">
        <x:v>FPR55948</x:v>
      </x:c>
      <x:c r="C764" s="191" t="str">
        <x:v>Canon IR C5235</x:v>
      </x:c>
      <x:c r="D764" s="191" t="str">
        <x:v>Color Copier (Color Pages)</x:v>
      </x:c>
      <x:c r="E764" s="191" t="str">
        <x:v>RRB28810</x:v>
      </x:c>
      <x:c r="F764" s="191" t="str">
        <x:v>Active</x:v>
      </x:c>
      <x:c r="G764" s="191" t="str">
        <x:v>1320 - Columbia, SC</x:v>
      </x:c>
      <x:c r="H764" s="191" t="str">
        <x:v/>
      </x:c>
      <x:c r="I764" s="191" t="str">
        <x:v/>
      </x:c>
      <x:c r="J764" s="191" t="str">
        <x:v/>
      </x:c>
      <x:c r="K764" s="191" t="str">
        <x:v/>
      </x:c>
      <x:c r="L764" s="191" t="str">
        <x:v>1320</x:v>
      </x:c>
      <x:c r="M764" s="191" t="str">
        <x:v>5/30/2018</x:v>
      </x:c>
      <x:c r="N764" s="189" t="n">
        <x:v>18513.00</x:v>
      </x:c>
      <x:c r="O764" s="191" t="str">
        <x:v>8/28/2018</x:v>
      </x:c>
      <x:c r="P764" s="189" t="n">
        <x:v>21748.00</x:v>
      </x:c>
      <x:c r="Q764" s="206" t="n">
        <x:v>0.0009</x:v>
      </x:c>
      <x:c r="R764" s="206" t="n">
        <x:v>0.0223</x:v>
      </x:c>
      <x:c r="S764" s="189" t="n">
        <x:v/>
      </x:c>
      <x:c r="T764" s="187" t="n">
        <x:f ca="1">=IF(AND(U764=0,S764&gt;0),-100%,IF(OR(S764=0,S764="-"),"-",IF(AND(S764=0,U764=0),0%,IF(S764&lt;U764,SUM(U764-S764)/S764,IF(S764&gt;U764,SUM(-1*(S764-U764)/S764),"")))))</x:f>
        <x:v/>
      </x:c>
      <x:c r="U764" s="189" t="n">
        <x:v>3235.00</x:v>
      </x:c>
      <x:c r="V764" s="189" t="n">
        <x:f ca="1">=SUM(U764/ round((O764- M764)/30.42,0))</x:f>
        <x:v/>
      </x:c>
      <x:c r="W764" s="195">
        <x:f ca="1">=IF(T764="","",IF(T764="-","",IF(U764=0,"",IF(OR(T764&gt;AA4,T764&lt;-AA4),"*",""))))</x:f>
        <x:v/>
      </x:c>
      <x:c r="X764" s="91" t="str">
        <x:v/>
      </x:c>
    </x:row>
    <x:row r="765" spans="1:25" s="12" x14ac:dyDescent="0.25">
      <x:c r="A765" s="96" t="str">
        <x:v>754</x:v>
      </x:c>
      <x:c r="B765" s="192" t="str">
        <x:v>FPR59280</x:v>
      </x:c>
      <x:c r="C765" s="192" t="str">
        <x:v>Canon IR C5540</x:v>
      </x:c>
      <x:c r="D765" s="192" t="str">
        <x:v>Color Copier (Color Pages)</x:v>
      </x:c>
      <x:c r="E765" s="192" t="str">
        <x:v>XUP00922</x:v>
      </x:c>
      <x:c r="F765" s="192" t="str">
        <x:v>Active</x:v>
      </x:c>
      <x:c r="G765" s="192" t="str">
        <x:v>3012 - Phoenix, AZ</x:v>
      </x:c>
      <x:c r="H765" s="192" t="str">
        <x:v/>
      </x:c>
      <x:c r="I765" s="192" t="str">
        <x:v>Office</x:v>
      </x:c>
      <x:c r="J765" s="192" t="str">
        <x:v/>
      </x:c>
      <x:c r="K765" s="192" t="str">
        <x:v/>
      </x:c>
      <x:c r="L765" s="192" t="str">
        <x:v>3012</x:v>
      </x:c>
      <x:c r="M765" s="192" t="str">
        <x:v>6/1/2018</x:v>
      </x:c>
      <x:c r="N765" s="183" t="n">
        <x:v>0.00</x:v>
      </x:c>
      <x:c r="O765" s="192" t="str">
        <x:v>8/28/2018</x:v>
      </x:c>
      <x:c r="P765" s="183" t="n">
        <x:v>2437.00</x:v>
      </x:c>
      <x:c r="Q765" s="207" t="n">
        <x:v>0.0007</x:v>
      </x:c>
      <x:c r="R765" s="207" t="n">
        <x:v>0.0168</x:v>
      </x:c>
      <x:c r="S765" s="183" t="n">
        <x:v/>
      </x:c>
      <x:c r="T765" s="182" t="n">
        <x:f ca="1">=IF(AND(U765=0,S765&gt;0),-100%,IF(OR(S765=0,S765="-"),"-",IF(AND(S765=0,U765=0),0%,IF(S765&lt;U765,SUM(U765-S765)/S765,IF(S765&gt;U765,SUM(-1*(S765-U765)/S765),"")))))</x:f>
        <x:v/>
      </x:c>
      <x:c r="U765" s="183" t="n">
        <x:v>2437.00</x:v>
      </x:c>
      <x:c r="V765" s="183" t="n">
        <x:f ca="1">=SUM(U765/ round((O765- M765)/30.42,0))</x:f>
        <x:v/>
      </x:c>
      <x:c r="W765" s="196">
        <x:f ca="1">=IF(T765="","",IF(T765="-","",IF(U765=0,"",IF(OR(T765&gt;AA4,T765&lt;-AA4),"*",""))))</x:f>
        <x:v/>
      </x:c>
      <x:c r="X765" s="98" t="str">
        <x:v/>
      </x:c>
    </x:row>
    <x:row r="766" spans="1:25" s="12" x14ac:dyDescent="0.25">
      <x:c r="A766" s="90" t="str">
        <x:v>755</x:v>
      </x:c>
      <x:c r="B766" s="191" t="str">
        <x:v>WXF13750</x:v>
      </x:c>
      <x:c r="C766" s="191" t="str">
        <x:v>Canon IR C5535</x:v>
      </x:c>
      <x:c r="D766" s="191" t="str">
        <x:v>Color Copier (Color Pages)</x:v>
      </x:c>
      <x:c r="E766" s="191" t="str">
        <x:v>WXF13750</x:v>
      </x:c>
      <x:c r="F766" s="191" t="str">
        <x:v>Active</x:v>
      </x:c>
      <x:c r="G766" s="191" t="str">
        <x:v>1121- Expressions Home Gallery</x:v>
      </x:c>
      <x:c r="H766" s="191" t="str">
        <x:v/>
      </x:c>
      <x:c r="I766" s="191" t="str">
        <x:v>Acct</x:v>
      </x:c>
      <x:c r="J766" s="191" t="str">
        <x:v>1</x:v>
      </x:c>
      <x:c r="K766" s="191" t="str">
        <x:v>temp</x:v>
      </x:c>
      <x:c r="L766" s="191" t="str">
        <x:v>1121</x:v>
      </x:c>
      <x:c r="M766" s="191" t="str">
        <x:v>5/30/2018</x:v>
      </x:c>
      <x:c r="N766" s="189" t="n">
        <x:v>7299.00</x:v>
      </x:c>
      <x:c r="O766" s="191" t="str">
        <x:v>8/28/2018</x:v>
      </x:c>
      <x:c r="P766" s="189" t="n">
        <x:v>8876.00</x:v>
      </x:c>
      <x:c r="Q766" s="206" t="n">
        <x:v>0.0005</x:v>
      </x:c>
      <x:c r="R766" s="206" t="n">
        <x:v>0.0109</x:v>
      </x:c>
      <x:c r="S766" s="189" t="n">
        <x:v/>
      </x:c>
      <x:c r="T766" s="187" t="n">
        <x:f ca="1">=IF(AND(U766=0,S766&gt;0),-100%,IF(OR(S766=0,S766="-"),"-",IF(AND(S766=0,U766=0),0%,IF(S766&lt;U766,SUM(U766-S766)/S766,IF(S766&gt;U766,SUM(-1*(S766-U766)/S766),"")))))</x:f>
        <x:v/>
      </x:c>
      <x:c r="U766" s="189" t="n">
        <x:v>1577.00</x:v>
      </x:c>
      <x:c r="V766" s="189" t="n">
        <x:f ca="1">=SUM(U766/ round((O766- M766)/30.42,0))</x:f>
        <x:v/>
      </x:c>
      <x:c r="W766" s="195">
        <x:f ca="1">=IF(T766="","",IF(T766="-","",IF(U766=0,"",IF(OR(T766&gt;AA4,T766&lt;-AA4),"*",""))))</x:f>
        <x:v/>
      </x:c>
      <x:c r="X766" s="91" t="str">
        <x:v/>
      </x:c>
    </x:row>
    <x:row r="767" spans="1:25" s="12" x14ac:dyDescent="0.25">
      <x:c r="A767" s="96" t="str">
        <x:v>756</x:v>
      </x:c>
      <x:c r="B767" s="192" t="str">
        <x:v>WXF13795</x:v>
      </x:c>
      <x:c r="C767" s="192" t="str">
        <x:v>Canon IR C5535</x:v>
      </x:c>
      <x:c r="D767" s="192" t="str">
        <x:v>Color Copier (Color Pages)</x:v>
      </x:c>
      <x:c r="E767" s="192" t="str">
        <x:v>WXF13795</x:v>
      </x:c>
      <x:c r="F767" s="192" t="str">
        <x:v>Active</x:v>
      </x:c>
      <x:c r="G767" s="192" t="str">
        <x:v>1119 - Expressions Home Gallery</x:v>
      </x:c>
      <x:c r="H767" s="192" t="str">
        <x:v/>
      </x:c>
      <x:c r="I767" s="192" t="str">
        <x:v>Sales</x:v>
      </x:c>
      <x:c r="J767" s="192" t="str">
        <x:v>1</x:v>
      </x:c>
      <x:c r="K767" s="192" t="str">
        <x:v>Reception</x:v>
      </x:c>
      <x:c r="L767" s="192" t="str">
        <x:v>1119</x:v>
      </x:c>
      <x:c r="M767" s="192" t="str">
        <x:v>2/28/2018</x:v>
      </x:c>
      <x:c r="N767" s="183" t="n">
        <x:v>1460.00</x:v>
      </x:c>
      <x:c r="O767" s="192" t="str">
        <x:v>5/22/2018</x:v>
      </x:c>
      <x:c r="P767" s="183" t="n">
        <x:v>2580.00</x:v>
      </x:c>
      <x:c r="Q767" s="207" t="n">
        <x:v>0.0003</x:v>
      </x:c>
      <x:c r="R767" s="207" t="n">
        <x:v>0.0077</x:v>
      </x:c>
      <x:c r="S767" s="183" t="n">
        <x:v/>
      </x:c>
      <x:c r="T767" s="182" t="n">
        <x:f ca="1">=IF(AND(U767=0,S767&gt;0),-100%,IF(OR(S767=0,S767="-"),"-",IF(AND(S767=0,U767=0),0%,IF(S767&lt;U767,SUM(U767-S767)/S767,IF(S767&gt;U767,SUM(-1*(S767-U767)/S767),"")))))</x:f>
        <x:v/>
      </x:c>
      <x:c r="U767" s="183" t="n">
        <x:v>1120.00</x:v>
      </x:c>
      <x:c r="V767" s="183" t="n">
        <x:f ca="1">=SUM(U767/ round((O767- M767)/30.42,0))</x:f>
        <x:v/>
      </x:c>
      <x:c r="W767" s="196">
        <x:f ca="1">=IF(T767="","",IF(T767="-","",IF(U767=0,"",IF(OR(T767&gt;AA4,T767&lt;-AA4),"*",""))))</x:f>
        <x:v/>
      </x:c>
      <x:c r="X767" s="98" t="str">
        <x:v/>
      </x:c>
    </x:row>
    <x:row r="768" spans="1:25" s="12" x14ac:dyDescent="0.25">
      <x:c r="A768" s="90" t="str">
        <x:v>757</x:v>
      </x:c>
      <x:c r="B768" s="191" t="str">
        <x:v>FPR59340</x:v>
      </x:c>
      <x:c r="C768" s="191" t="str">
        <x:v>Canon IR C5235</x:v>
      </x:c>
      <x:c r="D768" s="191" t="str">
        <x:v>Color Copier (Color Pages)</x:v>
      </x:c>
      <x:c r="E768" s="191" t="str">
        <x:v>RRB23432</x:v>
      </x:c>
      <x:c r="F768" s="191" t="str">
        <x:v>Active</x:v>
      </x:c>
      <x:c r="G768" s="191" t="str">
        <x:v>1321 - Charleston, SC</x:v>
      </x:c>
      <x:c r="H768" s="191" t="str">
        <x:v/>
      </x:c>
      <x:c r="I768" s="191" t="str">
        <x:v>Main Office Printer</x:v>
      </x:c>
      <x:c r="J768" s="191" t="str">
        <x:v/>
      </x:c>
      <x:c r="K768" s="191" t="str">
        <x:v/>
      </x:c>
      <x:c r="L768" s="191" t="str">
        <x:v>1321</x:v>
      </x:c>
      <x:c r="M768" s="191" t="str">
        <x:v>3/9/2017</x:v>
      </x:c>
      <x:c r="N768" s="189" t="n">
        <x:v>43.00</x:v>
      </x:c>
      <x:c r="O768" s="191" t="str">
        <x:v>5/23/2017</x:v>
      </x:c>
      <x:c r="P768" s="189" t="n">
        <x:v>780.00</x:v>
      </x:c>
      <x:c r="Q768" s="206" t="n">
        <x:v>0.0002</x:v>
      </x:c>
      <x:c r="R768" s="206" t="n">
        <x:v>0.0051</x:v>
      </x:c>
      <x:c r="S768" s="189" t="n">
        <x:v/>
      </x:c>
      <x:c r="T768" s="187" t="n">
        <x:f ca="1">=IF(AND(U768=0,S768&gt;0),-100%,IF(OR(S768=0,S768="-"),"-",IF(AND(S768=0,U768=0),0%,IF(S768&lt;U768,SUM(U768-S768)/S768,IF(S768&gt;U768,SUM(-1*(S768-U768)/S768),"")))))</x:f>
        <x:v/>
      </x:c>
      <x:c r="U768" s="189" t="n">
        <x:v>737.00</x:v>
      </x:c>
      <x:c r="V768" s="189" t="n">
        <x:f ca="1">=SUM(U768/ round((O768- M768)/30.42,0))</x:f>
        <x:v/>
      </x:c>
      <x:c r="W768" s="195">
        <x:f ca="1">=IF(T768="","",IF(T768="-","",IF(U768=0,"",IF(OR(T768&gt;AA4,T768&lt;-AA4),"*",""))))</x:f>
        <x:v/>
      </x:c>
      <x:c r="X768" s="91" t="str">
        <x:v/>
      </x:c>
    </x:row>
    <x:row r="769" spans="1:25" s="12" x14ac:dyDescent="0.25">
      <x:c r="A769" s="96" t="str">
        <x:v>758</x:v>
      </x:c>
      <x:c r="B769" s="192" t="str">
        <x:v>FPR51571</x:v>
      </x:c>
      <x:c r="C769" s="192" t="str">
        <x:v>HP CLJ M476dn MFP</x:v>
      </x:c>
      <x:c r="D769" s="192" t="str">
        <x:v>Color Copier (Color Pages)</x:v>
      </x:c>
      <x:c r="E769" s="192" t="str">
        <x:v>CNB8G4RH0T</x:v>
      </x:c>
      <x:c r="F769" s="192" t="str">
        <x:v>Active</x:v>
      </x:c>
      <x:c r="G769" s="192" t="str">
        <x:v>1114 - Uvalde</x:v>
      </x:c>
      <x:c r="H769" s="192" t="str">
        <x:v/>
      </x:c>
      <x:c r="I769" s="192" t="str">
        <x:v/>
      </x:c>
      <x:c r="J769" s="192" t="str">
        <x:v/>
      </x:c>
      <x:c r="K769" s="192" t="str">
        <x:v>Jared Sprenger</x:v>
      </x:c>
      <x:c r="L769" s="192" t="str">
        <x:v>1114</x:v>
      </x:c>
      <x:c r="M769" s="192" t="str">
        <x:v>5/29/2015</x:v>
      </x:c>
      <x:c r="N769" s="183" t="n">
        <x:v>653.00</x:v>
      </x:c>
      <x:c r="O769" s="192" t="str">
        <x:v>8/25/2015</x:v>
      </x:c>
      <x:c r="P769" s="183" t="n">
        <x:v>1376.00</x:v>
      </x:c>
      <x:c r="Q769" s="207" t="n">
        <x:v>0.0002</x:v>
      </x:c>
      <x:c r="R769" s="207" t="n">
        <x:v>0.005</x:v>
      </x:c>
      <x:c r="S769" s="183" t="n">
        <x:v/>
      </x:c>
      <x:c r="T769" s="182" t="n">
        <x:f ca="1">=IF(AND(U769=0,S769&gt;0),-100%,IF(OR(S769=0,S769="-"),"-",IF(AND(S769=0,U769=0),0%,IF(S769&lt;U769,SUM(U769-S769)/S769,IF(S769&gt;U769,SUM(-1*(S769-U769)/S769),"")))))</x:f>
        <x:v/>
      </x:c>
      <x:c r="U769" s="183" t="n">
        <x:v>723.00</x:v>
      </x:c>
      <x:c r="V769" s="183" t="n">
        <x:f ca="1">=SUM(U769/ round((O769- M769)/30.42,0))</x:f>
        <x:v/>
      </x:c>
      <x:c r="W769" s="196">
        <x:f ca="1">=IF(T769="","",IF(T769="-","",IF(U769=0,"",IF(OR(T769&gt;AA4,T769&lt;-AA4),"*",""))))</x:f>
        <x:v/>
      </x:c>
      <x:c r="X769" s="98" t="str">
        <x:v/>
      </x:c>
    </x:row>
    <x:row r="770" spans="1:25" s="12" x14ac:dyDescent="0.25">
      <x:c r="A770" s="90" t="str">
        <x:v>759</x:v>
      </x:c>
      <x:c r="B770" s="191" t="str">
        <x:v>FPR51570</x:v>
      </x:c>
      <x:c r="C770" s="191" t="str">
        <x:v>HP CLJ M476dn MFP</x:v>
      </x:c>
      <x:c r="D770" s="191" t="str">
        <x:v>Color Copier (Color Pages)</x:v>
      </x:c>
      <x:c r="E770" s="191" t="str">
        <x:v>CNB6G9P1MQ</x:v>
      </x:c>
      <x:c r="F770" s="191" t="str">
        <x:v>Active</x:v>
      </x:c>
      <x:c r="G770" s="191" t="str">
        <x:v>M100 - Water Gardens Bldg.</x:v>
      </x:c>
      <x:c r="H770" s="191" t="str">
        <x:v/>
      </x:c>
      <x:c r="I770" s="191" t="str">
        <x:v/>
      </x:c>
      <x:c r="J770" s="191" t="str">
        <x:v/>
      </x:c>
      <x:c r="K770" s="191" t="str">
        <x:v>Chip Hornsby</x:v>
      </x:c>
      <x:c r="L770" s="191" t="str">
        <x:v>M100</x:v>
      </x:c>
      <x:c r="M770" s="191" t="str">
        <x:v>5/29/2015</x:v>
      </x:c>
      <x:c r="N770" s="189" t="n">
        <x:v>1228.00</x:v>
      </x:c>
      <x:c r="O770" s="191" t="str">
        <x:v>8/26/2015</x:v>
      </x:c>
      <x:c r="P770" s="189" t="n">
        <x:v>1937.00</x:v>
      </x:c>
      <x:c r="Q770" s="206" t="n">
        <x:v>0.0002</x:v>
      </x:c>
      <x:c r="R770" s="206" t="n">
        <x:v>0.0049</x:v>
      </x:c>
      <x:c r="S770" s="189" t="n">
        <x:v/>
      </x:c>
      <x:c r="T770" s="187" t="n">
        <x:f ca="1">=IF(AND(U770=0,S770&gt;0),-100%,IF(OR(S770=0,S770="-"),"-",IF(AND(S770=0,U770=0),0%,IF(S770&lt;U770,SUM(U770-S770)/S770,IF(S770&gt;U770,SUM(-1*(S770-U770)/S770),"")))))</x:f>
        <x:v/>
      </x:c>
      <x:c r="U770" s="189" t="n">
        <x:v>709.00</x:v>
      </x:c>
      <x:c r="V770" s="189" t="n">
        <x:f ca="1">=SUM(U770/ round((O770- M770)/30.42,0))</x:f>
        <x:v/>
      </x:c>
      <x:c r="W770" s="195">
        <x:f ca="1">=IF(T770="","",IF(T770="-","",IF(U770=0,"",IF(OR(T770&gt;AA4,T770&lt;-AA4),"*",""))))</x:f>
        <x:v/>
      </x:c>
      <x:c r="X770" s="91" t="str">
        <x:v/>
      </x:c>
    </x:row>
    <x:row r="771" spans="1:25" s="12" x14ac:dyDescent="0.25">
      <x:c r="A771" s="96" t="str">
        <x:v>760</x:v>
      </x:c>
      <x:c r="B771" s="192" t="str">
        <x:v>FPR51567</x:v>
      </x:c>
      <x:c r="C771" s="192" t="str">
        <x:v>Canon IR C5235</x:v>
      </x:c>
      <x:c r="D771" s="192" t="str">
        <x:v>Color Copier (Color Pages)</x:v>
      </x:c>
      <x:c r="E771" s="192" t="str">
        <x:v>RRB14302</x:v>
      </x:c>
      <x:c r="F771" s="192" t="str">
        <x:v>Active</x:v>
      </x:c>
      <x:c r="G771" s="192" t="str">
        <x:v>1112 - El Paso Showroom</x:v>
      </x:c>
      <x:c r="H771" s="192" t="str">
        <x:v/>
      </x:c>
      <x:c r="I771" s="192" t="str">
        <x:v>Front Office</x:v>
      </x:c>
      <x:c r="J771" s="192" t="str">
        <x:v/>
      </x:c>
      <x:c r="K771" s="192" t="str">
        <x:v/>
      </x:c>
      <x:c r="L771" s="192" t="str">
        <x:v>1112</x:v>
      </x:c>
      <x:c r="M771" s="192" t="str">
        <x:v>4/1/2015</x:v>
      </x:c>
      <x:c r="N771" s="183" t="n">
        <x:v>20.00</x:v>
      </x:c>
      <x:c r="O771" s="192" t="str">
        <x:v>5/31/2015</x:v>
      </x:c>
      <x:c r="P771" s="183" t="n">
        <x:v>298.00</x:v>
      </x:c>
      <x:c r="Q771" s="207" t="n">
        <x:v>0.0001</x:v>
      </x:c>
      <x:c r="R771" s="207" t="n">
        <x:v>0.0019</x:v>
      </x:c>
      <x:c r="S771" s="183" t="n">
        <x:v/>
      </x:c>
      <x:c r="T771" s="182" t="n">
        <x:f ca="1">=IF(AND(U771=0,S771&gt;0),-100%,IF(OR(S771=0,S771="-"),"-",IF(AND(S771=0,U771=0),0%,IF(S771&lt;U771,SUM(U771-S771)/S771,IF(S771&gt;U771,SUM(-1*(S771-U771)/S771),"")))))</x:f>
        <x:v/>
      </x:c>
      <x:c r="U771" s="183" t="n">
        <x:v>278.00</x:v>
      </x:c>
      <x:c r="V771" s="183" t="n">
        <x:f ca="1">=SUM(U771/ round((O771- M771)/30.42,0))</x:f>
        <x:v/>
      </x:c>
      <x:c r="W771" s="196">
        <x:f ca="1">=IF(T771="","",IF(T771="-","",IF(U771=0,"",IF(OR(T771&gt;AA4,T771&lt;-AA4),"*",""))))</x:f>
        <x:v/>
      </x:c>
      <x:c r="X771" s="98" t="str">
        <x:v/>
      </x:c>
    </x:row>
    <x:row r="772" spans="1:25" s="12" x14ac:dyDescent="0.25">
      <x:c r="A772" s="90" t="str">
        <x:v>761</x:v>
      </x:c>
      <x:c r="B772" s="191" t="str">
        <x:v>H12312</x:v>
      </x:c>
      <x:c r="C772" s="191" t="str">
        <x:v>Canon IR C5535</x:v>
      </x:c>
      <x:c r="D772" s="191" t="str">
        <x:v>Color Copier (Color Pages)</x:v>
      </x:c>
      <x:c r="E772" s="191" t="str">
        <x:v>XLN05246</x:v>
      </x:c>
      <x:c r="F772" s="191" t="str">
        <x:v>Active</x:v>
      </x:c>
      <x:c r="G772" s="191" t="str">
        <x:v>1132 - Houston Builder Sales</x:v>
      </x:c>
      <x:c r="H772" s="191" t="str">
        <x:v/>
      </x:c>
      <x:c r="I772" s="191" t="str">
        <x:v/>
      </x:c>
      <x:c r="J772" s="191" t="str">
        <x:v/>
      </x:c>
      <x:c r="K772" s="191" t="str">
        <x:v>Joe Salazar</x:v>
      </x:c>
      <x:c r="L772" s="191" t="str">
        <x:v>1132</x:v>
      </x:c>
      <x:c r="M772" s="191" t="str">
        <x:v>12/28/2017</x:v>
      </x:c>
      <x:c r="N772" s="189" t="n">
        <x:v>42.00</x:v>
      </x:c>
      <x:c r="O772" s="191" t="str">
        <x:v>2/28/2018</x:v>
      </x:c>
      <x:c r="P772" s="189" t="n">
        <x:v>300.00</x:v>
      </x:c>
      <x:c r="Q772" s="206" t="n">
        <x:v>0.0001</x:v>
      </x:c>
      <x:c r="R772" s="206" t="n">
        <x:v>0.0018</x:v>
      </x:c>
      <x:c r="S772" s="189" t="n">
        <x:v/>
      </x:c>
      <x:c r="T772" s="187" t="n">
        <x:f ca="1">=IF(AND(U772=0,S772&gt;0),-100%,IF(OR(S772=0,S772="-"),"-",IF(AND(S772=0,U772=0),0%,IF(S772&lt;U772,SUM(U772-S772)/S772,IF(S772&gt;U772,SUM(-1*(S772-U772)/S772),"")))))</x:f>
        <x:v/>
      </x:c>
      <x:c r="U772" s="189" t="n">
        <x:v>258.00</x:v>
      </x:c>
      <x:c r="V772" s="189" t="n">
        <x:f ca="1">=SUM(U772/ round((O772- M772)/30.42,0))</x:f>
        <x:v/>
      </x:c>
      <x:c r="W772" s="195">
        <x:f ca="1">=IF(T772="","",IF(T772="-","",IF(U772=0,"",IF(OR(T772&gt;AA4,T772&lt;-AA4),"*",""))))</x:f>
        <x:v/>
      </x:c>
      <x:c r="X772" s="91" t="str">
        <x:v/>
      </x:c>
    </x:row>
    <x:row r="773" spans="1:25" s="12" x14ac:dyDescent="0.25">
      <x:c r="A773" s="96" t="str">
        <x:v>762</x:v>
      </x:c>
      <x:c r="B773" s="192" t="str">
        <x:v>SD1461</x:v>
      </x:c>
      <x:c r="C773" s="192" t="str">
        <x:v>Canon IR C5535</x:v>
      </x:c>
      <x:c r="D773" s="192" t="str">
        <x:v>Color Copier (Color Pages)</x:v>
      </x:c>
      <x:c r="E773" s="192" t="str">
        <x:v>WXF13403</x:v>
      </x:c>
      <x:c r="F773" s="192" t="str">
        <x:v>Active</x:v>
      </x:c>
      <x:c r="G773" s="192" t="str">
        <x:v>1122 - Expressions Home Gallery</x:v>
      </x:c>
      <x:c r="H773" s="192" t="str">
        <x:v/>
      </x:c>
      <x:c r="I773" s="192" t="str">
        <x:v/>
      </x:c>
      <x:c r="J773" s="192" t="str">
        <x:v/>
      </x:c>
      <x:c r="K773" s="192" t="str">
        <x:v/>
      </x:c>
      <x:c r="L773" s="192" t="str">
        <x:v>1122</x:v>
      </x:c>
      <x:c r="M773" s="192" t="str">
        <x:v>2/28/2018</x:v>
      </x:c>
      <x:c r="N773" s="183" t="n">
        <x:v>195.00</x:v>
      </x:c>
      <x:c r="O773" s="192" t="str">
        <x:v>5/31/2018</x:v>
      </x:c>
      <x:c r="P773" s="183" t="n">
        <x:v>268.00</x:v>
      </x:c>
      <x:c r="Q773" s="207" t="n">
        <x:v>0.00</x:v>
      </x:c>
      <x:c r="R773" s="207" t="n">
        <x:v>0.0005</x:v>
      </x:c>
      <x:c r="S773" s="183" t="n">
        <x:v/>
      </x:c>
      <x:c r="T773" s="182" t="n">
        <x:f ca="1">=IF(AND(U773=0,S773&gt;0),-100%,IF(OR(S773=0,S773="-"),"-",IF(AND(S773=0,U773=0),0%,IF(S773&lt;U773,SUM(U773-S773)/S773,IF(S773&gt;U773,SUM(-1*(S773-U773)/S773),"")))))</x:f>
        <x:v/>
      </x:c>
      <x:c r="U773" s="183" t="n">
        <x:v>73.00</x:v>
      </x:c>
      <x:c r="V773" s="183" t="n">
        <x:f ca="1">=SUM(U773/ round((O773- M773)/30.42,0))</x:f>
        <x:v/>
      </x:c>
      <x:c r="W773" s="196">
        <x:f ca="1">=IF(T773="","",IF(T773="-","",IF(U773=0,"",IF(OR(T773&gt;AA4,T773&lt;-AA4),"*",""))))</x:f>
        <x:v/>
      </x:c>
      <x:c r="X773" s="98" t="str">
        <x:v/>
      </x:c>
    </x:row>
    <x:row r="774" spans="1:10" ht="15.5" customHeight="1" x14ac:dyDescent="0.25">
      <x:c r="A774" s="174"/>
      <x:c r="B774" s="174"/>
      <x:c r="C774" s="174"/>
      <x:c r="D774" s="174"/>
      <x:c r="E774" s="174"/>
      <x:c r="F774" s="174"/>
      <x:c r="G774" s="174"/>
      <x:c r="H774" s="174"/>
      <x:c r="I774" s="174"/>
      <x:c r="J774" s="174"/>
      <x:c r="K774" s="174"/>
      <x:c r="L774" s="174"/>
      <x:c r="M774" s="174"/>
      <x:c r="N774" s="174"/>
      <x:c r="O774" s="174"/>
      <x:c r="P774" s="174"/>
      <x:c r="Q774" s="174"/>
      <x:c r="R774" s="174"/>
      <x:c r="S774" s="205" t="n">
        <x:f ca="1">SUM(S755:S773)</x:f>
      </x:c>
      <x:c r="T774" s="174"/>
      <x:c r="U774" s="205" t="n">
        <x:f ca="1">SUM(U755:U773)</x:f>
      </x:c>
      <x:c r="V774" s="205" t="n">
        <x:f ca="1">SUM(V755:V773)</x:f>
      </x:c>
      <x:c r="W774" s="174"/>
      <x:c r="X774" s="174"/>
    </x:row>
    <x:row r="775" spans="1:25" ht="38.5" customHeight="1" x14ac:dyDescent="0.25">
      <x:c r="A775" s="194">
        <x:v>Color Laser Prints</x:v>
      </x:c>
    </x:row>
    <x:row r="776" spans="1:25" s="12" customFormat="1" ht="37.35" customHeight="1" x14ac:dyDescent="0.25">
      <x:c r="A776" s="47" t="str">
        <x:v>Line #</x:v>
      </x:c>
      <x:c r="B776" s="45" t="str">
        <x:v>Device ID</x:v>
      </x:c>
      <x:c r="C776" s="45" t="str">
        <x:v>Model </x:v>
      </x:c>
      <x:c r="D776" s="45" t="str">
        <x:v>Meter Type</x:v>
      </x:c>
      <x:c r="E776" s="45" t="str">
        <x:v>Serial Number</x:v>
      </x:c>
      <x:c r="F776" s="45" t="str">
        <x:v>Device Status</x:v>
      </x:c>
      <x:c r="G776" s="45" t="str">
        <x:v>Location</x:v>
      </x:c>
      <x:c r="H776" s="45" t="str">
        <x:v>Bldg</x:v>
      </x:c>
      <x:c r="I776" s="45" t="str">
        <x:v>Dept.</x:v>
      </x:c>
      <x:c r="J776" s="45" t="str">
        <x:v>Floor</x:v>
      </x:c>
      <x:c r="K776" s="45" t="str">
        <x:v>User</x:v>
      </x:c>
      <x:c r="L776" s="45" t="str">
        <x:v>Cost Center</x:v>
      </x:c>
      <x:c r="M776" s="45" t="str">
        <x:v>Start Date</x:v>
      </x:c>
      <x:c r="N776" s="45" t="str">
        <x:v>Start Meter</x:v>
      </x:c>
      <x:c r="O776" s="45" t="str">
        <x:v>End Date</x:v>
      </x:c>
      <x:c r="P776" s="45" t="str">
        <x:v>End Meter</x:v>
      </x:c>
      <x:c r="Q776" s="45" t="str">
        <x:v>% of Total Usage</x:v>
      </x:c>
      <x:c r="R776" s="45" t="str">
        <x:v>% Usage By Meter Group</x:v>
      </x:c>
      <x:c r="S776" s="45" t="str">
        <x:v>Volume Last Period</x:v>
      </x:c>
      <x:c r="T776" s="45" t="str">
        <x:v>% Change</x:v>
      </x:c>
      <x:c r="U776" s="45" t="str">
        <x:v>Volume Current Period</x:v>
      </x:c>
      <x:c r="V776" s="45" t="str">
        <x:v>Avg. Monthly Vol.</x:v>
      </x:c>
      <x:c r="W776" s="45"/>
      <x:c r="X776" s="46" t="str">
        <x:v>Comments</x:v>
      </x:c>
    </x:row>
    <x:row r="777" spans="1:25" s="12" x14ac:dyDescent="0.25">
      <x:c r="A777" s="90" t="str">
        <x:v>763</x:v>
      </x:c>
      <x:c r="B777" s="191" t="str">
        <x:v>FPR48681</x:v>
      </x:c>
      <x:c r="C777" s="191" t="str">
        <x:v>Ricoh SP C320DN</x:v>
      </x:c>
      <x:c r="D777" s="191" t="str">
        <x:v>Color Laser Prints</x:v>
      </x:c>
      <x:c r="E777" s="191" t="str">
        <x:v>S9948500596</x:v>
      </x:c>
      <x:c r="F777" s="191" t="str">
        <x:v>Active</x:v>
      </x:c>
      <x:c r="G777" s="191" t="str">
        <x:v>1077 - Fort Worth Expressions Home Gallery</x:v>
      </x:c>
      <x:c r="H777" s="191" t="str">
        <x:v/>
      </x:c>
      <x:c r="I777" s="191" t="str">
        <x:v>Front Desk</x:v>
      </x:c>
      <x:c r="J777" s="191" t="str">
        <x:v>1</x:v>
      </x:c>
      <x:c r="K777" s="191" t="str">
        <x:v/>
      </x:c>
      <x:c r="L777" s="191" t="str">
        <x:v>1077</x:v>
      </x:c>
      <x:c r="M777" s="191" t="str">
        <x:v>6/1/2014</x:v>
      </x:c>
      <x:c r="N777" s="189" t="n">
        <x:v>0.00</x:v>
      </x:c>
      <x:c r="O777" s="191" t="str">
        <x:v>12/9/2014</x:v>
      </x:c>
      <x:c r="P777" s="189" t="n">
        <x:v>7797.00</x:v>
      </x:c>
      <x:c r="Q777" s="206" t="n">
        <x:v>0.0022</x:v>
      </x:c>
      <x:c r="R777" s="206" t="n">
        <x:v>0.0601</x:v>
      </x:c>
      <x:c r="S777" s="189" t="n">
        <x:v/>
      </x:c>
      <x:c r="T777" s="187" t="n">
        <x:f ca="1">=IF(AND(U777=0,S777&gt;0),-100%,IF(OR(S777=0,S777="-"),"-",IF(AND(S777=0,U777=0),0%,IF(S777&lt;U777,SUM(U777-S777)/S777,IF(S777&gt;U777,SUM(-1*(S777-U777)/S777),"")))))</x:f>
        <x:v/>
      </x:c>
      <x:c r="U777" s="189" t="n">
        <x:v>7797.00</x:v>
      </x:c>
      <x:c r="V777" s="189" t="n">
        <x:f ca="1">=SUM(U777/ round((O777- M777)/30.42,0))</x:f>
        <x:v/>
      </x:c>
      <x:c r="W777" s="195">
        <x:f ca="1">=IF(T777="","",IF(T777="-","",IF(U777=0,"",IF(OR(T777&gt; AA4 ,T777&lt;-AA4),"*",""))))</x:f>
        <x:v/>
      </x:c>
      <x:c r="X777" s="91" t="str">
        <x:v/>
      </x:c>
    </x:row>
    <x:row r="778" spans="1:25" s="12" x14ac:dyDescent="0.25">
      <x:c r="A778" s="90" t="str">
        <x:v>764</x:v>
      </x:c>
      <x:c r="B778" s="191" t="str">
        <x:v>FPR48763</x:v>
      </x:c>
      <x:c r="C778" s="191" t="str">
        <x:v>Ricoh SP C320DN</x:v>
      </x:c>
      <x:c r="D778" s="191" t="str">
        <x:v>Color Laser Prints</x:v>
      </x:c>
      <x:c r="E778" s="191" t="str">
        <x:v>S9948600608</x:v>
      </x:c>
      <x:c r="F778" s="191" t="str">
        <x:v>Active</x:v>
      </x:c>
      <x:c r="G778" s="191" t="str">
        <x:v>1043 - Granbury</x:v>
      </x:c>
      <x:c r="H778" s="191" t="str">
        <x:v/>
      </x:c>
      <x:c r="I778" s="191" t="str">
        <x:v/>
      </x:c>
      <x:c r="J778" s="191" t="str">
        <x:v/>
      </x:c>
      <x:c r="K778" s="191" t="str">
        <x:v>Not Listed</x:v>
      </x:c>
      <x:c r="L778" s="191" t="str">
        <x:v>1043</x:v>
      </x:c>
      <x:c r="M778" s="191" t="str">
        <x:v>2/22/2016</x:v>
      </x:c>
      <x:c r="N778" s="189" t="n">
        <x:v>25472.00</x:v>
      </x:c>
      <x:c r="O778" s="191" t="str">
        <x:v>5/27/2016</x:v>
      </x:c>
      <x:c r="P778" s="189" t="n">
        <x:v>32254.00</x:v>
      </x:c>
      <x:c r="Q778" s="206" t="n">
        <x:v>0.0019</x:v>
      </x:c>
      <x:c r="R778" s="206" t="n">
        <x:v>0.0523</x:v>
      </x:c>
      <x:c r="S778" s="189" t="n">
        <x:v/>
      </x:c>
      <x:c r="T778" s="187" t="n">
        <x:f ca="1">=IF(AND(U778=0,S778&gt;0),-100%,IF(OR(S778=0,S778="-"),"-",IF(AND(S778=0,U778=0),0%,IF(S778&lt;U778,SUM(U778-S778)/S778,IF(S778&gt;U778,SUM(-1*(S778-U778)/S778),"")))))</x:f>
        <x:v/>
      </x:c>
      <x:c r="U778" s="189" t="n">
        <x:v>6782.00</x:v>
      </x:c>
      <x:c r="V778" s="189" t="n">
        <x:f ca="1">=SUM(U778/ round((O778- M778)/30.42,0))</x:f>
        <x:v/>
      </x:c>
      <x:c r="W778" s="195">
        <x:f ca="1">=IF(T778="","",IF(T778="-","",IF(U778=0,"",IF(OR(T778&gt;AA4,T778&lt;-AA4),"*",""))))</x:f>
        <x:v/>
      </x:c>
      <x:c r="X778" s="91" t="str">
        <x:v/>
      </x:c>
    </x:row>
    <x:row r="779" spans="1:25" s="12" x14ac:dyDescent="0.25">
      <x:c r="A779" s="96" t="str">
        <x:v>765</x:v>
      </x:c>
      <x:c r="B779" s="192" t="str">
        <x:v>FPR48574</x:v>
      </x:c>
      <x:c r="C779" s="192" t="str">
        <x:v>HP CLJ M476dn MFP</x:v>
      </x:c>
      <x:c r="D779" s="192" t="str">
        <x:v>Color Laser Prints</x:v>
      </x:c>
      <x:c r="E779" s="192" t="str">
        <x:v>CNB8G4RGVF</x:v>
      </x:c>
      <x:c r="F779" s="192" t="str">
        <x:v>Active</x:v>
      </x:c>
      <x:c r="G779" s="192" t="str">
        <x:v>1034 - San Antonio</x:v>
      </x:c>
      <x:c r="H779" s="192" t="str">
        <x:v/>
      </x:c>
      <x:c r="I779" s="192" t="str">
        <x:v/>
      </x:c>
      <x:c r="J779" s="192" t="str">
        <x:v/>
      </x:c>
      <x:c r="K779" s="192" t="str">
        <x:v>Debbie</x:v>
      </x:c>
      <x:c r="L779" s="192" t="str">
        <x:v>1034</x:v>
      </x:c>
      <x:c r="M779" s="192" t="str">
        <x:v>5/27/2016</x:v>
      </x:c>
      <x:c r="N779" s="183" t="n">
        <x:v>21043.00</x:v>
      </x:c>
      <x:c r="O779" s="192" t="str">
        <x:v>9/1/2016</x:v>
      </x:c>
      <x:c r="P779" s="183" t="n">
        <x:v>27382.00</x:v>
      </x:c>
      <x:c r="Q779" s="207" t="n">
        <x:v>0.0018</x:v>
      </x:c>
      <x:c r="R779" s="207" t="n">
        <x:v>0.0489</x:v>
      </x:c>
      <x:c r="S779" s="183" t="n">
        <x:v/>
      </x:c>
      <x:c r="T779" s="182" t="n">
        <x:f ca="1">=IF(AND(U779=0,S779&gt;0),-100%,IF(OR(S779=0,S779="-"),"-",IF(AND(S779=0,U779=0),0%,IF(S779&lt;U779,SUM(U779-S779)/S779,IF(S779&gt;U779,SUM(-1*(S779-U779)/S779),"")))))</x:f>
        <x:v/>
      </x:c>
      <x:c r="U779" s="183" t="n">
        <x:v>6339.00</x:v>
      </x:c>
      <x:c r="V779" s="183" t="n">
        <x:f ca="1">=SUM(U779/ round((O779- M779)/30.42,0))</x:f>
        <x:v/>
      </x:c>
      <x:c r="W779" s="196">
        <x:f ca="1">=IF(T779="","",IF(T779="-","",IF(U779=0,"",IF(OR(T779&gt;AA4,T779&lt;-AA4),"*",""))))</x:f>
        <x:v/>
      </x:c>
      <x:c r="X779" s="98" t="str">
        <x:v/>
      </x:c>
    </x:row>
    <x:row r="780" spans="1:25" s="12" x14ac:dyDescent="0.25">
      <x:c r="A780" s="90" t="str">
        <x:v>766</x:v>
      </x:c>
      <x:c r="B780" s="191" t="str">
        <x:v>FPR48670</x:v>
      </x:c>
      <x:c r="C780" s="191" t="str">
        <x:v>Ricoh SP C320DN</x:v>
      </x:c>
      <x:c r="D780" s="191" t="str">
        <x:v>Color Laser Prints</x:v>
      </x:c>
      <x:c r="E780" s="191" t="str">
        <x:v>S9948500632</x:v>
      </x:c>
      <x:c r="F780" s="191" t="str">
        <x:v>Active</x:v>
      </x:c>
      <x:c r="G780" s="191" t="str">
        <x:v>1401 - Athens</x:v>
      </x:c>
      <x:c r="H780" s="191" t="str">
        <x:v/>
      </x:c>
      <x:c r="I780" s="191" t="str">
        <x:v/>
      </x:c>
      <x:c r="J780" s="191" t="str">
        <x:v/>
      </x:c>
      <x:c r="K780" s="191" t="str">
        <x:v/>
      </x:c>
      <x:c r="L780" s="191" t="str">
        <x:v>1401</x:v>
      </x:c>
      <x:c r="M780" s="191" t="str">
        <x:v>6/1/2014</x:v>
      </x:c>
      <x:c r="N780" s="189" t="n">
        <x:v>0.00</x:v>
      </x:c>
      <x:c r="O780" s="191" t="str">
        <x:v>12/9/2014</x:v>
      </x:c>
      <x:c r="P780" s="189" t="n">
        <x:v>6232.00</x:v>
      </x:c>
      <x:c r="Q780" s="206" t="n">
        <x:v>0.0018</x:v>
      </x:c>
      <x:c r="R780" s="206" t="n">
        <x:v>0.0481</x:v>
      </x:c>
      <x:c r="S780" s="189" t="n">
        <x:v/>
      </x:c>
      <x:c r="T780" s="187" t="n">
        <x:f ca="1">=IF(AND(U780=0,S780&gt;0),-100%,IF(OR(S780=0,S780="-"),"-",IF(AND(S780=0,U780=0),0%,IF(S780&lt;U780,SUM(U780-S780)/S780,IF(S780&gt;U780,SUM(-1*(S780-U780)/S780),"")))))</x:f>
        <x:v/>
      </x:c>
      <x:c r="U780" s="189" t="n">
        <x:v>6232.00</x:v>
      </x:c>
      <x:c r="V780" s="189" t="n">
        <x:f ca="1">=SUM(U780/ round((O780- M780)/30.42,0))</x:f>
        <x:v/>
      </x:c>
      <x:c r="W780" s="195">
        <x:f ca="1">=IF(T780="","",IF(T780="-","",IF(U780=0,"",IF(OR(T780&gt;AA4,T780&lt;-AA4),"*",""))))</x:f>
        <x:v/>
      </x:c>
      <x:c r="X780" s="91" t="str">
        <x:v/>
      </x:c>
    </x:row>
    <x:row r="781" spans="1:25" s="12" x14ac:dyDescent="0.25">
      <x:c r="A781" s="96" t="str">
        <x:v>767</x:v>
      </x:c>
      <x:c r="B781" s="192" t="str">
        <x:v>FPR59334</x:v>
      </x:c>
      <x:c r="C781" s="192" t="str">
        <x:v>HP CLJ M553</x:v>
      </x:c>
      <x:c r="D781" s="192" t="str">
        <x:v>Color Laser Prints</x:v>
      </x:c>
      <x:c r="E781" s="192" t="str">
        <x:v>CNBCH5M057</x:v>
      </x:c>
      <x:c r="F781" s="192" t="str">
        <x:v>Active</x:v>
      </x:c>
      <x:c r="G781" s="192" t="str">
        <x:v>3011 - Scottsdale, AZ</x:v>
      </x:c>
      <x:c r="H781" s="192" t="str">
        <x:v/>
      </x:c>
      <x:c r="I781" s="192" t="str">
        <x:v>Print Area</x:v>
      </x:c>
      <x:c r="J781" s="192" t="str">
        <x:v>2</x:v>
      </x:c>
      <x:c r="K781" s="192" t="str">
        <x:v/>
      </x:c>
      <x:c r="L781" s="192" t="str">
        <x:v>3011</x:v>
      </x:c>
      <x:c r="M781" s="192" t="str">
        <x:v>5/30/2018</x:v>
      </x:c>
      <x:c r="N781" s="183" t="n">
        <x:v>30310.00</x:v>
      </x:c>
      <x:c r="O781" s="192" t="str">
        <x:v>8/28/2018</x:v>
      </x:c>
      <x:c r="P781" s="183" t="n">
        <x:v>35192.00</x:v>
      </x:c>
      <x:c r="Q781" s="207" t="n">
        <x:v>0.0014</x:v>
      </x:c>
      <x:c r="R781" s="207" t="n">
        <x:v>0.0377</x:v>
      </x:c>
      <x:c r="S781" s="183" t="n">
        <x:v/>
      </x:c>
      <x:c r="T781" s="182" t="n">
        <x:f ca="1">=IF(AND(U781=0,S781&gt;0),-100%,IF(OR(S781=0,S781="-"),"-",IF(AND(S781=0,U781=0),0%,IF(S781&lt;U781,SUM(U781-S781)/S781,IF(S781&gt;U781,SUM(-1*(S781-U781)/S781),"")))))</x:f>
        <x:v/>
      </x:c>
      <x:c r="U781" s="183" t="n">
        <x:v>4882.00</x:v>
      </x:c>
      <x:c r="V781" s="183" t="n">
        <x:f ca="1">=SUM(U781/ round((O781- M781)/30.42,0))</x:f>
        <x:v/>
      </x:c>
      <x:c r="W781" s="196">
        <x:f ca="1">=IF(T781="","",IF(T781="-","",IF(U781=0,"",IF(OR(T781&gt;AA4,T781&lt;-AA4),"*",""))))</x:f>
        <x:v/>
      </x:c>
      <x:c r="X781" s="98" t="str">
        <x:v/>
      </x:c>
    </x:row>
    <x:row r="782" spans="1:25" s="12" x14ac:dyDescent="0.25">
      <x:c r="A782" s="90" t="str">
        <x:v>768</x:v>
      </x:c>
      <x:c r="B782" s="191" t="str">
        <x:v>FPR50658</x:v>
      </x:c>
      <x:c r="C782" s="191" t="str">
        <x:v>HP CLJ M476dn MFP</x:v>
      </x:c>
      <x:c r="D782" s="191" t="str">
        <x:v>Color Laser Prints</x:v>
      </x:c>
      <x:c r="E782" s="191" t="str">
        <x:v>CNB8G7X95V</x:v>
      </x:c>
      <x:c r="F782" s="191" t="str">
        <x:v>Active</x:v>
      </x:c>
      <x:c r="G782" s="191" t="str">
        <x:v>1085 - Abilene Showroom</x:v>
      </x:c>
      <x:c r="H782" s="191" t="str">
        <x:v/>
      </x:c>
      <x:c r="I782" s="191" t="str">
        <x:v/>
      </x:c>
      <x:c r="J782" s="191" t="str">
        <x:v/>
      </x:c>
      <x:c r="K782" s="191" t="str">
        <x:v>Heather</x:v>
      </x:c>
      <x:c r="L782" s="191" t="str">
        <x:v>1085</x:v>
      </x:c>
      <x:c r="M782" s="191" t="str">
        <x:v>2/26/2015</x:v>
      </x:c>
      <x:c r="N782" s="189" t="n">
        <x:v>3815.00</x:v>
      </x:c>
      <x:c r="O782" s="191" t="str">
        <x:v>5/29/2015</x:v>
      </x:c>
      <x:c r="P782" s="189" t="n">
        <x:v>7096.00</x:v>
      </x:c>
      <x:c r="Q782" s="206" t="n">
        <x:v>0.0009</x:v>
      </x:c>
      <x:c r="R782" s="206" t="n">
        <x:v>0.0253</x:v>
      </x:c>
      <x:c r="S782" s="189" t="n">
        <x:v/>
      </x:c>
      <x:c r="T782" s="187" t="n">
        <x:f ca="1">=IF(AND(U782=0,S782&gt;0),-100%,IF(OR(S782=0,S782="-"),"-",IF(AND(S782=0,U782=0),0%,IF(S782&lt;U782,SUM(U782-S782)/S782,IF(S782&gt;U782,SUM(-1*(S782-U782)/S782),"")))))</x:f>
        <x:v/>
      </x:c>
      <x:c r="U782" s="189" t="n">
        <x:v>3281.00</x:v>
      </x:c>
      <x:c r="V782" s="189" t="n">
        <x:f ca="1">=SUM(U782/ round((O782- M782)/30.42,0))</x:f>
        <x:v/>
      </x:c>
      <x:c r="W782" s="195">
        <x:f ca="1">=IF(T782="","",IF(T782="-","",IF(U782=0,"",IF(OR(T782&gt;AA4,T782&lt;-AA4),"*",""))))</x:f>
        <x:v/>
      </x:c>
      <x:c r="X782" s="91" t="str">
        <x:v/>
      </x:c>
    </x:row>
    <x:row r="783" spans="1:25" s="12" x14ac:dyDescent="0.25">
      <x:c r="A783" s="96" t="str">
        <x:v>769</x:v>
      </x:c>
      <x:c r="B783" s="192" t="str">
        <x:v>FPR48621</x:v>
      </x:c>
      <x:c r="C783" s="192" t="str">
        <x:v>HP CLJ M476dn MFP</x:v>
      </x:c>
      <x:c r="D783" s="192" t="str">
        <x:v>Color Laser Prints</x:v>
      </x:c>
      <x:c r="E783" s="192" t="str">
        <x:v>CNB8G3XCP9</x:v>
      </x:c>
      <x:c r="F783" s="192" t="str">
        <x:v>Active</x:v>
      </x:c>
      <x:c r="G783" s="192" t="str">
        <x:v>M650 - Fort Worth (Corp)</x:v>
      </x:c>
      <x:c r="H783" s="192" t="str">
        <x:v/>
      </x:c>
      <x:c r="I783" s="192" t="str">
        <x:v/>
      </x:c>
      <x:c r="J783" s="192" t="str">
        <x:v/>
      </x:c>
      <x:c r="K783" s="192" t="str">
        <x:v>Tammi V.</x:v>
      </x:c>
      <x:c r="L783" s="192" t="str">
        <x:v>Cannot Find</x:v>
      </x:c>
      <x:c r="M783" s="192" t="str">
        <x:v>6/1/2014</x:v>
      </x:c>
      <x:c r="N783" s="183" t="n">
        <x:v>0.00</x:v>
      </x:c>
      <x:c r="O783" s="192" t="str">
        <x:v>12/9/2014</x:v>
      </x:c>
      <x:c r="P783" s="183" t="n">
        <x:v>3122.00</x:v>
      </x:c>
      <x:c r="Q783" s="207" t="n">
        <x:v>0.0009</x:v>
      </x:c>
      <x:c r="R783" s="207" t="n">
        <x:v>0.0241</x:v>
      </x:c>
      <x:c r="S783" s="183" t="n">
        <x:v/>
      </x:c>
      <x:c r="T783" s="182" t="n">
        <x:f ca="1">=IF(AND(U783=0,S783&gt;0),-100%,IF(OR(S783=0,S783="-"),"-",IF(AND(S783=0,U783=0),0%,IF(S783&lt;U783,SUM(U783-S783)/S783,IF(S783&gt;U783,SUM(-1*(S783-U783)/S783),"")))))</x:f>
        <x:v/>
      </x:c>
      <x:c r="U783" s="183" t="n">
        <x:v>3122.00</x:v>
      </x:c>
      <x:c r="V783" s="183" t="n">
        <x:f ca="1">=SUM(U783/ round((O783- M783)/30.42,0))</x:f>
        <x:v/>
      </x:c>
      <x:c r="W783" s="196">
        <x:f ca="1">=IF(T783="","",IF(T783="-","",IF(U783=0,"",IF(OR(T783&gt;AA4,T783&lt;-AA4),"*",""))))</x:f>
        <x:v/>
      </x:c>
      <x:c r="X783" s="98" t="str">
        <x:v/>
      </x:c>
    </x:row>
    <x:row r="784" spans="1:25" s="12" x14ac:dyDescent="0.25">
      <x:c r="A784" s="90" t="str">
        <x:v>770</x:v>
      </x:c>
      <x:c r="B784" s="191" t="str">
        <x:v>FPR56035</x:v>
      </x:c>
      <x:c r="C784" s="191" t="str">
        <x:v>Ricoh SP C320DN</x:v>
      </x:c>
      <x:c r="D784" s="191" t="str">
        <x:v>Color Laser Prints</x:v>
      </x:c>
      <x:c r="E784" s="191" t="str">
        <x:v>S9948900241</x:v>
      </x:c>
      <x:c r="F784" s="191" t="str">
        <x:v>Active</x:v>
      </x:c>
      <x:c r="G784" s="191" t="str">
        <x:v>1404 - Suwanee</x:v>
      </x:c>
      <x:c r="H784" s="191" t="str">
        <x:v/>
      </x:c>
      <x:c r="I784" s="191" t="str">
        <x:v/>
      </x:c>
      <x:c r="J784" s="191" t="str">
        <x:v/>
      </x:c>
      <x:c r="K784" s="191" t="str">
        <x:v/>
      </x:c>
      <x:c r="L784" s="191" t="str">
        <x:v>1404</x:v>
      </x:c>
      <x:c r="M784" s="191" t="str">
        <x:v>12/9/2014</x:v>
      </x:c>
      <x:c r="N784" s="189" t="n">
        <x:v>474.00</x:v>
      </x:c>
      <x:c r="O784" s="191" t="str">
        <x:v>2/26/2015</x:v>
      </x:c>
      <x:c r="P784" s="189" t="n">
        <x:v>3580.00</x:v>
      </x:c>
      <x:c r="Q784" s="206" t="n">
        <x:v>0.0009</x:v>
      </x:c>
      <x:c r="R784" s="206" t="n">
        <x:v>0.024</x:v>
      </x:c>
      <x:c r="S784" s="189" t="n">
        <x:v/>
      </x:c>
      <x:c r="T784" s="187" t="n">
        <x:f ca="1">=IF(AND(U784=0,S784&gt;0),-100%,IF(OR(S784=0,S784="-"),"-",IF(AND(S784=0,U784=0),0%,IF(S784&lt;U784,SUM(U784-S784)/S784,IF(S784&gt;U784,SUM(-1*(S784-U784)/S784),"")))))</x:f>
        <x:v/>
      </x:c>
      <x:c r="U784" s="189" t="n">
        <x:v>3106.00</x:v>
      </x:c>
      <x:c r="V784" s="189" t="n">
        <x:f ca="1">=SUM(U784/ round((O784- M784)/30.42,0))</x:f>
        <x:v/>
      </x:c>
      <x:c r="W784" s="195">
        <x:f ca="1">=IF(T784="","",IF(T784="-","",IF(U784=0,"",IF(OR(T784&gt;AA4,T784&lt;-AA4),"*",""))))</x:f>
        <x:v/>
      </x:c>
      <x:c r="X784" s="91" t="str">
        <x:v/>
      </x:c>
    </x:row>
    <x:row r="785" spans="1:25" s="12" x14ac:dyDescent="0.25">
      <x:c r="A785" s="96" t="str">
        <x:v>771</x:v>
      </x:c>
      <x:c r="B785" s="192" t="str">
        <x:v>FPR48616</x:v>
      </x:c>
      <x:c r="C785" s="192" t="str">
        <x:v>HP CLJ M476dn MFP</x:v>
      </x:c>
      <x:c r="D785" s="192" t="str">
        <x:v>Color Laser Prints</x:v>
      </x:c>
      <x:c r="E785" s="192" t="str">
        <x:v>CNB8G3XCMX</x:v>
      </x:c>
      <x:c r="F785" s="192" t="str">
        <x:v>Active</x:v>
      </x:c>
      <x:c r="G785" s="192" t="str">
        <x:v>M650 - Annex</x:v>
      </x:c>
      <x:c r="H785" s="192" t="str">
        <x:v/>
      </x:c>
      <x:c r="I785" s="192" t="str">
        <x:v>IT</x:v>
      </x:c>
      <x:c r="J785" s="192" t="str">
        <x:v/>
      </x:c>
      <x:c r="K785" s="192" t="str">
        <x:v>James Christian</x:v>
      </x:c>
      <x:c r="L785" s="192" t="str">
        <x:v>M650</x:v>
      </x:c>
      <x:c r="M785" s="192" t="str">
        <x:v>6/1/2014</x:v>
      </x:c>
      <x:c r="N785" s="183" t="n">
        <x:v>0.00</x:v>
      </x:c>
      <x:c r="O785" s="192" t="str">
        <x:v>12/9/2014</x:v>
      </x:c>
      <x:c r="P785" s="183" t="n">
        <x:v>3044.00</x:v>
      </x:c>
      <x:c r="Q785" s="207" t="n">
        <x:v>0.0009</x:v>
      </x:c>
      <x:c r="R785" s="207" t="n">
        <x:v>0.0235</x:v>
      </x:c>
      <x:c r="S785" s="183" t="n">
        <x:v/>
      </x:c>
      <x:c r="T785" s="182" t="n">
        <x:f ca="1">=IF(AND(U785=0,S785&gt;0),-100%,IF(OR(S785=0,S785="-"),"-",IF(AND(S785=0,U785=0),0%,IF(S785&lt;U785,SUM(U785-S785)/S785,IF(S785&gt;U785,SUM(-1*(S785-U785)/S785),"")))))</x:f>
        <x:v/>
      </x:c>
      <x:c r="U785" s="183" t="n">
        <x:v>3044.00</x:v>
      </x:c>
      <x:c r="V785" s="183" t="n">
        <x:f ca="1">=SUM(U785/ round((O785- M785)/30.42,0))</x:f>
        <x:v/>
      </x:c>
      <x:c r="W785" s="196">
        <x:f ca="1">=IF(T785="","",IF(T785="-","",IF(U785=0,"",IF(OR(T785&gt;AA4,T785&lt;-AA4),"*",""))))</x:f>
        <x:v/>
      </x:c>
      <x:c r="X785" s="98" t="str">
        <x:v/>
      </x:c>
    </x:row>
    <x:row r="786" spans="1:25" s="12" x14ac:dyDescent="0.25">
      <x:c r="A786" s="90" t="str">
        <x:v>772</x:v>
      </x:c>
      <x:c r="B786" s="191" t="str">
        <x:v>FPR51555</x:v>
      </x:c>
      <x:c r="C786" s="191" t="str">
        <x:v>Ricoh SP C320DN</x:v>
      </x:c>
      <x:c r="D786" s="191" t="str">
        <x:v>Color Laser Prints</x:v>
      </x:c>
      <x:c r="E786" s="191" t="str">
        <x:v>S9939601138</x:v>
      </x:c>
      <x:c r="F786" s="191" t="str">
        <x:v>Active</x:v>
      </x:c>
      <x:c r="G786" s="191" t="str">
        <x:v>1083 - Southlake Expressions Home Gallery</x:v>
      </x:c>
      <x:c r="H786" s="191" t="str">
        <x:v/>
      </x:c>
      <x:c r="I786" s="191" t="str">
        <x:v/>
      </x:c>
      <x:c r="J786" s="191" t="str">
        <x:v/>
      </x:c>
      <x:c r="K786" s="191" t="str">
        <x:v>K. Kalmus</x:v>
      </x:c>
      <x:c r="L786" s="191" t="str">
        <x:v>1083</x:v>
      </x:c>
      <x:c r="M786" s="191" t="str">
        <x:v>6/1/2014</x:v>
      </x:c>
      <x:c r="N786" s="189" t="n">
        <x:v>0.00</x:v>
      </x:c>
      <x:c r="O786" s="191" t="str">
        <x:v>12/9/2014</x:v>
      </x:c>
      <x:c r="P786" s="189" t="n">
        <x:v>2909.00</x:v>
      </x:c>
      <x:c r="Q786" s="206" t="n">
        <x:v>0.0008</x:v>
      </x:c>
      <x:c r="R786" s="206" t="n">
        <x:v>0.0224</x:v>
      </x:c>
      <x:c r="S786" s="189" t="n">
        <x:v/>
      </x:c>
      <x:c r="T786" s="187" t="n">
        <x:f ca="1">=IF(AND(U786=0,S786&gt;0),-100%,IF(OR(S786=0,S786="-"),"-",IF(AND(S786=0,U786=0),0%,IF(S786&lt;U786,SUM(U786-S786)/S786,IF(S786&gt;U786,SUM(-1*(S786-U786)/S786),"")))))</x:f>
        <x:v/>
      </x:c>
      <x:c r="U786" s="189" t="n">
        <x:v>2909.00</x:v>
      </x:c>
      <x:c r="V786" s="189" t="n">
        <x:f ca="1">=SUM(U786/ round((O786- M786)/30.42,0))</x:f>
        <x:v/>
      </x:c>
      <x:c r="W786" s="195">
        <x:f ca="1">=IF(T786="","",IF(T786="-","",IF(U786=0,"",IF(OR(T786&gt;AA4,T786&lt;-AA4),"*",""))))</x:f>
        <x:v/>
      </x:c>
      <x:c r="X786" s="91" t="str">
        <x:v/>
      </x:c>
    </x:row>
    <x:row r="787" spans="1:25" s="12" x14ac:dyDescent="0.25">
      <x:c r="A787" s="96" t="str">
        <x:v>773</x:v>
      </x:c>
      <x:c r="B787" s="192" t="str">
        <x:v>FPR48623</x:v>
      </x:c>
      <x:c r="C787" s="192" t="str">
        <x:v>HP CLJ M476dn MFP</x:v>
      </x:c>
      <x:c r="D787" s="192" t="str">
        <x:v>Color Laser Prints</x:v>
      </x:c>
      <x:c r="E787" s="192" t="str">
        <x:v>CNB8G3XBDF</x:v>
      </x:c>
      <x:c r="F787" s="192" t="str">
        <x:v>Active</x:v>
      </x:c>
      <x:c r="G787" s="192" t="str">
        <x:v>M650 - Annex</x:v>
      </x:c>
      <x:c r="H787" s="192" t="str">
        <x:v/>
      </x:c>
      <x:c r="I787" s="192" t="str">
        <x:v>App Development</x:v>
      </x:c>
      <x:c r="J787" s="192" t="str">
        <x:v>1</x:v>
      </x:c>
      <x:c r="K787" s="192" t="str">
        <x:v/>
      </x:c>
      <x:c r="L787" s="192" t="str">
        <x:v>M200</x:v>
      </x:c>
      <x:c r="M787" s="192" t="str">
        <x:v>6/1/2014</x:v>
      </x:c>
      <x:c r="N787" s="183" t="n">
        <x:v>0.00</x:v>
      </x:c>
      <x:c r="O787" s="192" t="str">
        <x:v>12/9/2014</x:v>
      </x:c>
      <x:c r="P787" s="183" t="n">
        <x:v>2896.00</x:v>
      </x:c>
      <x:c r="Q787" s="207" t="n">
        <x:v>0.0008</x:v>
      </x:c>
      <x:c r="R787" s="207" t="n">
        <x:v>0.0223</x:v>
      </x:c>
      <x:c r="S787" s="183" t="n">
        <x:v/>
      </x:c>
      <x:c r="T787" s="182" t="n">
        <x:f ca="1">=IF(AND(U787=0,S787&gt;0),-100%,IF(OR(S787=0,S787="-"),"-",IF(AND(S787=0,U787=0),0%,IF(S787&lt;U787,SUM(U787-S787)/S787,IF(S787&gt;U787,SUM(-1*(S787-U787)/S787),"")))))</x:f>
        <x:v/>
      </x:c>
      <x:c r="U787" s="183" t="n">
        <x:v>2896.00</x:v>
      </x:c>
      <x:c r="V787" s="183" t="n">
        <x:f ca="1">=SUM(U787/ round((O787- M787)/30.42,0))</x:f>
        <x:v/>
      </x:c>
      <x:c r="W787" s="196">
        <x:f ca="1">=IF(T787="","",IF(T787="-","",IF(U787=0,"",IF(OR(T787&gt;AA4,T787&lt;-AA4),"*",""))))</x:f>
        <x:v/>
      </x:c>
      <x:c r="X787" s="98" t="str">
        <x:v/>
      </x:c>
    </x:row>
    <x:row r="788" spans="1:25" s="12" x14ac:dyDescent="0.25">
      <x:c r="A788" s="90" t="str">
        <x:v>774</x:v>
      </x:c>
      <x:c r="B788" s="191" t="str">
        <x:v>FPR59273</x:v>
      </x:c>
      <x:c r="C788" s="191" t="str">
        <x:v>HP CLJ M477fnw</x:v>
      </x:c>
      <x:c r="D788" s="191" t="str">
        <x:v>Color Laser Prints</x:v>
      </x:c>
      <x:c r="E788" s="191" t="str">
        <x:v>VNBKK6CHCF</x:v>
      </x:c>
      <x:c r="F788" s="191" t="str">
        <x:v>Active</x:v>
      </x:c>
      <x:c r="G788" s="191" t="str">
        <x:v>1133 - West Hollywood</x:v>
      </x:c>
      <x:c r="H788" s="191" t="str">
        <x:v/>
      </x:c>
      <x:c r="I788" s="191" t="str">
        <x:v/>
      </x:c>
      <x:c r="J788" s="191" t="str">
        <x:v/>
      </x:c>
      <x:c r="K788" s="191" t="str">
        <x:v/>
      </x:c>
      <x:c r="L788" s="191" t="str">
        <x:v>1133</x:v>
      </x:c>
      <x:c r="M788" s="191" t="str">
        <x:v>5/30/2018</x:v>
      </x:c>
      <x:c r="N788" s="189" t="n">
        <x:v>7018.00</x:v>
      </x:c>
      <x:c r="O788" s="191" t="str">
        <x:v>8/28/2018</x:v>
      </x:c>
      <x:c r="P788" s="189" t="n">
        <x:v>9744.00</x:v>
      </x:c>
      <x:c r="Q788" s="206" t="n">
        <x:v>0.0008</x:v>
      </x:c>
      <x:c r="R788" s="206" t="n">
        <x:v>0.021</x:v>
      </x:c>
      <x:c r="S788" s="189" t="n">
        <x:v/>
      </x:c>
      <x:c r="T788" s="187" t="n">
        <x:f ca="1">=IF(AND(U788=0,S788&gt;0),-100%,IF(OR(S788=0,S788="-"),"-",IF(AND(S788=0,U788=0),0%,IF(S788&lt;U788,SUM(U788-S788)/S788,IF(S788&gt;U788,SUM(-1*(S788-U788)/S788),"")))))</x:f>
        <x:v/>
      </x:c>
      <x:c r="U788" s="189" t="n">
        <x:v>2726.00</x:v>
      </x:c>
      <x:c r="V788" s="189" t="n">
        <x:f ca="1">=SUM(U788/ round((O788- M788)/30.42,0))</x:f>
        <x:v/>
      </x:c>
      <x:c r="W788" s="195">
        <x:f ca="1">=IF(T788="","",IF(T788="-","",IF(U788=0,"",IF(OR(T788&gt;AA4,T788&lt;-AA4),"*",""))))</x:f>
        <x:v/>
      </x:c>
      <x:c r="X788" s="91" t="str">
        <x:v/>
      </x:c>
    </x:row>
    <x:row r="789" spans="1:25" s="12" x14ac:dyDescent="0.25">
      <x:c r="A789" s="96" t="str">
        <x:v>775</x:v>
      </x:c>
      <x:c r="B789" s="192" t="str">
        <x:v>FPR48682</x:v>
      </x:c>
      <x:c r="C789" s="192" t="str">
        <x:v>Ricoh SP C320DN</x:v>
      </x:c>
      <x:c r="D789" s="192" t="str">
        <x:v>Color Laser Prints</x:v>
      </x:c>
      <x:c r="E789" s="192" t="str">
        <x:v>S9948500846</x:v>
      </x:c>
      <x:c r="F789" s="192" t="str">
        <x:v>Active</x:v>
      </x:c>
      <x:c r="G789" s="192" t="str">
        <x:v>1077 - Fort Worth Expressions Home Gallery</x:v>
      </x:c>
      <x:c r="H789" s="192" t="str">
        <x:v/>
      </x:c>
      <x:c r="I789" s="192" t="str">
        <x:v>The Pit</x:v>
      </x:c>
      <x:c r="J789" s="192" t="str">
        <x:v>2</x:v>
      </x:c>
      <x:c r="K789" s="192" t="str">
        <x:v/>
      </x:c>
      <x:c r="L789" s="192" t="str">
        <x:v>1077</x:v>
      </x:c>
      <x:c r="M789" s="192" t="str">
        <x:v>5/27/2016</x:v>
      </x:c>
      <x:c r="N789" s="183" t="n">
        <x:v>20978.00</x:v>
      </x:c>
      <x:c r="O789" s="192" t="str">
        <x:v>9/1/2016</x:v>
      </x:c>
      <x:c r="P789" s="183" t="n">
        <x:v>23698.00</x:v>
      </x:c>
      <x:c r="Q789" s="207" t="n">
        <x:v>0.0008</x:v>
      </x:c>
      <x:c r="R789" s="207" t="n">
        <x:v>0.021</x:v>
      </x:c>
      <x:c r="S789" s="183" t="n">
        <x:v/>
      </x:c>
      <x:c r="T789" s="182" t="n">
        <x:f ca="1">=IF(AND(U789=0,S789&gt;0),-100%,IF(OR(S789=0,S789="-"),"-",IF(AND(S789=0,U789=0),0%,IF(S789&lt;U789,SUM(U789-S789)/S789,IF(S789&gt;U789,SUM(-1*(S789-U789)/S789),"")))))</x:f>
        <x:v/>
      </x:c>
      <x:c r="U789" s="183" t="n">
        <x:v>2720.00</x:v>
      </x:c>
      <x:c r="V789" s="183" t="n">
        <x:f ca="1">=SUM(U789/ round((O789- M789)/30.42,0))</x:f>
        <x:v/>
      </x:c>
      <x:c r="W789" s="196">
        <x:f ca="1">=IF(T789="","",IF(T789="-","",IF(U789=0,"",IF(OR(T789&gt;AA4,T789&lt;-AA4),"*",""))))</x:f>
        <x:v/>
      </x:c>
      <x:c r="X789" s="98" t="str">
        <x:v/>
      </x:c>
    </x:row>
    <x:row r="790" spans="1:25" s="12" x14ac:dyDescent="0.25">
      <x:c r="A790" s="90" t="str">
        <x:v>776</x:v>
      </x:c>
      <x:c r="B790" s="191" t="str">
        <x:v>FPR49583</x:v>
      </x:c>
      <x:c r="C790" s="191" t="str">
        <x:v>Ricoh SP C320DN</x:v>
      </x:c>
      <x:c r="D790" s="191" t="str">
        <x:v>Color Laser Prints</x:v>
      </x:c>
      <x:c r="E790" s="191" t="str">
        <x:v>S9949100245</x:v>
      </x:c>
      <x:c r="F790" s="191" t="str">
        <x:v>Active</x:v>
      </x:c>
      <x:c r="G790" s="191" t="str">
        <x:v>1027 - Longview</x:v>
      </x:c>
      <x:c r="H790" s="191" t="str">
        <x:v/>
      </x:c>
      <x:c r="I790" s="191" t="str">
        <x:v>Showroom</x:v>
      </x:c>
      <x:c r="J790" s="191" t="str">
        <x:v/>
      </x:c>
      <x:c r="K790" s="191" t="str">
        <x:v/>
      </x:c>
      <x:c r="L790" s="191" t="str">
        <x:v>1027</x:v>
      </x:c>
      <x:c r="M790" s="191" t="str">
        <x:v>11/20/2015</x:v>
      </x:c>
      <x:c r="N790" s="189" t="n">
        <x:v>4777.00</x:v>
      </x:c>
      <x:c r="O790" s="191" t="str">
        <x:v>2/22/2016</x:v>
      </x:c>
      <x:c r="P790" s="189" t="n">
        <x:v>7298.00</x:v>
      </x:c>
      <x:c r="Q790" s="206" t="n">
        <x:v>0.0007</x:v>
      </x:c>
      <x:c r="R790" s="206" t="n">
        <x:v>0.0194</x:v>
      </x:c>
      <x:c r="S790" s="189" t="n">
        <x:v/>
      </x:c>
      <x:c r="T790" s="187" t="n">
        <x:f ca="1">=IF(AND(U790=0,S790&gt;0),-100%,IF(OR(S790=0,S790="-"),"-",IF(AND(S790=0,U790=0),0%,IF(S790&lt;U790,SUM(U790-S790)/S790,IF(S790&gt;U790,SUM(-1*(S790-U790)/S790),"")))))</x:f>
        <x:v/>
      </x:c>
      <x:c r="U790" s="189" t="n">
        <x:v>2521.00</x:v>
      </x:c>
      <x:c r="V790" s="189" t="n">
        <x:f ca="1">=SUM(U790/ round((O790- M790)/30.42,0))</x:f>
        <x:v/>
      </x:c>
      <x:c r="W790" s="195">
        <x:f ca="1">=IF(T790="","",IF(T790="-","",IF(U790=0,"",IF(OR(T790&gt;AA4,T790&lt;-AA4),"*",""))))</x:f>
        <x:v/>
      </x:c>
      <x:c r="X790" s="91" t="str">
        <x:v/>
      </x:c>
    </x:row>
    <x:row r="791" spans="1:25" s="12" x14ac:dyDescent="0.25">
      <x:c r="A791" s="96" t="str">
        <x:v>777</x:v>
      </x:c>
      <x:c r="B791" s="192" t="str">
        <x:v>FPR59308</x:v>
      </x:c>
      <x:c r="C791" s="192" t="str">
        <x:v>HP CLJ M475DN</x:v>
      </x:c>
      <x:c r="D791" s="192" t="str">
        <x:v>Color Laser Prints</x:v>
      </x:c>
      <x:c r="E791" s="192" t="str">
        <x:v>CND8G1V0BH</x:v>
      </x:c>
      <x:c r="F791" s="192" t="str">
        <x:v>Active</x:v>
      </x:c>
      <x:c r="G791" s="192" t="str">
        <x:v>3007 - Tucson, AZ</x:v>
      </x:c>
      <x:c r="H791" s="192" t="str">
        <x:v/>
      </x:c>
      <x:c r="I791" s="192" t="str">
        <x:v>Reception</x:v>
      </x:c>
      <x:c r="J791" s="192" t="str">
        <x:v/>
      </x:c>
      <x:c r="K791" s="192" t="str">
        <x:v/>
      </x:c>
      <x:c r="L791" s="192" t="str">
        <x:v>3007</x:v>
      </x:c>
      <x:c r="M791" s="192" t="str">
        <x:v>5/24/2017</x:v>
      </x:c>
      <x:c r="N791" s="183" t="n">
        <x:v>8284.00</x:v>
      </x:c>
      <x:c r="O791" s="192" t="str">
        <x:v>8/22/2017</x:v>
      </x:c>
      <x:c r="P791" s="183" t="n">
        <x:v>10694.00</x:v>
      </x:c>
      <x:c r="Q791" s="207" t="n">
        <x:v>0.0007</x:v>
      </x:c>
      <x:c r="R791" s="207" t="n">
        <x:v>0.0186</x:v>
      </x:c>
      <x:c r="S791" s="183" t="n">
        <x:v/>
      </x:c>
      <x:c r="T791" s="182" t="n">
        <x:f ca="1">=IF(AND(U791=0,S791&gt;0),-100%,IF(OR(S791=0,S791="-"),"-",IF(AND(S791=0,U791=0),0%,IF(S791&lt;U791,SUM(U791-S791)/S791,IF(S791&gt;U791,SUM(-1*(S791-U791)/S791),"")))))</x:f>
        <x:v/>
      </x:c>
      <x:c r="U791" s="183" t="n">
        <x:v>2410.00</x:v>
      </x:c>
      <x:c r="V791" s="183" t="n">
        <x:f ca="1">=SUM(U791/ round((O791- M791)/30.42,0))</x:f>
        <x:v/>
      </x:c>
      <x:c r="W791" s="196">
        <x:f ca="1">=IF(T791="","",IF(T791="-","",IF(U791=0,"",IF(OR(T791&gt;AA4,T791&lt;-AA4),"*",""))))</x:f>
        <x:v/>
      </x:c>
      <x:c r="X791" s="98" t="str">
        <x:v/>
      </x:c>
    </x:row>
    <x:row r="792" spans="1:25" s="12" x14ac:dyDescent="0.25">
      <x:c r="A792" s="90" t="str">
        <x:v>778</x:v>
      </x:c>
      <x:c r="B792" s="191" t="str">
        <x:v>FPR50562</x:v>
      </x:c>
      <x:c r="C792" s="191" t="str">
        <x:v>HP CLJ M476dn MFP</x:v>
      </x:c>
      <x:c r="D792" s="191" t="str">
        <x:v>Color Laser Prints</x:v>
      </x:c>
      <x:c r="E792" s="191" t="str">
        <x:v>CNB8G7X9YR</x:v>
      </x:c>
      <x:c r="F792" s="191" t="str">
        <x:v>Active</x:v>
      </x:c>
      <x:c r="G792" s="191" t="str">
        <x:v>M100 - Water Gardens Bldg.</x:v>
      </x:c>
      <x:c r="H792" s="191" t="str">
        <x:v/>
      </x:c>
      <x:c r="I792" s="191" t="str">
        <x:v/>
      </x:c>
      <x:c r="J792" s="191" t="str">
        <x:v/>
      </x:c>
      <x:c r="K792" s="191" t="str">
        <x:v>Gary Hibbs</x:v>
      </x:c>
      <x:c r="L792" s="191" t="str">
        <x:v>M152</x:v>
      </x:c>
      <x:c r="M792" s="191" t="str">
        <x:v>1/23/2015</x:v>
      </x:c>
      <x:c r="N792" s="189" t="n">
        <x:v>0.00</x:v>
      </x:c>
      <x:c r="O792" s="191" t="str">
        <x:v>2/28/2015</x:v>
      </x:c>
      <x:c r="P792" s="189" t="n">
        <x:v>2378.00</x:v>
      </x:c>
      <x:c r="Q792" s="206" t="n">
        <x:v>0.0007</x:v>
      </x:c>
      <x:c r="R792" s="206" t="n">
        <x:v>0.0183</x:v>
      </x:c>
      <x:c r="S792" s="189" t="n">
        <x:v/>
      </x:c>
      <x:c r="T792" s="187" t="n">
        <x:f ca="1">=IF(AND(U792=0,S792&gt;0),-100%,IF(OR(S792=0,S792="-"),"-",IF(AND(S792=0,U792=0),0%,IF(S792&lt;U792,SUM(U792-S792)/S792,IF(S792&gt;U792,SUM(-1*(S792-U792)/S792),"")))))</x:f>
        <x:v/>
      </x:c>
      <x:c r="U792" s="189" t="n">
        <x:v>2378.00</x:v>
      </x:c>
      <x:c r="V792" s="189" t="n">
        <x:f ca="1">=SUM(U792/ round((O792- M792)/30.42,0))</x:f>
        <x:v/>
      </x:c>
      <x:c r="W792" s="195">
        <x:f ca="1">=IF(T792="","",IF(T792="-","",IF(U792=0,"",IF(OR(T792&gt;AA4,T792&lt;-AA4),"*",""))))</x:f>
        <x:v/>
      </x:c>
      <x:c r="X792" s="91" t="str">
        <x:v/>
      </x:c>
    </x:row>
    <x:row r="793" spans="1:25" s="12" x14ac:dyDescent="0.25">
      <x:c r="A793" s="96" t="str">
        <x:v>779</x:v>
      </x:c>
      <x:c r="B793" s="192" t="str">
        <x:v>FPR48669</x:v>
      </x:c>
      <x:c r="C793" s="192" t="str">
        <x:v>Ricoh SP C320DN</x:v>
      </x:c>
      <x:c r="D793" s="192" t="str">
        <x:v>Color Laser Prints</x:v>
      </x:c>
      <x:c r="E793" s="192" t="str">
        <x:v>S9948500597</x:v>
      </x:c>
      <x:c r="F793" s="192" t="str">
        <x:v>Active</x:v>
      </x:c>
      <x:c r="G793" s="192" t="str">
        <x:v>1017 - Waco</x:v>
      </x:c>
      <x:c r="H793" s="192" t="str">
        <x:v/>
      </x:c>
      <x:c r="I793" s="192" t="str">
        <x:v>Sales</x:v>
      </x:c>
      <x:c r="J793" s="192" t="str">
        <x:v/>
      </x:c>
      <x:c r="K793" s="192" t="str">
        <x:v/>
      </x:c>
      <x:c r="L793" s="192" t="str">
        <x:v>1017</x:v>
      </x:c>
      <x:c r="M793" s="192" t="str">
        <x:v>12/9/2014</x:v>
      </x:c>
      <x:c r="N793" s="183" t="n">
        <x:v>3943.00</x:v>
      </x:c>
      <x:c r="O793" s="192" t="str">
        <x:v>2/26/2015</x:v>
      </x:c>
      <x:c r="P793" s="183" t="n">
        <x:v>6083.00</x:v>
      </x:c>
      <x:c r="Q793" s="207" t="n">
        <x:v>0.0006</x:v>
      </x:c>
      <x:c r="R793" s="207" t="n">
        <x:v>0.0165</x:v>
      </x:c>
      <x:c r="S793" s="183" t="n">
        <x:v/>
      </x:c>
      <x:c r="T793" s="182" t="n">
        <x:f ca="1">=IF(AND(U793=0,S793&gt;0),-100%,IF(OR(S793=0,S793="-"),"-",IF(AND(S793=0,U793=0),0%,IF(S793&lt;U793,SUM(U793-S793)/S793,IF(S793&gt;U793,SUM(-1*(S793-U793)/S793),"")))))</x:f>
        <x:v/>
      </x:c>
      <x:c r="U793" s="183" t="n">
        <x:v>2140.00</x:v>
      </x:c>
      <x:c r="V793" s="183" t="n">
        <x:f ca="1">=SUM(U793/ round((O793- M793)/30.42,0))</x:f>
        <x:v/>
      </x:c>
      <x:c r="W793" s="196">
        <x:f ca="1">=IF(T793="","",IF(T793="-","",IF(U793=0,"",IF(OR(T793&gt;AA4,T793&lt;-AA4),"*",""))))</x:f>
        <x:v/>
      </x:c>
      <x:c r="X793" s="98" t="str">
        <x:v/>
      </x:c>
    </x:row>
    <x:row r="794" spans="1:25" s="12" x14ac:dyDescent="0.25">
      <x:c r="A794" s="90" t="str">
        <x:v>780</x:v>
      </x:c>
      <x:c r="B794" s="191" t="str">
        <x:v>FPR48668</x:v>
      </x:c>
      <x:c r="C794" s="191" t="str">
        <x:v>Ricoh SP C320DN</x:v>
      </x:c>
      <x:c r="D794" s="191" t="str">
        <x:v>Color Laser Prints</x:v>
      </x:c>
      <x:c r="E794" s="191" t="str">
        <x:v>S9939601132</x:v>
      </x:c>
      <x:c r="F794" s="191" t="str">
        <x:v>Active</x:v>
      </x:c>
      <x:c r="G794" s="191" t="str">
        <x:v>M650 - Fort Worth (Corp)</x:v>
      </x:c>
      <x:c r="H794" s="191" t="str">
        <x:v/>
      </x:c>
      <x:c r="I794" s="191" t="str">
        <x:v/>
      </x:c>
      <x:c r="J794" s="191" t="str">
        <x:v/>
      </x:c>
      <x:c r="K794" s="191" t="str">
        <x:v>Charlie Allen</x:v>
      </x:c>
      <x:c r="L794" s="191" t="str">
        <x:v>M100</x:v>
      </x:c>
      <x:c r="M794" s="191" t="str">
        <x:v>11/30/2015</x:v>
      </x:c>
      <x:c r="N794" s="189" t="n">
        <x:v>7321.00</x:v>
      </x:c>
      <x:c r="O794" s="191" t="str">
        <x:v>2/23/2016</x:v>
      </x:c>
      <x:c r="P794" s="189" t="n">
        <x:v>9363.00</x:v>
      </x:c>
      <x:c r="Q794" s="206" t="n">
        <x:v>0.0006</x:v>
      </x:c>
      <x:c r="R794" s="206" t="n">
        <x:v>0.0157</x:v>
      </x:c>
      <x:c r="S794" s="189" t="n">
        <x:v/>
      </x:c>
      <x:c r="T794" s="187" t="n">
        <x:f ca="1">=IF(AND(U794=0,S794&gt;0),-100%,IF(OR(S794=0,S794="-"),"-",IF(AND(S794=0,U794=0),0%,IF(S794&lt;U794,SUM(U794-S794)/S794,IF(S794&gt;U794,SUM(-1*(S794-U794)/S794),"")))))</x:f>
        <x:v/>
      </x:c>
      <x:c r="U794" s="189" t="n">
        <x:v>2042.00</x:v>
      </x:c>
      <x:c r="V794" s="189" t="n">
        <x:f ca="1">=SUM(U794/ round((O794- M794)/30.42,0))</x:f>
        <x:v/>
      </x:c>
      <x:c r="W794" s="195">
        <x:f ca="1">=IF(T794="","",IF(T794="-","",IF(U794=0,"",IF(OR(T794&gt;AA4,T794&lt;-AA4),"*",""))))</x:f>
        <x:v/>
      </x:c>
      <x:c r="X794" s="91" t="str">
        <x:v/>
      </x:c>
    </x:row>
    <x:row r="795" spans="1:25" s="12" x14ac:dyDescent="0.25">
      <x:c r="A795" s="96" t="str">
        <x:v>781</x:v>
      </x:c>
      <x:c r="B795" s="192" t="str">
        <x:v>FPR48687</x:v>
      </x:c>
      <x:c r="C795" s="192" t="str">
        <x:v>Ricoh SP C320DN</x:v>
      </x:c>
      <x:c r="D795" s="192" t="str">
        <x:v>Color Laser Prints</x:v>
      </x:c>
      <x:c r="E795" s="192" t="str">
        <x:v>S9939601154</x:v>
      </x:c>
      <x:c r="F795" s="192" t="str">
        <x:v>Active</x:v>
      </x:c>
      <x:c r="G795" s="192" t="str">
        <x:v>1081 - Expressions Home Gallery</x:v>
      </x:c>
      <x:c r="H795" s="192" t="str">
        <x:v/>
      </x:c>
      <x:c r="I795" s="192" t="str">
        <x:v>Sales Office</x:v>
      </x:c>
      <x:c r="J795" s="192" t="str">
        <x:v/>
      </x:c>
      <x:c r="K795" s="192" t="str">
        <x:v/>
      </x:c>
      <x:c r="L795" s="192" t="str">
        <x:v>1081</x:v>
      </x:c>
      <x:c r="M795" s="192" t="str">
        <x:v>12/9/2014</x:v>
      </x:c>
      <x:c r="N795" s="183" t="n">
        <x:v>3105.00</x:v>
      </x:c>
      <x:c r="O795" s="192" t="str">
        <x:v>2/26/2015</x:v>
      </x:c>
      <x:c r="P795" s="183" t="n">
        <x:v>5119.00</x:v>
      </x:c>
      <x:c r="Q795" s="207" t="n">
        <x:v>0.0006</x:v>
      </x:c>
      <x:c r="R795" s="207" t="n">
        <x:v>0.0155</x:v>
      </x:c>
      <x:c r="S795" s="183" t="n">
        <x:v/>
      </x:c>
      <x:c r="T795" s="182" t="n">
        <x:f ca="1">=IF(AND(U795=0,S795&gt;0),-100%,IF(OR(S795=0,S795="-"),"-",IF(AND(S795=0,U795=0),0%,IF(S795&lt;U795,SUM(U795-S795)/S795,IF(S795&gt;U795,SUM(-1*(S795-U795)/S795),"")))))</x:f>
        <x:v/>
      </x:c>
      <x:c r="U795" s="183" t="n">
        <x:v>2014.00</x:v>
      </x:c>
      <x:c r="V795" s="183" t="n">
        <x:f ca="1">=SUM(U795/ round((O795- M795)/30.42,0))</x:f>
        <x:v/>
      </x:c>
      <x:c r="W795" s="196">
        <x:f ca="1">=IF(T795="","",IF(T795="-","",IF(U795=0,"",IF(OR(T795&gt;AA4,T795&lt;-AA4),"*",""))))</x:f>
        <x:v/>
      </x:c>
      <x:c r="X795" s="98" t="str">
        <x:v/>
      </x:c>
    </x:row>
    <x:row r="796" spans="1:25" s="12" x14ac:dyDescent="0.25">
      <x:c r="A796" s="90" t="str">
        <x:v>782</x:v>
      </x:c>
      <x:c r="B796" s="191" t="str">
        <x:v>FPR51537</x:v>
      </x:c>
      <x:c r="C796" s="191" t="str">
        <x:v>HP CLJ M477fdw</x:v>
      </x:c>
      <x:c r="D796" s="191" t="str">
        <x:v>Color Laser Prints</x:v>
      </x:c>
      <x:c r="E796" s="191" t="str">
        <x:v>VNB8H99GBS</x:v>
      </x:c>
      <x:c r="F796" s="191" t="str">
        <x:v>Active</x:v>
      </x:c>
      <x:c r="G796" s="191" t="str">
        <x:v>1123 - Kohler Signature Store</x:v>
      </x:c>
      <x:c r="H796" s="191" t="str">
        <x:v/>
      </x:c>
      <x:c r="I796" s="191" t="str">
        <x:v/>
      </x:c>
      <x:c r="J796" s="191" t="str">
        <x:v/>
      </x:c>
      <x:c r="K796" s="191" t="str">
        <x:v/>
      </x:c>
      <x:c r="L796" s="191" t="str">
        <x:v>1123</x:v>
      </x:c>
      <x:c r="M796" s="191" t="str">
        <x:v>2/28/2018</x:v>
      </x:c>
      <x:c r="N796" s="189" t="n">
        <x:v>12278.00</x:v>
      </x:c>
      <x:c r="O796" s="191" t="str">
        <x:v>5/22/2018</x:v>
      </x:c>
      <x:c r="P796" s="189" t="n">
        <x:v>14120.00</x:v>
      </x:c>
      <x:c r="Q796" s="206" t="n">
        <x:v>0.0005</x:v>
      </x:c>
      <x:c r="R796" s="206" t="n">
        <x:v>0.0142</x:v>
      </x:c>
      <x:c r="S796" s="189" t="n">
        <x:v/>
      </x:c>
      <x:c r="T796" s="187" t="n">
        <x:f ca="1">=IF(AND(U796=0,S796&gt;0),-100%,IF(OR(S796=0,S796="-"),"-",IF(AND(S796=0,U796=0),0%,IF(S796&lt;U796,SUM(U796-S796)/S796,IF(S796&gt;U796,SUM(-1*(S796-U796)/S796),"")))))</x:f>
        <x:v/>
      </x:c>
      <x:c r="U796" s="189" t="n">
        <x:v>1842.00</x:v>
      </x:c>
      <x:c r="V796" s="189" t="n">
        <x:f ca="1">=SUM(U796/ round((O796- M796)/30.42,0))</x:f>
        <x:v/>
      </x:c>
      <x:c r="W796" s="195">
        <x:f ca="1">=IF(T796="","",IF(T796="-","",IF(U796=0,"",IF(OR(T796&gt;AA4,T796&lt;-AA4),"*",""))))</x:f>
        <x:v/>
      </x:c>
      <x:c r="X796" s="91" t="str">
        <x:v/>
      </x:c>
    </x:row>
    <x:row r="797" spans="1:25" s="12" x14ac:dyDescent="0.25">
      <x:c r="A797" s="96" t="str">
        <x:v>783</x:v>
      </x:c>
      <x:c r="B797" s="192" t="str">
        <x:v>FPR48620</x:v>
      </x:c>
      <x:c r="C797" s="192" t="str">
        <x:v>HP CLJ M476dn MFP</x:v>
      </x:c>
      <x:c r="D797" s="192" t="str">
        <x:v>Color Laser Prints</x:v>
      </x:c>
      <x:c r="E797" s="192" t="str">
        <x:v>CNB8G43898</x:v>
      </x:c>
      <x:c r="F797" s="192" t="str">
        <x:v>Active</x:v>
      </x:c>
      <x:c r="G797" s="192" t="str">
        <x:v>1048 - San Antonio HVAC</x:v>
      </x:c>
      <x:c r="H797" s="192" t="str">
        <x:v/>
      </x:c>
      <x:c r="I797" s="192" t="str">
        <x:v>Sales</x:v>
      </x:c>
      <x:c r="J797" s="192" t="str">
        <x:v/>
      </x:c>
      <x:c r="K797" s="192" t="str">
        <x:v/>
      </x:c>
      <x:c r="L797" s="192" t="str">
        <x:v>1048</x:v>
      </x:c>
      <x:c r="M797" s="192" t="str">
        <x:v>2/21/2017</x:v>
      </x:c>
      <x:c r="N797" s="183" t="n">
        <x:v>1917.00</x:v>
      </x:c>
      <x:c r="O797" s="192" t="str">
        <x:v>5/31/2017</x:v>
      </x:c>
      <x:c r="P797" s="183" t="n">
        <x:v>3723.00</x:v>
      </x:c>
      <x:c r="Q797" s="207" t="n">
        <x:v>0.0005</x:v>
      </x:c>
      <x:c r="R797" s="207" t="n">
        <x:v>0.0139</x:v>
      </x:c>
      <x:c r="S797" s="183" t="n">
        <x:v/>
      </x:c>
      <x:c r="T797" s="182" t="n">
        <x:f ca="1">=IF(AND(U797=0,S797&gt;0),-100%,IF(OR(S797=0,S797="-"),"-",IF(AND(S797=0,U797=0),0%,IF(S797&lt;U797,SUM(U797-S797)/S797,IF(S797&gt;U797,SUM(-1*(S797-U797)/S797),"")))))</x:f>
        <x:v/>
      </x:c>
      <x:c r="U797" s="183" t="n">
        <x:v>1806.00</x:v>
      </x:c>
      <x:c r="V797" s="183" t="n">
        <x:f ca="1">=SUM(U797/ round((O797- M797)/30.42,0))</x:f>
        <x:v/>
      </x:c>
      <x:c r="W797" s="196">
        <x:f ca="1">=IF(T797="","",IF(T797="-","",IF(U797=0,"",IF(OR(T797&gt;AA4,T797&lt;-AA4),"*",""))))</x:f>
        <x:v/>
      </x:c>
      <x:c r="X797" s="98" t="str">
        <x:v/>
      </x:c>
    </x:row>
    <x:row r="798" spans="1:25" s="12" x14ac:dyDescent="0.25">
      <x:c r="A798" s="90" t="str">
        <x:v>784</x:v>
      </x:c>
      <x:c r="B798" s="191" t="str">
        <x:v>FPR55902</x:v>
      </x:c>
      <x:c r="C798" s="191" t="str">
        <x:v>HP CLJ M477fdw</x:v>
      </x:c>
      <x:c r="D798" s="191" t="str">
        <x:v>Color Laser Prints</x:v>
      </x:c>
      <x:c r="E798" s="191" t="str">
        <x:v>VNB8H7Y25X</x:v>
      </x:c>
      <x:c r="F798" s="191" t="str">
        <x:v>Active</x:v>
      </x:c>
      <x:c r="G798" s="191" t="str">
        <x:v>1123 - Kohler Signature Store</x:v>
      </x:c>
      <x:c r="H798" s="191" t="str">
        <x:v/>
      </x:c>
      <x:c r="I798" s="191" t="str">
        <x:v>Showroom</x:v>
      </x:c>
      <x:c r="J798" s="191" t="str">
        <x:v/>
      </x:c>
      <x:c r="K798" s="191" t="str">
        <x:v/>
      </x:c>
      <x:c r="L798" s="191" t="str">
        <x:v>1123</x:v>
      </x:c>
      <x:c r="M798" s="191" t="str">
        <x:v>2/28/2018</x:v>
      </x:c>
      <x:c r="N798" s="189" t="n">
        <x:v>29237.00</x:v>
      </x:c>
      <x:c r="O798" s="191" t="str">
        <x:v>5/30/2018</x:v>
      </x:c>
      <x:c r="P798" s="189" t="n">
        <x:v>30948.00</x:v>
      </x:c>
      <x:c r="Q798" s="206" t="n">
        <x:v>0.0005</x:v>
      </x:c>
      <x:c r="R798" s="206" t="n">
        <x:v>0.0132</x:v>
      </x:c>
      <x:c r="S798" s="189" t="n">
        <x:v/>
      </x:c>
      <x:c r="T798" s="187" t="n">
        <x:f ca="1">=IF(AND(U798=0,S798&gt;0),-100%,IF(OR(S798=0,S798="-"),"-",IF(AND(S798=0,U798=0),0%,IF(S798&lt;U798,SUM(U798-S798)/S798,IF(S798&gt;U798,SUM(-1*(S798-U798)/S798),"")))))</x:f>
        <x:v/>
      </x:c>
      <x:c r="U798" s="189" t="n">
        <x:v>1711.00</x:v>
      </x:c>
      <x:c r="V798" s="189" t="n">
        <x:f ca="1">=SUM(U798/ round((O798- M798)/30.42,0))</x:f>
        <x:v/>
      </x:c>
      <x:c r="W798" s="195">
        <x:f ca="1">=IF(T798="","",IF(T798="-","",IF(U798=0,"",IF(OR(T798&gt;AA4,T798&lt;-AA4),"*",""))))</x:f>
        <x:v/>
      </x:c>
      <x:c r="X798" s="91" t="str">
        <x:v/>
      </x:c>
    </x:row>
    <x:row r="799" spans="1:25" s="12" x14ac:dyDescent="0.25">
      <x:c r="A799" s="96" t="str">
        <x:v>785</x:v>
      </x:c>
      <x:c r="B799" s="192" t="str">
        <x:v>FPR47410</x:v>
      </x:c>
      <x:c r="C799" s="192" t="str">
        <x:v>HP CLJ M476dn MFP</x:v>
      </x:c>
      <x:c r="D799" s="192" t="str">
        <x:v>Color Laser Prints</x:v>
      </x:c>
      <x:c r="E799" s="192" t="str">
        <x:v>CNB8G1S2CQ</x:v>
      </x:c>
      <x:c r="F799" s="192" t="str">
        <x:v>Active</x:v>
      </x:c>
      <x:c r="G799" s="192" t="str">
        <x:v>1105 - Dallas</x:v>
      </x:c>
      <x:c r="H799" s="192" t="str">
        <x:v/>
      </x:c>
      <x:c r="I799" s="192" t="str">
        <x:v>Warehouse Shack</x:v>
      </x:c>
      <x:c r="J799" s="192" t="str">
        <x:v/>
      </x:c>
      <x:c r="K799" s="192" t="str">
        <x:v/>
      </x:c>
      <x:c r="L799" s="192" t="str">
        <x:v>1105</x:v>
      </x:c>
      <x:c r="M799" s="192" t="str">
        <x:v>5/29/2015</x:v>
      </x:c>
      <x:c r="N799" s="183" t="n">
        <x:v>3692.00</x:v>
      </x:c>
      <x:c r="O799" s="192" t="str">
        <x:v>8/26/2015</x:v>
      </x:c>
      <x:c r="P799" s="183" t="n">
        <x:v>5392.00</x:v>
      </x:c>
      <x:c r="Q799" s="207" t="n">
        <x:v>0.0005</x:v>
      </x:c>
      <x:c r="R799" s="207" t="n">
        <x:v>0.0131</x:v>
      </x:c>
      <x:c r="S799" s="183" t="n">
        <x:v/>
      </x:c>
      <x:c r="T799" s="182" t="n">
        <x:f ca="1">=IF(AND(U799=0,S799&gt;0),-100%,IF(OR(S799=0,S799="-"),"-",IF(AND(S799=0,U799=0),0%,IF(S799&lt;U799,SUM(U799-S799)/S799,IF(S799&gt;U799,SUM(-1*(S799-U799)/S799),"")))))</x:f>
        <x:v/>
      </x:c>
      <x:c r="U799" s="183" t="n">
        <x:v>1700.00</x:v>
      </x:c>
      <x:c r="V799" s="183" t="n">
        <x:f ca="1">=SUM(U799/ round((O799- M799)/30.42,0))</x:f>
        <x:v/>
      </x:c>
      <x:c r="W799" s="196">
        <x:f ca="1">=IF(T799="","",IF(T799="-","",IF(U799=0,"",IF(OR(T799&gt;AA4,T799&lt;-AA4),"*",""))))</x:f>
        <x:v/>
      </x:c>
      <x:c r="X799" s="98" t="str">
        <x:v/>
      </x:c>
    </x:row>
    <x:row r="800" spans="1:25" s="12" x14ac:dyDescent="0.25">
      <x:c r="A800" s="90" t="str">
        <x:v>786</x:v>
      </x:c>
      <x:c r="B800" s="191" t="str">
        <x:v>FPR48685</x:v>
      </x:c>
      <x:c r="C800" s="191" t="str">
        <x:v>Ricoh SP C320DN</x:v>
      </x:c>
      <x:c r="D800" s="191" t="str">
        <x:v>Color Laser Prints</x:v>
      </x:c>
      <x:c r="E800" s="191" t="str">
        <x:v>S9939601141</x:v>
      </x:c>
      <x:c r="F800" s="191" t="str">
        <x:v>Active</x:v>
      </x:c>
      <x:c r="G800" s="191" t="str">
        <x:v>1017 - Waco</x:v>
      </x:c>
      <x:c r="H800" s="191" t="str">
        <x:v/>
      </x:c>
      <x:c r="I800" s="191" t="str">
        <x:v/>
      </x:c>
      <x:c r="J800" s="191" t="str">
        <x:v/>
      </x:c>
      <x:c r="K800" s="191" t="str">
        <x:v>Candy</x:v>
      </x:c>
      <x:c r="L800" s="191" t="str">
        <x:v>1017</x:v>
      </x:c>
      <x:c r="M800" s="191" t="str">
        <x:v>5/27/2016</x:v>
      </x:c>
      <x:c r="N800" s="189" t="n">
        <x:v>54143.00</x:v>
      </x:c>
      <x:c r="O800" s="191" t="str">
        <x:v>8/31/2016</x:v>
      </x:c>
      <x:c r="P800" s="189" t="n">
        <x:v>55762.00</x:v>
      </x:c>
      <x:c r="Q800" s="206" t="n">
        <x:v>0.0005</x:v>
      </x:c>
      <x:c r="R800" s="206" t="n">
        <x:v>0.0125</x:v>
      </x:c>
      <x:c r="S800" s="189" t="n">
        <x:v/>
      </x:c>
      <x:c r="T800" s="187" t="n">
        <x:f ca="1">=IF(AND(U800=0,S800&gt;0),-100%,IF(OR(S800=0,S800="-"),"-",IF(AND(S800=0,U800=0),0%,IF(S800&lt;U800,SUM(U800-S800)/S800,IF(S800&gt;U800,SUM(-1*(S800-U800)/S800),"")))))</x:f>
        <x:v/>
      </x:c>
      <x:c r="U800" s="189" t="n">
        <x:v>1619.00</x:v>
      </x:c>
      <x:c r="V800" s="189" t="n">
        <x:f ca="1">=SUM(U800/ round((O800- M800)/30.42,0))</x:f>
        <x:v/>
      </x:c>
      <x:c r="W800" s="195">
        <x:f ca="1">=IF(T800="","",IF(T800="-","",IF(U800=0,"",IF(OR(T800&gt;AA4,T800&lt;-AA4),"*",""))))</x:f>
        <x:v/>
      </x:c>
      <x:c r="X800" s="91" t="str">
        <x:v/>
      </x:c>
    </x:row>
    <x:row r="801" spans="1:25" s="12" x14ac:dyDescent="0.25">
      <x:c r="A801" s="96" t="str">
        <x:v>787</x:v>
      </x:c>
      <x:c r="B801" s="192" t="str">
        <x:v>FPR48675</x:v>
      </x:c>
      <x:c r="C801" s="192" t="str">
        <x:v>Ricoh SP C320DN</x:v>
      </x:c>
      <x:c r="D801" s="192" t="str">
        <x:v>Color Laser Prints</x:v>
      </x:c>
      <x:c r="E801" s="192" t="str">
        <x:v>S9948500586</x:v>
      </x:c>
      <x:c r="F801" s="192" t="str">
        <x:v>Active</x:v>
      </x:c>
      <x:c r="G801" s="192" t="str">
        <x:v>1012 - Austin Springdale</x:v>
      </x:c>
      <x:c r="H801" s="192" t="str">
        <x:v/>
      </x:c>
      <x:c r="I801" s="192" t="str">
        <x:v>Regional Manager's Office</x:v>
      </x:c>
      <x:c r="J801" s="192" t="str">
        <x:v>2</x:v>
      </x:c>
      <x:c r="K801" s="192" t="str">
        <x:v/>
      </x:c>
      <x:c r="L801" s="192" t="str">
        <x:v>1012</x:v>
      </x:c>
      <x:c r="M801" s="192" t="str">
        <x:v>6/1/2014</x:v>
      </x:c>
      <x:c r="N801" s="183" t="n">
        <x:v>0.00</x:v>
      </x:c>
      <x:c r="O801" s="192" t="str">
        <x:v>12/9/2014</x:v>
      </x:c>
      <x:c r="P801" s="183" t="n">
        <x:v>1553.00</x:v>
      </x:c>
      <x:c r="Q801" s="207" t="n">
        <x:v>0.0004</x:v>
      </x:c>
      <x:c r="R801" s="207" t="n">
        <x:v>0.012</x:v>
      </x:c>
      <x:c r="S801" s="183" t="n">
        <x:v/>
      </x:c>
      <x:c r="T801" s="182" t="n">
        <x:f ca="1">=IF(AND(U801=0,S801&gt;0),-100%,IF(OR(S801=0,S801="-"),"-",IF(AND(S801=0,U801=0),0%,IF(S801&lt;U801,SUM(U801-S801)/S801,IF(S801&gt;U801,SUM(-1*(S801-U801)/S801),"")))))</x:f>
        <x:v/>
      </x:c>
      <x:c r="U801" s="183" t="n">
        <x:v>1553.00</x:v>
      </x:c>
      <x:c r="V801" s="183" t="n">
        <x:f ca="1">=SUM(U801/ round((O801- M801)/30.42,0))</x:f>
        <x:v/>
      </x:c>
      <x:c r="W801" s="196">
        <x:f ca="1">=IF(T801="","",IF(T801="-","",IF(U801=0,"",IF(OR(T801&gt;AA4,T801&lt;-AA4),"*",""))))</x:f>
        <x:v/>
      </x:c>
      <x:c r="X801" s="98" t="str">
        <x:v/>
      </x:c>
    </x:row>
    <x:row r="802" spans="1:25" s="12" x14ac:dyDescent="0.25">
      <x:c r="A802" s="90" t="str">
        <x:v>788</x:v>
      </x:c>
      <x:c r="B802" s="191" t="str">
        <x:v>FPR48754</x:v>
      </x:c>
      <x:c r="C802" s="191" t="str">
        <x:v>HP CLJ M476nw</x:v>
      </x:c>
      <x:c r="D802" s="191" t="str">
        <x:v>Color Laser Prints</x:v>
      </x:c>
      <x:c r="E802" s="191" t="str">
        <x:v>CNB6G2T8NY</x:v>
      </x:c>
      <x:c r="F802" s="191" t="str">
        <x:v>Active</x:v>
      </x:c>
      <x:c r="G802" s="191" t="str">
        <x:v>M100 - Water Gardens Bldg.</x:v>
      </x:c>
      <x:c r="H802" s="191" t="str">
        <x:v/>
      </x:c>
      <x:c r="I802" s="191" t="str">
        <x:v/>
      </x:c>
      <x:c r="J802" s="191" t="str">
        <x:v/>
      </x:c>
      <x:c r="K802" s="191" t="str">
        <x:v>Ron Bohannan</x:v>
      </x:c>
      <x:c r="L802" s="191" t="str">
        <x:v>1999-F801</x:v>
      </x:c>
      <x:c r="M802" s="191" t="str">
        <x:v>11/20/2015</x:v>
      </x:c>
      <x:c r="N802" s="189" t="n">
        <x:v>6781.00</x:v>
      </x:c>
      <x:c r="O802" s="191" t="str">
        <x:v>2/22/2016</x:v>
      </x:c>
      <x:c r="P802" s="189" t="n">
        <x:v>8321.00</x:v>
      </x:c>
      <x:c r="Q802" s="206" t="n">
        <x:v>0.0004</x:v>
      </x:c>
      <x:c r="R802" s="206" t="n">
        <x:v>0.0119</x:v>
      </x:c>
      <x:c r="S802" s="189" t="n">
        <x:v/>
      </x:c>
      <x:c r="T802" s="187" t="n">
        <x:f ca="1">=IF(AND(U802=0,S802&gt;0),-100%,IF(OR(S802=0,S802="-"),"-",IF(AND(S802=0,U802=0),0%,IF(S802&lt;U802,SUM(U802-S802)/S802,IF(S802&gt;U802,SUM(-1*(S802-U802)/S802),"")))))</x:f>
        <x:v/>
      </x:c>
      <x:c r="U802" s="189" t="n">
        <x:v>1540.00</x:v>
      </x:c>
      <x:c r="V802" s="189" t="n">
        <x:f ca="1">=SUM(U802/ round((O802- M802)/30.42,0))</x:f>
        <x:v/>
      </x:c>
      <x:c r="W802" s="195">
        <x:f ca="1">=IF(T802="","",IF(T802="-","",IF(U802=0,"",IF(OR(T802&gt;AA4,T802&lt;-AA4),"*",""))))</x:f>
        <x:v/>
      </x:c>
      <x:c r="X802" s="91" t="str">
        <x:v/>
      </x:c>
    </x:row>
    <x:row r="803" spans="1:25" s="12" x14ac:dyDescent="0.25">
      <x:c r="A803" s="96" t="str">
        <x:v>789</x:v>
      </x:c>
      <x:c r="B803" s="192" t="str">
        <x:v>FPR51592</x:v>
      </x:c>
      <x:c r="C803" s="192" t="str">
        <x:v>Ricoh SP C320DN</x:v>
      </x:c>
      <x:c r="D803" s="192" t="str">
        <x:v>Color Laser Prints</x:v>
      </x:c>
      <x:c r="E803" s="192" t="str">
        <x:v>S9948600621</x:v>
      </x:c>
      <x:c r="F803" s="192" t="str">
        <x:v>Active</x:v>
      </x:c>
      <x:c r="G803" s="192" t="str">
        <x:v>1079 - Lubbock Showroom</x:v>
      </x:c>
      <x:c r="H803" s="192" t="str">
        <x:v/>
      </x:c>
      <x:c r="I803" s="192" t="str">
        <x:v>Lauren's Office</x:v>
      </x:c>
      <x:c r="J803" s="192" t="str">
        <x:v/>
      </x:c>
      <x:c r="K803" s="192" t="str">
        <x:v>NA</x:v>
      </x:c>
      <x:c r="L803" s="192" t="str">
        <x:v>1079</x:v>
      </x:c>
      <x:c r="M803" s="192" t="str">
        <x:v>2/22/2016</x:v>
      </x:c>
      <x:c r="N803" s="183" t="n">
        <x:v>4234.00</x:v>
      </x:c>
      <x:c r="O803" s="192" t="str">
        <x:v>5/27/2016</x:v>
      </x:c>
      <x:c r="P803" s="183" t="n">
        <x:v>5754.00</x:v>
      </x:c>
      <x:c r="Q803" s="207" t="n">
        <x:v>0.0004</x:v>
      </x:c>
      <x:c r="R803" s="207" t="n">
        <x:v>0.0117</x:v>
      </x:c>
      <x:c r="S803" s="183" t="n">
        <x:v/>
      </x:c>
      <x:c r="T803" s="182" t="n">
        <x:f ca="1">=IF(AND(U803=0,S803&gt;0),-100%,IF(OR(S803=0,S803="-"),"-",IF(AND(S803=0,U803=0),0%,IF(S803&lt;U803,SUM(U803-S803)/S803,IF(S803&gt;U803,SUM(-1*(S803-U803)/S803),"")))))</x:f>
        <x:v/>
      </x:c>
      <x:c r="U803" s="183" t="n">
        <x:v>1520.00</x:v>
      </x:c>
      <x:c r="V803" s="183" t="n">
        <x:f ca="1">=SUM(U803/ round((O803- M803)/30.42,0))</x:f>
        <x:v/>
      </x:c>
      <x:c r="W803" s="196">
        <x:f ca="1">=IF(T803="","",IF(T803="-","",IF(U803=0,"",IF(OR(T803&gt;AA4,T803&lt;-AA4),"*",""))))</x:f>
        <x:v/>
      </x:c>
      <x:c r="X803" s="98" t="str">
        <x:v/>
      </x:c>
    </x:row>
    <x:row r="804" spans="1:25" s="12" x14ac:dyDescent="0.25">
      <x:c r="A804" s="90" t="str">
        <x:v>790</x:v>
      </x:c>
      <x:c r="B804" s="191" t="str">
        <x:v>FPR50661</x:v>
      </x:c>
      <x:c r="C804" s="191" t="str">
        <x:v>HP CLJ  M551</x:v>
      </x:c>
      <x:c r="D804" s="191" t="str">
        <x:v>Color Laser Prints</x:v>
      </x:c>
      <x:c r="E804" s="191" t="str">
        <x:v>CNCCF1K0QQ</x:v>
      </x:c>
      <x:c r="F804" s="191" t="str">
        <x:v>Active</x:v>
      </x:c>
      <x:c r="G804" s="191" t="str">
        <x:v>1085 - Abilene Showroom</x:v>
      </x:c>
      <x:c r="H804" s="191" t="str">
        <x:v/>
      </x:c>
      <x:c r="I804" s="191" t="str">
        <x:v>Counter</x:v>
      </x:c>
      <x:c r="J804" s="191" t="str">
        <x:v/>
      </x:c>
      <x:c r="K804" s="191" t="str">
        <x:v>Eddie</x:v>
      </x:c>
      <x:c r="L804" s="191" t="str">
        <x:v>1085</x:v>
      </x:c>
      <x:c r="M804" s="191" t="str">
        <x:v>2/22/2016</x:v>
      </x:c>
      <x:c r="N804" s="189" t="n">
        <x:v>8236.00</x:v>
      </x:c>
      <x:c r="O804" s="191" t="str">
        <x:v>5/27/2016</x:v>
      </x:c>
      <x:c r="P804" s="189" t="n">
        <x:v>9732.00</x:v>
      </x:c>
      <x:c r="Q804" s="206" t="n">
        <x:v>0.0004</x:v>
      </x:c>
      <x:c r="R804" s="206" t="n">
        <x:v>0.0115</x:v>
      </x:c>
      <x:c r="S804" s="189" t="n">
        <x:v/>
      </x:c>
      <x:c r="T804" s="187" t="n">
        <x:f ca="1">=IF(AND(U804=0,S804&gt;0),-100%,IF(OR(S804=0,S804="-"),"-",IF(AND(S804=0,U804=0),0%,IF(S804&lt;U804,SUM(U804-S804)/S804,IF(S804&gt;U804,SUM(-1*(S804-U804)/S804),"")))))</x:f>
        <x:v/>
      </x:c>
      <x:c r="U804" s="189" t="n">
        <x:v>1496.00</x:v>
      </x:c>
      <x:c r="V804" s="189" t="n">
        <x:f ca="1">=SUM(U804/ round((O804- M804)/30.42,0))</x:f>
        <x:v/>
      </x:c>
      <x:c r="W804" s="195">
        <x:f ca="1">=IF(T804="","",IF(T804="-","",IF(U804=0,"",IF(OR(T804&gt;AA4,T804&lt;-AA4),"*",""))))</x:f>
        <x:v/>
      </x:c>
      <x:c r="X804" s="91" t="str">
        <x:v/>
      </x:c>
    </x:row>
    <x:row r="805" spans="1:25" s="12" x14ac:dyDescent="0.25">
      <x:c r="A805" s="96" t="str">
        <x:v>791</x:v>
      </x:c>
      <x:c r="B805" s="192" t="str">
        <x:v>FPR49578</x:v>
      </x:c>
      <x:c r="C805" s="192" t="str">
        <x:v>Ricoh SP C320DN</x:v>
      </x:c>
      <x:c r="D805" s="192" t="str">
        <x:v>Color Laser Prints</x:v>
      </x:c>
      <x:c r="E805" s="192" t="str">
        <x:v>S9948900211</x:v>
      </x:c>
      <x:c r="F805" s="192" t="str">
        <x:v>Active</x:v>
      </x:c>
      <x:c r="G805" s="192" t="str">
        <x:v>1021 - Kilgore</x:v>
      </x:c>
      <x:c r="H805" s="192" t="str">
        <x:v/>
      </x:c>
      <x:c r="I805" s="192" t="str">
        <x:v/>
      </x:c>
      <x:c r="J805" s="192" t="str">
        <x:v/>
      </x:c>
      <x:c r="K805" s="192" t="str">
        <x:v/>
      </x:c>
      <x:c r="L805" s="192" t="str">
        <x:v>1021</x:v>
      </x:c>
      <x:c r="M805" s="192" t="str">
        <x:v>5/29/2015</x:v>
      </x:c>
      <x:c r="N805" s="183" t="n">
        <x:v>1964.00</x:v>
      </x:c>
      <x:c r="O805" s="192" t="str">
        <x:v>8/26/2015</x:v>
      </x:c>
      <x:c r="P805" s="183" t="n">
        <x:v>3442.00</x:v>
      </x:c>
      <x:c r="Q805" s="207" t="n">
        <x:v>0.0004</x:v>
      </x:c>
      <x:c r="R805" s="207" t="n">
        <x:v>0.0114</x:v>
      </x:c>
      <x:c r="S805" s="183" t="n">
        <x:v/>
      </x:c>
      <x:c r="T805" s="182" t="n">
        <x:f ca="1">=IF(AND(U805=0,S805&gt;0),-100%,IF(OR(S805=0,S805="-"),"-",IF(AND(S805=0,U805=0),0%,IF(S805&lt;U805,SUM(U805-S805)/S805,IF(S805&gt;U805,SUM(-1*(S805-U805)/S805),"")))))</x:f>
        <x:v/>
      </x:c>
      <x:c r="U805" s="183" t="n">
        <x:v>1478.00</x:v>
      </x:c>
      <x:c r="V805" s="183" t="n">
        <x:f ca="1">=SUM(U805/ round((O805- M805)/30.42,0))</x:f>
        <x:v/>
      </x:c>
      <x:c r="W805" s="196">
        <x:f ca="1">=IF(T805="","",IF(T805="-","",IF(U805=0,"",IF(OR(T805&gt;AA4,T805&lt;-AA4),"*",""))))</x:f>
        <x:v/>
      </x:c>
      <x:c r="X805" s="98" t="str">
        <x:v/>
      </x:c>
    </x:row>
    <x:row r="806" spans="1:25" s="12" x14ac:dyDescent="0.25">
      <x:c r="A806" s="90" t="str">
        <x:v>792</x:v>
      </x:c>
      <x:c r="B806" s="191" t="str">
        <x:v>FPR49569</x:v>
      </x:c>
      <x:c r="C806" s="191" t="str">
        <x:v>HP CLJ M476dn MFP</x:v>
      </x:c>
      <x:c r="D806" s="191" t="str">
        <x:v>Color Laser Prints</x:v>
      </x:c>
      <x:c r="E806" s="191" t="str">
        <x:v>CNB8G7BBCH</x:v>
      </x:c>
      <x:c r="F806" s="191" t="str">
        <x:v>Active</x:v>
      </x:c>
      <x:c r="G806" s="191" t="str">
        <x:v>1027 - Longview</x:v>
      </x:c>
      <x:c r="H806" s="191" t="str">
        <x:v/>
      </x:c>
      <x:c r="I806" s="191" t="str">
        <x:v>Not Working</x:v>
      </x:c>
      <x:c r="J806" s="191" t="str">
        <x:v/>
      </x:c>
      <x:c r="K806" s="191" t="str">
        <x:v/>
      </x:c>
      <x:c r="L806" s="191" t="str">
        <x:v>1027</x:v>
      </x:c>
      <x:c r="M806" s="191" t="str">
        <x:v>2/22/2016</x:v>
      </x:c>
      <x:c r="N806" s="189" t="n">
        <x:v>2273.00</x:v>
      </x:c>
      <x:c r="O806" s="191" t="str">
        <x:v>5/31/2016</x:v>
      </x:c>
      <x:c r="P806" s="189" t="n">
        <x:v>3654.00</x:v>
      </x:c>
      <x:c r="Q806" s="206" t="n">
        <x:v>0.0004</x:v>
      </x:c>
      <x:c r="R806" s="206" t="n">
        <x:v>0.0107</x:v>
      </x:c>
      <x:c r="S806" s="189" t="n">
        <x:v/>
      </x:c>
      <x:c r="T806" s="187" t="n">
        <x:f ca="1">=IF(AND(U806=0,S806&gt;0),-100%,IF(OR(S806=0,S806="-"),"-",IF(AND(S806=0,U806=0),0%,IF(S806&lt;U806,SUM(U806-S806)/S806,IF(S806&gt;U806,SUM(-1*(S806-U806)/S806),"")))))</x:f>
        <x:v/>
      </x:c>
      <x:c r="U806" s="189" t="n">
        <x:v>1381.00</x:v>
      </x:c>
      <x:c r="V806" s="189" t="n">
        <x:f ca="1">=SUM(U806/ round((O806- M806)/30.42,0))</x:f>
        <x:v/>
      </x:c>
      <x:c r="W806" s="195">
        <x:f ca="1">=IF(T806="","",IF(T806="-","",IF(U806=0,"",IF(OR(T806&gt;AA4,T806&lt;-AA4),"*",""))))</x:f>
        <x:v/>
      </x:c>
      <x:c r="X806" s="91" t="str">
        <x:v/>
      </x:c>
    </x:row>
    <x:row r="807" spans="1:25" s="12" x14ac:dyDescent="0.25">
      <x:c r="A807" s="96" t="str">
        <x:v>793</x:v>
      </x:c>
      <x:c r="B807" s="192" t="str">
        <x:v>FPR49044</x:v>
      </x:c>
      <x:c r="C807" s="192" t="str">
        <x:v>HP CLJ M476dn MFP</x:v>
      </x:c>
      <x:c r="D807" s="192" t="str">
        <x:v>Color Laser Prints</x:v>
      </x:c>
      <x:c r="E807" s="192" t="str">
        <x:v>CNB8G4H37Y</x:v>
      </x:c>
      <x:c r="F807" s="192" t="str">
        <x:v>Active</x:v>
      </x:c>
      <x:c r="G807" s="192" t="str">
        <x:v>1096 - Dallas DC</x:v>
      </x:c>
      <x:c r="H807" s="192" t="str">
        <x:v/>
      </x:c>
      <x:c r="I807" s="192" t="str">
        <x:v>Sales Office</x:v>
      </x:c>
      <x:c r="J807" s="192" t="str">
        <x:v/>
      </x:c>
      <x:c r="K807" s="192" t="str">
        <x:v/>
      </x:c>
      <x:c r="L807" s="192" t="str">
        <x:v>1096</x:v>
      </x:c>
      <x:c r="M807" s="192" t="str">
        <x:v>6/1/2014</x:v>
      </x:c>
      <x:c r="N807" s="183" t="n">
        <x:v>0.00</x:v>
      </x:c>
      <x:c r="O807" s="192" t="str">
        <x:v>12/9/2014</x:v>
      </x:c>
      <x:c r="P807" s="183" t="n">
        <x:v>1340.00</x:v>
      </x:c>
      <x:c r="Q807" s="207" t="n">
        <x:v>0.0004</x:v>
      </x:c>
      <x:c r="R807" s="207" t="n">
        <x:v>0.0103</x:v>
      </x:c>
      <x:c r="S807" s="183" t="n">
        <x:v/>
      </x:c>
      <x:c r="T807" s="182" t="n">
        <x:f ca="1">=IF(AND(U807=0,S807&gt;0),-100%,IF(OR(S807=0,S807="-"),"-",IF(AND(S807=0,U807=0),0%,IF(S807&lt;U807,SUM(U807-S807)/S807,IF(S807&gt;U807,SUM(-1*(S807-U807)/S807),"")))))</x:f>
        <x:v/>
      </x:c>
      <x:c r="U807" s="183" t="n">
        <x:v>1340.00</x:v>
      </x:c>
      <x:c r="V807" s="183" t="n">
        <x:f ca="1">=SUM(U807/ round((O807- M807)/30.42,0))</x:f>
        <x:v/>
      </x:c>
      <x:c r="W807" s="196">
        <x:f ca="1">=IF(T807="","",IF(T807="-","",IF(U807=0,"",IF(OR(T807&gt;AA4,T807&lt;-AA4),"*",""))))</x:f>
        <x:v/>
      </x:c>
      <x:c r="X807" s="98" t="str">
        <x:v/>
      </x:c>
    </x:row>
    <x:row r="808" spans="1:25" s="12" x14ac:dyDescent="0.25">
      <x:c r="A808" s="90" t="str">
        <x:v>794</x:v>
      </x:c>
      <x:c r="B808" s="191" t="str">
        <x:v>FPR49577</x:v>
      </x:c>
      <x:c r="C808" s="191" t="str">
        <x:v>HP CLJ M476dn MFP</x:v>
      </x:c>
      <x:c r="D808" s="191" t="str">
        <x:v>Color Laser Prints</x:v>
      </x:c>
      <x:c r="E808" s="191" t="str">
        <x:v>CNB8G7M29D</x:v>
      </x:c>
      <x:c r="F808" s="191" t="str">
        <x:v>Active</x:v>
      </x:c>
      <x:c r="G808" s="191" t="str">
        <x:v>1003 - Dallas</x:v>
      </x:c>
      <x:c r="H808" s="191" t="str">
        <x:v/>
      </x:c>
      <x:c r="I808" s="191" t="str">
        <x:v/>
      </x:c>
      <x:c r="J808" s="191" t="str">
        <x:v/>
      </x:c>
      <x:c r="K808" s="191" t="str">
        <x:v/>
      </x:c>
      <x:c r="L808" s="191" t="str">
        <x:v>1003</x:v>
      </x:c>
      <x:c r="M808" s="191" t="str">
        <x:v>3/1/2016</x:v>
      </x:c>
      <x:c r="N808" s="189" t="n">
        <x:v>0.00</x:v>
      </x:c>
      <x:c r="O808" s="191" t="str">
        <x:v>5/27/2016</x:v>
      </x:c>
      <x:c r="P808" s="189" t="n">
        <x:v>1280.00</x:v>
      </x:c>
      <x:c r="Q808" s="206" t="n">
        <x:v>0.0004</x:v>
      </x:c>
      <x:c r="R808" s="206" t="n">
        <x:v>0.0099</x:v>
      </x:c>
      <x:c r="S808" s="189" t="n">
        <x:v/>
      </x:c>
      <x:c r="T808" s="187" t="n">
        <x:f ca="1">=IF(AND(U808=0,S808&gt;0),-100%,IF(OR(S808=0,S808="-"),"-",IF(AND(S808=0,U808=0),0%,IF(S808&lt;U808,SUM(U808-S808)/S808,IF(S808&gt;U808,SUM(-1*(S808-U808)/S808),"")))))</x:f>
        <x:v/>
      </x:c>
      <x:c r="U808" s="189" t="n">
        <x:v>1280.00</x:v>
      </x:c>
      <x:c r="V808" s="189" t="n">
        <x:f ca="1">=SUM(U808/ round((O808- M808)/30.42,0))</x:f>
        <x:v/>
      </x:c>
      <x:c r="W808" s="195">
        <x:f ca="1">=IF(T808="","",IF(T808="-","",IF(U808=0,"",IF(OR(T808&gt;AA4,T808&lt;-AA4),"*",""))))</x:f>
        <x:v/>
      </x:c>
      <x:c r="X808" s="91" t="str">
        <x:v/>
      </x:c>
    </x:row>
    <x:row r="809" spans="1:25" s="12" x14ac:dyDescent="0.25">
      <x:c r="A809" s="96" t="str">
        <x:v>795</x:v>
      </x:c>
      <x:c r="B809" s="192" t="str">
        <x:v>FPR49293</x:v>
      </x:c>
      <x:c r="C809" s="192" t="str">
        <x:v>HP CLJ M476nw</x:v>
      </x:c>
      <x:c r="D809" s="192" t="str">
        <x:v>Color Laser Prints</x:v>
      </x:c>
      <x:c r="E809" s="192" t="str">
        <x:v>CNB6G4M3YG</x:v>
      </x:c>
      <x:c r="F809" s="192" t="str">
        <x:v>Active</x:v>
      </x:c>
      <x:c r="G809" s="192" t="str">
        <x:v>1022 - Tyler</x:v>
      </x:c>
      <x:c r="H809" s="192" t="str">
        <x:v/>
      </x:c>
      <x:c r="I809" s="192" t="str">
        <x:v>Showroom</x:v>
      </x:c>
      <x:c r="J809" s="192" t="str">
        <x:v/>
      </x:c>
      <x:c r="K809" s="192" t="str">
        <x:v/>
      </x:c>
      <x:c r="L809" s="192" t="str">
        <x:v>1022</x:v>
      </x:c>
      <x:c r="M809" s="192" t="str">
        <x:v>2/22/2016</x:v>
      </x:c>
      <x:c r="N809" s="183" t="n">
        <x:v>4481.00</x:v>
      </x:c>
      <x:c r="O809" s="192" t="str">
        <x:v>5/27/2016</x:v>
      </x:c>
      <x:c r="P809" s="183" t="n">
        <x:v>5749.00</x:v>
      </x:c>
      <x:c r="Q809" s="207" t="n">
        <x:v>0.0004</x:v>
      </x:c>
      <x:c r="R809" s="207" t="n">
        <x:v>0.0098</x:v>
      </x:c>
      <x:c r="S809" s="183" t="n">
        <x:v/>
      </x:c>
      <x:c r="T809" s="182" t="n">
        <x:f ca="1">=IF(AND(U809=0,S809&gt;0),-100%,IF(OR(S809=0,S809="-"),"-",IF(AND(S809=0,U809=0),0%,IF(S809&lt;U809,SUM(U809-S809)/S809,IF(S809&gt;U809,SUM(-1*(S809-U809)/S809),"")))))</x:f>
        <x:v/>
      </x:c>
      <x:c r="U809" s="183" t="n">
        <x:v>1268.00</x:v>
      </x:c>
      <x:c r="V809" s="183" t="n">
        <x:f ca="1">=SUM(U809/ round((O809- M809)/30.42,0))</x:f>
        <x:v/>
      </x:c>
      <x:c r="W809" s="196">
        <x:f ca="1">=IF(T809="","",IF(T809="-","",IF(U809=0,"",IF(OR(T809&gt;AA4,T809&lt;-AA4),"*",""))))</x:f>
        <x:v/>
      </x:c>
      <x:c r="X809" s="98" t="str">
        <x:v/>
      </x:c>
    </x:row>
    <x:row r="810" spans="1:25" s="12" x14ac:dyDescent="0.25">
      <x:c r="A810" s="90" t="str">
        <x:v>796</x:v>
      </x:c>
      <x:c r="B810" s="191" t="str">
        <x:v>FPR49096</x:v>
      </x:c>
      <x:c r="C810" s="191" t="str">
        <x:v>HP CLJ M476nw</x:v>
      </x:c>
      <x:c r="D810" s="191" t="str">
        <x:v>Color Laser Prints</x:v>
      </x:c>
      <x:c r="E810" s="191" t="str">
        <x:v>CNB6G391MS</x:v>
      </x:c>
      <x:c r="F810" s="191" t="str">
        <x:v>Active</x:v>
      </x:c>
      <x:c r="G810" s="191" t="str">
        <x:v>1051 - Conroe HVAC</x:v>
      </x:c>
      <x:c r="H810" s="191" t="str">
        <x:v/>
      </x:c>
      <x:c r="I810" s="191" t="str">
        <x:v>Temporarily Unplugged for Remodeling</x:v>
      </x:c>
      <x:c r="J810" s="191" t="str">
        <x:v/>
      </x:c>
      <x:c r="K810" s="191" t="str">
        <x:v/>
      </x:c>
      <x:c r="L810" s="191" t="str">
        <x:v>1051</x:v>
      </x:c>
      <x:c r="M810" s="191" t="str">
        <x:v>8/31/2015</x:v>
      </x:c>
      <x:c r="N810" s="189" t="n">
        <x:v>1877.00</x:v>
      </x:c>
      <x:c r="O810" s="191" t="str">
        <x:v>12/9/2015</x:v>
      </x:c>
      <x:c r="P810" s="189" t="n">
        <x:v>3144.00</x:v>
      </x:c>
      <x:c r="Q810" s="206" t="n">
        <x:v>0.0004</x:v>
      </x:c>
      <x:c r="R810" s="206" t="n">
        <x:v>0.0098</x:v>
      </x:c>
      <x:c r="S810" s="189" t="n">
        <x:v/>
      </x:c>
      <x:c r="T810" s="187" t="n">
        <x:f ca="1">=IF(AND(U810=0,S810&gt;0),-100%,IF(OR(S810=0,S810="-"),"-",IF(AND(S810=0,U810=0),0%,IF(S810&lt;U810,SUM(U810-S810)/S810,IF(S810&gt;U810,SUM(-1*(S810-U810)/S810),"")))))</x:f>
        <x:v/>
      </x:c>
      <x:c r="U810" s="189" t="n">
        <x:v>1267.00</x:v>
      </x:c>
      <x:c r="V810" s="189" t="n">
        <x:f ca="1">=SUM(U810/ round((O810- M810)/30.42,0))</x:f>
        <x:v/>
      </x:c>
      <x:c r="W810" s="195">
        <x:f ca="1">=IF(T810="","",IF(T810="-","",IF(U810=0,"",IF(OR(T810&gt;AA4,T810&lt;-AA4),"*",""))))</x:f>
        <x:v/>
      </x:c>
      <x:c r="X810" s="91" t="str">
        <x:v/>
      </x:c>
    </x:row>
    <x:row r="811" spans="1:25" s="12" x14ac:dyDescent="0.25">
      <x:c r="A811" s="96" t="str">
        <x:v>797</x:v>
      </x:c>
      <x:c r="B811" s="192" t="str">
        <x:v>AFPR47328</x:v>
      </x:c>
      <x:c r="C811" s="192" t="str">
        <x:v>HP CLJ M476dn MFP</x:v>
      </x:c>
      <x:c r="D811" s="192" t="str">
        <x:v>Color Laser Prints</x:v>
      </x:c>
      <x:c r="E811" s="192" t="str">
        <x:v>CNB8G7XDP2</x:v>
      </x:c>
      <x:c r="F811" s="192" t="str">
        <x:v>Inactive</x:v>
      </x:c>
      <x:c r="G811" s="192" t="str">
        <x:v>1067 - Columbus</x:v>
      </x:c>
      <x:c r="H811" s="192" t="str">
        <x:v/>
      </x:c>
      <x:c r="I811" s="192" t="str">
        <x:v>No Longer at this Site</x:v>
      </x:c>
      <x:c r="J811" s="192" t="str">
        <x:v/>
      </x:c>
      <x:c r="K811" s="192" t="str">
        <x:v/>
      </x:c>
      <x:c r="L811" s="192" t="str">
        <x:v>1067</x:v>
      </x:c>
      <x:c r="M811" s="192" t="str">
        <x:v>6/1/2014</x:v>
      </x:c>
      <x:c r="N811" s="183" t="n">
        <x:v>3.00</x:v>
      </x:c>
      <x:c r="O811" s="192" t="str">
        <x:v>12/9/2014</x:v>
      </x:c>
      <x:c r="P811" s="183" t="n">
        <x:v>1266.00</x:v>
      </x:c>
      <x:c r="Q811" s="207" t="n">
        <x:v>0.0004</x:v>
      </x:c>
      <x:c r="R811" s="207" t="n">
        <x:v>0.0097</x:v>
      </x:c>
      <x:c r="S811" s="183" t="n">
        <x:v/>
      </x:c>
      <x:c r="T811" s="182" t="n">
        <x:f ca="1">=IF(AND(U811=0,S811&gt;0),-100%,IF(OR(S811=0,S811="-"),"-",IF(AND(S811=0,U811=0),0%,IF(S811&lt;U811,SUM(U811-S811)/S811,IF(S811&gt;U811,SUM(-1*(S811-U811)/S811),"")))))</x:f>
        <x:v/>
      </x:c>
      <x:c r="U811" s="183" t="n">
        <x:v>1263.00</x:v>
      </x:c>
      <x:c r="V811" s="183" t="n">
        <x:f ca="1">=SUM(U811/ round((O811- M811)/30.42,0))</x:f>
        <x:v/>
      </x:c>
      <x:c r="W811" s="196">
        <x:f ca="1">=IF(T811="","",IF(T811="-","",IF(U811=0,"",IF(OR(T811&gt;AA4,T811&lt;-AA4),"*",""))))</x:f>
        <x:v/>
      </x:c>
      <x:c r="X811" s="98" t="str">
        <x:v/>
      </x:c>
    </x:row>
    <x:row r="812" spans="1:25" s="12" x14ac:dyDescent="0.25">
      <x:c r="A812" s="90" t="str">
        <x:v>798</x:v>
      </x:c>
      <x:c r="B812" s="191" t="str">
        <x:v>FPR48752</x:v>
      </x:c>
      <x:c r="C812" s="191" t="str">
        <x:v>HP CLJ M476nw</x:v>
      </x:c>
      <x:c r="D812" s="191" t="str">
        <x:v>Color Laser Prints</x:v>
      </x:c>
      <x:c r="E812" s="191" t="str">
        <x:v>CNB6G2T83F</x:v>
      </x:c>
      <x:c r="F812" s="191" t="str">
        <x:v>Active</x:v>
      </x:c>
      <x:c r="G812" s="191" t="str">
        <x:v>M100 - Water Gardens Bldg.</x:v>
      </x:c>
      <x:c r="H812" s="191" t="str">
        <x:v/>
      </x:c>
      <x:c r="I812" s="191" t="str">
        <x:v/>
      </x:c>
      <x:c r="J812" s="191" t="str">
        <x:v/>
      </x:c>
      <x:c r="K812" s="191" t="str">
        <x:v>Tim Bevins</x:v>
      </x:c>
      <x:c r="L812" s="191" t="str">
        <x:v>M152</x:v>
      </x:c>
      <x:c r="M812" s="191" t="str">
        <x:v>8/26/2015</x:v>
      </x:c>
      <x:c r="N812" s="189" t="n">
        <x:v>6590.00</x:v>
      </x:c>
      <x:c r="O812" s="191" t="str">
        <x:v>11/20/2015</x:v>
      </x:c>
      <x:c r="P812" s="189" t="n">
        <x:v>7835.00</x:v>
      </x:c>
      <x:c r="Q812" s="206" t="n">
        <x:v>0.0004</x:v>
      </x:c>
      <x:c r="R812" s="206" t="n">
        <x:v>0.0096</x:v>
      </x:c>
      <x:c r="S812" s="189" t="n">
        <x:v/>
      </x:c>
      <x:c r="T812" s="187" t="n">
        <x:f ca="1">=IF(AND(U812=0,S812&gt;0),-100%,IF(OR(S812=0,S812="-"),"-",IF(AND(S812=0,U812=0),0%,IF(S812&lt;U812,SUM(U812-S812)/S812,IF(S812&gt;U812,SUM(-1*(S812-U812)/S812),"")))))</x:f>
        <x:v/>
      </x:c>
      <x:c r="U812" s="189" t="n">
        <x:v>1245.00</x:v>
      </x:c>
      <x:c r="V812" s="189" t="n">
        <x:f ca="1">=SUM(U812/ round((O812- M812)/30.42,0))</x:f>
        <x:v/>
      </x:c>
      <x:c r="W812" s="195">
        <x:f ca="1">=IF(T812="","",IF(T812="-","",IF(U812=0,"",IF(OR(T812&gt;AA4,T812&lt;-AA4),"*",""))))</x:f>
        <x:v/>
      </x:c>
      <x:c r="X812" s="91" t="str">
        <x:v/>
      </x:c>
    </x:row>
    <x:row r="813" spans="1:25" s="12" x14ac:dyDescent="0.25">
      <x:c r="A813" s="96" t="str">
        <x:v>799</x:v>
      </x:c>
      <x:c r="B813" s="192" t="str">
        <x:v>FPR49611</x:v>
      </x:c>
      <x:c r="C813" s="192" t="str">
        <x:v>HP CLJ M476dn MFP</x:v>
      </x:c>
      <x:c r="D813" s="192" t="str">
        <x:v>Color Laser Prints</x:v>
      </x:c>
      <x:c r="E813" s="192" t="str">
        <x:v>CNB8G7X7ST</x:v>
      </x:c>
      <x:c r="F813" s="192" t="str">
        <x:v>Active</x:v>
      </x:c>
      <x:c r="G813" s="192" t="str">
        <x:v>1023 - Texarkana</x:v>
      </x:c>
      <x:c r="H813" s="192" t="str">
        <x:v/>
      </x:c>
      <x:c r="I813" s="192" t="str">
        <x:v/>
      </x:c>
      <x:c r="J813" s="192" t="str">
        <x:v/>
      </x:c>
      <x:c r="K813" s="192" t="str">
        <x:v/>
      </x:c>
      <x:c r="L813" s="192" t="str">
        <x:v>1023</x:v>
      </x:c>
      <x:c r="M813" s="192" t="str">
        <x:v>11/20/2015</x:v>
      </x:c>
      <x:c r="N813" s="183" t="n">
        <x:v>4124.00</x:v>
      </x:c>
      <x:c r="O813" s="192" t="str">
        <x:v>2/22/2016</x:v>
      </x:c>
      <x:c r="P813" s="183" t="n">
        <x:v>5351.00</x:v>
      </x:c>
      <x:c r="Q813" s="207" t="n">
        <x:v>0.0004</x:v>
      </x:c>
      <x:c r="R813" s="207" t="n">
        <x:v>0.0095</x:v>
      </x:c>
      <x:c r="S813" s="183" t="n">
        <x:v/>
      </x:c>
      <x:c r="T813" s="182" t="n">
        <x:f ca="1">=IF(AND(U813=0,S813&gt;0),-100%,IF(OR(S813=0,S813="-"),"-",IF(AND(S813=0,U813=0),0%,IF(S813&lt;U813,SUM(U813-S813)/S813,IF(S813&gt;U813,SUM(-1*(S813-U813)/S813),"")))))</x:f>
        <x:v/>
      </x:c>
      <x:c r="U813" s="183" t="n">
        <x:v>1227.00</x:v>
      </x:c>
      <x:c r="V813" s="183" t="n">
        <x:f ca="1">=SUM(U813/ round((O813- M813)/30.42,0))</x:f>
        <x:v/>
      </x:c>
      <x:c r="W813" s="196">
        <x:f ca="1">=IF(T813="","",IF(T813="-","",IF(U813=0,"",IF(OR(T813&gt;AA4,T813&lt;-AA4),"*",""))))</x:f>
        <x:v/>
      </x:c>
      <x:c r="X813" s="98" t="str">
        <x:v/>
      </x:c>
    </x:row>
    <x:row r="814" spans="1:25" s="12" x14ac:dyDescent="0.25">
      <x:c r="A814" s="90" t="str">
        <x:v>800</x:v>
      </x:c>
      <x:c r="B814" s="191" t="str">
        <x:v>FPR51644</x:v>
      </x:c>
      <x:c r="C814" s="191" t="str">
        <x:v>HP CLJ M476nw</x:v>
      </x:c>
      <x:c r="D814" s="191" t="str">
        <x:v>Color Laser Prints</x:v>
      </x:c>
      <x:c r="E814" s="191" t="str">
        <x:v>CNB6H696X7</x:v>
      </x:c>
      <x:c r="F814" s="191" t="str">
        <x:v>Active</x:v>
      </x:c>
      <x:c r="G814" s="191" t="str">
        <x:v>1106 - Dallas Expressions Home Gallery</x:v>
      </x:c>
      <x:c r="H814" s="191" t="str">
        <x:v/>
      </x:c>
      <x:c r="I814" s="191" t="str">
        <x:v>Appliance Sales Printer</x:v>
      </x:c>
      <x:c r="J814" s="191" t="str">
        <x:v/>
      </x:c>
      <x:c r="K814" s="191" t="str">
        <x:v/>
      </x:c>
      <x:c r="L814" s="191" t="str">
        <x:v>1106</x:v>
      </x:c>
      <x:c r="M814" s="191" t="str">
        <x:v>5/27/2016</x:v>
      </x:c>
      <x:c r="N814" s="189" t="n">
        <x:v>3154.00</x:v>
      </x:c>
      <x:c r="O814" s="191" t="str">
        <x:v>9/1/2016</x:v>
      </x:c>
      <x:c r="P814" s="189" t="n">
        <x:v>4360.00</x:v>
      </x:c>
      <x:c r="Q814" s="206" t="n">
        <x:v>0.0003</x:v>
      </x:c>
      <x:c r="R814" s="206" t="n">
        <x:v>0.0093</x:v>
      </x:c>
      <x:c r="S814" s="189" t="n">
        <x:v/>
      </x:c>
      <x:c r="T814" s="187" t="n">
        <x:f ca="1">=IF(AND(U814=0,S814&gt;0),-100%,IF(OR(S814=0,S814="-"),"-",IF(AND(S814=0,U814=0),0%,IF(S814&lt;U814,SUM(U814-S814)/S814,IF(S814&gt;U814,SUM(-1*(S814-U814)/S814),"")))))</x:f>
        <x:v/>
      </x:c>
      <x:c r="U814" s="189" t="n">
        <x:v>1206.00</x:v>
      </x:c>
      <x:c r="V814" s="189" t="n">
        <x:f ca="1">=SUM(U814/ round((O814- M814)/30.42,0))</x:f>
        <x:v/>
      </x:c>
      <x:c r="W814" s="195">
        <x:f ca="1">=IF(T814="","",IF(T814="-","",IF(U814=0,"",IF(OR(T814&gt;AA4,T814&lt;-AA4),"*",""))))</x:f>
        <x:v/>
      </x:c>
      <x:c r="X814" s="91" t="str">
        <x:v/>
      </x:c>
    </x:row>
    <x:row r="815" spans="1:25" s="12" x14ac:dyDescent="0.25">
      <x:c r="A815" s="96" t="str">
        <x:v>801</x:v>
      </x:c>
      <x:c r="B815" s="192" t="str">
        <x:v>FPR47359</x:v>
      </x:c>
      <x:c r="C815" s="192" t="str">
        <x:v>HP CLJ M476dn MFP</x:v>
      </x:c>
      <x:c r="D815" s="192" t="str">
        <x:v>Color Laser Prints</x:v>
      </x:c>
      <x:c r="E815" s="192" t="str">
        <x:v>CNB8G1S1Z2</x:v>
      </x:c>
      <x:c r="F815" s="192" t="str">
        <x:v>Active</x:v>
      </x:c>
      <x:c r="G815" s="192" t="str">
        <x:v>1021 - Kilgore</x:v>
      </x:c>
      <x:c r="H815" s="192" t="str">
        <x:v/>
      </x:c>
      <x:c r="I815" s="192" t="str">
        <x:v/>
      </x:c>
      <x:c r="J815" s="192" t="str">
        <x:v/>
      </x:c>
      <x:c r="K815" s="192" t="str">
        <x:v/>
      </x:c>
      <x:c r="L815" s="192" t="str">
        <x:v>1021</x:v>
      </x:c>
      <x:c r="M815" s="192" t="str">
        <x:v>6/1/2014</x:v>
      </x:c>
      <x:c r="N815" s="183" t="n">
        <x:v>3.00</x:v>
      </x:c>
      <x:c r="O815" s="192" t="str">
        <x:v>12/9/2014</x:v>
      </x:c>
      <x:c r="P815" s="183" t="n">
        <x:v>1197.00</x:v>
      </x:c>
      <x:c r="Q815" s="207" t="n">
        <x:v>0.0003</x:v>
      </x:c>
      <x:c r="R815" s="207" t="n">
        <x:v>0.0092</x:v>
      </x:c>
      <x:c r="S815" s="183" t="n">
        <x:v/>
      </x:c>
      <x:c r="T815" s="182" t="n">
        <x:f ca="1">=IF(AND(U815=0,S815&gt;0),-100%,IF(OR(S815=0,S815="-"),"-",IF(AND(S815=0,U815=0),0%,IF(S815&lt;U815,SUM(U815-S815)/S815,IF(S815&gt;U815,SUM(-1*(S815-U815)/S815),"")))))</x:f>
        <x:v/>
      </x:c>
      <x:c r="U815" s="183" t="n">
        <x:v>1194.00</x:v>
      </x:c>
      <x:c r="V815" s="183" t="n">
        <x:f ca="1">=SUM(U815/ round((O815- M815)/30.42,0))</x:f>
        <x:v/>
      </x:c>
      <x:c r="W815" s="196">
        <x:f ca="1">=IF(T815="","",IF(T815="-","",IF(U815=0,"",IF(OR(T815&gt;AA4,T815&lt;-AA4),"*",""))))</x:f>
        <x:v/>
      </x:c>
      <x:c r="X815" s="98" t="str">
        <x:v/>
      </x:c>
    </x:row>
    <x:row r="816" spans="1:25" s="12" x14ac:dyDescent="0.25">
      <x:c r="A816" s="90" t="str">
        <x:v>802</x:v>
      </x:c>
      <x:c r="B816" s="191" t="str">
        <x:v>FPR48686</x:v>
      </x:c>
      <x:c r="C816" s="191" t="str">
        <x:v>Ricoh SP C320DN</x:v>
      </x:c>
      <x:c r="D816" s="191" t="str">
        <x:v>Color Laser Prints</x:v>
      </x:c>
      <x:c r="E816" s="191" t="str">
        <x:v>S9948500877</x:v>
      </x:c>
      <x:c r="F816" s="191" t="str">
        <x:v>Active</x:v>
      </x:c>
      <x:c r="G816" s="191" t="str">
        <x:v>1045 - McAllen</x:v>
      </x:c>
      <x:c r="H816" s="191" t="str">
        <x:v/>
      </x:c>
      <x:c r="I816" s="191" t="str">
        <x:v>Counter Sales</x:v>
      </x:c>
      <x:c r="J816" s="191" t="str">
        <x:v/>
      </x:c>
      <x:c r="K816" s="191" t="str">
        <x:v/>
      </x:c>
      <x:c r="L816" s="191" t="str">
        <x:v>1045</x:v>
      </x:c>
      <x:c r="M816" s="191" t="str">
        <x:v>8/26/2015</x:v>
      </x:c>
      <x:c r="N816" s="189" t="n">
        <x:v>4192.00</x:v>
      </x:c>
      <x:c r="O816" s="191" t="str">
        <x:v>11/20/2015</x:v>
      </x:c>
      <x:c r="P816" s="189" t="n">
        <x:v>5381.00</x:v>
      </x:c>
      <x:c r="Q816" s="206" t="n">
        <x:v>0.0003</x:v>
      </x:c>
      <x:c r="R816" s="206" t="n">
        <x:v>0.0092</x:v>
      </x:c>
      <x:c r="S816" s="189" t="n">
        <x:v/>
      </x:c>
      <x:c r="T816" s="187" t="n">
        <x:f ca="1">=IF(AND(U816=0,S816&gt;0),-100%,IF(OR(S816=0,S816="-"),"-",IF(AND(S816=0,U816=0),0%,IF(S816&lt;U816,SUM(U816-S816)/S816,IF(S816&gt;U816,SUM(-1*(S816-U816)/S816),"")))))</x:f>
        <x:v/>
      </x:c>
      <x:c r="U816" s="189" t="n">
        <x:v>1189.00</x:v>
      </x:c>
      <x:c r="V816" s="189" t="n">
        <x:f ca="1">=SUM(U816/ round((O816- M816)/30.42,0))</x:f>
        <x:v/>
      </x:c>
      <x:c r="W816" s="195">
        <x:f ca="1">=IF(T816="","",IF(T816="-","",IF(U816=0,"",IF(OR(T816&gt;AA4,T816&lt;-AA4),"*",""))))</x:f>
        <x:v/>
      </x:c>
      <x:c r="X816" s="91" t="str">
        <x:v/>
      </x:c>
    </x:row>
    <x:row r="817" spans="1:25" s="12" x14ac:dyDescent="0.25">
      <x:c r="A817" s="96" t="str">
        <x:v>803</x:v>
      </x:c>
      <x:c r="B817" s="192" t="str">
        <x:v>FPR49587</x:v>
      </x:c>
      <x:c r="C817" s="192" t="str">
        <x:v>Ricoh SP C320DN</x:v>
      </x:c>
      <x:c r="D817" s="192" t="str">
        <x:v>Color Laser Prints</x:v>
      </x:c>
      <x:c r="E817" s="192" t="str">
        <x:v>S9949200467</x:v>
      </x:c>
      <x:c r="F817" s="192" t="str">
        <x:v>Active</x:v>
      </x:c>
      <x:c r="G817" s="192" t="str">
        <x:v>1066 - Oklahoma City Showroom</x:v>
      </x:c>
      <x:c r="H817" s="192" t="str">
        <x:v/>
      </x:c>
      <x:c r="I817" s="192" t="str">
        <x:v>Copy Room</x:v>
      </x:c>
      <x:c r="J817" s="192" t="str">
        <x:v/>
      </x:c>
      <x:c r="K817" s="192" t="str">
        <x:v/>
      </x:c>
      <x:c r="L817" s="192" t="str">
        <x:v>1066</x:v>
      </x:c>
      <x:c r="M817" s="192" t="str">
        <x:v>11/20/2015</x:v>
      </x:c>
      <x:c r="N817" s="183" t="n">
        <x:v>5990.00</x:v>
      </x:c>
      <x:c r="O817" s="192" t="str">
        <x:v>2/22/2016</x:v>
      </x:c>
      <x:c r="P817" s="183" t="n">
        <x:v>7166.00</x:v>
      </x:c>
      <x:c r="Q817" s="207" t="n">
        <x:v>0.0003</x:v>
      </x:c>
      <x:c r="R817" s="207" t="n">
        <x:v>0.0091</x:v>
      </x:c>
      <x:c r="S817" s="183" t="n">
        <x:v/>
      </x:c>
      <x:c r="T817" s="182" t="n">
        <x:f ca="1">=IF(AND(U817=0,S817&gt;0),-100%,IF(OR(S817=0,S817="-"),"-",IF(AND(S817=0,U817=0),0%,IF(S817&lt;U817,SUM(U817-S817)/S817,IF(S817&gt;U817,SUM(-1*(S817-U817)/S817),"")))))</x:f>
        <x:v/>
      </x:c>
      <x:c r="U817" s="183" t="n">
        <x:v>1176.00</x:v>
      </x:c>
      <x:c r="V817" s="183" t="n">
        <x:f ca="1">=SUM(U817/ round((O817- M817)/30.42,0))</x:f>
        <x:v/>
      </x:c>
      <x:c r="W817" s="196">
        <x:f ca="1">=IF(T817="","",IF(T817="-","",IF(U817=0,"",IF(OR(T817&gt;AA4,T817&lt;-AA4),"*",""))))</x:f>
        <x:v/>
      </x:c>
      <x:c r="X817" s="98" t="str">
        <x:v/>
      </x:c>
    </x:row>
    <x:row r="818" spans="1:25" s="12" x14ac:dyDescent="0.25">
      <x:c r="A818" s="90" t="str">
        <x:v>804</x:v>
      </x:c>
      <x:c r="B818" s="191" t="str">
        <x:v>AFPR51645</x:v>
      </x:c>
      <x:c r="C818" s="191" t="str">
        <x:v>HP CLJ M476nw</x:v>
      </x:c>
      <x:c r="D818" s="191" t="str">
        <x:v>Color Laser Prints</x:v>
      </x:c>
      <x:c r="E818" s="191" t="str">
        <x:v>CNB6G7137D</x:v>
      </x:c>
      <x:c r="F818" s="191" t="str">
        <x:v>Inactive</x:v>
      </x:c>
      <x:c r="G818" s="191" t="str">
        <x:v>1066 - Oklahoma City Showroom</x:v>
      </x:c>
      <x:c r="H818" s="191" t="str">
        <x:v/>
      </x:c>
      <x:c r="I818" s="191" t="str">
        <x:v>Lighting Sales Printer / Cannot Find Printer</x:v>
      </x:c>
      <x:c r="J818" s="191" t="str">
        <x:v/>
      </x:c>
      <x:c r="K818" s="191" t="str">
        <x:v/>
      </x:c>
      <x:c r="L818" s="191" t="str">
        <x:v>1066</x:v>
      </x:c>
      <x:c r="M818" s="191" t="str">
        <x:v>12/10/2015</x:v>
      </x:c>
      <x:c r="N818" s="189" t="n">
        <x:v>0.00</x:v>
      </x:c>
      <x:c r="O818" s="191" t="str">
        <x:v>2/26/2016</x:v>
      </x:c>
      <x:c r="P818" s="189" t="n">
        <x:v>1166.00</x:v>
      </x:c>
      <x:c r="Q818" s="206" t="n">
        <x:v>0.0003</x:v>
      </x:c>
      <x:c r="R818" s="206" t="n">
        <x:v>0.009</x:v>
      </x:c>
      <x:c r="S818" s="189" t="n">
        <x:v/>
      </x:c>
      <x:c r="T818" s="187" t="n">
        <x:f ca="1">=IF(AND(U818=0,S818&gt;0),-100%,IF(OR(S818=0,S818="-"),"-",IF(AND(S818=0,U818=0),0%,IF(S818&lt;U818,SUM(U818-S818)/S818,IF(S818&gt;U818,SUM(-1*(S818-U818)/S818),"")))))</x:f>
        <x:v/>
      </x:c>
      <x:c r="U818" s="189" t="n">
        <x:v>1166.00</x:v>
      </x:c>
      <x:c r="V818" s="189" t="n">
        <x:f ca="1">=SUM(U818/ round((O818- M818)/30.42,0))</x:f>
        <x:v/>
      </x:c>
      <x:c r="W818" s="195">
        <x:f ca="1">=IF(T818="","",IF(T818="-","",IF(U818=0,"",IF(OR(T818&gt;AA4,T818&lt;-AA4),"*",""))))</x:f>
        <x:v/>
      </x:c>
      <x:c r="X818" s="91" t="str">
        <x:v/>
      </x:c>
    </x:row>
    <x:row r="819" spans="1:25" s="12" x14ac:dyDescent="0.25">
      <x:c r="A819" s="96" t="str">
        <x:v>805</x:v>
      </x:c>
      <x:c r="B819" s="192" t="str">
        <x:v>FPR59309</x:v>
      </x:c>
      <x:c r="C819" s="192" t="str">
        <x:v>HP CLJ M475DN</x:v>
      </x:c>
      <x:c r="D819" s="192" t="str">
        <x:v>Color Laser Prints</x:v>
      </x:c>
      <x:c r="E819" s="192" t="str">
        <x:v>CND8G1V05Q</x:v>
      </x:c>
      <x:c r="F819" s="192" t="str">
        <x:v>Active</x:v>
      </x:c>
      <x:c r="G819" s="192" t="str">
        <x:v>3007 - Tucson, AZ</x:v>
      </x:c>
      <x:c r="H819" s="192" t="str">
        <x:v/>
      </x:c>
      <x:c r="I819" s="192" t="str">
        <x:v>Waterworks</x:v>
      </x:c>
      <x:c r="J819" s="192" t="str">
        <x:v/>
      </x:c>
      <x:c r="K819" s="192" t="str">
        <x:v/>
      </x:c>
      <x:c r="L819" s="192" t="str">
        <x:v>3007</x:v>
      </x:c>
      <x:c r="M819" s="192" t="str">
        <x:v>5/24/2017</x:v>
      </x:c>
      <x:c r="N819" s="183" t="n">
        <x:v>22729.00</x:v>
      </x:c>
      <x:c r="O819" s="192" t="str">
        <x:v>9/2/2017</x:v>
      </x:c>
      <x:c r="P819" s="183" t="n">
        <x:v>23811.00</x:v>
      </x:c>
      <x:c r="Q819" s="207" t="n">
        <x:v>0.0003</x:v>
      </x:c>
      <x:c r="R819" s="207" t="n">
        <x:v>0.0083</x:v>
      </x:c>
      <x:c r="S819" s="183" t="n">
        <x:v/>
      </x:c>
      <x:c r="T819" s="182" t="n">
        <x:f ca="1">=IF(AND(U819=0,S819&gt;0),-100%,IF(OR(S819=0,S819="-"),"-",IF(AND(S819=0,U819=0),0%,IF(S819&lt;U819,SUM(U819-S819)/S819,IF(S819&gt;U819,SUM(-1*(S819-U819)/S819),"")))))</x:f>
        <x:v/>
      </x:c>
      <x:c r="U819" s="183" t="n">
        <x:v>1082.00</x:v>
      </x:c>
      <x:c r="V819" s="183" t="n">
        <x:f ca="1">=SUM(U819/ round((O819- M819)/30.42,0))</x:f>
        <x:v/>
      </x:c>
      <x:c r="W819" s="196">
        <x:f ca="1">=IF(T819="","",IF(T819="-","",IF(U819=0,"",IF(OR(T819&gt;AA4,T819&lt;-AA4),"*",""))))</x:f>
        <x:v/>
      </x:c>
      <x:c r="X819" s="98" t="str">
        <x:v/>
      </x:c>
    </x:row>
    <x:row r="820" spans="1:25" s="12" x14ac:dyDescent="0.25">
      <x:c r="A820" s="90" t="str">
        <x:v>806</x:v>
      </x:c>
      <x:c r="B820" s="191" t="str">
        <x:v>FPR59281</x:v>
      </x:c>
      <x:c r="C820" s="191" t="str">
        <x:v>HP CLJ M476dn MFP</x:v>
      </x:c>
      <x:c r="D820" s="191" t="str">
        <x:v>Color Laser Prints</x:v>
      </x:c>
      <x:c r="E820" s="191" t="str">
        <x:v>CNB8G4389T</x:v>
      </x:c>
      <x:c r="F820" s="191" t="str">
        <x:v>Active</x:v>
      </x:c>
      <x:c r="G820" s="191" t="str">
        <x:v>1020 - Offsite Warehouse</x:v>
      </x:c>
      <x:c r="H820" s="191" t="str">
        <x:v/>
      </x:c>
      <x:c r="I820" s="191" t="str">
        <x:v>Warehouse</x:v>
      </x:c>
      <x:c r="J820" s="191" t="str">
        <x:v/>
      </x:c>
      <x:c r="K820" s="191" t="str">
        <x:v/>
      </x:c>
      <x:c r="L820" s="191" t="str">
        <x:v>1020</x:v>
      </x:c>
      <x:c r="M820" s="191" t="str">
        <x:v>5/31/2018</x:v>
      </x:c>
      <x:c r="N820" s="189" t="n">
        <x:v>39621.00</x:v>
      </x:c>
      <x:c r="O820" s="191" t="str">
        <x:v>8/31/2018</x:v>
      </x:c>
      <x:c r="P820" s="189" t="n">
        <x:v>40699.00</x:v>
      </x:c>
      <x:c r="Q820" s="206" t="n">
        <x:v>0.0003</x:v>
      </x:c>
      <x:c r="R820" s="206" t="n">
        <x:v>0.0083</x:v>
      </x:c>
      <x:c r="S820" s="189" t="n">
        <x:v/>
      </x:c>
      <x:c r="T820" s="187" t="n">
        <x:f ca="1">=IF(AND(U820=0,S820&gt;0),-100%,IF(OR(S820=0,S820="-"),"-",IF(AND(S820=0,U820=0),0%,IF(S820&lt;U820,SUM(U820-S820)/S820,IF(S820&gt;U820,SUM(-1*(S820-U820)/S820),"")))))</x:f>
        <x:v/>
      </x:c>
      <x:c r="U820" s="189" t="n">
        <x:v>1078.00</x:v>
      </x:c>
      <x:c r="V820" s="189" t="n">
        <x:f ca="1">=SUM(U820/ round((O820- M820)/30.42,0))</x:f>
        <x:v/>
      </x:c>
      <x:c r="W820" s="195">
        <x:f ca="1">=IF(T820="","",IF(T820="-","",IF(U820=0,"",IF(OR(T820&gt;AA4,T820&lt;-AA4),"*",""))))</x:f>
        <x:v/>
      </x:c>
      <x:c r="X820" s="91" t="str">
        <x:v/>
      </x:c>
    </x:row>
    <x:row r="821" spans="1:25" s="12" x14ac:dyDescent="0.25">
      <x:c r="A821" s="96" t="str">
        <x:v>807</x:v>
      </x:c>
      <x:c r="B821" s="192" t="str">
        <x:v>FPR55950</x:v>
      </x:c>
      <x:c r="C821" s="192" t="str">
        <x:v>Ricoh SP C320DN</x:v>
      </x:c>
      <x:c r="D821" s="192" t="str">
        <x:v>Color Laser Prints</x:v>
      </x:c>
      <x:c r="E821" s="192" t="str">
        <x:v>S9948600613</x:v>
      </x:c>
      <x:c r="F821" s="192" t="str">
        <x:v>Active</x:v>
      </x:c>
      <x:c r="G821" s="192" t="str">
        <x:v>1023 - Texarkana</x:v>
      </x:c>
      <x:c r="H821" s="192" t="str">
        <x:v/>
      </x:c>
      <x:c r="I821" s="192" t="str">
        <x:v/>
      </x:c>
      <x:c r="J821" s="192" t="str">
        <x:v/>
      </x:c>
      <x:c r="K821" s="192" t="str">
        <x:v/>
      </x:c>
      <x:c r="L821" s="192" t="str">
        <x:v>1023</x:v>
      </x:c>
      <x:c r="M821" s="192" t="str">
        <x:v>2/26/2015</x:v>
      </x:c>
      <x:c r="N821" s="183" t="n">
        <x:v>1612.00</x:v>
      </x:c>
      <x:c r="O821" s="192" t="str">
        <x:v>5/29/2015</x:v>
      </x:c>
      <x:c r="P821" s="183" t="n">
        <x:v>2634.00</x:v>
      </x:c>
      <x:c r="Q821" s="207" t="n">
        <x:v>0.0003</x:v>
      </x:c>
      <x:c r="R821" s="207" t="n">
        <x:v>0.0079</x:v>
      </x:c>
      <x:c r="S821" s="183" t="n">
        <x:v/>
      </x:c>
      <x:c r="T821" s="182" t="n">
        <x:f ca="1">=IF(AND(U821=0,S821&gt;0),-100%,IF(OR(S821=0,S821="-"),"-",IF(AND(S821=0,U821=0),0%,IF(S821&lt;U821,SUM(U821-S821)/S821,IF(S821&gt;U821,SUM(-1*(S821-U821)/S821),"")))))</x:f>
        <x:v/>
      </x:c>
      <x:c r="U821" s="183" t="n">
        <x:v>1022.00</x:v>
      </x:c>
      <x:c r="V821" s="183" t="n">
        <x:f ca="1">=SUM(U821/ round((O821- M821)/30.42,0))</x:f>
        <x:v/>
      </x:c>
      <x:c r="W821" s="196">
        <x:f ca="1">=IF(T821="","",IF(T821="-","",IF(U821=0,"",IF(OR(T821&gt;AA4,T821&lt;-AA4),"*",""))))</x:f>
        <x:v/>
      </x:c>
      <x:c r="X821" s="98" t="str">
        <x:v/>
      </x:c>
    </x:row>
    <x:row r="822" spans="1:25" s="12" x14ac:dyDescent="0.25">
      <x:c r="A822" s="90" t="str">
        <x:v>808</x:v>
      </x:c>
      <x:c r="B822" s="191" t="str">
        <x:v>FPR48582</x:v>
      </x:c>
      <x:c r="C822" s="191" t="str">
        <x:v>HP CLJ M476nw</x:v>
      </x:c>
      <x:c r="D822" s="191" t="str">
        <x:v>Color Laser Prints</x:v>
      </x:c>
      <x:c r="E822" s="191" t="str">
        <x:v>CNB6G493S8</x:v>
      </x:c>
      <x:c r="F822" s="191" t="str">
        <x:v>Active</x:v>
      </x:c>
      <x:c r="G822" s="191" t="str">
        <x:v>1089 - League City HVAC</x:v>
      </x:c>
      <x:c r="H822" s="191" t="str">
        <x:v/>
      </x:c>
      <x:c r="I822" s="191" t="str">
        <x:v/>
      </x:c>
      <x:c r="J822" s="191" t="str">
        <x:v>2</x:v>
      </x:c>
      <x:c r="K822" s="191" t="str">
        <x:v>Smith</x:v>
      </x:c>
      <x:c r="L822" s="191" t="str">
        <x:v>1089</x:v>
      </x:c>
      <x:c r="M822" s="191" t="str">
        <x:v>2/22/2016</x:v>
      </x:c>
      <x:c r="N822" s="189" t="n">
        <x:v>1796.00</x:v>
      </x:c>
      <x:c r="O822" s="191" t="str">
        <x:v>5/27/2016</x:v>
      </x:c>
      <x:c r="P822" s="189" t="n">
        <x:v>2806.00</x:v>
      </x:c>
      <x:c r="Q822" s="206" t="n">
        <x:v>0.0003</x:v>
      </x:c>
      <x:c r="R822" s="206" t="n">
        <x:v>0.0078</x:v>
      </x:c>
      <x:c r="S822" s="189" t="n">
        <x:v/>
      </x:c>
      <x:c r="T822" s="187" t="n">
        <x:f ca="1">=IF(AND(U822=0,S822&gt;0),-100%,IF(OR(S822=0,S822="-"),"-",IF(AND(S822=0,U822=0),0%,IF(S822&lt;U822,SUM(U822-S822)/S822,IF(S822&gt;U822,SUM(-1*(S822-U822)/S822),"")))))</x:f>
        <x:v/>
      </x:c>
      <x:c r="U822" s="189" t="n">
        <x:v>1010.00</x:v>
      </x:c>
      <x:c r="V822" s="189" t="n">
        <x:f ca="1">=SUM(U822/ round((O822- M822)/30.42,0))</x:f>
        <x:v/>
      </x:c>
      <x:c r="W822" s="195">
        <x:f ca="1">=IF(T822="","",IF(T822="-","",IF(U822=0,"",IF(OR(T822&gt;AA4,T822&lt;-AA4),"*",""))))</x:f>
        <x:v/>
      </x:c>
      <x:c r="X822" s="91" t="str">
        <x:v/>
      </x:c>
    </x:row>
    <x:row r="823" spans="1:25" s="12" x14ac:dyDescent="0.25">
      <x:c r="A823" s="96" t="str">
        <x:v>809</x:v>
      </x:c>
      <x:c r="B823" s="192" t="str">
        <x:v>FPR59272</x:v>
      </x:c>
      <x:c r="C823" s="192" t="str">
        <x:v>HP CLJ M477fnw</x:v>
      </x:c>
      <x:c r="D823" s="192" t="str">
        <x:v>Color Laser Prints</x:v>
      </x:c>
      <x:c r="E823" s="192" t="str">
        <x:v>VNBKK6CCWW</x:v>
      </x:c>
      <x:c r="F823" s="192" t="str">
        <x:v>Active</x:v>
      </x:c>
      <x:c r="G823" s="192" t="str">
        <x:v>1133 - West Hollywood</x:v>
      </x:c>
      <x:c r="H823" s="192" t="str">
        <x:v/>
      </x:c>
      <x:c r="I823" s="192" t="str">
        <x:v/>
      </x:c>
      <x:c r="J823" s="192" t="str">
        <x:v/>
      </x:c>
      <x:c r="K823" s="192" t="str">
        <x:v/>
      </x:c>
      <x:c r="L823" s="192" t="str">
        <x:v>1133</x:v>
      </x:c>
      <x:c r="M823" s="192" t="str">
        <x:v>2/28/2018</x:v>
      </x:c>
      <x:c r="N823" s="183" t="n">
        <x:v>1844.00</x:v>
      </x:c>
      <x:c r="O823" s="192" t="str">
        <x:v>5/30/2018</x:v>
      </x:c>
      <x:c r="P823" s="183" t="n">
        <x:v>2809.00</x:v>
      </x:c>
      <x:c r="Q823" s="207" t="n">
        <x:v>0.0003</x:v>
      </x:c>
      <x:c r="R823" s="207" t="n">
        <x:v>0.0074</x:v>
      </x:c>
      <x:c r="S823" s="183" t="n">
        <x:v/>
      </x:c>
      <x:c r="T823" s="182" t="n">
        <x:f ca="1">=IF(AND(U823=0,S823&gt;0),-100%,IF(OR(S823=0,S823="-"),"-",IF(AND(S823=0,U823=0),0%,IF(S823&lt;U823,SUM(U823-S823)/S823,IF(S823&gt;U823,SUM(-1*(S823-U823)/S823),"")))))</x:f>
        <x:v/>
      </x:c>
      <x:c r="U823" s="183" t="n">
        <x:v>965.00</x:v>
      </x:c>
      <x:c r="V823" s="183" t="n">
        <x:f ca="1">=SUM(U823/ round((O823- M823)/30.42,0))</x:f>
        <x:v/>
      </x:c>
      <x:c r="W823" s="196">
        <x:f ca="1">=IF(T823="","",IF(T823="-","",IF(U823=0,"",IF(OR(T823&gt;AA4,T823&lt;-AA4),"*",""))))</x:f>
        <x:v/>
      </x:c>
      <x:c r="X823" s="98" t="str">
        <x:v/>
      </x:c>
    </x:row>
    <x:row r="824" spans="1:25" s="12" x14ac:dyDescent="0.25">
      <x:c r="A824" s="90" t="str">
        <x:v>810</x:v>
      </x:c>
      <x:c r="B824" s="191" t="str">
        <x:v>FPR47334</x:v>
      </x:c>
      <x:c r="C824" s="191" t="str">
        <x:v>HP CLJ M476dn MFP</x:v>
      </x:c>
      <x:c r="D824" s="191" t="str">
        <x:v>Color Laser Prints</x:v>
      </x:c>
      <x:c r="E824" s="191" t="str">
        <x:v>CNB8G7BBK5</x:v>
      </x:c>
      <x:c r="F824" s="191" t="str">
        <x:v>Active</x:v>
      </x:c>
      <x:c r="G824" s="191" t="str">
        <x:v>1105 - Dallas</x:v>
      </x:c>
      <x:c r="H824" s="191" t="str">
        <x:v/>
      </x:c>
      <x:c r="I824" s="191" t="str">
        <x:v>Sales Counter</x:v>
      </x:c>
      <x:c r="J824" s="191" t="str">
        <x:v/>
      </x:c>
      <x:c r="K824" s="191" t="str">
        <x:v>Jeremy Buchanan</x:v>
      </x:c>
      <x:c r="L824" s="191" t="str">
        <x:v>1105</x:v>
      </x:c>
      <x:c r="M824" s="191" t="str">
        <x:v>9/2/2017</x:v>
      </x:c>
      <x:c r="N824" s="189" t="n">
        <x:v>1896.00</x:v>
      </x:c>
      <x:c r="O824" s="191" t="str">
        <x:v>2/28/2018</x:v>
      </x:c>
      <x:c r="P824" s="189" t="n">
        <x:v>2847.00</x:v>
      </x:c>
      <x:c r="Q824" s="206" t="n">
        <x:v>0.0003</x:v>
      </x:c>
      <x:c r="R824" s="206" t="n">
        <x:v>0.0073</x:v>
      </x:c>
      <x:c r="S824" s="189" t="n">
        <x:v/>
      </x:c>
      <x:c r="T824" s="187" t="n">
        <x:f ca="1">=IF(AND(U824=0,S824&gt;0),-100%,IF(OR(S824=0,S824="-"),"-",IF(AND(S824=0,U824=0),0%,IF(S824&lt;U824,SUM(U824-S824)/S824,IF(S824&gt;U824,SUM(-1*(S824-U824)/S824),"")))))</x:f>
        <x:v/>
      </x:c>
      <x:c r="U824" s="189" t="n">
        <x:v>951.00</x:v>
      </x:c>
      <x:c r="V824" s="189" t="n">
        <x:f ca="1">=SUM(U824/ round((O824- M824)/30.42,0))</x:f>
        <x:v/>
      </x:c>
      <x:c r="W824" s="195">
        <x:f ca="1">=IF(T824="","",IF(T824="-","",IF(U824=0,"",IF(OR(T824&gt;AA4,T824&lt;-AA4),"*",""))))</x:f>
        <x:v/>
      </x:c>
      <x:c r="X824" s="91" t="str">
        <x:v/>
      </x:c>
    </x:row>
    <x:row r="825" spans="1:25" s="12" x14ac:dyDescent="0.25">
      <x:c r="A825" s="96" t="str">
        <x:v>811</x:v>
      </x:c>
      <x:c r="B825" s="192" t="str">
        <x:v>FPR50560</x:v>
      </x:c>
      <x:c r="C825" s="192" t="str">
        <x:v>HP CLJ M476dn MFP</x:v>
      </x:c>
      <x:c r="D825" s="192" t="str">
        <x:v>Color Laser Prints</x:v>
      </x:c>
      <x:c r="E825" s="192" t="str">
        <x:v>CNB8G7XDJC</x:v>
      </x:c>
      <x:c r="F825" s="192" t="str">
        <x:v>Active</x:v>
      </x:c>
      <x:c r="G825" s="192" t="str">
        <x:v>M100 - Water Gardens Bldg.</x:v>
      </x:c>
      <x:c r="H825" s="192" t="str">
        <x:v/>
      </x:c>
      <x:c r="I825" s="192" t="str">
        <x:v>Receptionist</x:v>
      </x:c>
      <x:c r="J825" s="192" t="str">
        <x:v/>
      </x:c>
      <x:c r="K825" s="192" t="str">
        <x:v>Alana Ausiejus</x:v>
      </x:c>
      <x:c r="L825" s="192" t="str">
        <x:v>M200</x:v>
      </x:c>
      <x:c r="M825" s="192" t="str">
        <x:v>5/29/2015</x:v>
      </x:c>
      <x:c r="N825" s="183" t="n">
        <x:v>1602.00</x:v>
      </x:c>
      <x:c r="O825" s="192" t="str">
        <x:v>8/26/2015</x:v>
      </x:c>
      <x:c r="P825" s="183" t="n">
        <x:v>2542.00</x:v>
      </x:c>
      <x:c r="Q825" s="207" t="n">
        <x:v>0.0003</x:v>
      </x:c>
      <x:c r="R825" s="207" t="n">
        <x:v>0.0072</x:v>
      </x:c>
      <x:c r="S825" s="183" t="n">
        <x:v/>
      </x:c>
      <x:c r="T825" s="182" t="n">
        <x:f ca="1">=IF(AND(U825=0,S825&gt;0),-100%,IF(OR(S825=0,S825="-"),"-",IF(AND(S825=0,U825=0),0%,IF(S825&lt;U825,SUM(U825-S825)/S825,IF(S825&gt;U825,SUM(-1*(S825-U825)/S825),"")))))</x:f>
        <x:v/>
      </x:c>
      <x:c r="U825" s="183" t="n">
        <x:v>940.00</x:v>
      </x:c>
      <x:c r="V825" s="183" t="n">
        <x:f ca="1">=SUM(U825/ round((O825- M825)/30.42,0))</x:f>
        <x:v/>
      </x:c>
      <x:c r="W825" s="196">
        <x:f ca="1">=IF(T825="","",IF(T825="-","",IF(U825=0,"",IF(OR(T825&gt;AA4,T825&lt;-AA4),"*",""))))</x:f>
        <x:v/>
      </x:c>
      <x:c r="X825" s="98" t="str">
        <x:v/>
      </x:c>
    </x:row>
    <x:row r="826" spans="1:25" s="12" x14ac:dyDescent="0.25">
      <x:c r="A826" s="90" t="str">
        <x:v>812</x:v>
      </x:c>
      <x:c r="B826" s="191" t="str">
        <x:v>FPR48755</x:v>
      </x:c>
      <x:c r="C826" s="191" t="str">
        <x:v>HP CLJ M476nw</x:v>
      </x:c>
      <x:c r="D826" s="191" t="str">
        <x:v>Color Laser Prints</x:v>
      </x:c>
      <x:c r="E826" s="191" t="str">
        <x:v>CNB6G2T8RK</x:v>
      </x:c>
      <x:c r="F826" s="191" t="str">
        <x:v>Active</x:v>
      </x:c>
      <x:c r="G826" s="191" t="str">
        <x:v>M100 - Water Gardens Bldg.</x:v>
      </x:c>
      <x:c r="H826" s="191" t="str">
        <x:v/>
      </x:c>
      <x:c r="I826" s="191" t="str">
        <x:v/>
      </x:c>
      <x:c r="J826" s="191" t="str">
        <x:v/>
      </x:c>
      <x:c r="K826" s="191" t="str">
        <x:v>Sherry Bekin</x:v>
      </x:c>
      <x:c r="L826" s="191" t="str">
        <x:v>M151</x:v>
      </x:c>
      <x:c r="M826" s="191" t="str">
        <x:v>6/1/2014</x:v>
      </x:c>
      <x:c r="N826" s="189" t="n">
        <x:v>0.00</x:v>
      </x:c>
      <x:c r="O826" s="191" t="str">
        <x:v>12/9/2014</x:v>
      </x:c>
      <x:c r="P826" s="189" t="n">
        <x:v>935.00</x:v>
      </x:c>
      <x:c r="Q826" s="206" t="n">
        <x:v>0.0003</x:v>
      </x:c>
      <x:c r="R826" s="206" t="n">
        <x:v>0.0072</x:v>
      </x:c>
      <x:c r="S826" s="189" t="n">
        <x:v/>
      </x:c>
      <x:c r="T826" s="187" t="n">
        <x:f ca="1">=IF(AND(U826=0,S826&gt;0),-100%,IF(OR(S826=0,S826="-"),"-",IF(AND(S826=0,U826=0),0%,IF(S826&lt;U826,SUM(U826-S826)/S826,IF(S826&gt;U826,SUM(-1*(S826-U826)/S826),"")))))</x:f>
        <x:v/>
      </x:c>
      <x:c r="U826" s="189" t="n">
        <x:v>935.00</x:v>
      </x:c>
      <x:c r="V826" s="189" t="n">
        <x:f ca="1">=SUM(U826/ round((O826- M826)/30.42,0))</x:f>
        <x:v/>
      </x:c>
      <x:c r="W826" s="195">
        <x:f ca="1">=IF(T826="","",IF(T826="-","",IF(U826=0,"",IF(OR(T826&gt;AA4,T826&lt;-AA4),"*",""))))</x:f>
        <x:v/>
      </x:c>
      <x:c r="X826" s="91" t="str">
        <x:v/>
      </x:c>
    </x:row>
    <x:row r="827" spans="1:25" s="12" x14ac:dyDescent="0.25">
      <x:c r="A827" s="96" t="str">
        <x:v>813</x:v>
      </x:c>
      <x:c r="B827" s="192" t="str">
        <x:v>FPR50660</x:v>
      </x:c>
      <x:c r="C827" s="192" t="str">
        <x:v>HP CLJ M375nw</x:v>
      </x:c>
      <x:c r="D827" s="192" t="str">
        <x:v>Color Laser Prints</x:v>
      </x:c>
      <x:c r="E827" s="192" t="str">
        <x:v>CNB8D86X5W</x:v>
      </x:c>
      <x:c r="F827" s="192" t="str">
        <x:v>Active</x:v>
      </x:c>
      <x:c r="G827" s="192" t="str">
        <x:v>M100 - Water Gardens Bldg.</x:v>
      </x:c>
      <x:c r="H827" s="192" t="str">
        <x:v/>
      </x:c>
      <x:c r="I827" s="192" t="str">
        <x:v/>
      </x:c>
      <x:c r="J827" s="192" t="str">
        <x:v/>
      </x:c>
      <x:c r="K827" s="192" t="str">
        <x:v>Kevin Moore</x:v>
      </x:c>
      <x:c r="L827" s="192" t="str">
        <x:v>F501</x:v>
      </x:c>
      <x:c r="M827" s="192" t="str">
        <x:v>11/30/2014</x:v>
      </x:c>
      <x:c r="N827" s="183" t="n">
        <x:v>17307.00</x:v>
      </x:c>
      <x:c r="O827" s="192" t="str">
        <x:v>2/28/2015</x:v>
      </x:c>
      <x:c r="P827" s="183" t="n">
        <x:v>18233.00</x:v>
      </x:c>
      <x:c r="Q827" s="207" t="n">
        <x:v>0.0003</x:v>
      </x:c>
      <x:c r="R827" s="207" t="n">
        <x:v>0.0071</x:v>
      </x:c>
      <x:c r="S827" s="183" t="n">
        <x:v/>
      </x:c>
      <x:c r="T827" s="182" t="n">
        <x:f ca="1">=IF(AND(U827=0,S827&gt;0),-100%,IF(OR(S827=0,S827="-"),"-",IF(AND(S827=0,U827=0),0%,IF(S827&lt;U827,SUM(U827-S827)/S827,IF(S827&gt;U827,SUM(-1*(S827-U827)/S827),"")))))</x:f>
        <x:v/>
      </x:c>
      <x:c r="U827" s="183" t="n">
        <x:v>926.00</x:v>
      </x:c>
      <x:c r="V827" s="183" t="n">
        <x:f ca="1">=SUM(U827/ round((O827- M827)/30.42,0))</x:f>
        <x:v/>
      </x:c>
      <x:c r="W827" s="196">
        <x:f ca="1">=IF(T827="","",IF(T827="-","",IF(U827=0,"",IF(OR(T827&gt;AA4,T827&lt;-AA4),"*",""))))</x:f>
        <x:v/>
      </x:c>
      <x:c r="X827" s="98" t="str">
        <x:v/>
      </x:c>
    </x:row>
    <x:row r="828" spans="1:25" s="12" x14ac:dyDescent="0.25">
      <x:c r="A828" s="90" t="str">
        <x:v>814</x:v>
      </x:c>
      <x:c r="B828" s="191" t="str">
        <x:v>FPR51501</x:v>
      </x:c>
      <x:c r="C828" s="191" t="str">
        <x:v>HP CLJ M476dn MFP</x:v>
      </x:c>
      <x:c r="D828" s="191" t="str">
        <x:v>Color Laser Prints</x:v>
      </x:c>
      <x:c r="E828" s="191" t="str">
        <x:v>CNB6H3LD4V</x:v>
      </x:c>
      <x:c r="F828" s="191" t="str">
        <x:v>Active</x:v>
      </x:c>
      <x:c r="G828" s="191" t="str">
        <x:v>M100 - Water Gardens Bldg.</x:v>
      </x:c>
      <x:c r="H828" s="191" t="str">
        <x:v/>
      </x:c>
      <x:c r="I828" s="191" t="str">
        <x:v/>
      </x:c>
      <x:c r="J828" s="191" t="str">
        <x:v/>
      </x:c>
      <x:c r="K828" s="191" t="str">
        <x:v>Kerry Warren</x:v>
      </x:c>
      <x:c r="L828" s="191" t="str">
        <x:v>M100</x:v>
      </x:c>
      <x:c r="M828" s="191" t="str">
        <x:v>5/31/2017</x:v>
      </x:c>
      <x:c r="N828" s="189" t="n">
        <x:v>1907.00</x:v>
      </x:c>
      <x:c r="O828" s="191" t="str">
        <x:v>9/2/2017</x:v>
      </x:c>
      <x:c r="P828" s="189" t="n">
        <x:v>2782.00</x:v>
      </x:c>
      <x:c r="Q828" s="206" t="n">
        <x:v>0.0003</x:v>
      </x:c>
      <x:c r="R828" s="206" t="n">
        <x:v>0.0067</x:v>
      </x:c>
      <x:c r="S828" s="189" t="n">
        <x:v/>
      </x:c>
      <x:c r="T828" s="187" t="n">
        <x:f ca="1">=IF(AND(U828=0,S828&gt;0),-100%,IF(OR(S828=0,S828="-"),"-",IF(AND(S828=0,U828=0),0%,IF(S828&lt;U828,SUM(U828-S828)/S828,IF(S828&gt;U828,SUM(-1*(S828-U828)/S828),"")))))</x:f>
        <x:v/>
      </x:c>
      <x:c r="U828" s="189" t="n">
        <x:v>875.00</x:v>
      </x:c>
      <x:c r="V828" s="189" t="n">
        <x:f ca="1">=SUM(U828/ round((O828- M828)/30.42,0))</x:f>
        <x:v/>
      </x:c>
      <x:c r="W828" s="195">
        <x:f ca="1">=IF(T828="","",IF(T828="-","",IF(U828=0,"",IF(OR(T828&gt;AA4,T828&lt;-AA4),"*",""))))</x:f>
        <x:v/>
      </x:c>
      <x:c r="X828" s="91" t="str">
        <x:v/>
      </x:c>
    </x:row>
    <x:row r="829" spans="1:25" s="12" x14ac:dyDescent="0.25">
      <x:c r="A829" s="96" t="str">
        <x:v>815</x:v>
      </x:c>
      <x:c r="B829" s="192" t="str">
        <x:v>FPR47449</x:v>
      </x:c>
      <x:c r="C829" s="192" t="str">
        <x:v>HP CLJ  M551</x:v>
      </x:c>
      <x:c r="D829" s="192" t="str">
        <x:v>Color Laser Prints</x:v>
      </x:c>
      <x:c r="E829" s="192" t="str">
        <x:v>CNBCD8N0YK</x:v>
      </x:c>
      <x:c r="F829" s="192" t="str">
        <x:v>Active</x:v>
      </x:c>
      <x:c r="G829" s="192" t="str">
        <x:v>M650 - Annex</x:v>
      </x:c>
      <x:c r="H829" s="192" t="str">
        <x:v/>
      </x:c>
      <x:c r="I829" s="192" t="str">
        <x:v/>
      </x:c>
      <x:c r="J829" s="192" t="str">
        <x:v/>
      </x:c>
      <x:c r="K829" s="192" t="str">
        <x:v/>
      </x:c>
      <x:c r="L829" s="192" t="str">
        <x:v>M650</x:v>
      </x:c>
      <x:c r="M829" s="192" t="str">
        <x:v>11/28/2016</x:v>
      </x:c>
      <x:c r="N829" s="183" t="n">
        <x:v>19709.00</x:v>
      </x:c>
      <x:c r="O829" s="192" t="str">
        <x:v>2/21/2017</x:v>
      </x:c>
      <x:c r="P829" s="183" t="n">
        <x:v>20557.00</x:v>
      </x:c>
      <x:c r="Q829" s="207" t="n">
        <x:v>0.0002</x:v>
      </x:c>
      <x:c r="R829" s="207" t="n">
        <x:v>0.0065</x:v>
      </x:c>
      <x:c r="S829" s="183" t="n">
        <x:v/>
      </x:c>
      <x:c r="T829" s="182" t="n">
        <x:f ca="1">=IF(AND(U829=0,S829&gt;0),-100%,IF(OR(S829=0,S829="-"),"-",IF(AND(S829=0,U829=0),0%,IF(S829&lt;U829,SUM(U829-S829)/S829,IF(S829&gt;U829,SUM(-1*(S829-U829)/S829),"")))))</x:f>
        <x:v/>
      </x:c>
      <x:c r="U829" s="183" t="n">
        <x:v>848.00</x:v>
      </x:c>
      <x:c r="V829" s="183" t="n">
        <x:f ca="1">=SUM(U829/ round((O829- M829)/30.42,0))</x:f>
        <x:v/>
      </x:c>
      <x:c r="W829" s="196">
        <x:f ca="1">=IF(T829="","",IF(T829="-","",IF(U829=0,"",IF(OR(T829&gt;AA4,T829&lt;-AA4),"*",""))))</x:f>
        <x:v/>
      </x:c>
      <x:c r="X829" s="98" t="str">
        <x:v/>
      </x:c>
    </x:row>
    <x:row r="830" spans="1:25" s="12" x14ac:dyDescent="0.25">
      <x:c r="A830" s="90" t="str">
        <x:v>816</x:v>
      </x:c>
      <x:c r="B830" s="191" t="str">
        <x:v>FPR49097</x:v>
      </x:c>
      <x:c r="C830" s="191" t="str">
        <x:v>HP CLJ M476nw</x:v>
      </x:c>
      <x:c r="D830" s="191" t="str">
        <x:v>Color Laser Prints</x:v>
      </x:c>
      <x:c r="E830" s="191" t="str">
        <x:v>CNB6G493SP</x:v>
      </x:c>
      <x:c r="F830" s="191" t="str">
        <x:v>Active</x:v>
      </x:c>
      <x:c r="G830" s="191" t="str">
        <x:v>1071 - Bryan</x:v>
      </x:c>
      <x:c r="H830" s="191" t="str">
        <x:v/>
      </x:c>
      <x:c r="I830" s="191" t="str">
        <x:v/>
      </x:c>
      <x:c r="J830" s="191" t="str">
        <x:v/>
      </x:c>
      <x:c r="K830" s="191" t="str">
        <x:v>Chad Thompson</x:v>
      </x:c>
      <x:c r="L830" s="191" t="str">
        <x:v>1071</x:v>
      </x:c>
      <x:c r="M830" s="191" t="str">
        <x:v>8/25/2015</x:v>
      </x:c>
      <x:c r="N830" s="189" t="n">
        <x:v>2225.00</x:v>
      </x:c>
      <x:c r="O830" s="191" t="str">
        <x:v>11/20/2015</x:v>
      </x:c>
      <x:c r="P830" s="189" t="n">
        <x:v>2994.00</x:v>
      </x:c>
      <x:c r="Q830" s="206" t="n">
        <x:v>0.0002</x:v>
      </x:c>
      <x:c r="R830" s="206" t="n">
        <x:v>0.0059</x:v>
      </x:c>
      <x:c r="S830" s="189" t="n">
        <x:v/>
      </x:c>
      <x:c r="T830" s="187" t="n">
        <x:f ca="1">=IF(AND(U830=0,S830&gt;0),-100%,IF(OR(S830=0,S830="-"),"-",IF(AND(S830=0,U830=0),0%,IF(S830&lt;U830,SUM(U830-S830)/S830,IF(S830&gt;U830,SUM(-1*(S830-U830)/S830),"")))))</x:f>
        <x:v/>
      </x:c>
      <x:c r="U830" s="189" t="n">
        <x:v>769.00</x:v>
      </x:c>
      <x:c r="V830" s="189" t="n">
        <x:f ca="1">=SUM(U830/ round((O830- M830)/30.42,0))</x:f>
        <x:v/>
      </x:c>
      <x:c r="W830" s="195">
        <x:f ca="1">=IF(T830="","",IF(T830="-","",IF(U830=0,"",IF(OR(T830&gt;AA4,T830&lt;-AA4),"*",""))))</x:f>
        <x:v/>
      </x:c>
      <x:c r="X830" s="91" t="str">
        <x:v/>
      </x:c>
    </x:row>
    <x:row r="831" spans="1:25" s="12" x14ac:dyDescent="0.25">
      <x:c r="A831" s="96" t="str">
        <x:v>817</x:v>
      </x:c>
      <x:c r="B831" s="192" t="str">
        <x:v>FPR48753</x:v>
      </x:c>
      <x:c r="C831" s="192" t="str">
        <x:v>HP CLJ M476nw</x:v>
      </x:c>
      <x:c r="D831" s="192" t="str">
        <x:v>Color Laser Prints</x:v>
      </x:c>
      <x:c r="E831" s="192" t="str">
        <x:v>CNB6G2T8QN</x:v>
      </x:c>
      <x:c r="F831" s="192" t="str">
        <x:v>Active</x:v>
      </x:c>
      <x:c r="G831" s="192" t="str">
        <x:v>M100 - Water Gardens Bldg.</x:v>
      </x:c>
      <x:c r="H831" s="192" t="str">
        <x:v/>
      </x:c>
      <x:c r="I831" s="192" t="str">
        <x:v/>
      </x:c>
      <x:c r="J831" s="192" t="str">
        <x:v/>
      </x:c>
      <x:c r="K831" s="192" t="str">
        <x:v>Brad Marsh</x:v>
      </x:c>
      <x:c r="L831" s="192" t="str">
        <x:v>M300</x:v>
      </x:c>
      <x:c r="M831" s="192" t="str">
        <x:v>2/28/2015</x:v>
      </x:c>
      <x:c r="N831" s="183" t="n">
        <x:v>1483.00</x:v>
      </x:c>
      <x:c r="O831" s="192" t="str">
        <x:v>5/28/2015</x:v>
      </x:c>
      <x:c r="P831" s="183" t="n">
        <x:v>2217.00</x:v>
      </x:c>
      <x:c r="Q831" s="207" t="n">
        <x:v>0.0002</x:v>
      </x:c>
      <x:c r="R831" s="207" t="n">
        <x:v>0.0057</x:v>
      </x:c>
      <x:c r="S831" s="183" t="n">
        <x:v/>
      </x:c>
      <x:c r="T831" s="182" t="n">
        <x:f ca="1">=IF(AND(U831=0,S831&gt;0),-100%,IF(OR(S831=0,S831="-"),"-",IF(AND(S831=0,U831=0),0%,IF(S831&lt;U831,SUM(U831-S831)/S831,IF(S831&gt;U831,SUM(-1*(S831-U831)/S831),"")))))</x:f>
        <x:v/>
      </x:c>
      <x:c r="U831" s="183" t="n">
        <x:v>734.00</x:v>
      </x:c>
      <x:c r="V831" s="183" t="n">
        <x:f ca="1">=SUM(U831/ round((O831- M831)/30.42,0))</x:f>
        <x:v/>
      </x:c>
      <x:c r="W831" s="196">
        <x:f ca="1">=IF(T831="","",IF(T831="-","",IF(U831=0,"",IF(OR(T831&gt;AA4,T831&lt;-AA4),"*",""))))</x:f>
        <x:v/>
      </x:c>
      <x:c r="X831" s="98" t="str">
        <x:v/>
      </x:c>
    </x:row>
    <x:row r="832" spans="1:25" s="12" x14ac:dyDescent="0.25">
      <x:c r="A832" s="90" t="str">
        <x:v>818</x:v>
      </x:c>
      <x:c r="B832" s="191" t="str">
        <x:v>FPR51536</x:v>
      </x:c>
      <x:c r="C832" s="191" t="str">
        <x:v>HP CLJ M476dn MFP</x:v>
      </x:c>
      <x:c r="D832" s="191" t="str">
        <x:v>Color Laser Prints</x:v>
      </x:c>
      <x:c r="E832" s="191" t="str">
        <x:v>CNB8G7M28Q</x:v>
      </x:c>
      <x:c r="F832" s="191" t="str">
        <x:v>Active</x:v>
      </x:c>
      <x:c r="G832" s="191" t="str">
        <x:v>1031 - Oklahoma City HVAC</x:v>
      </x:c>
      <x:c r="H832" s="191" t="str">
        <x:v/>
      </x:c>
      <x:c r="I832" s="191" t="str">
        <x:v/>
      </x:c>
      <x:c r="J832" s="191" t="str">
        <x:v/>
      </x:c>
      <x:c r="K832" s="191" t="str">
        <x:v>Jimmy Belt</x:v>
      </x:c>
      <x:c r="L832" s="191" t="str">
        <x:v>1031</x:v>
      </x:c>
      <x:c r="M832" s="191" t="str">
        <x:v>5/22/2018</x:v>
      </x:c>
      <x:c r="N832" s="189" t="n">
        <x:v>8898.00</x:v>
      </x:c>
      <x:c r="O832" s="191" t="str">
        <x:v>8/28/2018</x:v>
      </x:c>
      <x:c r="P832" s="189" t="n">
        <x:v>9569.00</x:v>
      </x:c>
      <x:c r="Q832" s="206" t="n">
        <x:v>0.0002</x:v>
      </x:c>
      <x:c r="R832" s="206" t="n">
        <x:v>0.0052</x:v>
      </x:c>
      <x:c r="S832" s="189" t="n">
        <x:v/>
      </x:c>
      <x:c r="T832" s="187" t="n">
        <x:f ca="1">=IF(AND(U832=0,S832&gt;0),-100%,IF(OR(S832=0,S832="-"),"-",IF(AND(S832=0,U832=0),0%,IF(S832&lt;U832,SUM(U832-S832)/S832,IF(S832&gt;U832,SUM(-1*(S832-U832)/S832),"")))))</x:f>
        <x:v/>
      </x:c>
      <x:c r="U832" s="189" t="n">
        <x:v>671.00</x:v>
      </x:c>
      <x:c r="V832" s="189" t="n">
        <x:f ca="1">=SUM(U832/ round((O832- M832)/30.42,0))</x:f>
        <x:v/>
      </x:c>
      <x:c r="W832" s="195">
        <x:f ca="1">=IF(T832="","",IF(T832="-","",IF(U832=0,"",IF(OR(T832&gt;AA4,T832&lt;-AA4),"*",""))))</x:f>
        <x:v/>
      </x:c>
      <x:c r="X832" s="91" t="str">
        <x:v/>
      </x:c>
    </x:row>
    <x:row r="833" spans="1:25" s="12" x14ac:dyDescent="0.25">
      <x:c r="A833" s="96" t="str">
        <x:v>819</x:v>
      </x:c>
      <x:c r="B833" s="192" t="str">
        <x:v>FPR51566</x:v>
      </x:c>
      <x:c r="C833" s="192" t="str">
        <x:v>HP CLJ M476dn MFP</x:v>
      </x:c>
      <x:c r="D833" s="192" t="str">
        <x:v>Color Laser Prints</x:v>
      </x:c>
      <x:c r="E833" s="192" t="str">
        <x:v>CNB8G658PH</x:v>
      </x:c>
      <x:c r="F833" s="192" t="str">
        <x:v>Active</x:v>
      </x:c>
      <x:c r="G833" s="192" t="str">
        <x:v>M100 - Water Gardens Bldg.</x:v>
      </x:c>
      <x:c r="H833" s="192" t="str">
        <x:v/>
      </x:c>
      <x:c r="I833" s="192" t="str">
        <x:v/>
      </x:c>
      <x:c r="J833" s="192" t="str">
        <x:v/>
      </x:c>
      <x:c r="K833" s="192" t="str">
        <x:v>Dean Hartman</x:v>
      </x:c>
      <x:c r="L833" s="192" t="str">
        <x:v>M151</x:v>
      </x:c>
      <x:c r="M833" s="192" t="str">
        <x:v>11/20/2015</x:v>
      </x:c>
      <x:c r="N833" s="183" t="n">
        <x:v>1462.00</x:v>
      </x:c>
      <x:c r="O833" s="192" t="str">
        <x:v>2/22/2016</x:v>
      </x:c>
      <x:c r="P833" s="183" t="n">
        <x:v>2097.00</x:v>
      </x:c>
      <x:c r="Q833" s="207" t="n">
        <x:v>0.0002</x:v>
      </x:c>
      <x:c r="R833" s="207" t="n">
        <x:v>0.0049</x:v>
      </x:c>
      <x:c r="S833" s="183" t="n">
        <x:v/>
      </x:c>
      <x:c r="T833" s="182" t="n">
        <x:f ca="1">=IF(AND(U833=0,S833&gt;0),-100%,IF(OR(S833=0,S833="-"),"-",IF(AND(S833=0,U833=0),0%,IF(S833&lt;U833,SUM(U833-S833)/S833,IF(S833&gt;U833,SUM(-1*(S833-U833)/S833),"")))))</x:f>
        <x:v/>
      </x:c>
      <x:c r="U833" s="183" t="n">
        <x:v>635.00</x:v>
      </x:c>
      <x:c r="V833" s="183" t="n">
        <x:f ca="1">=SUM(U833/ round((O833- M833)/30.42,0))</x:f>
        <x:v/>
      </x:c>
      <x:c r="W833" s="196">
        <x:f ca="1">=IF(T833="","",IF(T833="-","",IF(U833=0,"",IF(OR(T833&gt;AA4,T833&lt;-AA4),"*",""))))</x:f>
        <x:v/>
      </x:c>
      <x:c r="X833" s="98" t="str">
        <x:v/>
      </x:c>
    </x:row>
    <x:row r="834" spans="1:25" s="12" x14ac:dyDescent="0.25">
      <x:c r="A834" s="90" t="str">
        <x:v>820</x:v>
      </x:c>
      <x:c r="B834" s="191" t="str">
        <x:v>FPR48688</x:v>
      </x:c>
      <x:c r="C834" s="191" t="str">
        <x:v>Ricoh SP C320DN</x:v>
      </x:c>
      <x:c r="D834" s="191" t="str">
        <x:v>Color Laser Prints</x:v>
      </x:c>
      <x:c r="E834" s="191" t="str">
        <x:v>S9939601140</x:v>
      </x:c>
      <x:c r="F834" s="191" t="str">
        <x:v>Active</x:v>
      </x:c>
      <x:c r="G834" s="191" t="str">
        <x:v>1045 - McAllen</x:v>
      </x:c>
      <x:c r="H834" s="191" t="str">
        <x:v/>
      </x:c>
      <x:c r="I834" s="191" t="str">
        <x:v/>
      </x:c>
      <x:c r="J834" s="191" t="str">
        <x:v/>
      </x:c>
      <x:c r="K834" s="191" t="str">
        <x:v>Robert</x:v>
      </x:c>
      <x:c r="L834" s="191" t="str">
        <x:v>1045</x:v>
      </x:c>
      <x:c r="M834" s="191" t="str">
        <x:v>6/1/2014</x:v>
      </x:c>
      <x:c r="N834" s="189" t="n">
        <x:v>0.00</x:v>
      </x:c>
      <x:c r="O834" s="191" t="str">
        <x:v>12/9/2014</x:v>
      </x:c>
      <x:c r="P834" s="189" t="n">
        <x:v>634.00</x:v>
      </x:c>
      <x:c r="Q834" s="206" t="n">
        <x:v>0.0002</x:v>
      </x:c>
      <x:c r="R834" s="206" t="n">
        <x:v>0.0049</x:v>
      </x:c>
      <x:c r="S834" s="189" t="n">
        <x:v/>
      </x:c>
      <x:c r="T834" s="187" t="n">
        <x:f ca="1">=IF(AND(U834=0,S834&gt;0),-100%,IF(OR(S834=0,S834="-"),"-",IF(AND(S834=0,U834=0),0%,IF(S834&lt;U834,SUM(U834-S834)/S834,IF(S834&gt;U834,SUM(-1*(S834-U834)/S834),"")))))</x:f>
        <x:v/>
      </x:c>
      <x:c r="U834" s="189" t="n">
        <x:v>634.00</x:v>
      </x:c>
      <x:c r="V834" s="189" t="n">
        <x:f ca="1">=SUM(U834/ round((O834- M834)/30.42,0))</x:f>
        <x:v/>
      </x:c>
      <x:c r="W834" s="195">
        <x:f ca="1">=IF(T834="","",IF(T834="-","",IF(U834=0,"",IF(OR(T834&gt;AA4,T834&lt;-AA4),"*",""))))</x:f>
        <x:v/>
      </x:c>
      <x:c r="X834" s="91" t="str">
        <x:v/>
      </x:c>
    </x:row>
    <x:row r="835" spans="1:25" s="12" x14ac:dyDescent="0.25">
      <x:c r="A835" s="96" t="str">
        <x:v>821</x:v>
      </x:c>
      <x:c r="B835" s="192" t="str">
        <x:v>FPR48673</x:v>
      </x:c>
      <x:c r="C835" s="192" t="str">
        <x:v>Ricoh SP C320DN</x:v>
      </x:c>
      <x:c r="D835" s="192" t="str">
        <x:v>Color Laser Prints</x:v>
      </x:c>
      <x:c r="E835" s="192" t="str">
        <x:v>S9939601139</x:v>
      </x:c>
      <x:c r="F835" s="192" t="str">
        <x:v>Active</x:v>
      </x:c>
      <x:c r="G835" s="192" t="str">
        <x:v>M100 - Water Gardens Bldg.</x:v>
      </x:c>
      <x:c r="H835" s="192" t="str">
        <x:v/>
      </x:c>
      <x:c r="I835" s="192" t="str">
        <x:v/>
      </x:c>
      <x:c r="J835" s="192" t="str">
        <x:v/>
      </x:c>
      <x:c r="K835" s="192" t="str">
        <x:v>Nicole Floebeck</x:v>
      </x:c>
      <x:c r="L835" s="192" t="str">
        <x:v>M200</x:v>
      </x:c>
      <x:c r="M835" s="192" t="str">
        <x:v>6/1/2014</x:v>
      </x:c>
      <x:c r="N835" s="183" t="n">
        <x:v>0.00</x:v>
      </x:c>
      <x:c r="O835" s="192" t="str">
        <x:v>12/9/2014</x:v>
      </x:c>
      <x:c r="P835" s="183" t="n">
        <x:v>612.00</x:v>
      </x:c>
      <x:c r="Q835" s="207" t="n">
        <x:v>0.0002</x:v>
      </x:c>
      <x:c r="R835" s="207" t="n">
        <x:v>0.0047</x:v>
      </x:c>
      <x:c r="S835" s="183" t="n">
        <x:v/>
      </x:c>
      <x:c r="T835" s="182" t="n">
        <x:f ca="1">=IF(AND(U835=0,S835&gt;0),-100%,IF(OR(S835=0,S835="-"),"-",IF(AND(S835=0,U835=0),0%,IF(S835&lt;U835,SUM(U835-S835)/S835,IF(S835&gt;U835,SUM(-1*(S835-U835)/S835),"")))))</x:f>
        <x:v/>
      </x:c>
      <x:c r="U835" s="183" t="n">
        <x:v>612.00</x:v>
      </x:c>
      <x:c r="V835" s="183" t="n">
        <x:f ca="1">=SUM(U835/ round((O835- M835)/30.42,0))</x:f>
        <x:v/>
      </x:c>
      <x:c r="W835" s="196">
        <x:f ca="1">=IF(T835="","",IF(T835="-","",IF(U835=0,"",IF(OR(T835&gt;AA4,T835&lt;-AA4),"*",""))))</x:f>
        <x:v/>
      </x:c>
      <x:c r="X835" s="98" t="str">
        <x:v/>
      </x:c>
    </x:row>
    <x:row r="836" spans="1:25" s="12" x14ac:dyDescent="0.25">
      <x:c r="A836" s="90" t="str">
        <x:v>822</x:v>
      </x:c>
      <x:c r="B836" s="191" t="str">
        <x:v>FPR49095</x:v>
      </x:c>
      <x:c r="C836" s="191" t="str">
        <x:v>HP CLJ M476dn MFP</x:v>
      </x:c>
      <x:c r="D836" s="191" t="str">
        <x:v>Color Laser Prints</x:v>
      </x:c>
      <x:c r="E836" s="191" t="str">
        <x:v>CNB8G4RGSR</x:v>
      </x:c>
      <x:c r="F836" s="191" t="str">
        <x:v>Active</x:v>
      </x:c>
      <x:c r="G836" s="191" t="str">
        <x:v>1049 - Houston HVAC</x:v>
      </x:c>
      <x:c r="H836" s="191" t="str">
        <x:v/>
      </x:c>
      <x:c r="I836" s="191" t="str">
        <x:v/>
      </x:c>
      <x:c r="J836" s="191" t="str">
        <x:v/>
      </x:c>
      <x:c r="K836" s="191" t="str">
        <x:v>Jason</x:v>
      </x:c>
      <x:c r="L836" s="191" t="str">
        <x:v>1049</x:v>
      </x:c>
      <x:c r="M836" s="191" t="str">
        <x:v>12/9/2014</x:v>
      </x:c>
      <x:c r="N836" s="189" t="n">
        <x:v>106.00</x:v>
      </x:c>
      <x:c r="O836" s="191" t="str">
        <x:v>2/26/2015</x:v>
      </x:c>
      <x:c r="P836" s="189" t="n">
        <x:v>667.00</x:v>
      </x:c>
      <x:c r="Q836" s="206" t="n">
        <x:v>0.0002</x:v>
      </x:c>
      <x:c r="R836" s="206" t="n">
        <x:v>0.0043</x:v>
      </x:c>
      <x:c r="S836" s="189" t="n">
        <x:v/>
      </x:c>
      <x:c r="T836" s="187" t="n">
        <x:f ca="1">=IF(AND(U836=0,S836&gt;0),-100%,IF(OR(S836=0,S836="-"),"-",IF(AND(S836=0,U836=0),0%,IF(S836&lt;U836,SUM(U836-S836)/S836,IF(S836&gt;U836,SUM(-1*(S836-U836)/S836),"")))))</x:f>
        <x:v/>
      </x:c>
      <x:c r="U836" s="189" t="n">
        <x:v>561.00</x:v>
      </x:c>
      <x:c r="V836" s="189" t="n">
        <x:f ca="1">=SUM(U836/ round((O836- M836)/30.42,0))</x:f>
        <x:v/>
      </x:c>
      <x:c r="W836" s="195">
        <x:f ca="1">=IF(T836="","",IF(T836="-","",IF(U836=0,"",IF(OR(T836&gt;AA4,T836&lt;-AA4),"*",""))))</x:f>
        <x:v/>
      </x:c>
      <x:c r="X836" s="91" t="str">
        <x:v/>
      </x:c>
    </x:row>
    <x:row r="837" spans="1:25" s="12" x14ac:dyDescent="0.25">
      <x:c r="A837" s="96" t="str">
        <x:v>823</x:v>
      </x:c>
      <x:c r="B837" s="192" t="str">
        <x:v>FPR50657</x:v>
      </x:c>
      <x:c r="C837" s="192" t="str">
        <x:v>Ricoh SP C320DN</x:v>
      </x:c>
      <x:c r="D837" s="192" t="str">
        <x:v>Color Laser Prints</x:v>
      </x:c>
      <x:c r="E837" s="192" t="str">
        <x:v>S9948900250</x:v>
      </x:c>
      <x:c r="F837" s="192" t="str">
        <x:v>Active</x:v>
      </x:c>
      <x:c r="G837" s="192" t="str">
        <x:v>1001 - Abilene</x:v>
      </x:c>
      <x:c r="H837" s="192" t="str">
        <x:v/>
      </x:c>
      <x:c r="I837" s="192" t="str">
        <x:v/>
      </x:c>
      <x:c r="J837" s="192" t="str">
        <x:v/>
      </x:c>
      <x:c r="K837" s="192" t="str">
        <x:v>Roma</x:v>
      </x:c>
      <x:c r="L837" s="192" t="str">
        <x:v>1001</x:v>
      </x:c>
      <x:c r="M837" s="192" t="str">
        <x:v>6/1/2014</x:v>
      </x:c>
      <x:c r="N837" s="183" t="n">
        <x:v>0.00</x:v>
      </x:c>
      <x:c r="O837" s="192" t="str">
        <x:v>12/9/2014</x:v>
      </x:c>
      <x:c r="P837" s="183" t="n">
        <x:v>552.00</x:v>
      </x:c>
      <x:c r="Q837" s="207" t="n">
        <x:v>0.0002</x:v>
      </x:c>
      <x:c r="R837" s="207" t="n">
        <x:v>0.0043</x:v>
      </x:c>
      <x:c r="S837" s="183" t="n">
        <x:v/>
      </x:c>
      <x:c r="T837" s="182" t="n">
        <x:f ca="1">=IF(AND(U837=0,S837&gt;0),-100%,IF(OR(S837=0,S837="-"),"-",IF(AND(S837=0,U837=0),0%,IF(S837&lt;U837,SUM(U837-S837)/S837,IF(S837&gt;U837,SUM(-1*(S837-U837)/S837),"")))))</x:f>
        <x:v/>
      </x:c>
      <x:c r="U837" s="183" t="n">
        <x:v>552.00</x:v>
      </x:c>
      <x:c r="V837" s="183" t="n">
        <x:f ca="1">=SUM(U837/ round((O837- M837)/30.42,0))</x:f>
        <x:v/>
      </x:c>
      <x:c r="W837" s="196">
        <x:f ca="1">=IF(T837="","",IF(T837="-","",IF(U837=0,"",IF(OR(T837&gt;AA4,T837&lt;-AA4),"*",""))))</x:f>
        <x:v/>
      </x:c>
      <x:c r="X837" s="98" t="str">
        <x:v/>
      </x:c>
    </x:row>
    <x:row r="838" spans="1:25" s="12" x14ac:dyDescent="0.25">
      <x:c r="A838" s="90" t="str">
        <x:v>824</x:v>
      </x:c>
      <x:c r="B838" s="191" t="str">
        <x:v>FPR59316</x:v>
      </x:c>
      <x:c r="C838" s="191" t="str">
        <x:v>HP CLJ M477dn</x:v>
      </x:c>
      <x:c r="D838" s="191" t="str">
        <x:v>Color Laser Prints</x:v>
      </x:c>
      <x:c r="E838" s="191" t="str">
        <x:v>VNB8K2J5X0</x:v>
      </x:c>
      <x:c r="F838" s="191" t="str">
        <x:v>Active</x:v>
      </x:c>
      <x:c r="G838" s="191" t="str">
        <x:v>3008 - Phoenix, AZ</x:v>
      </x:c>
      <x:c r="H838" s="191" t="str">
        <x:v/>
      </x:c>
      <x:c r="I838" s="191" t="str">
        <x:v/>
      </x:c>
      <x:c r="J838" s="191" t="str">
        <x:v/>
      </x:c>
      <x:c r="K838" s="191" t="str">
        <x:v>Drew Roberts</x:v>
      </x:c>
      <x:c r="L838" s="191" t="str">
        <x:v>3008</x:v>
      </x:c>
      <x:c r="M838" s="191" t="str">
        <x:v>2/26/2018</x:v>
      </x:c>
      <x:c r="N838" s="189" t="n">
        <x:v>2079.00</x:v>
      </x:c>
      <x:c r="O838" s="191" t="str">
        <x:v>5/22/2018</x:v>
      </x:c>
      <x:c r="P838" s="189" t="n">
        <x:v>2624.00</x:v>
      </x:c>
      <x:c r="Q838" s="206" t="n">
        <x:v>0.0002</x:v>
      </x:c>
      <x:c r="R838" s="206" t="n">
        <x:v>0.0042</x:v>
      </x:c>
      <x:c r="S838" s="189" t="n">
        <x:v/>
      </x:c>
      <x:c r="T838" s="187" t="n">
        <x:f ca="1">=IF(AND(U838=0,S838&gt;0),-100%,IF(OR(S838=0,S838="-"),"-",IF(AND(S838=0,U838=0),0%,IF(S838&lt;U838,SUM(U838-S838)/S838,IF(S838&gt;U838,SUM(-1*(S838-U838)/S838),"")))))</x:f>
        <x:v/>
      </x:c>
      <x:c r="U838" s="189" t="n">
        <x:v>545.00</x:v>
      </x:c>
      <x:c r="V838" s="189" t="n">
        <x:f ca="1">=SUM(U838/ round((O838- M838)/30.42,0))</x:f>
        <x:v/>
      </x:c>
      <x:c r="W838" s="195">
        <x:f ca="1">=IF(T838="","",IF(T838="-","",IF(U838=0,"",IF(OR(T838&gt;AA4,T838&lt;-AA4),"*",""))))</x:f>
        <x:v/>
      </x:c>
      <x:c r="X838" s="91" t="str">
        <x:v/>
      </x:c>
    </x:row>
    <x:row r="839" spans="1:25" s="12" x14ac:dyDescent="0.25">
      <x:c r="A839" s="96" t="str">
        <x:v>825</x:v>
      </x:c>
      <x:c r="B839" s="192" t="str">
        <x:v>FPR49205</x:v>
      </x:c>
      <x:c r="C839" s="192" t="str">
        <x:v>HP CLJ M476nw</x:v>
      </x:c>
      <x:c r="D839" s="192" t="str">
        <x:v>Color Laser Prints</x:v>
      </x:c>
      <x:c r="E839" s="192" t="str">
        <x:v>CNB6G406X7</x:v>
      </x:c>
      <x:c r="F839" s="192" t="str">
        <x:v>Active</x:v>
      </x:c>
      <x:c r="G839" s="192" t="str">
        <x:v>M100 - Water Gardens Bldg.</x:v>
      </x:c>
      <x:c r="H839" s="192" t="str">
        <x:v/>
      </x:c>
      <x:c r="I839" s="192" t="str">
        <x:v/>
      </x:c>
      <x:c r="J839" s="192" t="str">
        <x:v/>
      </x:c>
      <x:c r="K839" s="192" t="str">
        <x:v>Jennifer Williams</x:v>
      </x:c>
      <x:c r="L839" s="192" t="str">
        <x:v>M500</x:v>
      </x:c>
      <x:c r="M839" s="192" t="str">
        <x:v>11/20/2015</x:v>
      </x:c>
      <x:c r="N839" s="183" t="n">
        <x:v>8707.00</x:v>
      </x:c>
      <x:c r="O839" s="192" t="str">
        <x:v>2/22/2016</x:v>
      </x:c>
      <x:c r="P839" s="183" t="n">
        <x:v>9249.00</x:v>
      </x:c>
      <x:c r="Q839" s="207" t="n">
        <x:v>0.0002</x:v>
      </x:c>
      <x:c r="R839" s="207" t="n">
        <x:v>0.0042</x:v>
      </x:c>
      <x:c r="S839" s="183" t="n">
        <x:v/>
      </x:c>
      <x:c r="T839" s="182" t="n">
        <x:f ca="1">=IF(AND(U839=0,S839&gt;0),-100%,IF(OR(S839=0,S839="-"),"-",IF(AND(S839=0,U839=0),0%,IF(S839&lt;U839,SUM(U839-S839)/S839,IF(S839&gt;U839,SUM(-1*(S839-U839)/S839),"")))))</x:f>
        <x:v/>
      </x:c>
      <x:c r="U839" s="183" t="n">
        <x:v>542.00</x:v>
      </x:c>
      <x:c r="V839" s="183" t="n">
        <x:f ca="1">=SUM(U839/ round((O839- M839)/30.42,0))</x:f>
        <x:v/>
      </x:c>
      <x:c r="W839" s="196">
        <x:f ca="1">=IF(T839="","",IF(T839="-","",IF(U839=0,"",IF(OR(T839&gt;AA4,T839&lt;-AA4),"*",""))))</x:f>
        <x:v/>
      </x:c>
      <x:c r="X839" s="98" t="str">
        <x:v/>
      </x:c>
    </x:row>
    <x:row r="840" spans="1:25" s="12" x14ac:dyDescent="0.25">
      <x:c r="A840" s="90" t="str">
        <x:v>826</x:v>
      </x:c>
      <x:c r="B840" s="191" t="str">
        <x:v>FPR48674</x:v>
      </x:c>
      <x:c r="C840" s="191" t="str">
        <x:v>Ricoh SP C320DN</x:v>
      </x:c>
      <x:c r="D840" s="191" t="str">
        <x:v>Color Laser Prints</x:v>
      </x:c>
      <x:c r="E840" s="191" t="str">
        <x:v>S9939601147</x:v>
      </x:c>
      <x:c r="F840" s="191" t="str">
        <x:v>Active</x:v>
      </x:c>
      <x:c r="G840" s="191" t="str">
        <x:v>1006 - Wichita Falls</x:v>
      </x:c>
      <x:c r="H840" s="191" t="str">
        <x:v/>
      </x:c>
      <x:c r="I840" s="191" t="str">
        <x:v>Showroom</x:v>
      </x:c>
      <x:c r="J840" s="191" t="str">
        <x:v/>
      </x:c>
      <x:c r="K840" s="191" t="str">
        <x:v/>
      </x:c>
      <x:c r="L840" s="191" t="str">
        <x:v>1006</x:v>
      </x:c>
      <x:c r="M840" s="191" t="str">
        <x:v>8/25/2015</x:v>
      </x:c>
      <x:c r="N840" s="189" t="n">
        <x:v>1868.00</x:v>
      </x:c>
      <x:c r="O840" s="191" t="str">
        <x:v>11/20/2015</x:v>
      </x:c>
      <x:c r="P840" s="189" t="n">
        <x:v>2404.00</x:v>
      </x:c>
      <x:c r="Q840" s="206" t="n">
        <x:v>0.0002</x:v>
      </x:c>
      <x:c r="R840" s="206" t="n">
        <x:v>0.0041</x:v>
      </x:c>
      <x:c r="S840" s="189" t="n">
        <x:v/>
      </x:c>
      <x:c r="T840" s="187" t="n">
        <x:f ca="1">=IF(AND(U840=0,S840&gt;0),-100%,IF(OR(S840=0,S840="-"),"-",IF(AND(S840=0,U840=0),0%,IF(S840&lt;U840,SUM(U840-S840)/S840,IF(S840&gt;U840,SUM(-1*(S840-U840)/S840),"")))))</x:f>
        <x:v/>
      </x:c>
      <x:c r="U840" s="189" t="n">
        <x:v>536.00</x:v>
      </x:c>
      <x:c r="V840" s="189" t="n">
        <x:f ca="1">=SUM(U840/ round((O840- M840)/30.42,0))</x:f>
        <x:v/>
      </x:c>
      <x:c r="W840" s="195">
        <x:f ca="1">=IF(T840="","",IF(T840="-","",IF(U840=0,"",IF(OR(T840&gt;AA4,T840&lt;-AA4),"*",""))))</x:f>
        <x:v/>
      </x:c>
      <x:c r="X840" s="91" t="str">
        <x:v/>
      </x:c>
    </x:row>
    <x:row r="841" spans="1:25" s="12" x14ac:dyDescent="0.25">
      <x:c r="A841" s="96" t="str">
        <x:v>827</x:v>
      </x:c>
      <x:c r="B841" s="192" t="str">
        <x:v>FPR51559</x:v>
      </x:c>
      <x:c r="C841" s="192" t="str">
        <x:v>HP CLJ M476dn MFP</x:v>
      </x:c>
      <x:c r="D841" s="192" t="str">
        <x:v>Color Laser Prints</x:v>
      </x:c>
      <x:c r="E841" s="192" t="str">
        <x:v>CNB8H3YKDH</x:v>
      </x:c>
      <x:c r="F841" s="192" t="str">
        <x:v>Active</x:v>
      </x:c>
      <x:c r="G841" s="192" t="str">
        <x:v>1075 - Garden City, KS</x:v>
      </x:c>
      <x:c r="H841" s="192" t="str">
        <x:v/>
      </x:c>
      <x:c r="I841" s="192" t="str">
        <x:v/>
      </x:c>
      <x:c r="J841" s="192" t="str">
        <x:v/>
      </x:c>
      <x:c r="K841" s="192" t="str">
        <x:v>Tony Otero</x:v>
      </x:c>
      <x:c r="L841" s="192" t="str">
        <x:v>1075</x:v>
      </x:c>
      <x:c r="M841" s="192" t="str">
        <x:v>6/26/2015</x:v>
      </x:c>
      <x:c r="N841" s="183" t="n">
        <x:v>0.00</x:v>
      </x:c>
      <x:c r="O841" s="192" t="str">
        <x:v>8/26/2015</x:v>
      </x:c>
      <x:c r="P841" s="183" t="n">
        <x:v>524.00</x:v>
      </x:c>
      <x:c r="Q841" s="207" t="n">
        <x:v>0.0002</x:v>
      </x:c>
      <x:c r="R841" s="207" t="n">
        <x:v>0.004</x:v>
      </x:c>
      <x:c r="S841" s="183" t="n">
        <x:v/>
      </x:c>
      <x:c r="T841" s="182" t="n">
        <x:f ca="1">=IF(AND(U841=0,S841&gt;0),-100%,IF(OR(S841=0,S841="-"),"-",IF(AND(S841=0,U841=0),0%,IF(S841&lt;U841,SUM(U841-S841)/S841,IF(S841&gt;U841,SUM(-1*(S841-U841)/S841),"")))))</x:f>
        <x:v/>
      </x:c>
      <x:c r="U841" s="183" t="n">
        <x:v>524.00</x:v>
      </x:c>
      <x:c r="V841" s="183" t="n">
        <x:f ca="1">=SUM(U841/ round((O841- M841)/30.42,0))</x:f>
        <x:v/>
      </x:c>
      <x:c r="W841" s="196">
        <x:f ca="1">=IF(T841="","",IF(T841="-","",IF(U841=0,"",IF(OR(T841&gt;AA4,T841&lt;-AA4),"*",""))))</x:f>
        <x:v/>
      </x:c>
      <x:c r="X841" s="98" t="str">
        <x:v/>
      </x:c>
    </x:row>
    <x:row r="842" spans="1:25" s="12" x14ac:dyDescent="0.25">
      <x:c r="A842" s="90" t="str">
        <x:v>828</x:v>
      </x:c>
      <x:c r="B842" s="191" t="str">
        <x:v>FPR50653</x:v>
      </x:c>
      <x:c r="C842" s="191" t="str">
        <x:v>Ricoh SP C320DN</x:v>
      </x:c>
      <x:c r="D842" s="191" t="str">
        <x:v>Color Laser Prints</x:v>
      </x:c>
      <x:c r="E842" s="191" t="str">
        <x:v>S9949100704</x:v>
      </x:c>
      <x:c r="F842" s="191" t="str">
        <x:v>Active</x:v>
      </x:c>
      <x:c r="G842" s="191" t="str">
        <x:v>1009 - Odessa</x:v>
      </x:c>
      <x:c r="H842" s="191" t="str">
        <x:v/>
      </x:c>
      <x:c r="I842" s="191" t="str">
        <x:v>Office</x:v>
      </x:c>
      <x:c r="J842" s="191" t="str">
        <x:v/>
      </x:c>
      <x:c r="K842" s="191" t="str">
        <x:v/>
      </x:c>
      <x:c r="L842" s="191" t="str">
        <x:v>1009</x:v>
      </x:c>
      <x:c r="M842" s="191" t="str">
        <x:v>6/1/2014</x:v>
      </x:c>
      <x:c r="N842" s="189" t="n">
        <x:v>0.00</x:v>
      </x:c>
      <x:c r="O842" s="191" t="str">
        <x:v>12/9/2014</x:v>
      </x:c>
      <x:c r="P842" s="189" t="n">
        <x:v>521.00</x:v>
      </x:c>
      <x:c r="Q842" s="206" t="n">
        <x:v>0.0001</x:v>
      </x:c>
      <x:c r="R842" s="206" t="n">
        <x:v>0.004</x:v>
      </x:c>
      <x:c r="S842" s="189" t="n">
        <x:v/>
      </x:c>
      <x:c r="T842" s="187" t="n">
        <x:f ca="1">=IF(AND(U842=0,S842&gt;0),-100%,IF(OR(S842=0,S842="-"),"-",IF(AND(S842=0,U842=0),0%,IF(S842&lt;U842,SUM(U842-S842)/S842,IF(S842&gt;U842,SUM(-1*(S842-U842)/S842),"")))))</x:f>
        <x:v/>
      </x:c>
      <x:c r="U842" s="189" t="n">
        <x:v>521.00</x:v>
      </x:c>
      <x:c r="V842" s="189" t="n">
        <x:f ca="1">=SUM(U842/ round((O842- M842)/30.42,0))</x:f>
        <x:v/>
      </x:c>
      <x:c r="W842" s="195">
        <x:f ca="1">=IF(T842="","",IF(T842="-","",IF(U842=0,"",IF(OR(T842&gt;AA4,T842&lt;-AA4),"*",""))))</x:f>
        <x:v/>
      </x:c>
      <x:c r="X842" s="91" t="str">
        <x:v/>
      </x:c>
    </x:row>
    <x:row r="843" spans="1:25" s="12" x14ac:dyDescent="0.25">
      <x:c r="A843" s="96" t="str">
        <x:v>829</x:v>
      </x:c>
      <x:c r="B843" s="192" t="str">
        <x:v>FPR59317</x:v>
      </x:c>
      <x:c r="C843" s="192" t="str">
        <x:v>HP CLJ M477dn</x:v>
      </x:c>
      <x:c r="D843" s="192" t="str">
        <x:v>Color Laser Prints</x:v>
      </x:c>
      <x:c r="E843" s="192" t="str">
        <x:v>VNB8J6S4S6</x:v>
      </x:c>
      <x:c r="F843" s="192" t="str">
        <x:v>Active</x:v>
      </x:c>
      <x:c r="G843" s="192" t="str">
        <x:v>3008 - Phoenix, AZ</x:v>
      </x:c>
      <x:c r="H843" s="192" t="str">
        <x:v/>
      </x:c>
      <x:c r="I843" s="192" t="str">
        <x:v/>
      </x:c>
      <x:c r="J843" s="192" t="str">
        <x:v/>
      </x:c>
      <x:c r="K843" s="192" t="str">
        <x:v>Jack Stapley</x:v>
      </x:c>
      <x:c r="L843" s="192" t="str">
        <x:v>3008</x:v>
      </x:c>
      <x:c r="M843" s="192" t="str">
        <x:v>5/31/2017</x:v>
      </x:c>
      <x:c r="N843" s="183" t="n">
        <x:v>1455.00</x:v>
      </x:c>
      <x:c r="O843" s="192" t="str">
        <x:v>8/22/2017</x:v>
      </x:c>
      <x:c r="P843" s="183" t="n">
        <x:v>1959.00</x:v>
      </x:c>
      <x:c r="Q843" s="207" t="n">
        <x:v>0.0001</x:v>
      </x:c>
      <x:c r="R843" s="207" t="n">
        <x:v>0.0039</x:v>
      </x:c>
      <x:c r="S843" s="183" t="n">
        <x:v/>
      </x:c>
      <x:c r="T843" s="182" t="n">
        <x:f ca="1">=IF(AND(U843=0,S843&gt;0),-100%,IF(OR(S843=0,S843="-"),"-",IF(AND(S843=0,U843=0),0%,IF(S843&lt;U843,SUM(U843-S843)/S843,IF(S843&gt;U843,SUM(-1*(S843-U843)/S843),"")))))</x:f>
        <x:v/>
      </x:c>
      <x:c r="U843" s="183" t="n">
        <x:v>504.00</x:v>
      </x:c>
      <x:c r="V843" s="183" t="n">
        <x:f ca="1">=SUM(U843/ round((O843- M843)/30.42,0))</x:f>
        <x:v/>
      </x:c>
      <x:c r="W843" s="196">
        <x:f ca="1">=IF(T843="","",IF(T843="-","",IF(U843=0,"",IF(OR(T843&gt;AA4,T843&lt;-AA4),"*",""))))</x:f>
        <x:v/>
      </x:c>
      <x:c r="X843" s="98" t="str">
        <x:v/>
      </x:c>
    </x:row>
    <x:row r="844" spans="1:25" s="12" x14ac:dyDescent="0.25">
      <x:c r="A844" s="90" t="str">
        <x:v>830</x:v>
      </x:c>
      <x:c r="B844" s="191" t="str">
        <x:v>FPR49209</x:v>
      </x:c>
      <x:c r="C844" s="191" t="str">
        <x:v>HP CLJ M476dn MFP</x:v>
      </x:c>
      <x:c r="D844" s="191" t="str">
        <x:v>Color Laser Prints</x:v>
      </x:c>
      <x:c r="E844" s="191" t="str">
        <x:v>CNB6G5057T</x:v>
      </x:c>
      <x:c r="F844" s="191" t="str">
        <x:v>Active</x:v>
      </x:c>
      <x:c r="G844" s="191" t="str">
        <x:v>M650 - Fort Worth (Corp)</x:v>
      </x:c>
      <x:c r="H844" s="191" t="str">
        <x:v/>
      </x:c>
      <x:c r="I844" s="191" t="str">
        <x:v>Operations</x:v>
      </x:c>
      <x:c r="J844" s="191" t="str">
        <x:v/>
      </x:c>
      <x:c r="K844" s="191" t="str">
        <x:v>Andy Berry</x:v>
      </x:c>
      <x:c r="L844" s="191" t="str">
        <x:v>M100</x:v>
      </x:c>
      <x:c r="M844" s="191" t="str">
        <x:v>12/9/2014</x:v>
      </x:c>
      <x:c r="N844" s="189" t="n">
        <x:v>1914.00</x:v>
      </x:c>
      <x:c r="O844" s="191" t="str">
        <x:v>2/26/2015</x:v>
      </x:c>
      <x:c r="P844" s="189" t="n">
        <x:v>2408.00</x:v>
      </x:c>
      <x:c r="Q844" s="206" t="n">
        <x:v>0.0001</x:v>
      </x:c>
      <x:c r="R844" s="206" t="n">
        <x:v>0.0038</x:v>
      </x:c>
      <x:c r="S844" s="189" t="n">
        <x:v/>
      </x:c>
      <x:c r="T844" s="187" t="n">
        <x:f ca="1">=IF(AND(U844=0,S844&gt;0),-100%,IF(OR(S844=0,S844="-"),"-",IF(AND(S844=0,U844=0),0%,IF(S844&lt;U844,SUM(U844-S844)/S844,IF(S844&gt;U844,SUM(-1*(S844-U844)/S844),"")))))</x:f>
        <x:v/>
      </x:c>
      <x:c r="U844" s="189" t="n">
        <x:v>494.00</x:v>
      </x:c>
      <x:c r="V844" s="189" t="n">
        <x:f ca="1">=SUM(U844/ round((O844- M844)/30.42,0))</x:f>
        <x:v/>
      </x:c>
      <x:c r="W844" s="195">
        <x:f ca="1">=IF(T844="","",IF(T844="-","",IF(U844=0,"",IF(OR(T844&gt;AA4,T844&lt;-AA4),"*",""))))</x:f>
        <x:v/>
      </x:c>
      <x:c r="X844" s="91" t="str">
        <x:v/>
      </x:c>
    </x:row>
    <x:row r="845" spans="1:25" s="12" x14ac:dyDescent="0.25">
      <x:c r="A845" s="96" t="str">
        <x:v>831</x:v>
      </x:c>
      <x:c r="B845" s="192" t="str">
        <x:v>FPR59271</x:v>
      </x:c>
      <x:c r="C845" s="192" t="str">
        <x:v>HP CLJ M477fnw</x:v>
      </x:c>
      <x:c r="D845" s="192" t="str">
        <x:v>Color Laser Prints</x:v>
      </x:c>
      <x:c r="E845" s="192" t="str">
        <x:v>VNBKK6CHBQ</x:v>
      </x:c>
      <x:c r="F845" s="192" t="str">
        <x:v>Active</x:v>
      </x:c>
      <x:c r="G845" s="192" t="str">
        <x:v>1133 - West Hollywood</x:v>
      </x:c>
      <x:c r="H845" s="192" t="str">
        <x:v/>
      </x:c>
      <x:c r="I845" s="192" t="str">
        <x:v/>
      </x:c>
      <x:c r="J845" s="192" t="str">
        <x:v/>
      </x:c>
      <x:c r="K845" s="192" t="str">
        <x:v/>
      </x:c>
      <x:c r="L845" s="192" t="str">
        <x:v>1133</x:v>
      </x:c>
      <x:c r="M845" s="192" t="str">
        <x:v>2/28/2018</x:v>
      </x:c>
      <x:c r="N845" s="183" t="n">
        <x:v>1312.00</x:v>
      </x:c>
      <x:c r="O845" s="192" t="str">
        <x:v>5/30/2018</x:v>
      </x:c>
      <x:c r="P845" s="183" t="n">
        <x:v>1741.00</x:v>
      </x:c>
      <x:c r="Q845" s="207" t="n">
        <x:v>0.0001</x:v>
      </x:c>
      <x:c r="R845" s="207" t="n">
        <x:v>0.0033</x:v>
      </x:c>
      <x:c r="S845" s="183" t="n">
        <x:v/>
      </x:c>
      <x:c r="T845" s="182" t="n">
        <x:f ca="1">=IF(AND(U845=0,S845&gt;0),-100%,IF(OR(S845=0,S845="-"),"-",IF(AND(S845=0,U845=0),0%,IF(S845&lt;U845,SUM(U845-S845)/S845,IF(S845&gt;U845,SUM(-1*(S845-U845)/S845),"")))))</x:f>
        <x:v/>
      </x:c>
      <x:c r="U845" s="183" t="n">
        <x:v>429.00</x:v>
      </x:c>
      <x:c r="V845" s="183" t="n">
        <x:f ca="1">=SUM(U845/ round((O845- M845)/30.42,0))</x:f>
        <x:v/>
      </x:c>
      <x:c r="W845" s="196">
        <x:f ca="1">=IF(T845="","",IF(T845="-","",IF(U845=0,"",IF(OR(T845&gt;AA4,T845&lt;-AA4),"*",""))))</x:f>
        <x:v/>
      </x:c>
      <x:c r="X845" s="98" t="str">
        <x:v/>
      </x:c>
    </x:row>
    <x:row r="846" spans="1:25" s="12" x14ac:dyDescent="0.25">
      <x:c r="A846" s="90" t="str">
        <x:v>832</x:v>
      </x:c>
      <x:c r="B846" s="191" t="str">
        <x:v>FPR48679</x:v>
      </x:c>
      <x:c r="C846" s="191" t="str">
        <x:v>Ricoh SP C320DN</x:v>
      </x:c>
      <x:c r="D846" s="191" t="str">
        <x:v>Color Laser Prints</x:v>
      </x:c>
      <x:c r="E846" s="191" t="str">
        <x:v>S9948500852</x:v>
      </x:c>
      <x:c r="F846" s="191" t="str">
        <x:v>Active</x:v>
      </x:c>
      <x:c r="G846" s="191" t="str">
        <x:v>M650 - Fort Worth (Corp)</x:v>
      </x:c>
      <x:c r="H846" s="191" t="str">
        <x:v/>
      </x:c>
      <x:c r="I846" s="191" t="str">
        <x:v/>
      </x:c>
      <x:c r="J846" s="191" t="str">
        <x:v/>
      </x:c>
      <x:c r="K846" s="191" t="str">
        <x:v>Casey Jordan</x:v>
      </x:c>
      <x:c r="L846" s="191" t="str">
        <x:v>Cannot Find</x:v>
      </x:c>
      <x:c r="M846" s="191" t="str">
        <x:v>11/20/2015</x:v>
      </x:c>
      <x:c r="N846" s="189" t="n">
        <x:v>11011.00</x:v>
      </x:c>
      <x:c r="O846" s="191" t="str">
        <x:v>2/22/2016</x:v>
      </x:c>
      <x:c r="P846" s="189" t="n">
        <x:v>11439.00</x:v>
      </x:c>
      <x:c r="Q846" s="206" t="n">
        <x:v>0.0001</x:v>
      </x:c>
      <x:c r="R846" s="206" t="n">
        <x:v>0.0033</x:v>
      </x:c>
      <x:c r="S846" s="189" t="n">
        <x:v/>
      </x:c>
      <x:c r="T846" s="187" t="n">
        <x:f ca="1">=IF(AND(U846=0,S846&gt;0),-100%,IF(OR(S846=0,S846="-"),"-",IF(AND(S846=0,U846=0),0%,IF(S846&lt;U846,SUM(U846-S846)/S846,IF(S846&gt;U846,SUM(-1*(S846-U846)/S846),"")))))</x:f>
        <x:v/>
      </x:c>
      <x:c r="U846" s="189" t="n">
        <x:v>428.00</x:v>
      </x:c>
      <x:c r="V846" s="189" t="n">
        <x:f ca="1">=SUM(U846/ round((O846- M846)/30.42,0))</x:f>
        <x:v/>
      </x:c>
      <x:c r="W846" s="195">
        <x:f ca="1">=IF(T846="","",IF(T846="-","",IF(U846=0,"",IF(OR(T846&gt;AA4,T846&lt;-AA4),"*",""))))</x:f>
        <x:v/>
      </x:c>
      <x:c r="X846" s="91" t="str">
        <x:v/>
      </x:c>
    </x:row>
    <x:row r="847" spans="1:25" s="12" x14ac:dyDescent="0.25">
      <x:c r="A847" s="96" t="str">
        <x:v>833</x:v>
      </x:c>
      <x:c r="B847" s="192" t="str">
        <x:v>FPR59274</x:v>
      </x:c>
      <x:c r="C847" s="192" t="str">
        <x:v>HP CLJ M477fnw</x:v>
      </x:c>
      <x:c r="D847" s="192" t="str">
        <x:v>Color Laser Prints</x:v>
      </x:c>
      <x:c r="E847" s="192" t="str">
        <x:v>VNBKK6CH9V</x:v>
      </x:c>
      <x:c r="F847" s="192" t="str">
        <x:v>Active</x:v>
      </x:c>
      <x:c r="G847" s="192" t="str">
        <x:v>1133 - West Hollywood</x:v>
      </x:c>
      <x:c r="H847" s="192" t="str">
        <x:v/>
      </x:c>
      <x:c r="I847" s="192" t="str">
        <x:v/>
      </x:c>
      <x:c r="J847" s="192" t="str">
        <x:v/>
      </x:c>
      <x:c r="K847" s="192" t="str">
        <x:v/>
      </x:c>
      <x:c r="L847" s="192" t="str">
        <x:v>1133</x:v>
      </x:c>
      <x:c r="M847" s="192" t="str">
        <x:v>9/1/2017</x:v>
      </x:c>
      <x:c r="N847" s="183" t="n">
        <x:v>0.00</x:v>
      </x:c>
      <x:c r="O847" s="192" t="str">
        <x:v>2/28/2018</x:v>
      </x:c>
      <x:c r="P847" s="183" t="n">
        <x:v>422.00</x:v>
      </x:c>
      <x:c r="Q847" s="207" t="n">
        <x:v>0.0001</x:v>
      </x:c>
      <x:c r="R847" s="207" t="n">
        <x:v>0.0033</x:v>
      </x:c>
      <x:c r="S847" s="183" t="n">
        <x:v/>
      </x:c>
      <x:c r="T847" s="182" t="n">
        <x:f ca="1">=IF(AND(U847=0,S847&gt;0),-100%,IF(OR(S847=0,S847="-"),"-",IF(AND(S847=0,U847=0),0%,IF(S847&lt;U847,SUM(U847-S847)/S847,IF(S847&gt;U847,SUM(-1*(S847-U847)/S847),"")))))</x:f>
        <x:v/>
      </x:c>
      <x:c r="U847" s="183" t="n">
        <x:v>422.00</x:v>
      </x:c>
      <x:c r="V847" s="183" t="n">
        <x:f ca="1">=SUM(U847/ round((O847- M847)/30.42,0))</x:f>
        <x:v/>
      </x:c>
      <x:c r="W847" s="196">
        <x:f ca="1">=IF(T847="","",IF(T847="-","",IF(U847=0,"",IF(OR(T847&gt;AA4,T847&lt;-AA4),"*",""))))</x:f>
        <x:v/>
      </x:c>
      <x:c r="X847" s="98" t="str">
        <x:v/>
      </x:c>
    </x:row>
    <x:row r="848" spans="1:25" s="12" x14ac:dyDescent="0.25">
      <x:c r="A848" s="90" t="str">
        <x:v>834</x:v>
      </x:c>
      <x:c r="B848" s="191" t="str">
        <x:v>FPR47358</x:v>
      </x:c>
      <x:c r="C848" s="191" t="str">
        <x:v>HP CLJ M476dn MFP</x:v>
      </x:c>
      <x:c r="D848" s="191" t="str">
        <x:v>Color Laser Prints</x:v>
      </x:c>
      <x:c r="E848" s="191" t="str">
        <x:v>CNB8G1S27D</x:v>
      </x:c>
      <x:c r="F848" s="191" t="str">
        <x:v>Active</x:v>
      </x:c>
      <x:c r="G848" s="191" t="str">
        <x:v>1109 - Santa Fe</x:v>
      </x:c>
      <x:c r="H848" s="191" t="str">
        <x:v/>
      </x:c>
      <x:c r="I848" s="191" t="str">
        <x:v/>
      </x:c>
      <x:c r="J848" s="191" t="str">
        <x:v/>
      </x:c>
      <x:c r="K848" s="191" t="str">
        <x:v/>
      </x:c>
      <x:c r="L848" s="191" t="str">
        <x:v>1109</x:v>
      </x:c>
      <x:c r="M848" s="191" t="str">
        <x:v>9/1/2016</x:v>
      </x:c>
      <x:c r="N848" s="189" t="n">
        <x:v>11274.00</x:v>
      </x:c>
      <x:c r="O848" s="191" t="str">
        <x:v>11/28/2016</x:v>
      </x:c>
      <x:c r="P848" s="189" t="n">
        <x:v>11695.00</x:v>
      </x:c>
      <x:c r="Q848" s="206" t="n">
        <x:v>0.0001</x:v>
      </x:c>
      <x:c r="R848" s="206" t="n">
        <x:v>0.0032</x:v>
      </x:c>
      <x:c r="S848" s="189" t="n">
        <x:v/>
      </x:c>
      <x:c r="T848" s="187" t="n">
        <x:f ca="1">=IF(AND(U848=0,S848&gt;0),-100%,IF(OR(S848=0,S848="-"),"-",IF(AND(S848=0,U848=0),0%,IF(S848&lt;U848,SUM(U848-S848)/S848,IF(S848&gt;U848,SUM(-1*(S848-U848)/S848),"")))))</x:f>
        <x:v/>
      </x:c>
      <x:c r="U848" s="189" t="n">
        <x:v>421.00</x:v>
      </x:c>
      <x:c r="V848" s="189" t="n">
        <x:f ca="1">=SUM(U848/ round((O848- M848)/30.42,0))</x:f>
        <x:v/>
      </x:c>
      <x:c r="W848" s="195">
        <x:f ca="1">=IF(T848="","",IF(T848="-","",IF(U848=0,"",IF(OR(T848&gt;AA4,T848&lt;-AA4),"*",""))))</x:f>
        <x:v/>
      </x:c>
      <x:c r="X848" s="91" t="str">
        <x:v/>
      </x:c>
    </x:row>
    <x:row r="849" spans="1:25" s="12" x14ac:dyDescent="0.25">
      <x:c r="A849" s="96" t="str">
        <x:v>835</x:v>
      </x:c>
      <x:c r="B849" s="192" t="str">
        <x:v>FPR51698</x:v>
      </x:c>
      <x:c r="C849" s="192" t="str">
        <x:v>HP CLJ M476nw</x:v>
      </x:c>
      <x:c r="D849" s="192" t="str">
        <x:v>Color Laser Prints</x:v>
      </x:c>
      <x:c r="E849" s="192" t="str">
        <x:v>CNB6H3J05W</x:v>
      </x:c>
      <x:c r="F849" s="192" t="str">
        <x:v>Active</x:v>
      </x:c>
      <x:c r="G849" s="192" t="str">
        <x:v>1083 - Southlake Expressions Home Gallery</x:v>
      </x:c>
      <x:c r="H849" s="192" t="str">
        <x:v/>
      </x:c>
      <x:c r="I849" s="192" t="str">
        <x:v>Lighting Counter</x:v>
      </x:c>
      <x:c r="J849" s="192" t="str">
        <x:v/>
      </x:c>
      <x:c r="K849" s="192" t="str">
        <x:v/>
      </x:c>
      <x:c r="L849" s="192" t="str">
        <x:v>1083</x:v>
      </x:c>
      <x:c r="M849" s="192" t="str">
        <x:v>5/27/2016</x:v>
      </x:c>
      <x:c r="N849" s="183" t="n">
        <x:v>3559.00</x:v>
      </x:c>
      <x:c r="O849" s="192" t="str">
        <x:v>9/1/2016</x:v>
      </x:c>
      <x:c r="P849" s="183" t="n">
        <x:v>3978.00</x:v>
      </x:c>
      <x:c r="Q849" s="207" t="n">
        <x:v>0.0001</x:v>
      </x:c>
      <x:c r="R849" s="207" t="n">
        <x:v>0.0032</x:v>
      </x:c>
      <x:c r="S849" s="183" t="n">
        <x:v/>
      </x:c>
      <x:c r="T849" s="182" t="n">
        <x:f ca="1">=IF(AND(U849=0,S849&gt;0),-100%,IF(OR(S849=0,S849="-"),"-",IF(AND(S849=0,U849=0),0%,IF(S849&lt;U849,SUM(U849-S849)/S849,IF(S849&gt;U849,SUM(-1*(S849-U849)/S849),"")))))</x:f>
        <x:v/>
      </x:c>
      <x:c r="U849" s="183" t="n">
        <x:v>419.00</x:v>
      </x:c>
      <x:c r="V849" s="183" t="n">
        <x:f ca="1">=SUM(U849/ round((O849- M849)/30.42,0))</x:f>
        <x:v/>
      </x:c>
      <x:c r="W849" s="196">
        <x:f ca="1">=IF(T849="","",IF(T849="-","",IF(U849=0,"",IF(OR(T849&gt;AA4,T849&lt;-AA4),"*",""))))</x:f>
        <x:v/>
      </x:c>
      <x:c r="X849" s="98" t="str">
        <x:v/>
      </x:c>
    </x:row>
    <x:row r="850" spans="1:25" s="12" x14ac:dyDescent="0.25">
      <x:c r="A850" s="90" t="str">
        <x:v>836</x:v>
      </x:c>
      <x:c r="B850" s="191" t="str">
        <x:v>FPR59330</x:v>
      </x:c>
      <x:c r="C850" s="191" t="str">
        <x:v>HP CL J4700</x:v>
      </x:c>
      <x:c r="D850" s="191" t="str">
        <x:v>Color Laser Prints</x:v>
      </x:c>
      <x:c r="E850" s="191" t="str">
        <x:v>JP8LB58918</x:v>
      </x:c>
      <x:c r="F850" s="191" t="str">
        <x:v>Active</x:v>
      </x:c>
      <x:c r="G850" s="191" t="str">
        <x:v>3004 - Mesa (Pima)</x:v>
      </x:c>
      <x:c r="H850" s="191" t="str">
        <x:v/>
      </x:c>
      <x:c r="I850" s="191" t="str">
        <x:v/>
      </x:c>
      <x:c r="J850" s="191" t="str">
        <x:v>2</x:v>
      </x:c>
      <x:c r="K850" s="191" t="str">
        <x:v>Chad Mink</x:v>
      </x:c>
      <x:c r="L850" s="191" t="str">
        <x:v>3004</x:v>
      </x:c>
      <x:c r="M850" s="191" t="str">
        <x:v>5/22/2018</x:v>
      </x:c>
      <x:c r="N850" s="189" t="n">
        <x:v>33550.00</x:v>
      </x:c>
      <x:c r="O850" s="191" t="str">
        <x:v>8/31/2018</x:v>
      </x:c>
      <x:c r="P850" s="189" t="n">
        <x:v>33957.00</x:v>
      </x:c>
      <x:c r="Q850" s="206" t="n">
        <x:v>0.0001</x:v>
      </x:c>
      <x:c r="R850" s="206" t="n">
        <x:v>0.0031</x:v>
      </x:c>
      <x:c r="S850" s="189" t="n">
        <x:v/>
      </x:c>
      <x:c r="T850" s="187" t="n">
        <x:f ca="1">=IF(AND(U850=0,S850&gt;0),-100%,IF(OR(S850=0,S850="-"),"-",IF(AND(S850=0,U850=0),0%,IF(S850&lt;U850,SUM(U850-S850)/S850,IF(S850&gt;U850,SUM(-1*(S850-U850)/S850),"")))))</x:f>
        <x:v/>
      </x:c>
      <x:c r="U850" s="189" t="n">
        <x:v>407.00</x:v>
      </x:c>
      <x:c r="V850" s="189" t="n">
        <x:f ca="1">=SUM(U850/ round((O850- M850)/30.42,0))</x:f>
        <x:v/>
      </x:c>
      <x:c r="W850" s="195">
        <x:f ca="1">=IF(T850="","",IF(T850="-","",IF(U850=0,"",IF(OR(T850&gt;AA4,T850&lt;-AA4),"*",""))))</x:f>
        <x:v/>
      </x:c>
      <x:c r="X850" s="91" t="str">
        <x:v/>
      </x:c>
    </x:row>
    <x:row r="851" spans="1:25" s="12" x14ac:dyDescent="0.25">
      <x:c r="A851" s="96" t="str">
        <x:v>837</x:v>
      </x:c>
      <x:c r="B851" s="192" t="str">
        <x:v>FPR51560</x:v>
      </x:c>
      <x:c r="C851" s="192" t="str">
        <x:v>HP CLJ M476dn MFP</x:v>
      </x:c>
      <x:c r="D851" s="192" t="str">
        <x:v>Color Laser Prints</x:v>
      </x:c>
      <x:c r="E851" s="192" t="str">
        <x:v>CNB6H3LD6J</x:v>
      </x:c>
      <x:c r="F851" s="192" t="str">
        <x:v>Active</x:v>
      </x:c>
      <x:c r="G851" s="192" t="str">
        <x:v>1083 - Southlake Expressions Home Gallery</x:v>
      </x:c>
      <x:c r="H851" s="192" t="str">
        <x:v/>
      </x:c>
      <x:c r="I851" s="192" t="str">
        <x:v>Faucet Sales Counter</x:v>
      </x:c>
      <x:c r="J851" s="192" t="str">
        <x:v/>
      </x:c>
      <x:c r="K851" s="192" t="str">
        <x:v/>
      </x:c>
      <x:c r="L851" s="192" t="str">
        <x:v>1083</x:v>
      </x:c>
      <x:c r="M851" s="192" t="str">
        <x:v>12/7/2015</x:v>
      </x:c>
      <x:c r="N851" s="183" t="n">
        <x:v>693.00</x:v>
      </x:c>
      <x:c r="O851" s="192" t="str">
        <x:v>2/23/2016</x:v>
      </x:c>
      <x:c r="P851" s="183" t="n">
        <x:v>1050.00</x:v>
      </x:c>
      <x:c r="Q851" s="207" t="n">
        <x:v>0.0001</x:v>
      </x:c>
      <x:c r="R851" s="207" t="n">
        <x:v>0.0028</x:v>
      </x:c>
      <x:c r="S851" s="183" t="n">
        <x:v/>
      </x:c>
      <x:c r="T851" s="182" t="n">
        <x:f ca="1">=IF(AND(U851=0,S851&gt;0),-100%,IF(OR(S851=0,S851="-"),"-",IF(AND(S851=0,U851=0),0%,IF(S851&lt;U851,SUM(U851-S851)/S851,IF(S851&gt;U851,SUM(-1*(S851-U851)/S851),"")))))</x:f>
        <x:v/>
      </x:c>
      <x:c r="U851" s="183" t="n">
        <x:v>357.00</x:v>
      </x:c>
      <x:c r="V851" s="183" t="n">
        <x:f ca="1">=SUM(U851/ round((O851- M851)/30.42,0))</x:f>
        <x:v/>
      </x:c>
      <x:c r="W851" s="196">
        <x:f ca="1">=IF(T851="","",IF(T851="-","",IF(U851=0,"",IF(OR(T851&gt;AA4,T851&lt;-AA4),"*",""))))</x:f>
        <x:v/>
      </x:c>
      <x:c r="X851" s="98" t="str">
        <x:v/>
      </x:c>
    </x:row>
    <x:row r="852" spans="1:25" s="12" x14ac:dyDescent="0.25">
      <x:c r="A852" s="90" t="str">
        <x:v>838</x:v>
      </x:c>
      <x:c r="B852" s="191" t="str">
        <x:v>FPR48678</x:v>
      </x:c>
      <x:c r="C852" s="191" t="str">
        <x:v>Ricoh SP C320DN</x:v>
      </x:c>
      <x:c r="D852" s="191" t="str">
        <x:v>Color Laser Prints</x:v>
      </x:c>
      <x:c r="E852" s="191" t="str">
        <x:v>S9948500649</x:v>
      </x:c>
      <x:c r="F852" s="191" t="str">
        <x:v>Active</x:v>
      </x:c>
      <x:c r="G852" s="191" t="str">
        <x:v>M100 - Water Gardens Bldg.</x:v>
      </x:c>
      <x:c r="H852" s="191" t="str">
        <x:v/>
      </x:c>
      <x:c r="I852" s="191" t="str">
        <x:v/>
      </x:c>
      <x:c r="J852" s="191" t="str">
        <x:v/>
      </x:c>
      <x:c r="K852" s="191" t="str">
        <x:v>Mike Kamp</x:v>
      </x:c>
      <x:c r="L852" s="191" t="str">
        <x:v>M152</x:v>
      </x:c>
      <x:c r="M852" s="191" t="str">
        <x:v>11/20/2015</x:v>
      </x:c>
      <x:c r="N852" s="189" t="n">
        <x:v>4584.00</x:v>
      </x:c>
      <x:c r="O852" s="191" t="str">
        <x:v>2/22/2016</x:v>
      </x:c>
      <x:c r="P852" s="189" t="n">
        <x:v>4939.00</x:v>
      </x:c>
      <x:c r="Q852" s="206" t="n">
        <x:v>0.0001</x:v>
      </x:c>
      <x:c r="R852" s="206" t="n">
        <x:v>0.0027</x:v>
      </x:c>
      <x:c r="S852" s="189" t="n">
        <x:v/>
      </x:c>
      <x:c r="T852" s="187" t="n">
        <x:f ca="1">=IF(AND(U852=0,S852&gt;0),-100%,IF(OR(S852=0,S852="-"),"-",IF(AND(S852=0,U852=0),0%,IF(S852&lt;U852,SUM(U852-S852)/S852,IF(S852&gt;U852,SUM(-1*(S852-U852)/S852),"")))))</x:f>
        <x:v/>
      </x:c>
      <x:c r="U852" s="189" t="n">
        <x:v>355.00</x:v>
      </x:c>
      <x:c r="V852" s="189" t="n">
        <x:f ca="1">=SUM(U852/ round((O852- M852)/30.42,0))</x:f>
        <x:v/>
      </x:c>
      <x:c r="W852" s="195">
        <x:f ca="1">=IF(T852="","",IF(T852="-","",IF(U852=0,"",IF(OR(T852&gt;AA4,T852&lt;-AA4),"*",""))))</x:f>
        <x:v/>
      </x:c>
      <x:c r="X852" s="91" t="str">
        <x:v/>
      </x:c>
    </x:row>
    <x:row r="853" spans="1:25" s="12" x14ac:dyDescent="0.25">
      <x:c r="A853" s="96" t="str">
        <x:v>839</x:v>
      </x:c>
      <x:c r="B853" s="192" t="str">
        <x:v>FPR50499</x:v>
      </x:c>
      <x:c r="C853" s="192" t="str">
        <x:v>Ricoh SP C320DN</x:v>
      </x:c>
      <x:c r="D853" s="192" t="str">
        <x:v>Color Laser Prints</x:v>
      </x:c>
      <x:c r="E853" s="192" t="str">
        <x:v>S9949200454</x:v>
      </x:c>
      <x:c r="F853" s="192" t="str">
        <x:v>Active</x:v>
      </x:c>
      <x:c r="G853" s="192" t="str">
        <x:v>1039 - Alamogordo</x:v>
      </x:c>
      <x:c r="H853" s="192" t="str">
        <x:v/>
      </x:c>
      <x:c r="I853" s="192" t="str">
        <x:v/>
      </x:c>
      <x:c r="J853" s="192" t="str">
        <x:v/>
      </x:c>
      <x:c r="K853" s="192" t="str">
        <x:v>Rick McCracken</x:v>
      </x:c>
      <x:c r="L853" s="192" t="str">
        <x:v>1039</x:v>
      </x:c>
      <x:c r="M853" s="192" t="str">
        <x:v>9/1/2017</x:v>
      </x:c>
      <x:c r="N853" s="183" t="n">
        <x:v>719.00</x:v>
      </x:c>
      <x:c r="O853" s="192" t="str">
        <x:v>2/23/2018</x:v>
      </x:c>
      <x:c r="P853" s="183" t="n">
        <x:v>1056.00</x:v>
      </x:c>
      <x:c r="Q853" s="207" t="n">
        <x:v>0.0001</x:v>
      </x:c>
      <x:c r="R853" s="207" t="n">
        <x:v>0.0026</x:v>
      </x:c>
      <x:c r="S853" s="183" t="n">
        <x:v/>
      </x:c>
      <x:c r="T853" s="182" t="n">
        <x:f ca="1">=IF(AND(U853=0,S853&gt;0),-100%,IF(OR(S853=0,S853="-"),"-",IF(AND(S853=0,U853=0),0%,IF(S853&lt;U853,SUM(U853-S853)/S853,IF(S853&gt;U853,SUM(-1*(S853-U853)/S853),"")))))</x:f>
        <x:v/>
      </x:c>
      <x:c r="U853" s="183" t="n">
        <x:v>337.00</x:v>
      </x:c>
      <x:c r="V853" s="183" t="n">
        <x:f ca="1">=SUM(U853/ round((O853- M853)/30.42,0))</x:f>
        <x:v/>
      </x:c>
      <x:c r="W853" s="196">
        <x:f ca="1">=IF(T853="","",IF(T853="-","",IF(U853=0,"",IF(OR(T853&gt;AA4,T853&lt;-AA4),"*",""))))</x:f>
        <x:v/>
      </x:c>
      <x:c r="X853" s="98" t="str">
        <x:v/>
      </x:c>
    </x:row>
    <x:row r="854" spans="1:25" s="12" x14ac:dyDescent="0.25">
      <x:c r="A854" s="90" t="str">
        <x:v>840</x:v>
      </x:c>
      <x:c r="B854" s="191" t="str">
        <x:v>FPR48751</x:v>
      </x:c>
      <x:c r="C854" s="191" t="str">
        <x:v>HP CLJ M476nw</x:v>
      </x:c>
      <x:c r="D854" s="191" t="str">
        <x:v>Color Laser Prints</x:v>
      </x:c>
      <x:c r="E854" s="191" t="str">
        <x:v>CNB6G2T8QZ</x:v>
      </x:c>
      <x:c r="F854" s="191" t="str">
        <x:v>Active</x:v>
      </x:c>
      <x:c r="G854" s="191" t="str">
        <x:v>M100 - Water Gardens Bldg.</x:v>
      </x:c>
      <x:c r="H854" s="191" t="str">
        <x:v/>
      </x:c>
      <x:c r="I854" s="191" t="str">
        <x:v>Finance</x:v>
      </x:c>
      <x:c r="J854" s="191" t="str">
        <x:v/>
      </x:c>
      <x:c r="K854" s="191" t="str">
        <x:v>T.Long</x:v>
      </x:c>
      <x:c r="L854" s="191" t="str">
        <x:v>M152</x:v>
      </x:c>
      <x:c r="M854" s="191" t="str">
        <x:v>6/1/2014</x:v>
      </x:c>
      <x:c r="N854" s="189" t="n">
        <x:v>0.00</x:v>
      </x:c>
      <x:c r="O854" s="191" t="str">
        <x:v>12/9/2014</x:v>
      </x:c>
      <x:c r="P854" s="189" t="n">
        <x:v>336.00</x:v>
      </x:c>
      <x:c r="Q854" s="206" t="n">
        <x:v>0.0001</x:v>
      </x:c>
      <x:c r="R854" s="206" t="n">
        <x:v>0.0026</x:v>
      </x:c>
      <x:c r="S854" s="189" t="n">
        <x:v/>
      </x:c>
      <x:c r="T854" s="187" t="n">
        <x:f ca="1">=IF(AND(U854=0,S854&gt;0),-100%,IF(OR(S854=0,S854="-"),"-",IF(AND(S854=0,U854=0),0%,IF(S854&lt;U854,SUM(U854-S854)/S854,IF(S854&gt;U854,SUM(-1*(S854-U854)/S854),"")))))</x:f>
        <x:v/>
      </x:c>
      <x:c r="U854" s="189" t="n">
        <x:v>336.00</x:v>
      </x:c>
      <x:c r="V854" s="189" t="n">
        <x:f ca="1">=SUM(U854/ round((O854- M854)/30.42,0))</x:f>
        <x:v/>
      </x:c>
      <x:c r="W854" s="195">
        <x:f ca="1">=IF(T854="","",IF(T854="-","",IF(U854=0,"",IF(OR(T854&gt;AA4,T854&lt;-AA4),"*",""))))</x:f>
        <x:v/>
      </x:c>
      <x:c r="X854" s="91" t="str">
        <x:v/>
      </x:c>
    </x:row>
    <x:row r="855" spans="1:25" s="12" x14ac:dyDescent="0.25">
      <x:c r="A855" s="96" t="str">
        <x:v>841</x:v>
      </x:c>
      <x:c r="B855" s="192" t="str">
        <x:v>FPR49486</x:v>
      </x:c>
      <x:c r="C855" s="192" t="str">
        <x:v>Ricoh SP C320DN</x:v>
      </x:c>
      <x:c r="D855" s="192" t="str">
        <x:v>Color Laser Prints</x:v>
      </x:c>
      <x:c r="E855" s="192" t="str">
        <x:v>S9949200591</x:v>
      </x:c>
      <x:c r="F855" s="192" t="str">
        <x:v>Active</x:v>
      </x:c>
      <x:c r="G855" s="192" t="str">
        <x:v>M650 - Annex</x:v>
      </x:c>
      <x:c r="H855" s="192" t="str">
        <x:v/>
      </x:c>
      <x:c r="I855" s="192" t="str">
        <x:v/>
      </x:c>
      <x:c r="J855" s="192" t="str">
        <x:v/>
      </x:c>
      <x:c r="K855" s="192" t="str">
        <x:v>Jason Ruoff</x:v>
      </x:c>
      <x:c r="L855" s="192" t="str">
        <x:v>Cannot Find</x:v>
      </x:c>
      <x:c r="M855" s="192" t="str">
        <x:v>11/20/2015</x:v>
      </x:c>
      <x:c r="N855" s="183" t="n">
        <x:v>1899.00</x:v>
      </x:c>
      <x:c r="O855" s="192" t="str">
        <x:v>2/22/2016</x:v>
      </x:c>
      <x:c r="P855" s="183" t="n">
        <x:v>2214.00</x:v>
      </x:c>
      <x:c r="Q855" s="207" t="n">
        <x:v>0.0001</x:v>
      </x:c>
      <x:c r="R855" s="207" t="n">
        <x:v>0.0024</x:v>
      </x:c>
      <x:c r="S855" s="183" t="n">
        <x:v/>
      </x:c>
      <x:c r="T855" s="182" t="n">
        <x:f ca="1">=IF(AND(U855=0,S855&gt;0),-100%,IF(OR(S855=0,S855="-"),"-",IF(AND(S855=0,U855=0),0%,IF(S855&lt;U855,SUM(U855-S855)/S855,IF(S855&gt;U855,SUM(-1*(S855-U855)/S855),"")))))</x:f>
        <x:v/>
      </x:c>
      <x:c r="U855" s="183" t="n">
        <x:v>315.00</x:v>
      </x:c>
      <x:c r="V855" s="183" t="n">
        <x:f ca="1">=SUM(U855/ round((O855- M855)/30.42,0))</x:f>
        <x:v/>
      </x:c>
      <x:c r="W855" s="196">
        <x:f ca="1">=IF(T855="","",IF(T855="-","",IF(U855=0,"",IF(OR(T855&gt;AA4,T855&lt;-AA4),"*",""))))</x:f>
        <x:v/>
      </x:c>
      <x:c r="X855" s="98" t="str">
        <x:v/>
      </x:c>
    </x:row>
    <x:row r="856" spans="1:25" s="12" x14ac:dyDescent="0.25">
      <x:c r="A856" s="90" t="str">
        <x:v>842</x:v>
      </x:c>
      <x:c r="B856" s="191" t="str">
        <x:v>FPR48622</x:v>
      </x:c>
      <x:c r="C856" s="191" t="str">
        <x:v>HP CLJ M476dn MFP</x:v>
      </x:c>
      <x:c r="D856" s="191" t="str">
        <x:v>Color Laser Prints</x:v>
      </x:c>
      <x:c r="E856" s="191" t="str">
        <x:v>CNB8G438B8</x:v>
      </x:c>
      <x:c r="F856" s="191" t="str">
        <x:v>Active</x:v>
      </x:c>
      <x:c r="G856" s="191" t="str">
        <x:v>M650 - Fort Worth (Corp)</x:v>
      </x:c>
      <x:c r="H856" s="191" t="str">
        <x:v/>
      </x:c>
      <x:c r="I856" s="191" t="str">
        <x:v/>
      </x:c>
      <x:c r="J856" s="191" t="str">
        <x:v/>
      </x:c>
      <x:c r="K856" s="191" t="str">
        <x:v>Josh</x:v>
      </x:c>
      <x:c r="L856" s="191" t="str">
        <x:v>M152</x:v>
      </x:c>
      <x:c r="M856" s="191" t="str">
        <x:v>5/27/2016</x:v>
      </x:c>
      <x:c r="N856" s="189" t="n">
        <x:v>3426.00</x:v>
      </x:c>
      <x:c r="O856" s="191" t="str">
        <x:v>9/1/2016</x:v>
      </x:c>
      <x:c r="P856" s="189" t="n">
        <x:v>3733.00</x:v>
      </x:c>
      <x:c r="Q856" s="206" t="n">
        <x:v>0.0001</x:v>
      </x:c>
      <x:c r="R856" s="206" t="n">
        <x:v>0.0024</x:v>
      </x:c>
      <x:c r="S856" s="189" t="n">
        <x:v/>
      </x:c>
      <x:c r="T856" s="187" t="n">
        <x:f ca="1">=IF(AND(U856=0,S856&gt;0),-100%,IF(OR(S856=0,S856="-"),"-",IF(AND(S856=0,U856=0),0%,IF(S856&lt;U856,SUM(U856-S856)/S856,IF(S856&gt;U856,SUM(-1*(S856-U856)/S856),"")))))</x:f>
        <x:v/>
      </x:c>
      <x:c r="U856" s="189" t="n">
        <x:v>307.00</x:v>
      </x:c>
      <x:c r="V856" s="189" t="n">
        <x:f ca="1">=SUM(U856/ round((O856- M856)/30.42,0))</x:f>
        <x:v/>
      </x:c>
      <x:c r="W856" s="195">
        <x:f ca="1">=IF(T856="","",IF(T856="-","",IF(U856=0,"",IF(OR(T856&gt;AA4,T856&lt;-AA4),"*",""))))</x:f>
        <x:v/>
      </x:c>
      <x:c r="X856" s="91" t="str">
        <x:v/>
      </x:c>
    </x:row>
    <x:row r="857" spans="1:25" s="12" x14ac:dyDescent="0.25">
      <x:c r="A857" s="96" t="str">
        <x:v>843</x:v>
      </x:c>
      <x:c r="B857" s="192" t="str">
        <x:v>FPR59315</x:v>
      </x:c>
      <x:c r="C857" s="192" t="str">
        <x:v>HP CLJ M477dn</x:v>
      </x:c>
      <x:c r="D857" s="192" t="str">
        <x:v>Color Laser Prints</x:v>
      </x:c>
      <x:c r="E857" s="192" t="str">
        <x:v>VNB8J6G81Y</x:v>
      </x:c>
      <x:c r="F857" s="192" t="str">
        <x:v>Active</x:v>
      </x:c>
      <x:c r="G857" s="192" t="str">
        <x:v>3008 - Phoenix, AZ</x:v>
      </x:c>
      <x:c r="H857" s="192" t="str">
        <x:v/>
      </x:c>
      <x:c r="I857" s="192" t="str">
        <x:v/>
      </x:c>
      <x:c r="J857" s="192" t="str">
        <x:v/>
      </x:c>
      <x:c r="K857" s="192" t="str">
        <x:v>Lucy Slone</x:v>
      </x:c>
      <x:c r="L857" s="192" t="str">
        <x:v>3008</x:v>
      </x:c>
      <x:c r="M857" s="192" t="str">
        <x:v>9/2/2017</x:v>
      </x:c>
      <x:c r="N857" s="183" t="n">
        <x:v>1127.00</x:v>
      </x:c>
      <x:c r="O857" s="192" t="str">
        <x:v>2/28/2018</x:v>
      </x:c>
      <x:c r="P857" s="183" t="n">
        <x:v>1407.00</x:v>
      </x:c>
      <x:c r="Q857" s="207" t="n">
        <x:v>0.0001</x:v>
      </x:c>
      <x:c r="R857" s="207" t="n">
        <x:v>0.0022</x:v>
      </x:c>
      <x:c r="S857" s="183" t="n">
        <x:v/>
      </x:c>
      <x:c r="T857" s="182" t="n">
        <x:f ca="1">=IF(AND(U857=0,S857&gt;0),-100%,IF(OR(S857=0,S857="-"),"-",IF(AND(S857=0,U857=0),0%,IF(S857&lt;U857,SUM(U857-S857)/S857,IF(S857&gt;U857,SUM(-1*(S857-U857)/S857),"")))))</x:f>
        <x:v/>
      </x:c>
      <x:c r="U857" s="183" t="n">
        <x:v>280.00</x:v>
      </x:c>
      <x:c r="V857" s="183" t="n">
        <x:f ca="1">=SUM(U857/ round((O857- M857)/30.42,0))</x:f>
        <x:v/>
      </x:c>
      <x:c r="W857" s="196">
        <x:f ca="1">=IF(T857="","",IF(T857="-","",IF(U857=0,"",IF(OR(T857&gt;AA4,T857&lt;-AA4),"*",""))))</x:f>
        <x:v/>
      </x:c>
      <x:c r="X857" s="98" t="str">
        <x:v/>
      </x:c>
    </x:row>
    <x:row r="858" spans="1:25" s="12" x14ac:dyDescent="0.25">
      <x:c r="A858" s="90" t="str">
        <x:v>844</x:v>
      </x:c>
      <x:c r="B858" s="191" t="str">
        <x:v>FPR49099</x:v>
      </x:c>
      <x:c r="C858" s="191" t="str">
        <x:v>HP CLJ M476dn MFP</x:v>
      </x:c>
      <x:c r="D858" s="191" t="str">
        <x:v>Color Laser Prints</x:v>
      </x:c>
      <x:c r="E858" s="191" t="str">
        <x:v>CNB8G4H2XF</x:v>
      </x:c>
      <x:c r="F858" s="191" t="str">
        <x:v>Active</x:v>
      </x:c>
      <x:c r="G858" s="191" t="str">
        <x:v>1007 - Houston Central</x:v>
      </x:c>
      <x:c r="H858" s="191" t="str">
        <x:v/>
      </x:c>
      <x:c r="I858" s="191" t="str">
        <x:v/>
      </x:c>
      <x:c r="J858" s="191" t="str">
        <x:v>1</x:v>
      </x:c>
      <x:c r="K858" s="191" t="str">
        <x:v>Shane</x:v>
      </x:c>
      <x:c r="L858" s="191" t="str">
        <x:v>1007</x:v>
      </x:c>
      <x:c r="M858" s="191" t="str">
        <x:v>6/1/2014</x:v>
      </x:c>
      <x:c r="N858" s="189" t="n">
        <x:v>0.00</x:v>
      </x:c>
      <x:c r="O858" s="191" t="str">
        <x:v>12/9/2014</x:v>
      </x:c>
      <x:c r="P858" s="189" t="n">
        <x:v>259.00</x:v>
      </x:c>
      <x:c r="Q858" s="206" t="n">
        <x:v>0.0001</x:v>
      </x:c>
      <x:c r="R858" s="206" t="n">
        <x:v>0.002</x:v>
      </x:c>
      <x:c r="S858" s="189" t="n">
        <x:v/>
      </x:c>
      <x:c r="T858" s="187" t="n">
        <x:f ca="1">=IF(AND(U858=0,S858&gt;0),-100%,IF(OR(S858=0,S858="-"),"-",IF(AND(S858=0,U858=0),0%,IF(S858&lt;U858,SUM(U858-S858)/S858,IF(S858&gt;U858,SUM(-1*(S858-U858)/S858),"")))))</x:f>
        <x:v/>
      </x:c>
      <x:c r="U858" s="189" t="n">
        <x:v>259.00</x:v>
      </x:c>
      <x:c r="V858" s="189" t="n">
        <x:f ca="1">=SUM(U858/ round((O858- M858)/30.42,0))</x:f>
        <x:v/>
      </x:c>
      <x:c r="W858" s="195">
        <x:f ca="1">=IF(T858="","",IF(T858="-","",IF(U858=0,"",IF(OR(T858&gt;AA4,T858&lt;-AA4),"*",""))))</x:f>
        <x:v/>
      </x:c>
      <x:c r="X858" s="91" t="str">
        <x:v/>
      </x:c>
    </x:row>
    <x:row r="859" spans="1:25" s="12" x14ac:dyDescent="0.25">
      <x:c r="A859" s="96" t="str">
        <x:v>845</x:v>
      </x:c>
      <x:c r="B859" s="192" t="str">
        <x:v>FPR48583</x:v>
      </x:c>
      <x:c r="C859" s="192" t="str">
        <x:v>HP CLJ M476nw</x:v>
      </x:c>
      <x:c r="D859" s="192" t="str">
        <x:v>Color Laser Prints</x:v>
      </x:c>
      <x:c r="E859" s="192" t="str">
        <x:v>CNB6G415KL</x:v>
      </x:c>
      <x:c r="F859" s="192" t="str">
        <x:v>Active</x:v>
      </x:c>
      <x:c r="G859" s="192" t="str">
        <x:v>M100 - Water Gardens Bldg.</x:v>
      </x:c>
      <x:c r="H859" s="192" t="str">
        <x:v/>
      </x:c>
      <x:c r="I859" s="192" t="str">
        <x:v/>
      </x:c>
      <x:c r="J859" s="192" t="str">
        <x:v/>
      </x:c>
      <x:c r="K859" s="192" t="str">
        <x:v>Jim Misler</x:v>
      </x:c>
      <x:c r="L859" s="192" t="str">
        <x:v>M200</x:v>
      </x:c>
      <x:c r="M859" s="192" t="str">
        <x:v>6/1/2014</x:v>
      </x:c>
      <x:c r="N859" s="183" t="n">
        <x:v>3.00</x:v>
      </x:c>
      <x:c r="O859" s="192" t="str">
        <x:v>11/30/2014</x:v>
      </x:c>
      <x:c r="P859" s="183" t="n">
        <x:v>260.00</x:v>
      </x:c>
      <x:c r="Q859" s="207" t="n">
        <x:v>0.0001</x:v>
      </x:c>
      <x:c r="R859" s="207" t="n">
        <x:v>0.002</x:v>
      </x:c>
      <x:c r="S859" s="183" t="n">
        <x:v/>
      </x:c>
      <x:c r="T859" s="182" t="n">
        <x:f ca="1">=IF(AND(U859=0,S859&gt;0),-100%,IF(OR(S859=0,S859="-"),"-",IF(AND(S859=0,U859=0),0%,IF(S859&lt;U859,SUM(U859-S859)/S859,IF(S859&gt;U859,SUM(-1*(S859-U859)/S859),"")))))</x:f>
        <x:v/>
      </x:c>
      <x:c r="U859" s="183" t="n">
        <x:v>257.00</x:v>
      </x:c>
      <x:c r="V859" s="183" t="n">
        <x:f ca="1">=SUM(U859/ round((O859- M859)/30.42,0))</x:f>
        <x:v/>
      </x:c>
      <x:c r="W859" s="196">
        <x:f ca="1">=IF(T859="","",IF(T859="-","",IF(U859=0,"",IF(OR(T859&gt;AA4,T859&lt;-AA4),"*",""))))</x:f>
        <x:v/>
      </x:c>
      <x:c r="X859" s="98" t="str">
        <x:v/>
      </x:c>
    </x:row>
    <x:row r="860" spans="1:25" s="12" x14ac:dyDescent="0.25">
      <x:c r="A860" s="90" t="str">
        <x:v>846</x:v>
      </x:c>
      <x:c r="B860" s="191" t="str">
        <x:v>FPR48617</x:v>
      </x:c>
      <x:c r="C860" s="191" t="str">
        <x:v>HP CLJ M476dn MFP</x:v>
      </x:c>
      <x:c r="D860" s="191" t="str">
        <x:v>Color Laser Prints</x:v>
      </x:c>
      <x:c r="E860" s="191" t="str">
        <x:v>CNB8G3XCPK</x:v>
      </x:c>
      <x:c r="F860" s="191" t="str">
        <x:v>Active</x:v>
      </x:c>
      <x:c r="G860" s="191" t="str">
        <x:v>M650 - Annex</x:v>
      </x:c>
      <x:c r="H860" s="191" t="str">
        <x:v/>
      </x:c>
      <x:c r="I860" s="191" t="str">
        <x:v/>
      </x:c>
      <x:c r="J860" s="191" t="str">
        <x:v/>
      </x:c>
      <x:c r="K860" s="191" t="str">
        <x:v>Leanne</x:v>
      </x:c>
      <x:c r="L860" s="191" t="str">
        <x:v>F101</x:v>
      </x:c>
      <x:c r="M860" s="191" t="str">
        <x:v>2/22/2016</x:v>
      </x:c>
      <x:c r="N860" s="189" t="n">
        <x:v>5313.00</x:v>
      </x:c>
      <x:c r="O860" s="191" t="str">
        <x:v>5/27/2016</x:v>
      </x:c>
      <x:c r="P860" s="189" t="n">
        <x:v>5559.00</x:v>
      </x:c>
      <x:c r="Q860" s="206" t="n">
        <x:v>0.0001</x:v>
      </x:c>
      <x:c r="R860" s="206" t="n">
        <x:v>0.0019</x:v>
      </x:c>
      <x:c r="S860" s="189" t="n">
        <x:v/>
      </x:c>
      <x:c r="T860" s="187" t="n">
        <x:f ca="1">=IF(AND(U860=0,S860&gt;0),-100%,IF(OR(S860=0,S860="-"),"-",IF(AND(S860=0,U860=0),0%,IF(S860&lt;U860,SUM(U860-S860)/S860,IF(S860&gt;U860,SUM(-1*(S860-U860)/S860),"")))))</x:f>
        <x:v/>
      </x:c>
      <x:c r="U860" s="189" t="n">
        <x:v>246.00</x:v>
      </x:c>
      <x:c r="V860" s="189" t="n">
        <x:f ca="1">=SUM(U860/ round((O860- M860)/30.42,0))</x:f>
        <x:v/>
      </x:c>
      <x:c r="W860" s="195">
        <x:f ca="1">=IF(T860="","",IF(T860="-","",IF(U860=0,"",IF(OR(T860&gt;AA4,T860&lt;-AA4),"*",""))))</x:f>
        <x:v/>
      </x:c>
      <x:c r="X860" s="91" t="str">
        <x:v/>
      </x:c>
    </x:row>
    <x:row r="861" spans="1:25" s="12" x14ac:dyDescent="0.25">
      <x:c r="A861" s="96" t="str">
        <x:v>847</x:v>
      </x:c>
      <x:c r="B861" s="192" t="str">
        <x:v>FPR59318</x:v>
      </x:c>
      <x:c r="C861" s="192" t="str">
        <x:v>HP CLJ M477dn</x:v>
      </x:c>
      <x:c r="D861" s="192" t="str">
        <x:v>Color Laser Prints</x:v>
      </x:c>
      <x:c r="E861" s="192" t="str">
        <x:v>VNB8J6S4VV</x:v>
      </x:c>
      <x:c r="F861" s="192" t="str">
        <x:v>Active</x:v>
      </x:c>
      <x:c r="G861" s="192" t="str">
        <x:v>3008 - Phoenix, AZ</x:v>
      </x:c>
      <x:c r="H861" s="192" t="str">
        <x:v/>
      </x:c>
      <x:c r="I861" s="192" t="str">
        <x:v>Operations</x:v>
      </x:c>
      <x:c r="J861" s="192" t="str">
        <x:v/>
      </x:c>
      <x:c r="K861" s="192" t="str">
        <x:v>Scotty</x:v>
      </x:c>
      <x:c r="L861" s="192" t="str">
        <x:v>3008</x:v>
      </x:c>
      <x:c r="M861" s="192" t="str">
        <x:v>5/16/2017</x:v>
      </x:c>
      <x:c r="N861" s="183" t="n">
        <x:v>596.00</x:v>
      </x:c>
      <x:c r="O861" s="192" t="str">
        <x:v>5/31/2017</x:v>
      </x:c>
      <x:c r="P861" s="183" t="n">
        <x:v>815.00</x:v>
      </x:c>
      <x:c r="Q861" s="207" t="n">
        <x:v>0.0001</x:v>
      </x:c>
      <x:c r="R861" s="207" t="n">
        <x:v>0.0017</x:v>
      </x:c>
      <x:c r="S861" s="183" t="n">
        <x:v/>
      </x:c>
      <x:c r="T861" s="182" t="n">
        <x:f ca="1">=IF(AND(U861=0,S861&gt;0),-100%,IF(OR(S861=0,S861="-"),"-",IF(AND(S861=0,U861=0),0%,IF(S861&lt;U861,SUM(U861-S861)/S861,IF(S861&gt;U861,SUM(-1*(S861-U861)/S861),"")))))</x:f>
        <x:v/>
      </x:c>
      <x:c r="U861" s="183" t="n">
        <x:v>219.00</x:v>
      </x:c>
      <x:c r="V861" s="183" t="n">
        <x:f ca="1">=SUM(U861/ round((O861- M861)/30.42,0))</x:f>
        <x:v/>
      </x:c>
      <x:c r="W861" s="196">
        <x:f ca="1">=IF(T861="","",IF(T861="-","",IF(U861=0,"",IF(OR(T861&gt;AA4,T861&lt;-AA4),"*",""))))</x:f>
        <x:v/>
      </x:c>
      <x:c r="X861" s="98" t="str">
        <x:v/>
      </x:c>
    </x:row>
    <x:row r="862" spans="1:25" s="12" x14ac:dyDescent="0.25">
      <x:c r="A862" s="90" t="str">
        <x:v>848</x:v>
      </x:c>
      <x:c r="B862" s="191" t="str">
        <x:v>FPR48680</x:v>
      </x:c>
      <x:c r="C862" s="191" t="str">
        <x:v>Ricoh SP C320DN</x:v>
      </x:c>
      <x:c r="D862" s="191" t="str">
        <x:v>Color Laser Prints</x:v>
      </x:c>
      <x:c r="E862" s="191" t="str">
        <x:v>S9939601145</x:v>
      </x:c>
      <x:c r="F862" s="191" t="str">
        <x:v>Active</x:v>
      </x:c>
      <x:c r="G862" s="191" t="str">
        <x:v>1045 - McAllen Showroom</x:v>
      </x:c>
      <x:c r="H862" s="191" t="str">
        <x:v/>
      </x:c>
      <x:c r="I862" s="191" t="str">
        <x:v>Back Office</x:v>
      </x:c>
      <x:c r="J862" s="191" t="str">
        <x:v/>
      </x:c>
      <x:c r="K862" s="191" t="str">
        <x:v>Terry</x:v>
      </x:c>
      <x:c r="L862" s="191" t="str">
        <x:v>1045</x:v>
      </x:c>
      <x:c r="M862" s="191" t="str">
        <x:v>6/1/2014</x:v>
      </x:c>
      <x:c r="N862" s="189" t="n">
        <x:v>0.00</x:v>
      </x:c>
      <x:c r="O862" s="191" t="str">
        <x:v>11/30/2014</x:v>
      </x:c>
      <x:c r="P862" s="189" t="n">
        <x:v>206.00</x:v>
      </x:c>
      <x:c r="Q862" s="206" t="n">
        <x:v>0.0001</x:v>
      </x:c>
      <x:c r="R862" s="206" t="n">
        <x:v>0.0016</x:v>
      </x:c>
      <x:c r="S862" s="189" t="n">
        <x:v/>
      </x:c>
      <x:c r="T862" s="187" t="n">
        <x:f ca="1">=IF(AND(U862=0,S862&gt;0),-100%,IF(OR(S862=0,S862="-"),"-",IF(AND(S862=0,U862=0),0%,IF(S862&lt;U862,SUM(U862-S862)/S862,IF(S862&gt;U862,SUM(-1*(S862-U862)/S862),"")))))</x:f>
        <x:v/>
      </x:c>
      <x:c r="U862" s="189" t="n">
        <x:v>206.00</x:v>
      </x:c>
      <x:c r="V862" s="189" t="n">
        <x:f ca="1">=SUM(U862/ round((O862- M862)/30.42,0))</x:f>
        <x:v/>
      </x:c>
      <x:c r="W862" s="195">
        <x:f ca="1">=IF(T862="","",IF(T862="-","",IF(U862=0,"",IF(OR(T862&gt;AA4,T862&lt;-AA4),"*",""))))</x:f>
        <x:v/>
      </x:c>
      <x:c r="X862" s="91" t="str">
        <x:v/>
      </x:c>
    </x:row>
    <x:row r="863" spans="1:25" s="12" x14ac:dyDescent="0.25">
      <x:c r="A863" s="96" t="str">
        <x:v>849</x:v>
      </x:c>
      <x:c r="B863" s="192" t="str">
        <x:v>FPR48677</x:v>
      </x:c>
      <x:c r="C863" s="192" t="str">
        <x:v>Ricoh SP C320DN</x:v>
      </x:c>
      <x:c r="D863" s="192" t="str">
        <x:v>Color Laser Prints</x:v>
      </x:c>
      <x:c r="E863" s="192" t="str">
        <x:v>S9948600611</x:v>
      </x:c>
      <x:c r="F863" s="192" t="str">
        <x:v>Active</x:v>
      </x:c>
      <x:c r="G863" s="192" t="str">
        <x:v>1012 - Austin Springdale</x:v>
      </x:c>
      <x:c r="H863" s="192" t="str">
        <x:v/>
      </x:c>
      <x:c r="I863" s="192" t="str">
        <x:v>Office</x:v>
      </x:c>
      <x:c r="J863" s="192" t="str">
        <x:v>1</x:v>
      </x:c>
      <x:c r="K863" s="192" t="str">
        <x:v/>
      </x:c>
      <x:c r="L863" s="192" t="str">
        <x:v>1012</x:v>
      </x:c>
      <x:c r="M863" s="192" t="str">
        <x:v>2/21/2017</x:v>
      </x:c>
      <x:c r="N863" s="183" t="n">
        <x:v>2961.00</x:v>
      </x:c>
      <x:c r="O863" s="192" t="str">
        <x:v>5/31/2017</x:v>
      </x:c>
      <x:c r="P863" s="183" t="n">
        <x:v>3156.00</x:v>
      </x:c>
      <x:c r="Q863" s="207" t="n">
        <x:v>0.0001</x:v>
      </x:c>
      <x:c r="R863" s="207" t="n">
        <x:v>0.0015</x:v>
      </x:c>
      <x:c r="S863" s="183" t="n">
        <x:v/>
      </x:c>
      <x:c r="T863" s="182" t="n">
        <x:f ca="1">=IF(AND(U863=0,S863&gt;0),-100%,IF(OR(S863=0,S863="-"),"-",IF(AND(S863=0,U863=0),0%,IF(S863&lt;U863,SUM(U863-S863)/S863,IF(S863&gt;U863,SUM(-1*(S863-U863)/S863),"")))))</x:f>
        <x:v/>
      </x:c>
      <x:c r="U863" s="183" t="n">
        <x:v>195.00</x:v>
      </x:c>
      <x:c r="V863" s="183" t="n">
        <x:f ca="1">=SUM(U863/ round((O863- M863)/30.42,0))</x:f>
        <x:v/>
      </x:c>
      <x:c r="W863" s="196">
        <x:f ca="1">=IF(T863="","",IF(T863="-","",IF(U863=0,"",IF(OR(T863&gt;AA4,T863&lt;-AA4),"*",""))))</x:f>
        <x:v/>
      </x:c>
      <x:c r="X863" s="98" t="str">
        <x:v/>
      </x:c>
    </x:row>
    <x:row r="864" spans="1:25" s="12" x14ac:dyDescent="0.25">
      <x:c r="A864" s="90" t="str">
        <x:v>850</x:v>
      </x:c>
      <x:c r="B864" s="191" t="str">
        <x:v>FPR59324</x:v>
      </x:c>
      <x:c r="C864" s="191" t="str">
        <x:v>HP CLJ M477fnw</x:v>
      </x:c>
      <x:c r="D864" s="191" t="str">
        <x:v>Color Laser Prints</x:v>
      </x:c>
      <x:c r="E864" s="191" t="str">
        <x:v>VNBKK7M0NG</x:v>
      </x:c>
      <x:c r="F864" s="191" t="str">
        <x:v>Active</x:v>
      </x:c>
      <x:c r="G864" s="191" t="str">
        <x:v>3008 - Phoenix, AZ</x:v>
      </x:c>
      <x:c r="H864" s="191" t="str">
        <x:v/>
      </x:c>
      <x:c r="I864" s="191" t="str">
        <x:v/>
      </x:c>
      <x:c r="J864" s="191" t="str">
        <x:v/>
      </x:c>
      <x:c r="K864" s="191" t="str">
        <x:v>Mark</x:v>
      </x:c>
      <x:c r="L864" s="191" t="str">
        <x:v>3008</x:v>
      </x:c>
      <x:c r="M864" s="191" t="str">
        <x:v>2/26/2018</x:v>
      </x:c>
      <x:c r="N864" s="189" t="n">
        <x:v>269.00</x:v>
      </x:c>
      <x:c r="O864" s="191" t="str">
        <x:v>5/22/2018</x:v>
      </x:c>
      <x:c r="P864" s="189" t="n">
        <x:v>461.00</x:v>
      </x:c>
      <x:c r="Q864" s="206" t="n">
        <x:v>0.0001</x:v>
      </x:c>
      <x:c r="R864" s="206" t="n">
        <x:v>0.0015</x:v>
      </x:c>
      <x:c r="S864" s="189" t="n">
        <x:v/>
      </x:c>
      <x:c r="T864" s="187" t="n">
        <x:f ca="1">=IF(AND(U864=0,S864&gt;0),-100%,IF(OR(S864=0,S864="-"),"-",IF(AND(S864=0,U864=0),0%,IF(S864&lt;U864,SUM(U864-S864)/S864,IF(S864&gt;U864,SUM(-1*(S864-U864)/S864),"")))))</x:f>
        <x:v/>
      </x:c>
      <x:c r="U864" s="189" t="n">
        <x:v>192.00</x:v>
      </x:c>
      <x:c r="V864" s="189" t="n">
        <x:f ca="1">=SUM(U864/ round((O864- M864)/30.42,0))</x:f>
        <x:v/>
      </x:c>
      <x:c r="W864" s="195">
        <x:f ca="1">=IF(T864="","",IF(T864="-","",IF(U864=0,"",IF(OR(T864&gt;AA4,T864&lt;-AA4),"*",""))))</x:f>
        <x:v/>
      </x:c>
      <x:c r="X864" s="91" t="str">
        <x:v/>
      </x:c>
    </x:row>
    <x:row r="865" spans="1:25" s="12" x14ac:dyDescent="0.25">
      <x:c r="A865" s="96" t="str">
        <x:v>851</x:v>
      </x:c>
      <x:c r="B865" s="192" t="str">
        <x:v>FPR51646</x:v>
      </x:c>
      <x:c r="C865" s="192" t="str">
        <x:v>HP CLJ M476nw</x:v>
      </x:c>
      <x:c r="D865" s="192" t="str">
        <x:v>Color Laser Prints</x:v>
      </x:c>
      <x:c r="E865" s="192" t="str">
        <x:v>CNB6GB9BMZ</x:v>
      </x:c>
      <x:c r="F865" s="192" t="str">
        <x:v>Active</x:v>
      </x:c>
      <x:c r="G865" s="192" t="str">
        <x:v>1106 - Dallas Expressions Home Gallery</x:v>
      </x:c>
      <x:c r="H865" s="192" t="str">
        <x:v/>
      </x:c>
      <x:c r="I865" s="192" t="str">
        <x:v>Plumbing Sales</x:v>
      </x:c>
      <x:c r="J865" s="192" t="str">
        <x:v/>
      </x:c>
      <x:c r="K865" s="192" t="str">
        <x:v/>
      </x:c>
      <x:c r="L865" s="192" t="str">
        <x:v>1106</x:v>
      </x:c>
      <x:c r="M865" s="192" t="str">
        <x:v>12/2/2016</x:v>
      </x:c>
      <x:c r="N865" s="183" t="n">
        <x:v>962.00</x:v>
      </x:c>
      <x:c r="O865" s="192" t="str">
        <x:v>2/22/2017</x:v>
      </x:c>
      <x:c r="P865" s="183" t="n">
        <x:v>1136.00</x:v>
      </x:c>
      <x:c r="Q865" s="207" t="n">
        <x:v>0.00</x:v>
      </x:c>
      <x:c r="R865" s="207" t="n">
        <x:v>0.0013</x:v>
      </x:c>
      <x:c r="S865" s="183" t="n">
        <x:v/>
      </x:c>
      <x:c r="T865" s="182" t="n">
        <x:f ca="1">=IF(AND(U865=0,S865&gt;0),-100%,IF(OR(S865=0,S865="-"),"-",IF(AND(S865=0,U865=0),0%,IF(S865&lt;U865,SUM(U865-S865)/S865,IF(S865&gt;U865,SUM(-1*(S865-U865)/S865),"")))))</x:f>
        <x:v/>
      </x:c>
      <x:c r="U865" s="183" t="n">
        <x:v>174.00</x:v>
      </x:c>
      <x:c r="V865" s="183" t="n">
        <x:f ca="1">=SUM(U865/ round((O865- M865)/30.42,0))</x:f>
        <x:v/>
      </x:c>
      <x:c r="W865" s="196">
        <x:f ca="1">=IF(T865="","",IF(T865="-","",IF(U865=0,"",IF(OR(T865&gt;AA4,T865&lt;-AA4),"*",""))))</x:f>
        <x:v/>
      </x:c>
      <x:c r="X865" s="98" t="str">
        <x:v/>
      </x:c>
    </x:row>
    <x:row r="866" spans="1:25" s="12" x14ac:dyDescent="0.25">
      <x:c r="A866" s="90" t="str">
        <x:v>852</x:v>
      </x:c>
      <x:c r="B866" s="191" t="str">
        <x:v>FPR59335</x:v>
      </x:c>
      <x:c r="C866" s="191" t="str">
        <x:v>HP CLJ M477fdw</x:v>
      </x:c>
      <x:c r="D866" s="191" t="str">
        <x:v>Color Laser Prints</x:v>
      </x:c>
      <x:c r="E866" s="191" t="str">
        <x:v>VNB8K32HPT</x:v>
      </x:c>
      <x:c r="F866" s="191" t="str">
        <x:v>Active</x:v>
      </x:c>
      <x:c r="G866" s="191" t="str">
        <x:v>3008 - Phoenix, AZ</x:v>
      </x:c>
      <x:c r="H866" s="191" t="str">
        <x:v/>
      </x:c>
      <x:c r="I866" s="191" t="str">
        <x:v/>
      </x:c>
      <x:c r="J866" s="191" t="str">
        <x:v/>
      </x:c>
      <x:c r="K866" s="191" t="str">
        <x:v>Clay Stapley</x:v>
      </x:c>
      <x:c r="L866" s="191" t="str">
        <x:v>3008</x:v>
      </x:c>
      <x:c r="M866" s="191" t="str">
        <x:v>5/22/2018</x:v>
      </x:c>
      <x:c r="N866" s="189" t="n">
        <x:v>826.00</x:v>
      </x:c>
      <x:c r="O866" s="191" t="str">
        <x:v>8/28/2018</x:v>
      </x:c>
      <x:c r="P866" s="189" t="n">
        <x:v>995.00</x:v>
      </x:c>
      <x:c r="Q866" s="206" t="n">
        <x:v>0.00</x:v>
      </x:c>
      <x:c r="R866" s="206" t="n">
        <x:v>0.0013</x:v>
      </x:c>
      <x:c r="S866" s="189" t="n">
        <x:v/>
      </x:c>
      <x:c r="T866" s="187" t="n">
        <x:f ca="1">=IF(AND(U866=0,S866&gt;0),-100%,IF(OR(S866=0,S866="-"),"-",IF(AND(S866=0,U866=0),0%,IF(S866&lt;U866,SUM(U866-S866)/S866,IF(S866&gt;U866,SUM(-1*(S866-U866)/S866),"")))))</x:f>
        <x:v/>
      </x:c>
      <x:c r="U866" s="189" t="n">
        <x:v>169.00</x:v>
      </x:c>
      <x:c r="V866" s="189" t="n">
        <x:f ca="1">=SUM(U866/ round((O866- M866)/30.42,0))</x:f>
        <x:v/>
      </x:c>
      <x:c r="W866" s="195">
        <x:f ca="1">=IF(T866="","",IF(T866="-","",IF(U866=0,"",IF(OR(T866&gt;AA4,T866&lt;-AA4),"*",""))))</x:f>
        <x:v/>
      </x:c>
      <x:c r="X866" s="91" t="str">
        <x:v/>
      </x:c>
    </x:row>
    <x:row r="867" spans="1:25" s="12" x14ac:dyDescent="0.25">
      <x:c r="A867" s="96" t="str">
        <x:v>853</x:v>
      </x:c>
      <x:c r="B867" s="192" t="str">
        <x:v>FPR47411</x:v>
      </x:c>
      <x:c r="C867" s="192" t="str">
        <x:v>HP CLJ M476dn MFP</x:v>
      </x:c>
      <x:c r="D867" s="192" t="str">
        <x:v>Color Laser Prints</x:v>
      </x:c>
      <x:c r="E867" s="192" t="str">
        <x:v>CNB8G1S23R</x:v>
      </x:c>
      <x:c r="F867" s="192" t="str">
        <x:v>Active</x:v>
      </x:c>
      <x:c r="G867" s="192" t="str">
        <x:v>1321 - Charleston, SC</x:v>
      </x:c>
      <x:c r="H867" s="192" t="str">
        <x:v/>
      </x:c>
      <x:c r="I867" s="192" t="str">
        <x:v/>
      </x:c>
      <x:c r="J867" s="192" t="str">
        <x:v/>
      </x:c>
      <x:c r="K867" s="192" t="str">
        <x:v/>
      </x:c>
      <x:c r="L867" s="192" t="str">
        <x:v>1321</x:v>
      </x:c>
      <x:c r="M867" s="192" t="str">
        <x:v>11/1/2016</x:v>
      </x:c>
      <x:c r="N867" s="183" t="n">
        <x:v>0.00</x:v>
      </x:c>
      <x:c r="O867" s="192" t="str">
        <x:v>12/10/2016</x:v>
      </x:c>
      <x:c r="P867" s="183" t="n">
        <x:v>164.00</x:v>
      </x:c>
      <x:c r="Q867" s="207" t="n">
        <x:v>0.00</x:v>
      </x:c>
      <x:c r="R867" s="207" t="n">
        <x:v>0.0013</x:v>
      </x:c>
      <x:c r="S867" s="183" t="n">
        <x:v/>
      </x:c>
      <x:c r="T867" s="182" t="n">
        <x:f ca="1">=IF(AND(U867=0,S867&gt;0),-100%,IF(OR(S867=0,S867="-"),"-",IF(AND(S867=0,U867=0),0%,IF(S867&lt;U867,SUM(U867-S867)/S867,IF(S867&gt;U867,SUM(-1*(S867-U867)/S867),"")))))</x:f>
        <x:v/>
      </x:c>
      <x:c r="U867" s="183" t="n">
        <x:v>164.00</x:v>
      </x:c>
      <x:c r="V867" s="183" t="n">
        <x:f ca="1">=SUM(U867/ round((O867- M867)/30.42,0))</x:f>
        <x:v/>
      </x:c>
      <x:c r="W867" s="196">
        <x:f ca="1">=IF(T867="","",IF(T867="-","",IF(U867=0,"",IF(OR(T867&gt;AA4,T867&lt;-AA4),"*",""))))</x:f>
        <x:v/>
      </x:c>
      <x:c r="X867" s="98" t="str">
        <x:v/>
      </x:c>
    </x:row>
    <x:row r="868" spans="1:25" s="12" x14ac:dyDescent="0.25">
      <x:c r="A868" s="90" t="str">
        <x:v>854</x:v>
      </x:c>
      <x:c r="B868" s="191" t="str">
        <x:v>FPR48683</x:v>
      </x:c>
      <x:c r="C868" s="191" t="str">
        <x:v>HP CLJ M476nw</x:v>
      </x:c>
      <x:c r="D868" s="191" t="str">
        <x:v>Color Laser Prints</x:v>
      </x:c>
      <x:c r="E868" s="191" t="str">
        <x:v>CNB6H3HQ8P</x:v>
      </x:c>
      <x:c r="F868" s="191" t="str">
        <x:v>Active</x:v>
      </x:c>
      <x:c r="G868" s="191" t="str">
        <x:v>1066 - Oklahoma City Showroom</x:v>
      </x:c>
      <x:c r="H868" s="191" t="str">
        <x:v/>
      </x:c>
      <x:c r="I868" s="191" t="str">
        <x:v/>
      </x:c>
      <x:c r="J868" s="191" t="str">
        <x:v/>
      </x:c>
      <x:c r="K868" s="191" t="str">
        <x:v/>
      </x:c>
      <x:c r="L868" s="191" t="str">
        <x:v>1066</x:v>
      </x:c>
      <x:c r="M868" s="191" t="str">
        <x:v>8/31/2015</x:v>
      </x:c>
      <x:c r="N868" s="189" t="n">
        <x:v>150.00</x:v>
      </x:c>
      <x:c r="O868" s="191" t="str">
        <x:v>11/30/2015</x:v>
      </x:c>
      <x:c r="P868" s="189" t="n">
        <x:v>306.00</x:v>
      </x:c>
      <x:c r="Q868" s="206" t="n">
        <x:v>0.00</x:v>
      </x:c>
      <x:c r="R868" s="206" t="n">
        <x:v>0.0012</x:v>
      </x:c>
      <x:c r="S868" s="189" t="n">
        <x:v/>
      </x:c>
      <x:c r="T868" s="187" t="n">
        <x:f ca="1">=IF(AND(U868=0,S868&gt;0),-100%,IF(OR(S868=0,S868="-"),"-",IF(AND(S868=0,U868=0),0%,IF(S868&lt;U868,SUM(U868-S868)/S868,IF(S868&gt;U868,SUM(-1*(S868-U868)/S868),"")))))</x:f>
        <x:v/>
      </x:c>
      <x:c r="U868" s="189" t="n">
        <x:v>156.00</x:v>
      </x:c>
      <x:c r="V868" s="189" t="n">
        <x:f ca="1">=SUM(U868/ round((O868- M868)/30.42,0))</x:f>
        <x:v/>
      </x:c>
      <x:c r="W868" s="195">
        <x:f ca="1">=IF(T868="","",IF(T868="-","",IF(U868=0,"",IF(OR(T868&gt;AA4,T868&lt;-AA4),"*",""))))</x:f>
        <x:v/>
      </x:c>
      <x:c r="X868" s="91" t="str">
        <x:v/>
      </x:c>
    </x:row>
    <x:row r="869" spans="1:25" s="12" x14ac:dyDescent="0.25">
      <x:c r="A869" s="96" t="str">
        <x:v>855</x:v>
      </x:c>
      <x:c r="B869" s="192" t="str">
        <x:v>FPR51699</x:v>
      </x:c>
      <x:c r="C869" s="192" t="str">
        <x:v>HP CLJ M476nw</x:v>
      </x:c>
      <x:c r="D869" s="192" t="str">
        <x:v>Color Laser Prints</x:v>
      </x:c>
      <x:c r="E869" s="192" t="str">
        <x:v>CNB6H3J04G</x:v>
      </x:c>
      <x:c r="F869" s="192" t="str">
        <x:v>Active</x:v>
      </x:c>
      <x:c r="G869" s="192" t="str">
        <x:v>1083 - Southlake Expressions Home Gallery</x:v>
      </x:c>
      <x:c r="H869" s="192" t="str">
        <x:v/>
      </x:c>
      <x:c r="I869" s="192" t="str">
        <x:v/>
      </x:c>
      <x:c r="J869" s="192" t="str">
        <x:v>2</x:v>
      </x:c>
      <x:c r="K869" s="192" t="str">
        <x:v/>
      </x:c>
      <x:c r="L869" s="192" t="str">
        <x:v>1083</x:v>
      </x:c>
      <x:c r="M869" s="192" t="str">
        <x:v>6/4/2015</x:v>
      </x:c>
      <x:c r="N869" s="183" t="n">
        <x:v>0.00</x:v>
      </x:c>
      <x:c r="O869" s="192" t="str">
        <x:v>8/31/2015</x:v>
      </x:c>
      <x:c r="P869" s="183" t="n">
        <x:v>150.00</x:v>
      </x:c>
      <x:c r="Q869" s="207" t="n">
        <x:v>0.00</x:v>
      </x:c>
      <x:c r="R869" s="207" t="n">
        <x:v>0.0012</x:v>
      </x:c>
      <x:c r="S869" s="183" t="n">
        <x:v/>
      </x:c>
      <x:c r="T869" s="182" t="n">
        <x:f ca="1">=IF(AND(U869=0,S869&gt;0),-100%,IF(OR(S869=0,S869="-"),"-",IF(AND(S869=0,U869=0),0%,IF(S869&lt;U869,SUM(U869-S869)/S869,IF(S869&gt;U869,SUM(-1*(S869-U869)/S869),"")))))</x:f>
        <x:v/>
      </x:c>
      <x:c r="U869" s="183" t="n">
        <x:v>150.00</x:v>
      </x:c>
      <x:c r="V869" s="183" t="n">
        <x:f ca="1">=SUM(U869/ round((O869- M869)/30.42,0))</x:f>
        <x:v/>
      </x:c>
      <x:c r="W869" s="196">
        <x:f ca="1">=IF(T869="","",IF(T869="-","",IF(U869=0,"",IF(OR(T869&gt;AA4,T869&lt;-AA4),"*",""))))</x:f>
        <x:v/>
      </x:c>
      <x:c r="X869" s="98" t="str">
        <x:v/>
      </x:c>
    </x:row>
    <x:row r="870" spans="1:25" s="12" x14ac:dyDescent="0.25">
      <x:c r="A870" s="90" t="str">
        <x:v>856</x:v>
      </x:c>
      <x:c r="B870" s="191" t="str">
        <x:v>FPR51587</x:v>
      </x:c>
      <x:c r="C870" s="191" t="str">
        <x:v>Ricoh SP C320DN</x:v>
      </x:c>
      <x:c r="D870" s="191" t="str">
        <x:v>Color Laser Prints</x:v>
      </x:c>
      <x:c r="E870" s="191" t="str">
        <x:v>S9948600619</x:v>
      </x:c>
      <x:c r="F870" s="191" t="str">
        <x:v>Active</x:v>
      </x:c>
      <x:c r="G870" s="191" t="str">
        <x:v>1008 - Lubbock</x:v>
      </x:c>
      <x:c r="H870" s="191" t="str">
        <x:v/>
      </x:c>
      <x:c r="I870" s="191" t="str">
        <x:v/>
      </x:c>
      <x:c r="J870" s="191" t="str">
        <x:v/>
      </x:c>
      <x:c r="K870" s="191" t="str">
        <x:v>Adrian Rojas</x:v>
      </x:c>
      <x:c r="L870" s="191" t="str">
        <x:v>1008</x:v>
      </x:c>
      <x:c r="M870" s="191" t="str">
        <x:v>6/4/2014</x:v>
      </x:c>
      <x:c r="N870" s="189" t="n">
        <x:v>1.00</x:v>
      </x:c>
      <x:c r="O870" s="191" t="str">
        <x:v>11/30/2014</x:v>
      </x:c>
      <x:c r="P870" s="189" t="n">
        <x:v>141.00</x:v>
      </x:c>
      <x:c r="Q870" s="206" t="n">
        <x:v>0.00</x:v>
      </x:c>
      <x:c r="R870" s="206" t="n">
        <x:v>0.0011</x:v>
      </x:c>
      <x:c r="S870" s="189" t="n">
        <x:v/>
      </x:c>
      <x:c r="T870" s="187" t="n">
        <x:f ca="1">=IF(AND(U870=0,S870&gt;0),-100%,IF(OR(S870=0,S870="-"),"-",IF(AND(S870=0,U870=0),0%,IF(S870&lt;U870,SUM(U870-S870)/S870,IF(S870&gt;U870,SUM(-1*(S870-U870)/S870),"")))))</x:f>
        <x:v/>
      </x:c>
      <x:c r="U870" s="189" t="n">
        <x:v>140.00</x:v>
      </x:c>
      <x:c r="V870" s="189" t="n">
        <x:f ca="1">=SUM(U870/ round((O870- M870)/30.42,0))</x:f>
        <x:v/>
      </x:c>
      <x:c r="W870" s="195">
        <x:f ca="1">=IF(T870="","",IF(T870="-","",IF(U870=0,"",IF(OR(T870&gt;AA4,T870&lt;-AA4),"*",""))))</x:f>
        <x:v/>
      </x:c>
      <x:c r="X870" s="91" t="str">
        <x:v/>
      </x:c>
    </x:row>
    <x:row r="871" spans="1:25" s="12" x14ac:dyDescent="0.25">
      <x:c r="A871" s="96" t="str">
        <x:v>857</x:v>
      </x:c>
      <x:c r="B871" s="192" t="str">
        <x:v>FPR49206</x:v>
      </x:c>
      <x:c r="C871" s="192" t="str">
        <x:v>HP CLJ M476dn MFP</x:v>
      </x:c>
      <x:c r="D871" s="192" t="str">
        <x:v>Color Laser Prints</x:v>
      </x:c>
      <x:c r="E871" s="192" t="str">
        <x:v>CNB6G415S2</x:v>
      </x:c>
      <x:c r="F871" s="192" t="str">
        <x:v>Active</x:v>
      </x:c>
      <x:c r="G871" s="192" t="str">
        <x:v>M100 - Water Gardens Bldg.</x:v>
      </x:c>
      <x:c r="H871" s="192" t="str">
        <x:v/>
      </x:c>
      <x:c r="I871" s="192" t="str">
        <x:v>President's Office</x:v>
      </x:c>
      <x:c r="J871" s="192" t="str">
        <x:v/>
      </x:c>
      <x:c r="K871" s="192" t="str">
        <x:v>Mike Swedick</x:v>
      </x:c>
      <x:c r="L871" s="192" t="str">
        <x:v>1999-F501</x:v>
      </x:c>
      <x:c r="M871" s="192" t="str">
        <x:v>12/9/2014</x:v>
      </x:c>
      <x:c r="N871" s="183" t="n">
        <x:v>14.00</x:v>
      </x:c>
      <x:c r="O871" s="192" t="str">
        <x:v>2/28/2015</x:v>
      </x:c>
      <x:c r="P871" s="183" t="n">
        <x:v>139.00</x:v>
      </x:c>
      <x:c r="Q871" s="207" t="n">
        <x:v>0.00</x:v>
      </x:c>
      <x:c r="R871" s="207" t="n">
        <x:v>0.001</x:v>
      </x:c>
      <x:c r="S871" s="183" t="n">
        <x:v/>
      </x:c>
      <x:c r="T871" s="182" t="n">
        <x:f ca="1">=IF(AND(U871=0,S871&gt;0),-100%,IF(OR(S871=0,S871="-"),"-",IF(AND(S871=0,U871=0),0%,IF(S871&lt;U871,SUM(U871-S871)/S871,IF(S871&gt;U871,SUM(-1*(S871-U871)/S871),"")))))</x:f>
        <x:v/>
      </x:c>
      <x:c r="U871" s="183" t="n">
        <x:v>125.00</x:v>
      </x:c>
      <x:c r="V871" s="183" t="n">
        <x:f ca="1">=SUM(U871/ round((O871- M871)/30.42,0))</x:f>
        <x:v/>
      </x:c>
      <x:c r="W871" s="196">
        <x:f ca="1">=IF(T871="","",IF(T871="-","",IF(U871=0,"",IF(OR(T871&gt;AA4,T871&lt;-AA4),"*",""))))</x:f>
        <x:v/>
      </x:c>
      <x:c r="X871" s="98" t="str">
        <x:v/>
      </x:c>
    </x:row>
    <x:row r="872" spans="1:25" s="12" x14ac:dyDescent="0.25">
      <x:c r="A872" s="90" t="str">
        <x:v>858</x:v>
      </x:c>
      <x:c r="B872" s="191" t="str">
        <x:v>FPR48745</x:v>
      </x:c>
      <x:c r="C872" s="191" t="str">
        <x:v>HP CLJ M476nw</x:v>
      </x:c>
      <x:c r="D872" s="191" t="str">
        <x:v>Color Laser Prints</x:v>
      </x:c>
      <x:c r="E872" s="191" t="str">
        <x:v>CNB6G2T8SB</x:v>
      </x:c>
      <x:c r="F872" s="191" t="str">
        <x:v>Active</x:v>
      </x:c>
      <x:c r="G872" s="191" t="str">
        <x:v>M650 - Fort Worth (Corp)</x:v>
      </x:c>
      <x:c r="H872" s="191" t="str">
        <x:v/>
      </x:c>
      <x:c r="I872" s="191" t="str">
        <x:v/>
      </x:c>
      <x:c r="J872" s="191" t="str">
        <x:v/>
      </x:c>
      <x:c r="K872" s="191" t="str">
        <x:v>J. Schraub</x:v>
      </x:c>
      <x:c r="L872" s="191" t="str">
        <x:v>F501</x:v>
      </x:c>
      <x:c r="M872" s="191" t="str">
        <x:v>6/1/2014</x:v>
      </x:c>
      <x:c r="N872" s="189" t="n">
        <x:v>0.00</x:v>
      </x:c>
      <x:c r="O872" s="191" t="str">
        <x:v>12/9/2014</x:v>
      </x:c>
      <x:c r="P872" s="189" t="n">
        <x:v>106.00</x:v>
      </x:c>
      <x:c r="Q872" s="206" t="n">
        <x:v>0.00</x:v>
      </x:c>
      <x:c r="R872" s="206" t="n">
        <x:v>0.0008</x:v>
      </x:c>
      <x:c r="S872" s="189" t="n">
        <x:v/>
      </x:c>
      <x:c r="T872" s="187" t="n">
        <x:f ca="1">=IF(AND(U872=0,S872&gt;0),-100%,IF(OR(S872=0,S872="-"),"-",IF(AND(S872=0,U872=0),0%,IF(S872&lt;U872,SUM(U872-S872)/S872,IF(S872&gt;U872,SUM(-1*(S872-U872)/S872),"")))))</x:f>
        <x:v/>
      </x:c>
      <x:c r="U872" s="189" t="n">
        <x:v>106.00</x:v>
      </x:c>
      <x:c r="V872" s="189" t="n">
        <x:f ca="1">=SUM(U872/ round((O872- M872)/30.42,0))</x:f>
        <x:v/>
      </x:c>
      <x:c r="W872" s="195">
        <x:f ca="1">=IF(T872="","",IF(T872="-","",IF(U872=0,"",IF(OR(T872&gt;AA4,T872&lt;-AA4),"*",""))))</x:f>
        <x:v/>
      </x:c>
      <x:c r="X872" s="91" t="str">
        <x:v/>
      </x:c>
    </x:row>
    <x:row r="873" spans="1:25" s="12" x14ac:dyDescent="0.25">
      <x:c r="A873" s="96" t="str">
        <x:v>859</x:v>
      </x:c>
      <x:c r="B873" s="192" t="str">
        <x:v>FPR49050</x:v>
      </x:c>
      <x:c r="C873" s="192" t="str">
        <x:v>HP CLJ M251</x:v>
      </x:c>
      <x:c r="D873" s="192" t="str">
        <x:v>Color Laser Prints</x:v>
      </x:c>
      <x:c r="E873" s="192" t="str">
        <x:v>CND1H25086</x:v>
      </x:c>
      <x:c r="F873" s="192" t="str">
        <x:v>Active</x:v>
      </x:c>
      <x:c r="G873" s="192" t="str">
        <x:v>M100 - Water Gardens Bldg.</x:v>
      </x:c>
      <x:c r="H873" s="192" t="str">
        <x:v/>
      </x:c>
      <x:c r="I873" s="192" t="str">
        <x:v/>
      </x:c>
      <x:c r="J873" s="192" t="str">
        <x:v/>
      </x:c>
      <x:c r="K873" s="192" t="str">
        <x:v>Brad Marsh</x:v>
      </x:c>
      <x:c r="L873" s="192" t="str">
        <x:v>M300</x:v>
      </x:c>
      <x:c r="M873" s="192" t="str">
        <x:v>2/22/2016</x:v>
      </x:c>
      <x:c r="N873" s="183" t="n">
        <x:v>1355.00</x:v>
      </x:c>
      <x:c r="O873" s="192" t="str">
        <x:v>5/27/2016</x:v>
      </x:c>
      <x:c r="P873" s="183" t="n">
        <x:v>1452.00</x:v>
      </x:c>
      <x:c r="Q873" s="207" t="n">
        <x:v>0.00</x:v>
      </x:c>
      <x:c r="R873" s="207" t="n">
        <x:v>0.0007</x:v>
      </x:c>
      <x:c r="S873" s="183" t="n">
        <x:v/>
      </x:c>
      <x:c r="T873" s="182" t="n">
        <x:f ca="1">=IF(AND(U873=0,S873&gt;0),-100%,IF(OR(S873=0,S873="-"),"-",IF(AND(S873=0,U873=0),0%,IF(S873&lt;U873,SUM(U873-S873)/S873,IF(S873&gt;U873,SUM(-1*(S873-U873)/S873),"")))))</x:f>
        <x:v/>
      </x:c>
      <x:c r="U873" s="183" t="n">
        <x:v>97.00</x:v>
      </x:c>
      <x:c r="V873" s="183" t="n">
        <x:f ca="1">=SUM(U873/ round((O873- M873)/30.42,0))</x:f>
        <x:v/>
      </x:c>
      <x:c r="W873" s="196">
        <x:f ca="1">=IF(T873="","",IF(T873="-","",IF(U873=0,"",IF(OR(T873&gt;AA4,T873&lt;-AA4),"*",""))))</x:f>
        <x:v/>
      </x:c>
      <x:c r="X873" s="98" t="str">
        <x:v/>
      </x:c>
    </x:row>
    <x:row r="874" spans="1:25" s="12" x14ac:dyDescent="0.25">
      <x:c r="A874" s="90" t="str">
        <x:v>860</x:v>
      </x:c>
      <x:c r="B874" s="191" t="str">
        <x:v>FPR49098</x:v>
      </x:c>
      <x:c r="C874" s="191" t="str">
        <x:v>HP CLJ M476dn MFP</x:v>
      </x:c>
      <x:c r="D874" s="191" t="str">
        <x:v>Color Laser Prints</x:v>
      </x:c>
      <x:c r="E874" s="191" t="str">
        <x:v>CNB8G4RH08</x:v>
      </x:c>
      <x:c r="F874" s="191" t="str">
        <x:v>Active</x:v>
      </x:c>
      <x:c r="G874" s="191" t="str">
        <x:v>1007 - Houston Central</x:v>
      </x:c>
      <x:c r="H874" s="191" t="str">
        <x:v/>
      </x:c>
      <x:c r="I874" s="191" t="str">
        <x:v/>
      </x:c>
      <x:c r="J874" s="191" t="str">
        <x:v/>
      </x:c>
      <x:c r="K874" s="191" t="str">
        <x:v>Greg</x:v>
      </x:c>
      <x:c r="L874" s="191" t="str">
        <x:v>1007</x:v>
      </x:c>
      <x:c r="M874" s="191" t="str">
        <x:v>6/1/2014</x:v>
      </x:c>
      <x:c r="N874" s="189" t="n">
        <x:v>3.00</x:v>
      </x:c>
      <x:c r="O874" s="191" t="str">
        <x:v>12/9/2014</x:v>
      </x:c>
      <x:c r="P874" s="189" t="n">
        <x:v>96.00</x:v>
      </x:c>
      <x:c r="Q874" s="206" t="n">
        <x:v>0.00</x:v>
      </x:c>
      <x:c r="R874" s="206" t="n">
        <x:v>0.0007</x:v>
      </x:c>
      <x:c r="S874" s="189" t="n">
        <x:v/>
      </x:c>
      <x:c r="T874" s="187" t="n">
        <x:f ca="1">=IF(AND(U874=0,S874&gt;0),-100%,IF(OR(S874=0,S874="-"),"-",IF(AND(S874=0,U874=0),0%,IF(S874&lt;U874,SUM(U874-S874)/S874,IF(S874&gt;U874,SUM(-1*(S874-U874)/S874),"")))))</x:f>
        <x:v/>
      </x:c>
      <x:c r="U874" s="189" t="n">
        <x:v>93.00</x:v>
      </x:c>
      <x:c r="V874" s="189" t="n">
        <x:f ca="1">=SUM(U874/ round((O874- M874)/30.42,0))</x:f>
        <x:v/>
      </x:c>
      <x:c r="W874" s="195">
        <x:f ca="1">=IF(T874="","",IF(T874="-","",IF(U874=0,"",IF(OR(T874&gt;AA4,T874&lt;-AA4),"*",""))))</x:f>
        <x:v/>
      </x:c>
      <x:c r="X874" s="91" t="str">
        <x:v/>
      </x:c>
    </x:row>
    <x:row r="875" spans="1:25" s="12" x14ac:dyDescent="0.25">
      <x:c r="A875" s="96" t="str">
        <x:v>861</x:v>
      </x:c>
      <x:c r="B875" s="192" t="str">
        <x:v>FPR50664</x:v>
      </x:c>
      <x:c r="C875" s="192" t="str">
        <x:v>HP CLJ M476nw</x:v>
      </x:c>
      <x:c r="D875" s="192" t="str">
        <x:v>Color Laser Prints</x:v>
      </x:c>
      <x:c r="E875" s="192" t="str">
        <x:v>CNB6G4M45M</x:v>
      </x:c>
      <x:c r="F875" s="192" t="str">
        <x:v>Active</x:v>
      </x:c>
      <x:c r="G875" s="192" t="str">
        <x:v>M650 - Fort Worth (Corp)</x:v>
      </x:c>
      <x:c r="H875" s="192" t="str">
        <x:v/>
      </x:c>
      <x:c r="I875" s="192" t="str">
        <x:v>Business Intelligence</x:v>
      </x:c>
      <x:c r="J875" s="192" t="str">
        <x:v/>
      </x:c>
      <x:c r="K875" s="192" t="str">
        <x:v/>
      </x:c>
      <x:c r="L875" s="192" t="str">
        <x:v>F801</x:v>
      </x:c>
      <x:c r="M875" s="192" t="str">
        <x:v>6/1/2014</x:v>
      </x:c>
      <x:c r="N875" s="183" t="n">
        <x:v>3.00</x:v>
      </x:c>
      <x:c r="O875" s="192" t="str">
        <x:v>12/9/2014</x:v>
      </x:c>
      <x:c r="P875" s="183" t="n">
        <x:v>89.00</x:v>
      </x:c>
      <x:c r="Q875" s="207" t="n">
        <x:v>0.00</x:v>
      </x:c>
      <x:c r="R875" s="207" t="n">
        <x:v>0.0007</x:v>
      </x:c>
      <x:c r="S875" s="183" t="n">
        <x:v/>
      </x:c>
      <x:c r="T875" s="182" t="n">
        <x:f ca="1">=IF(AND(U875=0,S875&gt;0),-100%,IF(OR(S875=0,S875="-"),"-",IF(AND(S875=0,U875=0),0%,IF(S875&lt;U875,SUM(U875-S875)/S875,IF(S875&gt;U875,SUM(-1*(S875-U875)/S875),"")))))</x:f>
        <x:v/>
      </x:c>
      <x:c r="U875" s="183" t="n">
        <x:v>86.00</x:v>
      </x:c>
      <x:c r="V875" s="183" t="n">
        <x:f ca="1">=SUM(U875/ round((O875- M875)/30.42,0))</x:f>
        <x:v/>
      </x:c>
      <x:c r="W875" s="196">
        <x:f ca="1">=IF(T875="","",IF(T875="-","",IF(U875=0,"",IF(OR(T875&gt;AA4,T875&lt;-AA4),"*",""))))</x:f>
        <x:v/>
      </x:c>
      <x:c r="X875" s="98" t="str">
        <x:v/>
      </x:c>
    </x:row>
    <x:row r="876" spans="1:25" s="12" x14ac:dyDescent="0.25">
      <x:c r="A876" s="90" t="str">
        <x:v>862</x:v>
      </x:c>
      <x:c r="B876" s="191" t="str">
        <x:v>FPR49487</x:v>
      </x:c>
      <x:c r="C876" s="191" t="str">
        <x:v>Ricoh SP C320DN</x:v>
      </x:c>
      <x:c r="D876" s="191" t="str">
        <x:v>Color Laser Prints</x:v>
      </x:c>
      <x:c r="E876" s="191" t="str">
        <x:v>S9949200593</x:v>
      </x:c>
      <x:c r="F876" s="191" t="str">
        <x:v>Active</x:v>
      </x:c>
      <x:c r="G876" s="191" t="str">
        <x:v>3011 - Scottsdale, AZ</x:v>
      </x:c>
      <x:c r="H876" s="191" t="str">
        <x:v/>
      </x:c>
      <x:c r="I876" s="191" t="str">
        <x:v>Not In Use</x:v>
      </x:c>
      <x:c r="J876" s="191" t="str">
        <x:v>1</x:v>
      </x:c>
      <x:c r="K876" s="191" t="str">
        <x:v/>
      </x:c>
      <x:c r="L876" s="191" t="str">
        <x:v>3011</x:v>
      </x:c>
      <x:c r="M876" s="191" t="str">
        <x:v>5/31/2017</x:v>
      </x:c>
      <x:c r="N876" s="189" t="n">
        <x:v>3080.00</x:v>
      </x:c>
      <x:c r="O876" s="191" t="str">
        <x:v>9/2/2017</x:v>
      </x:c>
      <x:c r="P876" s="189" t="n">
        <x:v>3166.00</x:v>
      </x:c>
      <x:c r="Q876" s="206" t="n">
        <x:v>0.00</x:v>
      </x:c>
      <x:c r="R876" s="206" t="n">
        <x:v>0.0007</x:v>
      </x:c>
      <x:c r="S876" s="189" t="n">
        <x:v/>
      </x:c>
      <x:c r="T876" s="187" t="n">
        <x:f ca="1">=IF(AND(U876=0,S876&gt;0),-100%,IF(OR(S876=0,S876="-"),"-",IF(AND(S876=0,U876=0),0%,IF(S876&lt;U876,SUM(U876-S876)/S876,IF(S876&gt;U876,SUM(-1*(S876-U876)/S876),"")))))</x:f>
        <x:v/>
      </x:c>
      <x:c r="U876" s="189" t="n">
        <x:v>86.00</x:v>
      </x:c>
      <x:c r="V876" s="189" t="n">
        <x:f ca="1">=SUM(U876/ round((O876- M876)/30.42,0))</x:f>
        <x:v/>
      </x:c>
      <x:c r="W876" s="195">
        <x:f ca="1">=IF(T876="","",IF(T876="-","",IF(U876=0,"",IF(OR(T876&gt;AA4,T876&lt;-AA4),"*",""))))</x:f>
        <x:v/>
      </x:c>
      <x:c r="X876" s="91" t="str">
        <x:v/>
      </x:c>
    </x:row>
    <x:row r="877" spans="1:25" s="12" x14ac:dyDescent="0.25">
      <x:c r="A877" s="96" t="str">
        <x:v>863</x:v>
      </x:c>
      <x:c r="B877" s="192" t="str">
        <x:v>FPR47324</x:v>
      </x:c>
      <x:c r="C877" s="192" t="str">
        <x:v>HP CLJ M476dn MFP</x:v>
      </x:c>
      <x:c r="D877" s="192" t="str">
        <x:v>Color Laser Prints</x:v>
      </x:c>
      <x:c r="E877" s="192" t="str">
        <x:v>CNB8G1S2DQ</x:v>
      </x:c>
      <x:c r="F877" s="192" t="str">
        <x:v>Active</x:v>
      </x:c>
      <x:c r="G877" s="192" t="str">
        <x:v>1029 - San Angelo</x:v>
      </x:c>
      <x:c r="H877" s="192" t="str">
        <x:v/>
      </x:c>
      <x:c r="I877" s="192" t="str">
        <x:v/>
      </x:c>
      <x:c r="J877" s="192" t="str">
        <x:v/>
      </x:c>
      <x:c r="K877" s="192" t="str">
        <x:v>Mike</x:v>
      </x:c>
      <x:c r="L877" s="192" t="str">
        <x:v>1029</x:v>
      </x:c>
      <x:c r="M877" s="192" t="str">
        <x:v>6/1/2014</x:v>
      </x:c>
      <x:c r="N877" s="183" t="n">
        <x:v>1.00</x:v>
      </x:c>
      <x:c r="O877" s="192" t="str">
        <x:v>11/30/2014</x:v>
      </x:c>
      <x:c r="P877" s="183" t="n">
        <x:v>85.00</x:v>
      </x:c>
      <x:c r="Q877" s="207" t="n">
        <x:v>0.00</x:v>
      </x:c>
      <x:c r="R877" s="207" t="n">
        <x:v>0.0006</x:v>
      </x:c>
      <x:c r="S877" s="183" t="n">
        <x:v/>
      </x:c>
      <x:c r="T877" s="182" t="n">
        <x:f ca="1">=IF(AND(U877=0,S877&gt;0),-100%,IF(OR(S877=0,S877="-"),"-",IF(AND(S877=0,U877=0),0%,IF(S877&lt;U877,SUM(U877-S877)/S877,IF(S877&gt;U877,SUM(-1*(S877-U877)/S877),"")))))</x:f>
        <x:v/>
      </x:c>
      <x:c r="U877" s="183" t="n">
        <x:v>84.00</x:v>
      </x:c>
      <x:c r="V877" s="183" t="n">
        <x:f ca="1">=SUM(U877/ round((O877- M877)/30.42,0))</x:f>
        <x:v/>
      </x:c>
      <x:c r="W877" s="196">
        <x:f ca="1">=IF(T877="","",IF(T877="-","",IF(U877=0,"",IF(OR(T877&gt;AA4,T877&lt;-AA4),"*",""))))</x:f>
        <x:v/>
      </x:c>
      <x:c r="X877" s="98" t="str">
        <x:v/>
      </x:c>
    </x:row>
    <x:row r="878" spans="1:25" s="12" x14ac:dyDescent="0.25">
      <x:c r="A878" s="90" t="str">
        <x:v>864</x:v>
      </x:c>
      <x:c r="B878" s="191" t="str">
        <x:v>FPR48671</x:v>
      </x:c>
      <x:c r="C878" s="191" t="str">
        <x:v>Ricoh SP C320DN</x:v>
      </x:c>
      <x:c r="D878" s="191" t="str">
        <x:v>Color Laser Prints</x:v>
      </x:c>
      <x:c r="E878" s="191" t="str">
        <x:v>S9948500607</x:v>
      </x:c>
      <x:c r="F878" s="191" t="str">
        <x:v>Active</x:v>
      </x:c>
      <x:c r="G878" s="191" t="str">
        <x:v>M650 - Annex</x:v>
      </x:c>
      <x:c r="H878" s="191" t="str">
        <x:v/>
      </x:c>
      <x:c r="I878" s="191" t="str">
        <x:v>AP</x:v>
      </x:c>
      <x:c r="J878" s="191" t="str">
        <x:v/>
      </x:c>
      <x:c r="K878" s="191" t="str">
        <x:v>Eric Blanchard</x:v>
      </x:c>
      <x:c r="L878" s="191" t="str">
        <x:v>M151</x:v>
      </x:c>
      <x:c r="M878" s="191" t="str">
        <x:v>5/27/2016</x:v>
      </x:c>
      <x:c r="N878" s="189" t="n">
        <x:v>230.00</x:v>
      </x:c>
      <x:c r="O878" s="191" t="str">
        <x:v>9/1/2016</x:v>
      </x:c>
      <x:c r="P878" s="189" t="n">
        <x:v>294.00</x:v>
      </x:c>
      <x:c r="Q878" s="206" t="n">
        <x:v>0.00</x:v>
      </x:c>
      <x:c r="R878" s="206" t="n">
        <x:v>0.0005</x:v>
      </x:c>
      <x:c r="S878" s="189" t="n">
        <x:v/>
      </x:c>
      <x:c r="T878" s="187" t="n">
        <x:f ca="1">=IF(AND(U878=0,S878&gt;0),-100%,IF(OR(S878=0,S878="-"),"-",IF(AND(S878=0,U878=0),0%,IF(S878&lt;U878,SUM(U878-S878)/S878,IF(S878&gt;U878,SUM(-1*(S878-U878)/S878),"")))))</x:f>
        <x:v/>
      </x:c>
      <x:c r="U878" s="189" t="n">
        <x:v>64.00</x:v>
      </x:c>
      <x:c r="V878" s="189" t="n">
        <x:f ca="1">=SUM(U878/ round((O878- M878)/30.42,0))</x:f>
        <x:v/>
      </x:c>
      <x:c r="W878" s="195">
        <x:f ca="1">=IF(T878="","",IF(T878="-","",IF(U878=0,"",IF(OR(T878&gt;AA4,T878&lt;-AA4),"*",""))))</x:f>
        <x:v/>
      </x:c>
      <x:c r="X878" s="91" t="str">
        <x:v/>
      </x:c>
    </x:row>
    <x:row r="879" spans="1:25" s="12" x14ac:dyDescent="0.25">
      <x:c r="A879" s="96" t="str">
        <x:v>865</x:v>
      </x:c>
      <x:c r="B879" s="192" t="str">
        <x:v>FPR49582</x:v>
      </x:c>
      <x:c r="C879" s="192" t="str">
        <x:v>Ricoh SP C320DN</x:v>
      </x:c>
      <x:c r="D879" s="192" t="str">
        <x:v>Color Laser Prints</x:v>
      </x:c>
      <x:c r="E879" s="192" t="str">
        <x:v>S9949100605</x:v>
      </x:c>
      <x:c r="F879" s="192" t="str">
        <x:v>Active</x:v>
      </x:c>
      <x:c r="G879" s="192" t="str">
        <x:v>1050 - Longview HVAC</x:v>
      </x:c>
      <x:c r="H879" s="192" t="str">
        <x:v/>
      </x:c>
      <x:c r="I879" s="192" t="str">
        <x:v>Sales Area</x:v>
      </x:c>
      <x:c r="J879" s="192" t="str">
        <x:v/>
      </x:c>
      <x:c r="K879" s="192" t="str">
        <x:v/>
      </x:c>
      <x:c r="L879" s="192" t="str">
        <x:v>1050</x:v>
      </x:c>
      <x:c r="M879" s="192" t="str">
        <x:v>6/1/2014</x:v>
      </x:c>
      <x:c r="N879" s="183" t="n">
        <x:v>0.00</x:v>
      </x:c>
      <x:c r="O879" s="192" t="str">
        <x:v>12/9/2014</x:v>
      </x:c>
      <x:c r="P879" s="183" t="n">
        <x:v>50.00</x:v>
      </x:c>
      <x:c r="Q879" s="207" t="n">
        <x:v>0.00</x:v>
      </x:c>
      <x:c r="R879" s="207" t="n">
        <x:v>0.0004</x:v>
      </x:c>
      <x:c r="S879" s="183" t="n">
        <x:v/>
      </x:c>
      <x:c r="T879" s="182" t="n">
        <x:f ca="1">=IF(AND(U879=0,S879&gt;0),-100%,IF(OR(S879=0,S879="-"),"-",IF(AND(S879=0,U879=0),0%,IF(S879&lt;U879,SUM(U879-S879)/S879,IF(S879&gt;U879,SUM(-1*(S879-U879)/S879),"")))))</x:f>
        <x:v/>
      </x:c>
      <x:c r="U879" s="183" t="n">
        <x:v>50.00</x:v>
      </x:c>
      <x:c r="V879" s="183" t="n">
        <x:f ca="1">=SUM(U879/ round((O879- M879)/30.42,0))</x:f>
        <x:v/>
      </x:c>
      <x:c r="W879" s="196">
        <x:f ca="1">=IF(T879="","",IF(T879="-","",IF(U879=0,"",IF(OR(T879&gt;AA4,T879&lt;-AA4),"*",""))))</x:f>
        <x:v/>
      </x:c>
      <x:c r="X879" s="98" t="str">
        <x:v/>
      </x:c>
    </x:row>
    <x:row r="880" spans="1:25" s="12" x14ac:dyDescent="0.25">
      <x:c r="A880" s="90" t="str">
        <x:v>866</x:v>
      </x:c>
      <x:c r="B880" s="191" t="str">
        <x:v>FPR49207</x:v>
      </x:c>
      <x:c r="C880" s="191" t="str">
        <x:v>HP CLJ M476dn MFP</x:v>
      </x:c>
      <x:c r="D880" s="191" t="str">
        <x:v>Color Laser Prints</x:v>
      </x:c>
      <x:c r="E880" s="191" t="str">
        <x:v>CNB8G4RGMC</x:v>
      </x:c>
      <x:c r="F880" s="191" t="str">
        <x:v>Active</x:v>
      </x:c>
      <x:c r="G880" s="191" t="str">
        <x:v>1073 - Houston PVF</x:v>
      </x:c>
      <x:c r="H880" s="191" t="str">
        <x:v/>
      </x:c>
      <x:c r="I880" s="191" t="str">
        <x:v/>
      </x:c>
      <x:c r="J880" s="191" t="str">
        <x:v/>
      </x:c>
      <x:c r="K880" s="191" t="str">
        <x:v>Marty</x:v>
      </x:c>
      <x:c r="L880" s="191" t="str">
        <x:v>1073</x:v>
      </x:c>
      <x:c r="M880" s="191" t="str">
        <x:v>6/1/2014</x:v>
      </x:c>
      <x:c r="N880" s="189" t="n">
        <x:v>3.00</x:v>
      </x:c>
      <x:c r="O880" s="191" t="str">
        <x:v>12/9/2014</x:v>
      </x:c>
      <x:c r="P880" s="189" t="n">
        <x:v>49.00</x:v>
      </x:c>
      <x:c r="Q880" s="206" t="n">
        <x:v>0.00</x:v>
      </x:c>
      <x:c r="R880" s="206" t="n">
        <x:v>0.0004</x:v>
      </x:c>
      <x:c r="S880" s="189" t="n">
        <x:v/>
      </x:c>
      <x:c r="T880" s="187" t="n">
        <x:f ca="1">=IF(AND(U880=0,S880&gt;0),-100%,IF(OR(S880=0,S880="-"),"-",IF(AND(S880=0,U880=0),0%,IF(S880&lt;U880,SUM(U880-S880)/S880,IF(S880&gt;U880,SUM(-1*(S880-U880)/S880),"")))))</x:f>
        <x:v/>
      </x:c>
      <x:c r="U880" s="189" t="n">
        <x:v>46.00</x:v>
      </x:c>
      <x:c r="V880" s="189" t="n">
        <x:f ca="1">=SUM(U880/ round((O880- M880)/30.42,0))</x:f>
        <x:v/>
      </x:c>
      <x:c r="W880" s="195">
        <x:f ca="1">=IF(T880="","",IF(T880="-","",IF(U880=0,"",IF(OR(T880&gt;AA4,T880&lt;-AA4),"*",""))))</x:f>
        <x:v/>
      </x:c>
      <x:c r="X880" s="91" t="str">
        <x:v/>
      </x:c>
    </x:row>
    <x:row r="881" spans="1:25" s="12" x14ac:dyDescent="0.25">
      <x:c r="A881" s="96" t="str">
        <x:v>867</x:v>
      </x:c>
      <x:c r="B881" s="192" t="str">
        <x:v>FPR50493</x:v>
      </x:c>
      <x:c r="C881" s="192" t="str">
        <x:v>HP CLJ M375nw</x:v>
      </x:c>
      <x:c r="D881" s="192" t="str">
        <x:v>Color Laser Prints</x:v>
      </x:c>
      <x:c r="E881" s="192" t="str">
        <x:v>CNB8D87X1S</x:v>
      </x:c>
      <x:c r="F881" s="192" t="str">
        <x:v>Active</x:v>
      </x:c>
      <x:c r="G881" s="192" t="str">
        <x:v>1040 - Las Cruces</x:v>
      </x:c>
      <x:c r="H881" s="192" t="str">
        <x:v/>
      </x:c>
      <x:c r="I881" s="192" t="str">
        <x:v/>
      </x:c>
      <x:c r="J881" s="192" t="str">
        <x:v/>
      </x:c>
      <x:c r="K881" s="192" t="str">
        <x:v>Tina</x:v>
      </x:c>
      <x:c r="L881" s="192" t="str">
        <x:v>1040</x:v>
      </x:c>
      <x:c r="M881" s="192" t="str">
        <x:v>11/20/2015</x:v>
      </x:c>
      <x:c r="N881" s="183" t="n">
        <x:v>12471.00</x:v>
      </x:c>
      <x:c r="O881" s="192" t="str">
        <x:v>2/22/2016</x:v>
      </x:c>
      <x:c r="P881" s="183" t="n">
        <x:v>12510.00</x:v>
      </x:c>
      <x:c r="Q881" s="207" t="n">
        <x:v>0.00</x:v>
      </x:c>
      <x:c r="R881" s="207" t="n">
        <x:v>0.0003</x:v>
      </x:c>
      <x:c r="S881" s="183" t="n">
        <x:v/>
      </x:c>
      <x:c r="T881" s="182" t="n">
        <x:f ca="1">=IF(AND(U881=0,S881&gt;0),-100%,IF(OR(S881=0,S881="-"),"-",IF(AND(S881=0,U881=0),0%,IF(S881&lt;U881,SUM(U881-S881)/S881,IF(S881&gt;U881,SUM(-1*(S881-U881)/S881),"")))))</x:f>
        <x:v/>
      </x:c>
      <x:c r="U881" s="183" t="n">
        <x:v>39.00</x:v>
      </x:c>
      <x:c r="V881" s="183" t="n">
        <x:f ca="1">=SUM(U881/ round((O881- M881)/30.42,0))</x:f>
        <x:v/>
      </x:c>
      <x:c r="W881" s="196">
        <x:f ca="1">=IF(T881="","",IF(T881="-","",IF(U881=0,"",IF(OR(T881&gt;AA4,T881&lt;-AA4),"*",""))))</x:f>
        <x:v/>
      </x:c>
      <x:c r="X881" s="98" t="str">
        <x:v/>
      </x:c>
    </x:row>
    <x:row r="882" spans="1:25" s="12" x14ac:dyDescent="0.25">
      <x:c r="A882" s="90" t="str">
        <x:v>868</x:v>
      </x:c>
      <x:c r="B882" s="191" t="str">
        <x:v>FPR50665</x:v>
      </x:c>
      <x:c r="C882" s="191" t="str">
        <x:v>HP CLJ M476dn MFP</x:v>
      </x:c>
      <x:c r="D882" s="191" t="str">
        <x:v>Color Laser Prints</x:v>
      </x:c>
      <x:c r="E882" s="191" t="str">
        <x:v>CNB8G7M289</x:v>
      </x:c>
      <x:c r="F882" s="191" t="str">
        <x:v>Active</x:v>
      </x:c>
      <x:c r="G882" s="191" t="str">
        <x:v>1003 - Dallas</x:v>
      </x:c>
      <x:c r="H882" s="191" t="str">
        <x:v/>
      </x:c>
      <x:c r="I882" s="191" t="str">
        <x:v/>
      </x:c>
      <x:c r="J882" s="191" t="str">
        <x:v/>
      </x:c>
      <x:c r="K882" s="191" t="str">
        <x:v>Drew Roberts</x:v>
      </x:c>
      <x:c r="L882" s="191" t="str">
        <x:v>1003</x:v>
      </x:c>
      <x:c r="M882" s="191" t="str">
        <x:v>2/28/2015</x:v>
      </x:c>
      <x:c r="N882" s="189" t="n">
        <x:v>472.00</x:v>
      </x:c>
      <x:c r="O882" s="191" t="str">
        <x:v>5/28/2015</x:v>
      </x:c>
      <x:c r="P882" s="189" t="n">
        <x:v>509.00</x:v>
      </x:c>
      <x:c r="Q882" s="206" t="n">
        <x:v>0.00</x:v>
      </x:c>
      <x:c r="R882" s="206" t="n">
        <x:v>0.0003</x:v>
      </x:c>
      <x:c r="S882" s="189" t="n">
        <x:v/>
      </x:c>
      <x:c r="T882" s="187" t="n">
        <x:f ca="1">=IF(AND(U882=0,S882&gt;0),-100%,IF(OR(S882=0,S882="-"),"-",IF(AND(S882=0,U882=0),0%,IF(S882&lt;U882,SUM(U882-S882)/S882,IF(S882&gt;U882,SUM(-1*(S882-U882)/S882),"")))))</x:f>
        <x:v/>
      </x:c>
      <x:c r="U882" s="189" t="n">
        <x:v>37.00</x:v>
      </x:c>
      <x:c r="V882" s="189" t="n">
        <x:f ca="1">=SUM(U882/ round((O882- M882)/30.42,0))</x:f>
        <x:v/>
      </x:c>
      <x:c r="W882" s="195">
        <x:f ca="1">=IF(T882="","",IF(T882="-","",IF(U882=0,"",IF(OR(T882&gt;AA4,T882&lt;-AA4),"*",""))))</x:f>
        <x:v/>
      </x:c>
      <x:c r="X882" s="91" t="str">
        <x:v/>
      </x:c>
    </x:row>
    <x:row r="883" spans="1:25" s="12" x14ac:dyDescent="0.25">
      <x:c r="A883" s="96" t="str">
        <x:v>869</x:v>
      </x:c>
      <x:c r="B883" s="192" t="str">
        <x:v>AFPR50656</x:v>
      </x:c>
      <x:c r="C883" s="192" t="str">
        <x:v>Ricoh SP C320DN</x:v>
      </x:c>
      <x:c r="D883" s="192" t="str">
        <x:v>Color Laser Prints</x:v>
      </x:c>
      <x:c r="E883" s="192" t="str">
        <x:v>S9949100604</x:v>
      </x:c>
      <x:c r="F883" s="192" t="str">
        <x:v>Inactive</x:v>
      </x:c>
      <x:c r="G883" s="192" t="str">
        <x:v>M650 - Fort Worth (Corp)</x:v>
      </x:c>
      <x:c r="H883" s="192" t="str">
        <x:v/>
      </x:c>
      <x:c r="I883" s="192" t="str">
        <x:v>Inactive (Came from Amarillo)</x:v>
      </x:c>
      <x:c r="J883" s="192" t="str">
        <x:v/>
      </x:c>
      <x:c r="K883" s="192" t="str">
        <x:v/>
      </x:c>
      <x:c r="L883" s="192" t="str">
        <x:v>Cannot Find</x:v>
      </x:c>
      <x:c r="M883" s="192" t="str">
        <x:v>6/1/2014</x:v>
      </x:c>
      <x:c r="N883" s="183" t="n">
        <x:v>0.00</x:v>
      </x:c>
      <x:c r="O883" s="192" t="str">
        <x:v>12/9/2014</x:v>
      </x:c>
      <x:c r="P883" s="183" t="n">
        <x:v>34.00</x:v>
      </x:c>
      <x:c r="Q883" s="207" t="n">
        <x:v>0.00</x:v>
      </x:c>
      <x:c r="R883" s="207" t="n">
        <x:v>0.0003</x:v>
      </x:c>
      <x:c r="S883" s="183" t="n">
        <x:v/>
      </x:c>
      <x:c r="T883" s="182" t="n">
        <x:f ca="1">=IF(AND(U883=0,S883&gt;0),-100%,IF(OR(S883=0,S883="-"),"-",IF(AND(S883=0,U883=0),0%,IF(S883&lt;U883,SUM(U883-S883)/S883,IF(S883&gt;U883,SUM(-1*(S883-U883)/S883),"")))))</x:f>
        <x:v/>
      </x:c>
      <x:c r="U883" s="183" t="n">
        <x:v>34.00</x:v>
      </x:c>
      <x:c r="V883" s="183" t="n">
        <x:f ca="1">=SUM(U883/ round((O883- M883)/30.42,0))</x:f>
        <x:v/>
      </x:c>
      <x:c r="W883" s="196">
        <x:f ca="1">=IF(T883="","",IF(T883="-","",IF(U883=0,"",IF(OR(T883&gt;AA4,T883&lt;-AA4),"*",""))))</x:f>
        <x:v/>
      </x:c>
      <x:c r="X883" s="98" t="str">
        <x:v/>
      </x:c>
    </x:row>
    <x:row r="884" spans="1:25" s="12" x14ac:dyDescent="0.25">
      <x:c r="A884" s="90" t="str">
        <x:v>870</x:v>
      </x:c>
      <x:c r="B884" s="191" t="str">
        <x:v>FPR50655</x:v>
      </x:c>
      <x:c r="C884" s="191" t="str">
        <x:v>Ricoh SP C320DN</x:v>
      </x:c>
      <x:c r="D884" s="191" t="str">
        <x:v>Color Laser Prints</x:v>
      </x:c>
      <x:c r="E884" s="191" t="str">
        <x:v>S9949100607</x:v>
      </x:c>
      <x:c r="F884" s="191" t="str">
        <x:v>Active</x:v>
      </x:c>
      <x:c r="G884" s="191" t="str">
        <x:v>1010 - Big Spring</x:v>
      </x:c>
      <x:c r="H884" s="191" t="str">
        <x:v/>
      </x:c>
      <x:c r="I884" s="191" t="str">
        <x:v>Left Office</x:v>
      </x:c>
      <x:c r="J884" s="191" t="str">
        <x:v/>
      </x:c>
      <x:c r="K884" s="191" t="str">
        <x:v/>
      </x:c>
      <x:c r="L884" s="191" t="str">
        <x:v>1010</x:v>
      </x:c>
      <x:c r="M884" s="191" t="str">
        <x:v>6/1/2014</x:v>
      </x:c>
      <x:c r="N884" s="189" t="n">
        <x:v>0.00</x:v>
      </x:c>
      <x:c r="O884" s="191" t="str">
        <x:v>11/30/2014</x:v>
      </x:c>
      <x:c r="P884" s="189" t="n">
        <x:v>28.00</x:v>
      </x:c>
      <x:c r="Q884" s="206" t="n">
        <x:v>0.00</x:v>
      </x:c>
      <x:c r="R884" s="206" t="n">
        <x:v>0.0002</x:v>
      </x:c>
      <x:c r="S884" s="189" t="n">
        <x:v/>
      </x:c>
      <x:c r="T884" s="187" t="n">
        <x:f ca="1">=IF(AND(U884=0,S884&gt;0),-100%,IF(OR(S884=0,S884="-"),"-",IF(AND(S884=0,U884=0),0%,IF(S884&lt;U884,SUM(U884-S884)/S884,IF(S884&gt;U884,SUM(-1*(S884-U884)/S884),"")))))</x:f>
        <x:v/>
      </x:c>
      <x:c r="U884" s="189" t="n">
        <x:v>28.00</x:v>
      </x:c>
      <x:c r="V884" s="189" t="n">
        <x:f ca="1">=SUM(U884/ round((O884- M884)/30.42,0))</x:f>
        <x:v/>
      </x:c>
      <x:c r="W884" s="195">
        <x:f ca="1">=IF(T884="","",IF(T884="-","",IF(U884=0,"",IF(OR(T884&gt;AA4,T884&lt;-AA4),"*",""))))</x:f>
        <x:v/>
      </x:c>
      <x:c r="X884" s="91" t="str">
        <x:v/>
      </x:c>
    </x:row>
    <x:row r="885" spans="1:25" s="12" x14ac:dyDescent="0.25">
      <x:c r="A885" s="96" t="str">
        <x:v>871</x:v>
      </x:c>
      <x:c r="B885" s="192" t="str">
        <x:v>FPR49580</x:v>
      </x:c>
      <x:c r="C885" s="192" t="str">
        <x:v>Ricoh SP C320DN</x:v>
      </x:c>
      <x:c r="D885" s="192" t="str">
        <x:v>Color Laser Prints</x:v>
      </x:c>
      <x:c r="E885" s="192" t="str">
        <x:v>S9948900248</x:v>
      </x:c>
      <x:c r="F885" s="192" t="str">
        <x:v>Active</x:v>
      </x:c>
      <x:c r="G885" s="192" t="str">
        <x:v>3011 - Scottsdale, AZ</x:v>
      </x:c>
      <x:c r="H885" s="192" t="str">
        <x:v/>
      </x:c>
      <x:c r="I885" s="192" t="str">
        <x:v/>
      </x:c>
      <x:c r="J885" s="192" t="str">
        <x:v>2</x:v>
      </x:c>
      <x:c r="K885" s="192" t="str">
        <x:v/>
      </x:c>
      <x:c r="L885" s="192" t="str">
        <x:v>3011</x:v>
      </x:c>
      <x:c r="M885" s="192" t="str">
        <x:v>5/29/2015</x:v>
      </x:c>
      <x:c r="N885" s="183" t="n">
        <x:v>191.00</x:v>
      </x:c>
      <x:c r="O885" s="192" t="str">
        <x:v>8/26/2015</x:v>
      </x:c>
      <x:c r="P885" s="183" t="n">
        <x:v>210.00</x:v>
      </x:c>
      <x:c r="Q885" s="207" t="n">
        <x:v>0.00</x:v>
      </x:c>
      <x:c r="R885" s="207" t="n">
        <x:v>0.0001</x:v>
      </x:c>
      <x:c r="S885" s="183" t="n">
        <x:v/>
      </x:c>
      <x:c r="T885" s="182" t="n">
        <x:f ca="1">=IF(AND(U885=0,S885&gt;0),-100%,IF(OR(S885=0,S885="-"),"-",IF(AND(S885=0,U885=0),0%,IF(S885&lt;U885,SUM(U885-S885)/S885,IF(S885&gt;U885,SUM(-1*(S885-U885)/S885),"")))))</x:f>
        <x:v/>
      </x:c>
      <x:c r="U885" s="183" t="n">
        <x:v>19.00</x:v>
      </x:c>
      <x:c r="V885" s="183" t="n">
        <x:f ca="1">=SUM(U885/ round((O885- M885)/30.42,0))</x:f>
        <x:v/>
      </x:c>
      <x:c r="W885" s="196">
        <x:f ca="1">=IF(T885="","",IF(T885="-","",IF(U885=0,"",IF(OR(T885&gt;AA4,T885&lt;-AA4),"*",""))))</x:f>
        <x:v/>
      </x:c>
      <x:c r="X885" s="98" t="str">
        <x:v/>
      </x:c>
    </x:row>
    <x:row r="886" spans="1:25" s="12" x14ac:dyDescent="0.25">
      <x:c r="A886" s="90" t="str">
        <x:v>872</x:v>
      </x:c>
      <x:c r="B886" s="191" t="str">
        <x:v>FPR51588</x:v>
      </x:c>
      <x:c r="C886" s="191" t="str">
        <x:v>HP CLJ M476dn MFP</x:v>
      </x:c>
      <x:c r="D886" s="191" t="str">
        <x:v>Color Laser Prints</x:v>
      </x:c>
      <x:c r="E886" s="191" t="str">
        <x:v>CNB8G1S22T</x:v>
      </x:c>
      <x:c r="F886" s="191" t="str">
        <x:v>Active</x:v>
      </x:c>
      <x:c r="G886" s="191" t="str">
        <x:v>1008 - Lubbock</x:v>
      </x:c>
      <x:c r="H886" s="191" t="str">
        <x:v/>
      </x:c>
      <x:c r="I886" s="191" t="str">
        <x:v>Branch Manager</x:v>
      </x:c>
      <x:c r="J886" s="191" t="str">
        <x:v/>
      </x:c>
      <x:c r="K886" s="191" t="str">
        <x:v>Lane Luce</x:v>
      </x:c>
      <x:c r="L886" s="191" t="str">
        <x:v>1008</x:v>
      </x:c>
      <x:c r="M886" s="191" t="str">
        <x:v>6/4/2014</x:v>
      </x:c>
      <x:c r="N886" s="189" t="n">
        <x:v>0.00</x:v>
      </x:c>
      <x:c r="O886" s="191" t="str">
        <x:v>11/30/2014</x:v>
      </x:c>
      <x:c r="P886" s="189" t="n">
        <x:v>18.00</x:v>
      </x:c>
      <x:c r="Q886" s="206" t="n">
        <x:v>0.00</x:v>
      </x:c>
      <x:c r="R886" s="206" t="n">
        <x:v>0.0001</x:v>
      </x:c>
      <x:c r="S886" s="189" t="n">
        <x:v/>
      </x:c>
      <x:c r="T886" s="187" t="n">
        <x:f ca="1">=IF(AND(U886=0,S886&gt;0),-100%,IF(OR(S886=0,S886="-"),"-",IF(AND(S886=0,U886=0),0%,IF(S886&lt;U886,SUM(U886-S886)/S886,IF(S886&gt;U886,SUM(-1*(S886-U886)/S886),"")))))</x:f>
        <x:v/>
      </x:c>
      <x:c r="U886" s="189" t="n">
        <x:v>18.00</x:v>
      </x:c>
      <x:c r="V886" s="189" t="n">
        <x:f ca="1">=SUM(U886/ round((O886- M886)/30.42,0))</x:f>
        <x:v/>
      </x:c>
      <x:c r="W886" s="195">
        <x:f ca="1">=IF(T886="","",IF(T886="-","",IF(U886=0,"",IF(OR(T886&gt;AA4,T886&lt;-AA4),"*",""))))</x:f>
        <x:v/>
      </x:c>
      <x:c r="X886" s="91" t="str">
        <x:v/>
      </x:c>
    </x:row>
    <x:row r="887" spans="1:25" s="12" x14ac:dyDescent="0.25">
      <x:c r="A887" s="96" t="str">
        <x:v>873</x:v>
      </x:c>
      <x:c r="B887" s="192" t="str">
        <x:v>FPR49586</x:v>
      </x:c>
      <x:c r="C887" s="192" t="str">
        <x:v>Ricoh SP C320DN</x:v>
      </x:c>
      <x:c r="D887" s="192" t="str">
        <x:v>Color Laser Prints</x:v>
      </x:c>
      <x:c r="E887" s="192" t="str">
        <x:v>S9948900237</x:v>
      </x:c>
      <x:c r="F887" s="192" t="str">
        <x:v>Active</x:v>
      </x:c>
      <x:c r="G887" s="192" t="str">
        <x:v>1101 - Oklahoma City</x:v>
      </x:c>
      <x:c r="H887" s="192" t="str">
        <x:v/>
      </x:c>
      <x:c r="I887" s="192" t="str">
        <x:v>AP Room</x:v>
      </x:c>
      <x:c r="J887" s="192" t="str">
        <x:v/>
      </x:c>
      <x:c r="K887" s="192" t="str">
        <x:v/>
      </x:c>
      <x:c r="L887" s="192" t="str">
        <x:v>1101</x:v>
      </x:c>
      <x:c r="M887" s="192" t="str">
        <x:v>5/29/2015</x:v>
      </x:c>
      <x:c r="N887" s="183" t="n">
        <x:v>381.00</x:v>
      </x:c>
      <x:c r="O887" s="192" t="str">
        <x:v>8/26/2015</x:v>
      </x:c>
      <x:c r="P887" s="183" t="n">
        <x:v>394.00</x:v>
      </x:c>
      <x:c r="Q887" s="207" t="n">
        <x:v>0.00</x:v>
      </x:c>
      <x:c r="R887" s="207" t="n">
        <x:v>0.0001</x:v>
      </x:c>
      <x:c r="S887" s="183" t="n">
        <x:v/>
      </x:c>
      <x:c r="T887" s="182" t="n">
        <x:f ca="1">=IF(AND(U887=0,S887&gt;0),-100%,IF(OR(S887=0,S887="-"),"-",IF(AND(S887=0,U887=0),0%,IF(S887&lt;U887,SUM(U887-S887)/S887,IF(S887&gt;U887,SUM(-1*(S887-U887)/S887),"")))))</x:f>
        <x:v/>
      </x:c>
      <x:c r="U887" s="183" t="n">
        <x:v>13.00</x:v>
      </x:c>
      <x:c r="V887" s="183" t="n">
        <x:f ca="1">=SUM(U887/ round((O887- M887)/30.42,0))</x:f>
        <x:v/>
      </x:c>
      <x:c r="W887" s="196">
        <x:f ca="1">=IF(T887="","",IF(T887="-","",IF(U887=0,"",IF(OR(T887&gt;AA4,T887&lt;-AA4),"*",""))))</x:f>
        <x:v/>
      </x:c>
      <x:c r="X887" s="98" t="str">
        <x:v/>
      </x:c>
    </x:row>
    <x:row r="888" spans="1:25" s="12" x14ac:dyDescent="0.25">
      <x:c r="A888" s="90" t="str">
        <x:v>874</x:v>
      </x:c>
      <x:c r="B888" s="191" t="str">
        <x:v>FPR59279</x:v>
      </x:c>
      <x:c r="C888" s="191" t="str">
        <x:v>HP CLJ M477dn</x:v>
      </x:c>
      <x:c r="D888" s="191" t="str">
        <x:v>Color Laser Prints</x:v>
      </x:c>
      <x:c r="E888" s="191" t="str">
        <x:v>VNB8K4KBML</x:v>
      </x:c>
      <x:c r="F888" s="191" t="str">
        <x:v>Active</x:v>
      </x:c>
      <x:c r="G888" s="191" t="str">
        <x:v>M100 - Water Gardens Bldg.</x:v>
      </x:c>
      <x:c r="H888" s="191" t="str">
        <x:v/>
      </x:c>
      <x:c r="I888" s="191" t="str">
        <x:v>CTO Office</x:v>
      </x:c>
      <x:c r="J888" s="191" t="str">
        <x:v/>
      </x:c>
      <x:c r="K888" s="191" t="str">
        <x:v/>
      </x:c>
      <x:c r="L888" s="191" t="str">
        <x:v>M100</x:v>
      </x:c>
      <x:c r="M888" s="191" t="str">
        <x:v>7/24/2018</x:v>
      </x:c>
      <x:c r="N888" s="189" t="n">
        <x:v>255.00</x:v>
      </x:c>
      <x:c r="O888" s="191" t="str">
        <x:v>8/28/2018</x:v>
      </x:c>
      <x:c r="P888" s="189" t="n">
        <x:v>261.00</x:v>
      </x:c>
      <x:c r="Q888" s="206" t="n">
        <x:v>0.00</x:v>
      </x:c>
      <x:c r="R888" s="206" t="n">
        <x:v>0.00</x:v>
      </x:c>
      <x:c r="S888" s="189" t="n">
        <x:v/>
      </x:c>
      <x:c r="T888" s="187" t="n">
        <x:f ca="1">=IF(AND(U888=0,S888&gt;0),-100%,IF(OR(S888=0,S888="-"),"-",IF(AND(S888=0,U888=0),0%,IF(S888&lt;U888,SUM(U888-S888)/S888,IF(S888&gt;U888,SUM(-1*(S888-U888)/S888),"")))))</x:f>
        <x:v/>
      </x:c>
      <x:c r="U888" s="189" t="n">
        <x:v>6.00</x:v>
      </x:c>
      <x:c r="V888" s="189" t="n">
        <x:f ca="1">=SUM(U888/ round((O888- M888)/30.42,0))</x:f>
        <x:v/>
      </x:c>
      <x:c r="W888" s="195">
        <x:f ca="1">=IF(T888="","",IF(T888="-","",IF(U888=0,"",IF(OR(T888&gt;AA4,T888&lt;-AA4),"*",""))))</x:f>
        <x:v/>
      </x:c>
      <x:c r="X888" s="91" t="str">
        <x:v/>
      </x:c>
    </x:row>
    <x:row r="889" spans="1:25" s="12" x14ac:dyDescent="0.25">
      <x:c r="A889" s="96" t="str">
        <x:v>875</x:v>
      </x:c>
      <x:c r="B889" s="192" t="str">
        <x:v>FPR48672</x:v>
      </x:c>
      <x:c r="C889" s="192" t="str">
        <x:v>Ricoh SP C320DN</x:v>
      </x:c>
      <x:c r="D889" s="192" t="str">
        <x:v>Color Laser Prints</x:v>
      </x:c>
      <x:c r="E889" s="192" t="str">
        <x:v>S9948500595</x:v>
      </x:c>
      <x:c r="F889" s="192" t="str">
        <x:v>Active</x:v>
      </x:c>
      <x:c r="G889" s="192" t="str">
        <x:v>1030 - Conroe</x:v>
      </x:c>
      <x:c r="H889" s="192" t="str">
        <x:v/>
      </x:c>
      <x:c r="I889" s="192" t="str">
        <x:v>Side Office</x:v>
      </x:c>
      <x:c r="J889" s="192" t="str">
        <x:v/>
      </x:c>
      <x:c r="K889" s="192" t="str">
        <x:v>Terri</x:v>
      </x:c>
      <x:c r="L889" s="192" t="str">
        <x:v>1030</x:v>
      </x:c>
      <x:c r="M889" s="192" t="str">
        <x:v>12/9/2015</x:v>
      </x:c>
      <x:c r="N889" s="183" t="n">
        <x:v>76.00</x:v>
      </x:c>
      <x:c r="O889" s="192" t="str">
        <x:v>3/8/2016</x:v>
      </x:c>
      <x:c r="P889" s="183" t="n">
        <x:v>80.00</x:v>
      </x:c>
      <x:c r="Q889" s="207" t="n">
        <x:v>0.00</x:v>
      </x:c>
      <x:c r="R889" s="207" t="n">
        <x:v>0.00</x:v>
      </x:c>
      <x:c r="S889" s="183" t="n">
        <x:v/>
      </x:c>
      <x:c r="T889" s="182" t="n">
        <x:f ca="1">=IF(AND(U889=0,S889&gt;0),-100%,IF(OR(S889=0,S889="-"),"-",IF(AND(S889=0,U889=0),0%,IF(S889&lt;U889,SUM(U889-S889)/S889,IF(S889&gt;U889,SUM(-1*(S889-U889)/S889),"")))))</x:f>
        <x:v/>
      </x:c>
      <x:c r="U889" s="183" t="n">
        <x:v>4.00</x:v>
      </x:c>
      <x:c r="V889" s="183" t="n">
        <x:f ca="1">=SUM(U889/ round((O889- M889)/30.42,0))</x:f>
        <x:v/>
      </x:c>
      <x:c r="W889" s="196">
        <x:f ca="1">=IF(T889="","",IF(T889="-","",IF(U889=0,"",IF(OR(T889&gt;AA4,T889&lt;-AA4),"*",""))))</x:f>
        <x:v/>
      </x:c>
      <x:c r="X889" s="98" t="str">
        <x:v/>
      </x:c>
    </x:row>
    <x:row r="890" spans="1:25" s="12" x14ac:dyDescent="0.25">
      <x:c r="A890" s="90" t="str">
        <x:v>876</x:v>
      </x:c>
      <x:c r="B890" s="191" t="str">
        <x:v>FPR49579</x:v>
      </x:c>
      <x:c r="C890" s="191" t="str">
        <x:v>Ricoh SP C320DN</x:v>
      </x:c>
      <x:c r="D890" s="191" t="str">
        <x:v>Color Laser Prints</x:v>
      </x:c>
      <x:c r="E890" s="191" t="str">
        <x:v>S9949100576</x:v>
      </x:c>
      <x:c r="F890" s="191" t="str">
        <x:v>Active</x:v>
      </x:c>
      <x:c r="G890" s="191" t="str">
        <x:v>1021 - Kilgore</x:v>
      </x:c>
      <x:c r="H890" s="191" t="str">
        <x:v/>
      </x:c>
      <x:c r="I890" s="191" t="str">
        <x:v/>
      </x:c>
      <x:c r="J890" s="191" t="str">
        <x:v/>
      </x:c>
      <x:c r="K890" s="191" t="str">
        <x:v>Suzie</x:v>
      </x:c>
      <x:c r="L890" s="191" t="str">
        <x:v>1021</x:v>
      </x:c>
      <x:c r="M890" s="191" t="str">
        <x:v>6/1/2014</x:v>
      </x:c>
      <x:c r="N890" s="189" t="n">
        <x:v>0.00</x:v>
      </x:c>
      <x:c r="O890" s="191" t="str">
        <x:v>11/30/2014</x:v>
      </x:c>
      <x:c r="P890" s="189" t="n">
        <x:v>3.00</x:v>
      </x:c>
      <x:c r="Q890" s="206" t="n">
        <x:v>0.00</x:v>
      </x:c>
      <x:c r="R890" s="206" t="n">
        <x:v>0.00</x:v>
      </x:c>
      <x:c r="S890" s="189" t="n">
        <x:v/>
      </x:c>
      <x:c r="T890" s="187" t="n">
        <x:f ca="1">=IF(AND(U890=0,S890&gt;0),-100%,IF(OR(S890=0,S890="-"),"-",IF(AND(S890=0,U890=0),0%,IF(S890&lt;U890,SUM(U890-S890)/S890,IF(S890&gt;U890,SUM(-1*(S890-U890)/S890),"")))))</x:f>
        <x:v/>
      </x:c>
      <x:c r="U890" s="189" t="n">
        <x:v>3.00</x:v>
      </x:c>
      <x:c r="V890" s="189" t="n">
        <x:f ca="1">=SUM(U890/ round((O890- M890)/30.42,0))</x:f>
        <x:v/>
      </x:c>
      <x:c r="W890" s="195">
        <x:f ca="1">=IF(T890="","",IF(T890="-","",IF(U890=0,"",IF(OR(T890&gt;AA4,T890&lt;-AA4),"*",""))))</x:f>
        <x:v/>
      </x:c>
      <x:c r="X890" s="91" t="str">
        <x:v/>
      </x:c>
    </x:row>
    <x:row r="891" spans="1:25" s="12" x14ac:dyDescent="0.25">
      <x:c r="A891" s="96" t="str">
        <x:v>877</x:v>
      </x:c>
      <x:c r="B891" s="192" t="str">
        <x:v>FPR59277</x:v>
      </x:c>
      <x:c r="C891" s="192" t="str">
        <x:v>HP CLJ M476nw</x:v>
      </x:c>
      <x:c r="D891" s="192" t="str">
        <x:v>Color Laser Prints</x:v>
      </x:c>
      <x:c r="E891" s="192" t="str">
        <x:v>CNB6G271YV</x:v>
      </x:c>
      <x:c r="F891" s="192" t="str">
        <x:v>Active</x:v>
      </x:c>
      <x:c r="G891" s="192" t="str">
        <x:v>M650 - Fort Worth (Corp)</x:v>
      </x:c>
      <x:c r="H891" s="192" t="str">
        <x:v/>
      </x:c>
      <x:c r="I891" s="192" t="str">
        <x:v/>
      </x:c>
      <x:c r="J891" s="192" t="str">
        <x:v/>
      </x:c>
      <x:c r="K891" s="192" t="str">
        <x:v>Rich Pierce</x:v>
      </x:c>
      <x:c r="L891" s="192" t="str">
        <x:v>M100</x:v>
      </x:c>
      <x:c r="M891" s="192" t="str">
        <x:v>5/21/2018</x:v>
      </x:c>
      <x:c r="N891" s="183" t="n">
        <x:v>12100.00</x:v>
      </x:c>
      <x:c r="O891" s="192" t="str">
        <x:v>8/28/2018</x:v>
      </x:c>
      <x:c r="P891" s="183" t="n">
        <x:v>12103.00</x:v>
      </x:c>
      <x:c r="Q891" s="207" t="n">
        <x:v>0.00</x:v>
      </x:c>
      <x:c r="R891" s="207" t="n">
        <x:v>0.00</x:v>
      </x:c>
      <x:c r="S891" s="183" t="n">
        <x:v/>
      </x:c>
      <x:c r="T891" s="182" t="n">
        <x:f ca="1">=IF(AND(U891=0,S891&gt;0),-100%,IF(OR(S891=0,S891="-"),"-",IF(AND(S891=0,U891=0),0%,IF(S891&lt;U891,SUM(U891-S891)/S891,IF(S891&gt;U891,SUM(-1*(S891-U891)/S891),"")))))</x:f>
        <x:v/>
      </x:c>
      <x:c r="U891" s="183" t="n">
        <x:v>3.00</x:v>
      </x:c>
      <x:c r="V891" s="183" t="n">
        <x:f ca="1">=SUM(U891/ round((O891- M891)/30.42,0))</x:f>
        <x:v/>
      </x:c>
      <x:c r="W891" s="196">
        <x:f ca="1">=IF(T891="","",IF(T891="-","",IF(U891=0,"",IF(OR(T891&gt;AA4,T891&lt;-AA4),"*",""))))</x:f>
        <x:v/>
      </x:c>
      <x:c r="X891" s="98" t="str">
        <x:v/>
      </x:c>
    </x:row>
    <x:row r="892" spans="1:25" s="12" x14ac:dyDescent="0.25">
      <x:c r="A892" s="90" t="str">
        <x:v>878</x:v>
      </x:c>
      <x:c r="B892" s="191" t="str">
        <x:v>FPR47404</x:v>
      </x:c>
      <x:c r="C892" s="191" t="str">
        <x:v>HP CLJ M476dn MFP</x:v>
      </x:c>
      <x:c r="D892" s="191" t="str">
        <x:v>Color Laser Prints</x:v>
      </x:c>
      <x:c r="E892" s="191" t="str">
        <x:v>CNB8G1S28S</x:v>
      </x:c>
      <x:c r="F892" s="191" t="str">
        <x:v>Active</x:v>
      </x:c>
      <x:c r="G892" s="191" t="str">
        <x:v>1029 - San Angelo</x:v>
      </x:c>
      <x:c r="H892" s="191" t="str">
        <x:v/>
      </x:c>
      <x:c r="I892" s="191" t="str">
        <x:v/>
      </x:c>
      <x:c r="J892" s="191" t="str">
        <x:v/>
      </x:c>
      <x:c r="K892" s="191" t="str">
        <x:v>Doug Jones</x:v>
      </x:c>
      <x:c r="L892" s="191" t="str">
        <x:v>1029</x:v>
      </x:c>
      <x:c r="M892" s="191" t="str">
        <x:v>6/1/2014</x:v>
      </x:c>
      <x:c r="N892" s="189" t="n">
        <x:v>1.00</x:v>
      </x:c>
      <x:c r="O892" s="191" t="str">
        <x:v>11/30/2014</x:v>
      </x:c>
      <x:c r="P892" s="189" t="n">
        <x:v>4.00</x:v>
      </x:c>
      <x:c r="Q892" s="206" t="n">
        <x:v>0.00</x:v>
      </x:c>
      <x:c r="R892" s="206" t="n">
        <x:v>0.00</x:v>
      </x:c>
      <x:c r="S892" s="189" t="n">
        <x:v/>
      </x:c>
      <x:c r="T892" s="187" t="n">
        <x:f ca="1">=IF(AND(U892=0,S892&gt;0),-100%,IF(OR(S892=0,S892="-"),"-",IF(AND(S892=0,U892=0),0%,IF(S892&lt;U892,SUM(U892-S892)/S892,IF(S892&gt;U892,SUM(-1*(S892-U892)/S892),"")))))</x:f>
        <x:v/>
      </x:c>
      <x:c r="U892" s="189" t="n">
        <x:v>3.00</x:v>
      </x:c>
      <x:c r="V892" s="189" t="n">
        <x:f ca="1">=SUM(U892/ round((O892- M892)/30.42,0))</x:f>
        <x:v/>
      </x:c>
      <x:c r="W892" s="195">
        <x:f ca="1">=IF(T892="","",IF(T892="-","",IF(U892=0,"",IF(OR(T892&gt;AA4,T892&lt;-AA4),"*",""))))</x:f>
        <x:v/>
      </x:c>
      <x:c r="X892" s="91" t="str">
        <x:v/>
      </x:c>
    </x:row>
    <x:row r="893" spans="1:25" s="12" x14ac:dyDescent="0.25">
      <x:c r="A893" s="96" t="str">
        <x:v>879</x:v>
      </x:c>
      <x:c r="B893" s="192" t="str">
        <x:v>FPR50561</x:v>
      </x:c>
      <x:c r="C893" s="192" t="str">
        <x:v>HP CLJ M476dn MFP</x:v>
      </x:c>
      <x:c r="D893" s="192" t="str">
        <x:v>Color Laser Prints</x:v>
      </x:c>
      <x:c r="E893" s="192" t="str">
        <x:v>CNB8G7X9YD</x:v>
      </x:c>
      <x:c r="F893" s="192" t="str">
        <x:v>Active</x:v>
      </x:c>
      <x:c r="G893" s="192" t="str">
        <x:v>M100 - Water Gardens Bldg.</x:v>
      </x:c>
      <x:c r="H893" s="192" t="str">
        <x:v/>
      </x:c>
      <x:c r="I893" s="192" t="str">
        <x:v/>
      </x:c>
      <x:c r="J893" s="192" t="str">
        <x:v/>
      </x:c>
      <x:c r="K893" s="192" t="str">
        <x:v>Alana Ausiejus</x:v>
      </x:c>
      <x:c r="L893" s="192" t="str">
        <x:v>M650</x:v>
      </x:c>
      <x:c r="M893" s="192" t="str">
        <x:v>1/23/2015</x:v>
      </x:c>
      <x:c r="N893" s="183" t="n">
        <x:v>0.00</x:v>
      </x:c>
      <x:c r="O893" s="192" t="str">
        <x:v>2/28/2015</x:v>
      </x:c>
      <x:c r="P893" s="183" t="n">
        <x:v>1.00</x:v>
      </x:c>
      <x:c r="Q893" s="207" t="n">
        <x:v>0.00</x:v>
      </x:c>
      <x:c r="R893" s="207" t="n">
        <x:v>0.00</x:v>
      </x:c>
      <x:c r="S893" s="183" t="n">
        <x:v/>
      </x:c>
      <x:c r="T893" s="182" t="n">
        <x:f ca="1">=IF(AND(U893=0,S893&gt;0),-100%,IF(OR(S893=0,S893="-"),"-",IF(AND(S893=0,U893=0),0%,IF(S893&lt;U893,SUM(U893-S893)/S893,IF(S893&gt;U893,SUM(-1*(S893-U893)/S893),"")))))</x:f>
        <x:v/>
      </x:c>
      <x:c r="U893" s="183" t="n">
        <x:v>1.00</x:v>
      </x:c>
      <x:c r="V893" s="183" t="n">
        <x:f ca="1">=SUM(U893/ round((O893- M893)/30.42,0))</x:f>
        <x:v/>
      </x:c>
      <x:c r="W893" s="196">
        <x:f ca="1">=IF(T893="","",IF(T893="-","",IF(U893=0,"",IF(OR(T893&gt;AA4,T893&lt;-AA4),"*",""))))</x:f>
        <x:v/>
      </x:c>
      <x:c r="X893" s="98" t="str">
        <x:v/>
      </x:c>
    </x:row>
    <x:row r="894" spans="1:25" s="12" x14ac:dyDescent="0.25">
      <x:c r="A894" s="90" t="str">
        <x:v>880</x:v>
      </x:c>
      <x:c r="B894" s="191" t="str">
        <x:v>FPR50559</x:v>
      </x:c>
      <x:c r="C894" s="191" t="str">
        <x:v>Ricoh SP C320DN</x:v>
      </x:c>
      <x:c r="D894" s="191" t="str">
        <x:v>Color Laser Prints</x:v>
      </x:c>
      <x:c r="E894" s="191" t="str">
        <x:v>S9949400155</x:v>
      </x:c>
      <x:c r="F894" s="191" t="str">
        <x:v>Active</x:v>
      </x:c>
      <x:c r="G894" s="191" t="str">
        <x:v>M100 - Water Gardens Bldg.</x:v>
      </x:c>
      <x:c r="H894" s="191" t="str">
        <x:v/>
      </x:c>
      <x:c r="I894" s="191" t="str">
        <x:v/>
      </x:c>
      <x:c r="J894" s="191" t="str">
        <x:v/>
      </x:c>
      <x:c r="K894" s="191" t="str">
        <x:v>Ron Bohanon</x:v>
      </x:c>
      <x:c r="L894" s="191" t="str">
        <x:v>M600</x:v>
      </x:c>
      <x:c r="M894" s="191" t="str">
        <x:v>11/20/2015</x:v>
      </x:c>
      <x:c r="N894" s="189" t="n">
        <x:v>172.00</x:v>
      </x:c>
      <x:c r="O894" s="191" t="str">
        <x:v>2/22/2016</x:v>
      </x:c>
      <x:c r="P894" s="189" t="n">
        <x:v>172.00</x:v>
      </x:c>
      <x:c r="Q894" s="206" t="n">
        <x:v>0.00</x:v>
      </x:c>
      <x:c r="R894" s="206" t="n">
        <x:v>0.00</x:v>
      </x:c>
      <x:c r="S894" s="189" t="n">
        <x:v/>
      </x:c>
      <x:c r="T894" s="187" t="n">
        <x:f ca="1">=IF(AND(U894=0,S894&gt;0),-100%,IF(OR(S894=0,S894="-"),"-",IF(AND(S894=0,U894=0),0%,IF(S894&lt;U894,SUM(U894-S894)/S894,IF(S894&gt;U894,SUM(-1*(S894-U894)/S894),"")))))</x:f>
        <x:v/>
      </x:c>
      <x:c r="U894" s="189" t="n">
        <x:v>0.00</x:v>
      </x:c>
      <x:c r="V894" s="189" t="n">
        <x:f ca="1">=SUM(U894/ round((O894- M894)/30.42,0))</x:f>
        <x:v/>
      </x:c>
      <x:c r="W894" s="195">
        <x:f ca="1">=IF(T894="","",IF(T894="-","",IF(U894=0,"",IF(OR(T894&gt;AA4,T894&lt;-AA4),"*",""))))</x:f>
        <x:v/>
      </x:c>
      <x:c r="X894" s="91" t="str">
        <x:v/>
      </x:c>
    </x:row>
    <x:row r="895" spans="1:25" s="12" x14ac:dyDescent="0.25">
      <x:c r="A895" s="96" t="str">
        <x:v>881</x:v>
      </x:c>
      <x:c r="B895" s="192" t="str">
        <x:v>FPR50491</x:v>
      </x:c>
      <x:c r="C895" s="192" t="str">
        <x:v>Ricoh SP C320DN</x:v>
      </x:c>
      <x:c r="D895" s="192" t="str">
        <x:v>Color Laser Prints</x:v>
      </x:c>
      <x:c r="E895" s="192" t="str">
        <x:v>S9949200471</x:v>
      </x:c>
      <x:c r="F895" s="192" t="str">
        <x:v>Active</x:v>
      </x:c>
      <x:c r="G895" s="192" t="str">
        <x:v>1044 - Albuquerque</x:v>
      </x:c>
      <x:c r="H895" s="192" t="str">
        <x:v/>
      </x:c>
      <x:c r="I895" s="192" t="str">
        <x:v/>
      </x:c>
      <x:c r="J895" s="192" t="str">
        <x:v/>
      </x:c>
      <x:c r="K895" s="192" t="str">
        <x:v>Kara</x:v>
      </x:c>
      <x:c r="L895" s="192" t="str">
        <x:v>1044</x:v>
      </x:c>
      <x:c r="M895" s="192" t="str">
        <x:v>6/1/2014</x:v>
      </x:c>
      <x:c r="N895" s="183" t="n">
        <x:v>1.00</x:v>
      </x:c>
      <x:c r="O895" s="192" t="str">
        <x:v>11/20/2014</x:v>
      </x:c>
      <x:c r="P895" s="183" t="n">
        <x:v>1.00</x:v>
      </x:c>
      <x:c r="Q895" s="207" t="n">
        <x:v>0.00</x:v>
      </x:c>
      <x:c r="R895" s="207" t="n">
        <x:v>0.00</x:v>
      </x:c>
      <x:c r="S895" s="183" t="n">
        <x:v/>
      </x:c>
      <x:c r="T895" s="182" t="n">
        <x:f ca="1">=IF(AND(U895=0,S895&gt;0),-100%,IF(OR(S895=0,S895="-"),"-",IF(AND(S895=0,U895=0),0%,IF(S895&lt;U895,SUM(U895-S895)/S895,IF(S895&gt;U895,SUM(-1*(S895-U895)/S895),"")))))</x:f>
        <x:v/>
      </x:c>
      <x:c r="U895" s="183" t="n">
        <x:v>0.00</x:v>
      </x:c>
      <x:c r="V895" s="183" t="n">
        <x:f ca="1">=SUM(U895/ round((O895- M895)/30.42,0))</x:f>
        <x:v/>
      </x:c>
      <x:c r="W895" s="196">
        <x:f ca="1">=IF(T895="","",IF(T895="-","",IF(U895=0,"",IF(OR(T895&gt;AA4,T895&lt;-AA4),"*",""))))</x:f>
        <x:v/>
      </x:c>
      <x:c r="X895" s="98" t="str">
        <x:v/>
      </x:c>
    </x:row>
    <x:row r="896" spans="1:25" s="12" x14ac:dyDescent="0.25">
      <x:c r="A896" s="90" t="str">
        <x:v>882</x:v>
      </x:c>
      <x:c r="B896" s="191" t="str">
        <x:v>FPR50663</x:v>
      </x:c>
      <x:c r="C896" s="191" t="str">
        <x:v>Ricoh SP C320DN</x:v>
      </x:c>
      <x:c r="D896" s="191" t="str">
        <x:v>Color Laser Prints</x:v>
      </x:c>
      <x:c r="E896" s="191" t="str">
        <x:v>S9949100571</x:v>
      </x:c>
      <x:c r="F896" s="191" t="str">
        <x:v>Active</x:v>
      </x:c>
      <x:c r="G896" s="191" t="str">
        <x:v>M650 - Fort Worth (Corp)</x:v>
      </x:c>
      <x:c r="H896" s="191" t="str">
        <x:v/>
      </x:c>
      <x:c r="I896" s="191" t="str">
        <x:v>Regional Sales / Royal West</x:v>
      </x:c>
      <x:c r="J896" s="191" t="str">
        <x:v/>
      </x:c>
      <x:c r="K896" s="191" t="str">
        <x:v/>
      </x:c>
      <x:c r="L896" s="191" t="str">
        <x:v>F801</x:v>
      </x:c>
      <x:c r="M896" s="191" t="str">
        <x:v>2/22/2016</x:v>
      </x:c>
      <x:c r="N896" s="189" t="n">
        <x:v>2298.00</x:v>
      </x:c>
      <x:c r="O896" s="191" t="str">
        <x:v>5/27/2016</x:v>
      </x:c>
      <x:c r="P896" s="189" t="n">
        <x:v>2298.00</x:v>
      </x:c>
      <x:c r="Q896" s="206" t="n">
        <x:v>0.00</x:v>
      </x:c>
      <x:c r="R896" s="206" t="n">
        <x:v>0.00</x:v>
      </x:c>
      <x:c r="S896" s="189" t="n">
        <x:v/>
      </x:c>
      <x:c r="T896" s="187" t="n">
        <x:f ca="1">=IF(AND(U896=0,S896&gt;0),-100%,IF(OR(S896=0,S896="-"),"-",IF(AND(S896=0,U896=0),0%,IF(S896&lt;U896,SUM(U896-S896)/S896,IF(S896&gt;U896,SUM(-1*(S896-U896)/S896),"")))))</x:f>
        <x:v/>
      </x:c>
      <x:c r="U896" s="189" t="n">
        <x:v>0.00</x:v>
      </x:c>
      <x:c r="V896" s="189" t="n">
        <x:f ca="1">=SUM(U896/ round((O896- M896)/30.42,0))</x:f>
        <x:v/>
      </x:c>
      <x:c r="W896" s="195">
        <x:f ca="1">=IF(T896="","",IF(T896="-","",IF(U896=0,"",IF(OR(T896&gt;AA4,T896&lt;-AA4),"*",""))))</x:f>
        <x:v/>
      </x:c>
      <x:c r="X896" s="91" t="str">
        <x:v/>
      </x:c>
    </x:row>
    <x:row r="897" spans="1:25" s="12" x14ac:dyDescent="0.25">
      <x:c r="A897" s="96" t="str">
        <x:v>883</x:v>
      </x:c>
      <x:c r="B897" s="192" t="str">
        <x:v>FPR47323</x:v>
      </x:c>
      <x:c r="C897" s="192" t="str">
        <x:v>HP CLJ M476dn MFP</x:v>
      </x:c>
      <x:c r="D897" s="192" t="str">
        <x:v>Color Laser Prints</x:v>
      </x:c>
      <x:c r="E897" s="192" t="str">
        <x:v>CNB8G1S2BS</x:v>
      </x:c>
      <x:c r="F897" s="192" t="str">
        <x:v>Active</x:v>
      </x:c>
      <x:c r="G897" s="192" t="str">
        <x:v>1029 - San Angelo</x:v>
      </x:c>
      <x:c r="H897" s="192" t="str">
        <x:v/>
      </x:c>
      <x:c r="I897" s="192" t="str">
        <x:v>Show Room Sales</x:v>
      </x:c>
      <x:c r="J897" s="192" t="str">
        <x:v>USB</x:v>
      </x:c>
      <x:c r="K897" s="192" t="str">
        <x:v>David Hale</x:v>
      </x:c>
      <x:c r="L897" s="192" t="str">
        <x:v>1029</x:v>
      </x:c>
      <x:c r="M897" s="192" t="str">
        <x:v>2/29/2016</x:v>
      </x:c>
      <x:c r="N897" s="183" t="n">
        <x:v>7278.00</x:v>
      </x:c>
      <x:c r="O897" s="192" t="str">
        <x:v>5/27/2016</x:v>
      </x:c>
      <x:c r="P897" s="183" t="n">
        <x:v>7278.00</x:v>
      </x:c>
      <x:c r="Q897" s="207" t="n">
        <x:v>0.00</x:v>
      </x:c>
      <x:c r="R897" s="207" t="n">
        <x:v>0.00</x:v>
      </x:c>
      <x:c r="S897" s="183" t="n">
        <x:v/>
      </x:c>
      <x:c r="T897" s="182" t="n">
        <x:f ca="1">=IF(AND(U897=0,S897&gt;0),-100%,IF(OR(S897=0,S897="-"),"-",IF(AND(S897=0,U897=0),0%,IF(S897&lt;U897,SUM(U897-S897)/S897,IF(S897&gt;U897,SUM(-1*(S897-U897)/S897),"")))))</x:f>
        <x:v/>
      </x:c>
      <x:c r="U897" s="183" t="n">
        <x:v>0.00</x:v>
      </x:c>
      <x:c r="V897" s="183" t="n">
        <x:f ca="1">=SUM(U897/ round((O897- M897)/30.42,0))</x:f>
        <x:v/>
      </x:c>
      <x:c r="W897" s="196">
        <x:f ca="1">=IF(T897="","",IF(T897="-","",IF(U897=0,"",IF(OR(T897&gt;AA4,T897&lt;-AA4),"*",""))))</x:f>
        <x:v/>
      </x:c>
      <x:c r="X897" s="98" t="str">
        <x:v/>
      </x:c>
    </x:row>
    <x:row r="898" spans="1:25" s="12" x14ac:dyDescent="0.25">
      <x:c r="A898" s="90" t="str">
        <x:v>884</x:v>
      </x:c>
      <x:c r="B898" s="191" t="str">
        <x:v>FPR59311</x:v>
      </x:c>
      <x:c r="C898" s="191" t="str">
        <x:v>HP CLJ M475DN</x:v>
      </x:c>
      <x:c r="D898" s="191" t="str">
        <x:v>Color Laser Prints</x:v>
      </x:c>
      <x:c r="E898" s="191" t="str">
        <x:v>CND8G1V04Q</x:v>
      </x:c>
      <x:c r="F898" s="191" t="str">
        <x:v>Active</x:v>
      </x:c>
      <x:c r="G898" s="191" t="str">
        <x:v>3007 - Tucson, AZ</x:v>
      </x:c>
      <x:c r="H898" s="191" t="str">
        <x:v/>
      </x:c>
      <x:c r="I898" s="191" t="str">
        <x:v>Manager</x:v>
      </x:c>
      <x:c r="J898" s="191" t="str">
        <x:v/>
      </x:c>
      <x:c r="K898" s="191" t="str">
        <x:v/>
      </x:c>
      <x:c r="L898" s="191" t="str">
        <x:v>3007</x:v>
      </x:c>
      <x:c r="M898" s="191" t="str">
        <x:v>5/16/2017</x:v>
      </x:c>
      <x:c r="N898" s="189" t="n">
        <x:v>2713.00</x:v>
      </x:c>
      <x:c r="O898" s="191" t="str">
        <x:v>5/24/2017</x:v>
      </x:c>
      <x:c r="P898" s="189" t="n">
        <x:v>2713.00</x:v>
      </x:c>
      <x:c r="Q898" s="206" t="n">
        <x:v>0.00</x:v>
      </x:c>
      <x:c r="R898" s="206" t="n">
        <x:v>0.00</x:v>
      </x:c>
      <x:c r="S898" s="189" t="n">
        <x:v/>
      </x:c>
      <x:c r="T898" s="187" t="n">
        <x:f ca="1">=IF(AND(U898=0,S898&gt;0),-100%,IF(OR(S898=0,S898="-"),"-",IF(AND(S898=0,U898=0),0%,IF(S898&lt;U898,SUM(U898-S898)/S898,IF(S898&gt;U898,SUM(-1*(S898-U898)/S898),"")))))</x:f>
        <x:v/>
      </x:c>
      <x:c r="U898" s="189" t="n">
        <x:v>0.00</x:v>
      </x:c>
      <x:c r="V898" s="189" t="n">
        <x:f ca="1">=SUM(U898/ round((O898- M898)/30.42,0))</x:f>
        <x:v/>
      </x:c>
      <x:c r="W898" s="195">
        <x:f ca="1">=IF(T898="","",IF(T898="-","",IF(U898=0,"",IF(OR(T898&gt;AA4,T898&lt;-AA4),"*",""))))</x:f>
        <x:v/>
      </x:c>
      <x:c r="X898" s="91" t="str">
        <x:v/>
      </x:c>
    </x:row>
    <x:row r="899" spans="1:25" s="12" x14ac:dyDescent="0.25">
      <x:c r="A899" s="96" t="str">
        <x:v>885</x:v>
      </x:c>
      <x:c r="B899" s="192" t="str">
        <x:v>FPR50501</x:v>
      </x:c>
      <x:c r="C899" s="192" t="str">
        <x:v>Ricoh SP C320DN</x:v>
      </x:c>
      <x:c r="D899" s="192" t="str">
        <x:v>Color Laser Prints</x:v>
      </x:c>
      <x:c r="E899" s="192" t="str">
        <x:v>S9949200472</x:v>
      </x:c>
      <x:c r="F899" s="192" t="str">
        <x:v>Active</x:v>
      </x:c>
      <x:c r="G899" s="192" t="str">
        <x:v>1035 - Carlsbad</x:v>
      </x:c>
      <x:c r="H899" s="192" t="str">
        <x:v/>
      </x:c>
      <x:c r="I899" s="192" t="str">
        <x:v/>
      </x:c>
      <x:c r="J899" s="192" t="str">
        <x:v/>
      </x:c>
      <x:c r="K899" s="192" t="str">
        <x:v>Brian</x:v>
      </x:c>
      <x:c r="L899" s="192" t="str">
        <x:v>1035</x:v>
      </x:c>
      <x:c r="M899" s="192" t="str">
        <x:v>2/28/2015</x:v>
      </x:c>
      <x:c r="N899" s="183" t="n">
        <x:v>250.00</x:v>
      </x:c>
      <x:c r="O899" s="192" t="str">
        <x:v>5/31/2015</x:v>
      </x:c>
      <x:c r="P899" s="183" t="n">
        <x:v>250.00</x:v>
      </x:c>
      <x:c r="Q899" s="207" t="n">
        <x:v>0.00</x:v>
      </x:c>
      <x:c r="R899" s="207" t="n">
        <x:v>0.00</x:v>
      </x:c>
      <x:c r="S899" s="183" t="n">
        <x:v/>
      </x:c>
      <x:c r="T899" s="182" t="n">
        <x:f ca="1">=IF(AND(U899=0,S899&gt;0),-100%,IF(OR(S899=0,S899="-"),"-",IF(AND(S899=0,U899=0),0%,IF(S899&lt;U899,SUM(U899-S899)/S899,IF(S899&gt;U899,SUM(-1*(S899-U899)/S899),"")))))</x:f>
        <x:v/>
      </x:c>
      <x:c r="U899" s="183" t="n">
        <x:v>0.00</x:v>
      </x:c>
      <x:c r="V899" s="183" t="n">
        <x:f ca="1">=SUM(U899/ round((O899- M899)/30.42,0))</x:f>
        <x:v/>
      </x:c>
      <x:c r="W899" s="196">
        <x:f ca="1">=IF(T899="","",IF(T899="-","",IF(U899=0,"",IF(OR(T899&gt;AA4,T899&lt;-AA4),"*",""))))</x:f>
        <x:v/>
      </x:c>
      <x:c r="X899" s="98" t="str">
        <x:v/>
      </x:c>
    </x:row>
    <x:row r="900" spans="1:25" s="12" x14ac:dyDescent="0.25">
      <x:c r="A900" s="90" t="str">
        <x:v>886</x:v>
      </x:c>
      <x:c r="B900" s="191" t="str">
        <x:v>FPR51580</x:v>
      </x:c>
      <x:c r="C900" s="191" t="str">
        <x:v>Ricoh SP C320DN</x:v>
      </x:c>
      <x:c r="D900" s="191" t="str">
        <x:v>Color Laser Prints</x:v>
      </x:c>
      <x:c r="E900" s="191" t="str">
        <x:v>S9948600610</x:v>
      </x:c>
      <x:c r="F900" s="191" t="str">
        <x:v>Active</x:v>
      </x:c>
      <x:c r="G900" s="191" t="str">
        <x:v>1008 - Lubbock</x:v>
      </x:c>
      <x:c r="H900" s="191" t="str">
        <x:v/>
      </x:c>
      <x:c r="I900" s="191" t="str">
        <x:v/>
      </x:c>
      <x:c r="J900" s="191" t="str">
        <x:v/>
      </x:c>
      <x:c r="K900" s="191" t="str">
        <x:v>Danica</x:v>
      </x:c>
      <x:c r="L900" s="191" t="str">
        <x:v>1008</x:v>
      </x:c>
      <x:c r="M900" s="191" t="str">
        <x:v>5/31/2015</x:v>
      </x:c>
      <x:c r="N900" s="189" t="n">
        <x:v>4459.00</x:v>
      </x:c>
      <x:c r="O900" s="191" t="str">
        <x:v>8/31/2015</x:v>
      </x:c>
      <x:c r="P900" s="189" t="n">
        <x:v>4459.00</x:v>
      </x:c>
      <x:c r="Q900" s="206" t="n">
        <x:v>0.00</x:v>
      </x:c>
      <x:c r="R900" s="206" t="n">
        <x:v>0.00</x:v>
      </x:c>
      <x:c r="S900" s="189" t="n">
        <x:v/>
      </x:c>
      <x:c r="T900" s="187" t="n">
        <x:f ca="1">=IF(AND(U900=0,S900&gt;0),-100%,IF(OR(S900=0,S900="-"),"-",IF(AND(S900=0,U900=0),0%,IF(S900&lt;U900,SUM(U900-S900)/S900,IF(S900&gt;U900,SUM(-1*(S900-U900)/S900),"")))))</x:f>
        <x:v/>
      </x:c>
      <x:c r="U900" s="189" t="n">
        <x:v>0.00</x:v>
      </x:c>
      <x:c r="V900" s="189" t="n">
        <x:f ca="1">=SUM(U900/ round((O900- M900)/30.42,0))</x:f>
        <x:v/>
      </x:c>
      <x:c r="W900" s="195">
        <x:f ca="1">=IF(T900="","",IF(T900="-","",IF(U900=0,"",IF(OR(T900&gt;AA4,T900&lt;-AA4),"*",""))))</x:f>
        <x:v/>
      </x:c>
      <x:c r="X900" s="91" t="str">
        <x:v/>
      </x:c>
    </x:row>
    <x:row r="901" spans="1:25" s="12" x14ac:dyDescent="0.25">
      <x:c r="A901" s="96" t="str">
        <x:v>887</x:v>
      </x:c>
      <x:c r="B901" s="192" t="str">
        <x:v>FPR56034</x:v>
      </x:c>
      <x:c r="C901" s="192" t="str">
        <x:v>HP CLJ M476dn MFP</x:v>
      </x:c>
      <x:c r="D901" s="192" t="str">
        <x:v>Color Laser Prints</x:v>
      </x:c>
      <x:c r="E901" s="192" t="str">
        <x:v>CNB6G275W9</x:v>
      </x:c>
      <x:c r="F901" s="192" t="str">
        <x:v>Active</x:v>
      </x:c>
      <x:c r="G901" s="192" t="str">
        <x:v>1034 - San Antonio</x:v>
      </x:c>
      <x:c r="H901" s="192" t="str">
        <x:v/>
      </x:c>
      <x:c r="I901" s="192" t="str">
        <x:v>Reception</x:v>
      </x:c>
      <x:c r="J901" s="192" t="str">
        <x:v/>
      </x:c>
      <x:c r="K901" s="192" t="str">
        <x:v/>
      </x:c>
      <x:c r="L901" s="192" t="str">
        <x:v>1034</x:v>
      </x:c>
      <x:c r="M901" s="192" t="str">
        <x:v>5/31/2018</x:v>
      </x:c>
      <x:c r="N901" s="183" t="n">
        <x:v>14016.00</x:v>
      </x:c>
      <x:c r="O901" s="192" t="str">
        <x:v>8/31/2018</x:v>
      </x:c>
      <x:c r="P901" s="183" t="n">
        <x:v>14016.00</x:v>
      </x:c>
      <x:c r="Q901" s="207" t="n">
        <x:v>0.00</x:v>
      </x:c>
      <x:c r="R901" s="207" t="n">
        <x:v>0.00</x:v>
      </x:c>
      <x:c r="S901" s="183" t="n">
        <x:v/>
      </x:c>
      <x:c r="T901" s="182" t="n">
        <x:f ca="1">=IF(AND(U901=0,S901&gt;0),-100%,IF(OR(S901=0,S901="-"),"-",IF(AND(S901=0,U901=0),0%,IF(S901&lt;U901,SUM(U901-S901)/S901,IF(S901&gt;U901,SUM(-1*(S901-U901)/S901),"")))))</x:f>
        <x:v/>
      </x:c>
      <x:c r="U901" s="183" t="n">
        <x:v>0.00</x:v>
      </x:c>
      <x:c r="V901" s="183" t="n">
        <x:f ca="1">=SUM(U901/ round((O901- M901)/30.42,0))</x:f>
        <x:v/>
      </x:c>
      <x:c r="W901" s="196">
        <x:f ca="1">=IF(T901="","",IF(T901="-","",IF(U901=0,"",IF(OR(T901&gt;AA4,T901&lt;-AA4),"*",""))))</x:f>
        <x:v/>
      </x:c>
      <x:c r="X901" s="98" t="str">
        <x:v/>
      </x:c>
    </x:row>
    <x:row r="902" spans="1:25" x14ac:dyDescent="0.25">
      <x:c r="A902" s="174"/>
      <x:c r="B902" s="174"/>
      <x:c r="C902" s="174"/>
      <x:c r="D902" s="174"/>
      <x:c r="E902" s="174"/>
      <x:c r="F902" s="174"/>
      <x:c r="G902" s="174"/>
      <x:c r="H902" s="174"/>
      <x:c r="I902" s="174"/>
      <x:c r="J902" s="174"/>
      <x:c r="K902" s="174"/>
      <x:c r="L902" s="174"/>
      <x:c r="M902" s="174"/>
      <x:c r="N902" s="174"/>
      <x:c r="O902" s="174"/>
      <x:c r="P902" s="174"/>
      <x:c r="Q902" s="174"/>
      <x:c r="R902" s="174"/>
      <x:c r="S902" s="205" t="n">
        <x:f ca="1">=SUM(S776:S901)</x:f>
      </x:c>
      <x:c r="T902" s="193"/>
      <x:c r="U902" s="205" t="n">
        <x:f ca="1">=SUM(U776:U901)</x:f>
      </x:c>
      <x:c r="V902" s="205" t="n">
        <x:f ca="1">=SUM(V776:V901)</x:f>
      </x:c>
      <x:c r="W902" s="174"/>
      <x:c r="X902" s="174"/>
    </x:row>
    <x:row r="903" spans="1:25" x14ac:dyDescent="0.25">
      <x:c r="A903" s="195" t="str">
        <x:f ca="1">="* All devices with a net volume change of " &amp; SUM(AA4 * 100) &amp; "% are indicated with a red asterisk (*)."</x:f>
      </x:c>
      <x:c r="B903" s="19"/>
      <x:c r="C903" s="19"/>
      <x:c r="D903" s="19"/>
      <x:c r="E903" s="19"/>
      <x:c r="F903" s="19"/>
      <x:c r="G903" s="19"/>
      <x:c r="H903" s="19"/>
      <x:c r="I903" s="19"/>
      <x:c r="J903" s="19"/>
      <x:c r="K903" s="19"/>
      <x:c r="L903" s="19"/>
      <x:c r="M903" s="19"/>
      <x:c r="N903" s="19"/>
      <x:c r="O903" s="19"/>
      <x:c r="P903" s="19"/>
      <x:c r="Q903" s="19"/>
      <x:c r="R903" s="19"/>
      <x:c r="S903" s="19"/>
      <x:c r="T903" s="19"/>
      <x:c r="U903" s="19"/>
      <x:c r="V903" s="19"/>
      <x:c r="W903" s="19"/>
      <x:c r="X903" s="19"/>
      <x:c r="Y90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8/24/2018</x:v>
      </x:c>
      <x:c r="C8" s="54">
        <x:v>HP LJ M402dn</x:v>
      </x:c>
      <x:c r="D8" s="54">
        <x:v>HP LJ M402dn</x:v>
      </x:c>
      <x:c r="E8" s="54" t="str">
        <x:v>PHBQD61049</x:v>
      </x:c>
      <x:c r="F8" s="51">
        <x:v/>
      </x:c>
      <x:c r="G8" s="61" t="n">
        <x:v>350.00</x:v>
      </x:c>
    </x:row>
    <x:row r="9" spans="1:8" x14ac:dyDescent="0.25">
      <x:c r="B9" s="60" t="str">
        <x:v>3/1/2018</x:v>
      </x:c>
      <x:c r="C9" s="54">
        <x:v>HP LJ M401dn</x:v>
      </x:c>
      <x:c r="D9" s="54">
        <x:v>HP LJ M401dn</x:v>
      </x:c>
      <x:c r="E9" s="54" t="str">
        <x:v>PHGFB04722</x:v>
      </x:c>
      <x:c r="F9" s="51">
        <x:v/>
      </x:c>
      <x:c r="G9" s="61" t="n">
        <x:v>350.00</x:v>
      </x:c>
    </x:row>
    <x:row r="10" spans="1:8" x14ac:dyDescent="0.25">
      <x:c r="B10" s="58" t="str">
        <x:v>1/8/2018</x:v>
      </x:c>
      <x:c r="C10" s="26">
        <x:v>HP LJ M402dn</x:v>
      </x:c>
      <x:c r="D10" s="21">
        <x:v>HP LJ M402dn</x:v>
      </x:c>
      <x:c r="E10" s="21" t="str">
        <x:v>PHB5B40308</x:v>
      </x:c>
      <x:c r="F10" s="8">
        <x:v/>
      </x:c>
      <x:c r="G10" s="59" t="n">
        <x:v>350.00</x:v>
      </x:c>
    </x:row>
    <x:row r="11" spans="1:8" x14ac:dyDescent="0.25">
      <x:c r="B11" s="58" t="str">
        <x:v>11/27/2017</x:v>
      </x:c>
      <x:c r="C11" s="26">
        <x:v>HP LJ M402dn</x:v>
      </x:c>
      <x:c r="D11" s="21">
        <x:v>HP LJ M402dn</x:v>
      </x:c>
      <x:c r="E11" s="21" t="str">
        <x:v>PHB5H17488</x:v>
      </x:c>
      <x:c r="F11" s="8">
        <x:v/>
      </x:c>
      <x:c r="G11" s="59" t="n">
        <x:v>350.00</x:v>
      </x:c>
    </x:row>
    <x:row r="12" spans="1:8" x14ac:dyDescent="0.25">
      <x:c r="B12" s="60" t="str">
        <x:v>10/2/2017</x:v>
      </x:c>
      <x:c r="C12" s="54">
        <x:v>HP LJ M402dn</x:v>
      </x:c>
      <x:c r="D12" s="54">
        <x:v>HP LJ M402dn</x:v>
      </x:c>
      <x:c r="E12" s="54" t="str">
        <x:v>PHB5D22247</x:v>
      </x:c>
      <x:c r="F12" s="51">
        <x:v/>
      </x:c>
      <x:c r="G12" s="61" t="n">
        <x:v>360.00</x:v>
      </x:c>
    </x:row>
    <x:row r="13" spans="1:8" x14ac:dyDescent="0.25">
      <x:c r="B13" s="58" t="str">
        <x:v>2/14/2017</x:v>
      </x:c>
      <x:c r="C13" s="26">
        <x:v>HP LJ M425</x:v>
      </x:c>
      <x:c r="D13" s="21">
        <x:v/>
      </x:c>
      <x:c r="E13" s="21" t="str">
        <x:v>CNF8H6XLLQ</x:v>
      </x:c>
      <x:c r="F13" s="8">
        <x:v/>
      </x:c>
      <x:c r="G13" s="59" t="n">
        <x:v>500.00</x:v>
      </x:c>
    </x:row>
    <x:row r="14" spans="1:8" x14ac:dyDescent="0.25">
      <x:c r="B14" s="58" t="str">
        <x:v>11/8/2016</x:v>
      </x:c>
      <x:c r="C14" s="26">
        <x:v>HP LJ M402dn</x:v>
      </x:c>
      <x:c r="D14" s="21">
        <x:v/>
      </x:c>
      <x:c r="E14" s="21" t="str">
        <x:v>PHBQD07177</x:v>
      </x:c>
      <x:c r="F14" s="8">
        <x:v/>
      </x:c>
      <x:c r="G14" s="59" t="n">
        <x:v>350.00</x:v>
      </x:c>
    </x:row>
    <x:row r="15" spans="1:8" x14ac:dyDescent="0.25">
      <x:c r="B15" s="60" t="str">
        <x:v>10/3/2016</x:v>
      </x:c>
      <x:c r="C15" s="54">
        <x:v>HP LJ M401n</x:v>
      </x:c>
      <x:c r="D15" s="54">
        <x:v/>
      </x:c>
      <x:c r="E15" s="54" t="str">
        <x:v>PHGDG09080</x:v>
      </x:c>
      <x:c r="F15" s="51">
        <x:v/>
      </x:c>
      <x:c r="G15" s="61" t="n">
        <x:v>350.00</x:v>
      </x:c>
    </x:row>
    <x:row r="16" spans="1:8" x14ac:dyDescent="0.25">
      <x:c r="B16" s="58" t="str">
        <x:v>4/6/2016</x:v>
      </x:c>
      <x:c r="C16" s="26">
        <x:v>HP LJ M425</x:v>
      </x:c>
      <x:c r="D16" s="21">
        <x:v>HP LJ M425</x:v>
      </x:c>
      <x:c r="E16" s="21" t="str">
        <x:v>CNF8GCG22J</x:v>
      </x:c>
      <x:c r="F16" s="8">
        <x:v/>
      </x:c>
      <x:c r="G16" s="59" t="n">
        <x:v>500.00</x:v>
      </x:c>
    </x:row>
    <x:row r="17" spans="1:8" x14ac:dyDescent="0.25">
      <x:c r="B17" s="58" t="str">
        <x:v>4/1/2016</x:v>
      </x:c>
      <x:c r="C17" s="26">
        <x:v>HP LJ M401n</x:v>
      </x:c>
      <x:c r="D17" s="21">
        <x:v>HP LJ M401n</x:v>
      </x:c>
      <x:c r="E17" s="21" t="str">
        <x:v>PHGDB79189</x:v>
      </x:c>
      <x:c r="F17" s="8">
        <x:v/>
      </x:c>
      <x:c r="G17" s="59" t="n">
        <x:v>350.00</x:v>
      </x:c>
    </x:row>
    <x:row r="18" spans="1:8" x14ac:dyDescent="0.25">
      <x:c r="B18" s="60" t="str">
        <x:v>2/26/2016</x:v>
      </x:c>
      <x:c r="C18" s="54">
        <x:v>HP LJ M401dne</x:v>
      </x:c>
      <x:c r="D18" s="54">
        <x:v>HP LJ M401n</x:v>
      </x:c>
      <x:c r="E18" s="54" t="str">
        <x:v>PHGFG24378</x:v>
      </x:c>
      <x:c r="F18" s="51">
        <x:v/>
      </x:c>
      <x:c r="G18" s="61" t="n">
        <x:v>350.00</x:v>
      </x:c>
    </x:row>
    <x:row r="19" spans="1:8" x14ac:dyDescent="0.25">
      <x:c r="B19" s="58" t="str">
        <x:v>12/1/2015</x:v>
      </x:c>
      <x:c r="C19" s="26">
        <x:v>HP LJ M401n</x:v>
      </x:c>
      <x:c r="D19" s="21">
        <x:v>HP LJ M401dn</x:v>
      </x:c>
      <x:c r="E19" s="21" t="str">
        <x:v>PHGFB75580</x:v>
      </x:c>
      <x:c r="F19" s="8">
        <x:v/>
      </x:c>
      <x:c r="G19" s="59" t="n">
        <x:v>0.00</x:v>
      </x:c>
    </x:row>
    <x:row r="20" spans="1:8" x14ac:dyDescent="0.25">
      <x:c r="B20" s="58" t="str">
        <x:v>7/29/2015</x:v>
      </x:c>
      <x:c r="C20" s="26">
        <x:v>HP LJ M401dn</x:v>
      </x:c>
      <x:c r="D20" s="21">
        <x:v>HP LJ M401dn</x:v>
      </x:c>
      <x:c r="E20" s="21" t="str">
        <x:v>PHGFG31880</x:v>
      </x:c>
      <x:c r="F20" s="8">
        <x:v/>
      </x:c>
      <x:c r="G20" s="59" t="n">
        <x:v>340.00</x:v>
      </x:c>
    </x:row>
    <x:row r="21" spans="1:8" x14ac:dyDescent="0.25">
      <x:c r="B21" s="60" t="str">
        <x:v>7/29/2015</x:v>
      </x:c>
      <x:c r="C21" s="54">
        <x:v>HP LJ M401dn</x:v>
      </x:c>
      <x:c r="D21" s="54">
        <x:v>HP LJ M401dn</x:v>
      </x:c>
      <x:c r="E21" s="54" t="str">
        <x:v>PHGFG31880</x:v>
      </x:c>
      <x:c r="F21" s="51">
        <x:v/>
      </x:c>
      <x:c r="G21" s="61" t="n">
        <x:v>340.00</x:v>
      </x:c>
    </x:row>
    <x:row r="22" spans="1:8" x14ac:dyDescent="0.25">
      <x:c r="B22" s="58" t="str">
        <x:v>6/8/2015</x:v>
      </x:c>
      <x:c r="C22" s="26">
        <x:v>HP LJ M425</x:v>
      </x:c>
      <x:c r="D22" s="21">
        <x:v>HP LJ M425</x:v>
      </x:c>
      <x:c r="E22" s="21" t="str">
        <x:v>CNC6DBV0PC</x:v>
      </x:c>
      <x:c r="F22" s="8">
        <x:v/>
      </x:c>
      <x:c r="G22" s="59" t="n">
        <x:v>500.00</x:v>
      </x:c>
    </x:row>
    <x:row r="23" spans="1:8" x14ac:dyDescent="0.25">
      <x:c r="B23" s="58" t="str">
        <x:v>3/26/2015</x:v>
      </x:c>
      <x:c r="C23" s="26">
        <x:v>HP LJ M425</x:v>
      </x:c>
      <x:c r="D23" s="21">
        <x:v>HP LJ M425</x:v>
      </x:c>
      <x:c r="E23" s="21" t="str">
        <x:v>CNC6DBV0PC</x:v>
      </x:c>
      <x:c r="F23" s="8">
        <x:v/>
      </x:c>
      <x:c r="G23" s="59" t="n">
        <x:v>500.00</x:v>
      </x:c>
    </x:row>
    <x:row r="24" spans="1:8" x14ac:dyDescent="0.25">
      <x:c r="B24" s="60" t="str">
        <x:v>1/21/2015</x:v>
      </x:c>
      <x:c r="C24" s="54">
        <x:v>Canon IR 4235</x:v>
      </x:c>
      <x:c r="D24" s="54">
        <x:v/>
      </x:c>
      <x:c r="E24" s="54" t="str">
        <x:v>RKJ04194</x:v>
      </x:c>
      <x:c r="F24" s="51">
        <x:v/>
      </x:c>
      <x:c r="G24" s="61" t="n">
        <x:v>5500.00</x:v>
      </x:c>
    </x:row>
    <x:row r="25" spans="1:8" x14ac:dyDescent="0.25">
      <x:c r="B25" s="58" t="str">
        <x:v>11/6/2014</x:v>
      </x:c>
      <x:c r="C25" s="26">
        <x:v>HP LJ M425 </x:v>
      </x:c>
      <x:c r="D25" s="21">
        <x:v/>
      </x:c>
      <x:c r="E25" s="21" t="str">
        <x:v>CNF8G8PFFK</x:v>
      </x:c>
      <x:c r="F25" s="8">
        <x:v/>
      </x:c>
      <x:c r="G25" s="59" t="n">
        <x:v>500.00</x:v>
      </x:c>
    </x:row>
    <x:row r="26" spans="1:8" ht="14.25" customHeight="1" x14ac:dyDescent="0.25">
      <x:c r="B26" s="58"/>
      <x:c r="C26" s="26"/>
      <x:c r="D26" s="21"/>
      <x:c r="E26" s="21"/>
      <x:c r="F26" s="8"/>
      <x:c r="G26" s="59" t="str">
        <x:f/>
        <x:v/>
      </x:c>
    </x:row>
    <x:row r="27" spans="1:8" x14ac:dyDescent="0.25">
      <x:c r="B27" s="60"/>
      <x:c r="C27" s="54"/>
      <x:c r="D27" s="54"/>
      <x:c r="E27" s="54"/>
      <x:c r="F27" s="54"/>
      <x:c r="G27" s="61"/>
    </x:row>
    <x:row r="28" spans="1:8" x14ac:dyDescent="0.25">
      <x:c r="B28" s="60"/>
      <x:c r="C28" s="54"/>
      <x:c r="D28" s="54"/>
      <x:c r="E28" s="54"/>
      <x:c r="F28" s="54"/>
      <x:c r="G28" s="61"/>
    </x:row>
    <x:row r="29" spans="1:8" ht="14.25" customHeight="1" x14ac:dyDescent="0.25">
      <x:c r="B29" s="58"/>
      <x:c r="C29" s="26"/>
      <x:c r="D29" s="21"/>
      <x:c r="E29" s="21"/>
      <x:c r="F29" s="8"/>
      <x:c r="G29" s="59" t="str">
        <x:f/>
        <x:v/>
      </x:c>
    </x:row>
    <x:row r="30" spans="1:8" ht="14.25" customHeight="1" x14ac:dyDescent="0.25">
      <x:c r="B30" s="58"/>
      <x:c r="C30" s="26"/>
      <x:c r="D30" s="21"/>
      <x:c r="E30" s="21"/>
      <x:c r="F30" s="8"/>
      <x:c r="G30" s="59" t="str">
        <x:f/>
        <x:v/>
      </x:c>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MORSCO, Inc.</x:v>
      </x:c>
    </x:row>
    <x:row r="3" spans="1:3" x14ac:dyDescent="0.25">
      <x:c r="A3" s="4" t="s">
        <x:v>9</x:v>
      </x:c>
      <x:c r="B3" s="103" t="s">
        <x:v>2014-06-01T07:00:00.000Z</x:v>
      </x:c>
    </x:row>
    <x:row r="4" spans="1:3" x14ac:dyDescent="0.25">
      <x:c r="A4" s="4" t="s">
        <x:v>7</x:v>
      </x:c>
      <x:c r="B4" s="103" t="s">
        <x:v>2018-10-22</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Laser Prints</x:v>
      </x:c>
      <x:c r="B10" s="197" t="n">
        <x:v>0.05290</x:v>
      </x:c>
    </x:row>
    <x:row r="11" spans="1:3" x14ac:dyDescent="0.25">
      <x:c r="A11" s="43" t="str">
        <x:v>B/W Copies</x:v>
      </x:c>
      <x:c r="B11" s="198" t="n">
        <x:v>0.05830</x:v>
      </x:c>
    </x:row>
    <x:row r="12" spans="1:3" x14ac:dyDescent="0.25">
      <x:c r="A12" s="106" t="str">
        <x:v>Color Laser Prints</x:v>
      </x:c>
      <x:c r="B12" s="197" t="n">
        <x:v>0.17000</x:v>
      </x:c>
    </x:row>
    <x:row r="13" spans="1:3" x14ac:dyDescent="0.25">
      <x:c r="A13" s="43" t="str">
        <x:v>Color Copier (Color Pages)</x:v>
      </x:c>
      <x:c r="B13" s="198" t="n">
        <x:v>0.20000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9/7/2018</x:v>
      </x:c>
      <x:c r="B7" s="117">
        <x:v>Tammi Villanueva</x:v>
      </x:c>
      <x:c r="C7" s="97">
        <x:v>100%</x:v>
      </x:c>
      <x:c r="D7" s="97">
        <x:v>100%</x:v>
      </x:c>
      <x:c r="E7" s="97">
        <x:v>100%</x:v>
      </x:c>
      <x:c r="F7" s="97">
        <x:v>80%</x:v>
      </x:c>
      <x:c r="G7" s="98">
        <x:v>100%</x:v>
      </x:c>
    </x:row>
    <x:row r="8" spans="1:7" x14ac:dyDescent="0.25">
      <x:c r="A8" s="96">
        <x:v> </x:v>
      </x:c>
      <x:c r="B8" s="97">
        <x:v/>
      </x:c>
      <x:c r="C8" s="97">
        <x:v/>
      </x:c>
      <x:c r="D8" s="97">
        <x:v>All requests of FPR have been promptly address and handled.</x:v>
      </x:c>
      <x:c r="E8" s="97">
        <x:v/>
      </x:c>
      <x:c r="F8" s="97">
        <x:v>The par levels at the Water Gardens are low often.  I have had some concerns at Branches running out of toner for the HP401/402's</x:v>
      </x:c>
      <x:c r="G8" s="98">
        <x:v>FPR has done an outstanding job assisting us with the management
of surplus equipment.</x:v>
      </x:c>
    </x:row>
    <x:row r="9" spans="1:7" x14ac:dyDescent="0.25">
      <x:c r="A9" s="90">
        <x:v>12/12/2017</x:v>
      </x:c>
      <x:c r="B9" s="118">
        <x:v>Tammi Villanueva</x:v>
      </x:c>
      <x:c r="C9" s="25">
        <x:v>80%</x:v>
      </x:c>
      <x:c r="D9" s="25">
        <x:v>100%</x:v>
      </x:c>
      <x:c r="E9" s="25">
        <x:v>100%</x:v>
      </x:c>
      <x:c r="F9" s="25">
        <x:v>60%</x:v>
      </x:c>
      <x:c r="G9" s="91">
        <x:v>80%</x:v>
      </x:c>
    </x:row>
    <x:row r="10" spans="1:7" x14ac:dyDescent="0.25">
      <x:c r="A10" s="90">
        <x:v> </x:v>
      </x:c>
      <x:c r="B10" s="25">
        <x:v>We appreciate the Service we received from FPR and look forward to a lasting business relationship. </x:v>
      </x:c>
      <x:c r="C10" s="25">
        <x:v>Service techs show up in a timely manner and inform users of problem and fix. </x:v>
      </x:c>
      <x:c r="D10" s="25">
        <x:v>The MORSCO account needs have been consistently met. </x:v>
      </x:c>
      <x:c r="E10" s="25">
        <x:v>All FPR personnel have always conducted themselves as professionals. </x:v>
      </x:c>
      <x:c r="F10" s="25">
        <x:v>There can be some improvement in this area. </x:v>
      </x:c>
      <x:c r="G10" s="91">
        <x:v>I have not received any negative feedback in regards to the Servicing Companies. </x:v>
      </x:c>
    </x:row>
    <x:row r="11" spans="1:7" x14ac:dyDescent="0.25">
      <x:c r="A11" s="96">
        <x:v>5/4/2017</x:v>
      </x:c>
      <x:c r="B11" s="117">
        <x:v>Tammi Villanueva</x:v>
      </x:c>
      <x:c r="C11" s="97">
        <x:v>100%</x:v>
      </x:c>
      <x:c r="D11" s="97">
        <x:v>100%</x:v>
      </x:c>
      <x:c r="E11" s="97">
        <x:v>100%</x:v>
      </x:c>
      <x:c r="F11" s="97">
        <x:v>80%</x:v>
      </x:c>
      <x:c r="G11" s="98">
        <x:v>80%</x:v>
      </x:c>
    </x:row>
    <x:row r="12" spans="1:7" x14ac:dyDescent="0.25">
      <x:c r="A12" s="96">
        <x:v> </x:v>
      </x:c>
      <x:c r="B12" s="97">
        <x:v>Brent and Cass assisted with a system to effectively track the location of each asset.  Cass has taken ownership of assisting Morsco and it's subsidiaries with asset management ensuring surplus equipment is picked up and warehoused in a timely manner.  Thank you both for your efforts.</x:v>
      </x:c>
      <x:c r="C12" s="97">
        <x:v>Service call management has been great.  Quick response and always informative to keep us up to date.</x:v>
      </x:c>
      <x:c r="D12" s="97">
        <x:v>This quarter has been one of many changes in equipment location changes.  FPR support is a tremendous asset in this process.</x:v>
      </x:c>
      <x:c r="E12" s="97">
        <x:v/>
      </x:c>
      <x:c r="F12" s="97">
        <x:v/>
      </x:c>
      <x:c r="G12" s="98">
        <x:v>Techs have been for the most part timely and knowledgeable.  Only negative feedback we have received is that techs occasionally come, make repairs, and leave with the users not knowing anything or if the repair has been made.  On a few occasions the equipment is not tested after repaired and we find out it has not been repaired correctly.</x:v>
      </x:c>
    </x:row>
    <x:row r="13" spans="1:7" x14ac:dyDescent="0.25">
      <x:c r="A13" s="90">
        <x:v>5/12/2016</x:v>
      </x:c>
      <x:c r="B13" s="118">
        <x:v>Tammi Villanueva</x:v>
      </x:c>
      <x:c r="C13" s="25">
        <x:v>90%</x:v>
      </x:c>
      <x:c r="D13" s="25">
        <x:v>90%</x:v>
      </x:c>
      <x:c r="E13" s="25">
        <x:v>100%</x:v>
      </x:c>
      <x:c r="F13" s="25">
        <x:v>100%</x:v>
      </x:c>
      <x:c r="G13" s="91">
        <x:v>90%</x:v>
      </x:c>
    </x:row>
    <x:row r="14" spans="1:7" x14ac:dyDescent="0.25">
      <x:c r="A14" s="90">
        <x:v> </x:v>
      </x:c>
      <x:c r="B14" s="25">
        <x:v>This quarter has been a challenge with the acquisition of subsidaries as well as the cancellation and return of extising leases.  Thank you Stacy and Brent for you support and assistance as we updated billing costs centers.  Thank you Cass for the development of the location move form which will assist in accurate locations of equipment as we continue to grow and staying on top of the lease expiration dates as well as the return of the equipment.									
</x:v>
      </x:c>
      <x:c r="C14" s="25">
        <x:v/>
      </x:c>
      <x:c r="D14" s="25">
        <x:v>Morrison has gone through many changes this quarter.  The FRP team Cass, Stacy, and Brent were an essential part of ensuring the necessary updates to our account were completed.  Thank you all for your continued support as we continue to grow.</x:v>
      </x:c>
      <x:c r="E14" s="25">
        <x:v/>
      </x:c>
      <x:c r="F14" s="25">
        <x:v/>
      </x:c>
      <x:c r="G14" s="91">
        <x:v/>
      </x:c>
    </x:row>
    <x:row r="15" spans="1:7" x14ac:dyDescent="0.25">
      <x:c r="A15" s="96">
        <x:v>2/12/2016</x:v>
      </x:c>
      <x:c r="B15" s="117">
        <x:v>Tammi Villanueva</x:v>
      </x:c>
      <x:c r="C15" s="97">
        <x:v>100%</x:v>
      </x:c>
      <x:c r="D15" s="97">
        <x:v>100%</x:v>
      </x:c>
      <x:c r="E15" s="97">
        <x:v>100%</x:v>
      </x:c>
      <x:c r="F15" s="97">
        <x:v>100%</x:v>
      </x:c>
      <x:c r="G15" s="98">
        <x:v>100%</x:v>
      </x:c>
    </x:row>
    <x:row r="16" spans="1:7" x14ac:dyDescent="0.25">
      <x:c r="A16" s="96">
        <x:v> </x:v>
      </x:c>
      <x:c r="B16" s="97">
        <x:v>FPR continually works with the changing needs of Morrison Supply.   With the quick pace of growth over the past year FPR has met the challage.</x:v>
      </x:c>
      <x:c r="C16" s="97">
        <x:v/>
      </x:c>
      <x:c r="D16" s="97">
        <x:v/>
      </x:c>
      <x:c r="E16" s="97">
        <x:v/>
      </x:c>
      <x:c r="F16" s="97">
        <x:v/>
      </x:c>
      <x:c r="G16" s="98">
        <x:v/>
      </x:c>
    </x:row>
    <x:row r="17" spans="1:7" x14ac:dyDescent="0.25">
      <x:c r="A17" s="90">
        <x:v>8/28/2015</x:v>
      </x:c>
      <x:c r="B17" s="118">
        <x:v>Tammi Villanueva</x:v>
      </x:c>
      <x:c r="C17" s="25">
        <x:v>90%</x:v>
      </x:c>
      <x:c r="D17" s="25">
        <x:v>100%</x:v>
      </x:c>
      <x:c r="E17" s="25">
        <x:v>100%</x:v>
      </x:c>
      <x:c r="F17" s="25">
        <x:v>100%</x:v>
      </x:c>
      <x:c r="G17" s="91">
        <x:v>80%</x:v>
      </x:c>
    </x:row>
    <x:row r="18" spans="1:7" x14ac:dyDescent="0.25">
      <x:c r="A18" s="90">
        <x:v> </x:v>
      </x:c>
      <x:c r="B18" s="25">
        <x:v>Morsco is very satisfied with the services received from FPR.  They have become an important partner for us.  We look forward to a continued business relationship with FPR.</x:v>
      </x:c>
      <x:c r="C18" s="25">
        <x:v>The Help Desk have no complaints in the manner in which service tickets are handled.  FPR has showed great improvement in this area.</x:v>
      </x:c>
      <x:c r="D18" s="25">
        <x:v>Morsco is very satisfied in the manner in which our account is managed.  FPR has worked diligently to meet our needs in all areas of service.</x:v>
      </x:c>
      <x:c r="E18" s="25">
        <x:v>The professionalism displayed by all FPR staff is top notch.</x:v>
      </x:c>
      <x:c r="F18" s="25">
        <x:v>FPR currently manages 3 of our largest locations. To date we have had no stock out of toner.</x:v>
      </x:c>
      <x:c r="G18" s="91">
        <x:v>I have not received any complaints on the Servicing Companies performance.</x:v>
      </x:c>
    </x:row>
    <x:row r="19" spans="1:7" x14ac:dyDescent="0.25">
      <x:c r="A19" s="96">
        <x:v>4/29/2015</x:v>
      </x:c>
      <x:c r="B19" s="117">
        <x:v>Tammi Villanueva</x:v>
      </x:c>
      <x:c r="C19" s="97">
        <x:v>100%</x:v>
      </x:c>
      <x:c r="D19" s="97">
        <x:v>100%</x:v>
      </x:c>
      <x:c r="E19" s="97">
        <x:v>100%</x:v>
      </x:c>
      <x:c r="F19" s="97">
        <x:v>100%</x:v>
      </x:c>
      <x:c r="G19" s="98">
        <x:v>100%</x:v>
      </x:c>
    </x:row>
    <x:row r="20" spans="1:7" x14ac:dyDescent="0.25">
      <x:c r="A20" s="96">
        <x:v> </x:v>
      </x:c>
      <x:c r="B20" s="97">
        <x:v/>
      </x:c>
      <x:c r="C20" s="97">
        <x:v>The service level has greatly improved.</x:v>
      </x:c>
      <x:c r="D20" s="97">
        <x:v>FPR has worked diligently to meet the need of Morrison and it's associates.</x:v>
      </x:c>
      <x:c r="E20" s="97">
        <x:v>FPR's employee's always conduct themselves in a professional manner.</x:v>
      </x:c>
      <x:c r="F20" s="97">
        <x:v>We have initialized at 3 locations and are very satisfied with the program.</x:v>
      </x:c>
      <x:c r="G20" s="98">
        <x:v>A have not had any complaints about servicing companies.</x:v>
      </x:c>
    </x:row>
    <x:row r="17" spans="1:8" x14ac:dyDescent="0.25">
      <x:c r="A17" s="60"/>
      <x:c r="B17" s="54"/>
      <x:c r="C17" s="54"/>
      <x:c r="D17" s="54"/>
      <x:c r="E17" s="54"/>
      <x:c r="F17" s="54"/>
      <x:c r="G17" s="98"/>
    </x:row>
    <x:row r="18" spans="1:8" x14ac:dyDescent="0.25">
      <x:c r="A18" s="60"/>
      <x:c r="B18" s="54"/>
      <x:c r="C18" s="54"/>
      <x:c r="D18" s="54"/>
      <x:c r="E18" s="54"/>
      <x:c r="F18" s="54"/>
      <x:c r="G18" s="98"/>
    </x:row>
    <x:row r="19" spans="1:8" ht="14.25" customHeight="1" x14ac:dyDescent="0.25">
      <x:c r="A19" s="58"/>
      <x:c r="B19" s="26"/>
      <x:c r="C19" s="21"/>
      <x:c r="D19" s="21"/>
      <x:c r="E19" s="8"/>
      <x:c r="F19" s="8">
        <x:v/>
      </x:c>
      <x:c r="G19" s="59"/>
    </x:row>
    <x:row r="20" spans="1:8" ht="14.25" customHeight="1" x14ac:dyDescent="0.25">
      <x:c r="A20" s="58"/>
      <x:c r="B20" s="26"/>
      <x:c r="C20" s="21"/>
      <x:c r="D20" s="21"/>
      <x:c r="E20" s="8"/>
      <x:c r="F20" s="8">
        <x:v/>
      </x:c>
      <x:c r="G20" s="59"/>
    </x:row>
    <x:row r="21" spans="1:8" x14ac:dyDescent="0.25">
      <x:c r="A21" s="60"/>
      <x:c r="B21" s="54"/>
      <x:c r="C21" s="54"/>
      <x:c r="D21" s="54"/>
      <x:c r="E21" s="54"/>
      <x:c r="F21" s="54"/>
      <x:c r="G21" s="98"/>
    </x:row>
    <x:row r="22" spans="1:8" x14ac:dyDescent="0.25">
      <x:c r="A22" s="60"/>
      <x:c r="B22" s="54"/>
      <x:c r="C22" s="54"/>
      <x:c r="D22" s="54"/>
      <x:c r="E22" s="54"/>
      <x:c r="F22" s="54"/>
      <x:c r="G22" s="98"/>
    </x:row>
    <x:row r="23" spans="1:8" ht="14.25" customHeight="1" x14ac:dyDescent="0.25">
      <x:c r="A23" s="58"/>
      <x:c r="B23" s="26"/>
      <x:c r="C23" s="21"/>
      <x:c r="D23" s="21"/>
      <x:c r="E23" s="8"/>
      <x:c r="F23" s="8">
        <x:v/>
      </x:c>
      <x:c r="G23" s="59"/>
    </x:row>
    <x:row r="24" spans="1:8" ht="14.25" customHeight="1" x14ac:dyDescent="0.25">
      <x:c r="A24" s="58"/>
      <x:c r="B24" s="26"/>
      <x:c r="C24" s="21"/>
      <x:c r="D24" s="21"/>
      <x:c r="E24" s="8"/>
      <x:c r="F24" s="8">
        <x:v/>
      </x:c>
      <x:c r="G24" s="59"/>
    </x:row>
    <x:row r="25" spans="1:8" x14ac:dyDescent="0.25">
      <x:c r="A25" s="60"/>
      <x:c r="B25" s="54"/>
      <x:c r="C25" s="54"/>
      <x:c r="D25" s="54"/>
      <x:c r="E25" s="54"/>
      <x:c r="F25" s="54"/>
      <x:c r="G25" s="98"/>
    </x:row>
    <x:row r="26" spans="1:8" x14ac:dyDescent="0.25">
      <x:c r="A26" s="60"/>
      <x:c r="B26" s="54"/>
      <x:c r="C26" s="54"/>
      <x:c r="D26" s="54"/>
      <x:c r="E26" s="54"/>
      <x:c r="F26" s="54"/>
      <x:c r="G26" s="98"/>
    </x:row>
    <x:row r="27" spans="1:8" ht="14.25" customHeight="1" x14ac:dyDescent="0.25">
      <x:c r="A27" s="58"/>
      <x:c r="B27" s="26"/>
      <x:c r="C27" s="21"/>
      <x:c r="D27" s="21"/>
      <x:c r="E27" s="8"/>
      <x:c r="F27" s="8">
        <x:v/>
      </x:c>
      <x:c r="G27" s="59"/>
    </x:row>
    <x:row r="28" spans="1:8" ht="14.25" customHeight="1" x14ac:dyDescent="0.25">
      <x:c r="A28" s="58"/>
      <x:c r="B28" s="26"/>
      <x:c r="C28" s="21"/>
      <x:c r="D28" s="21"/>
      <x:c r="E28" s="8"/>
      <x:c r="F28" s="8">
        <x:v/>
      </x:c>
      <x:c r="G28" s="59"/>
    </x:row>
    <x:row r="29" spans="1:8" x14ac:dyDescent="0.25">
      <x:c r="A29" s="60"/>
      <x:c r="B29" s="54"/>
      <x:c r="C29" s="54"/>
      <x:c r="D29" s="54"/>
      <x:c r="E29" s="54"/>
      <x:c r="F29" s="54"/>
      <x:c r="G29" s="98"/>
    </x:row>
    <x:row r="30" spans="1:8" x14ac:dyDescent="0.25">
      <x:c r="A30" s="60"/>
      <x:c r="B30" s="54"/>
      <x:c r="C30" s="54"/>
      <x:c r="D30" s="54"/>
      <x:c r="E30" s="54"/>
      <x:c r="F30" s="54"/>
      <x:c r="G30" s="98"/>
    </x:row>
    <x:row r="31" spans="1:8" ht="14.25" customHeight="1" x14ac:dyDescent="0.25">
      <x:c r="A31" s="58"/>
      <x:c r="B31" s="26"/>
      <x:c r="C31" s="21"/>
      <x:c r="D31" s="21"/>
      <x:c r="E31" s="8"/>
      <x:c r="F31" s="8">
        <x:v/>
      </x:c>
      <x:c r="G31" s="59"/>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1162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Aug. 2018</x:v>
      </x:c>
      <x:c r="C7" s="45" t="str">
        <x:v>May. 2018</x:v>
      </x:c>
      <x:c r="D7" s="45" t="str">
        <x:v>Feb. 2018</x:v>
      </x:c>
      <x:c r="E7" s="45" t="str">
        <x:v>Aug. 2017</x:v>
      </x:c>
      <x:c r="F7" s="45" t="str">
        <x:v>May. 2017</x:v>
      </x:c>
      <x:c r="G7" s="45" t="str">
        <x:v>Feb. 2017</x:v>
      </x:c>
      <x:c r="H7" s="45" t="str">
        <x:v>Nov. 2016</x:v>
      </x:c>
      <x:c r="I7" s="46" t="str">
        <x:v>Aug. 2016</x:v>
      </x:c>
    </x:row>
    <x:row r="8" spans="1:4" x14ac:dyDescent="0.25">
      <x:c r="B8" s="215" t="str">
        <x:v>64</x:v>
      </x:c>
      <x:c r="C8" s="120">
        <x:v>69</x:v>
      </x:c>
      <x:c r="D8" s="120">
        <x:v>149</x:v>
      </x:c>
      <x:c r="E8" s="120">
        <x:v>84</x:v>
      </x:c>
      <x:c r="F8" s="120">
        <x:v>75</x:v>
      </x:c>
      <x:c r="G8" s="120">
        <x:v>76</x:v>
      </x:c>
      <x:c r="H8" s="120">
        <x:v>62</x:v>
      </x:c>
      <x:c r="I8" s="121">
        <x:v>83</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1/11/2017</x:v>
      </x:c>
      <x:c r="C12" s="97">
        <x:v>Chris Force 817-335-2291 /vnaik@fprus.com</x:v>
      </x:c>
      <x:c r="D12" s="97" t="str">
        <x:v>57245</x:v>
      </x:c>
      <x:c r="E12" s="97">
        <x:v>Canon IR 400</x:v>
      </x:c>
      <x:c r="F12" s="97">
        <x:v>1057 - Fort Worth HVAC</x:v>
      </x:c>
      <x:c r="G12" s="97" t="str">
        <x:v>1,051</x:v>
      </x:c>
      <x:c r="H12" s="97" t="str">
        <x:v>Paper feed keeps jamming.  Cleared jam and restarted printer but issue keeps occurring.</x:v>
      </x:c>
      <x:c r="I12" s="98" t="str">
        <x:v>1/13/2017: Stewart; read sensor flag ADF built in holder broken.  Replaced ADF pu asys.  Test scan &amp; copy thru ADF.  Chris does not work at this location, spoke w/Josh, it is now working to his satiation. Call complete.  </x:v>
      </x:c>
    </x:row>
    <x:row r="13" spans="1:7" x14ac:dyDescent="0.25">
      <x:c r="B13" s="90">
        <x:v>11/4/2014</x:v>
      </x:c>
      <x:c r="C13" s="26">
        <x:v>Mina Salazar 817-335-2291 /vnaik@fprus.com</x:v>
      </x:c>
      <x:c r="D13" s="26" t="str">
        <x:v>57245</x:v>
      </x:c>
      <x:c r="E13" s="26">
        <x:v>Canon IR 400</x:v>
      </x:c>
      <x:c r="F13" s="26">
        <x:v>1057 - Fort Worth HVAC</x:v>
      </x:c>
      <x:c r="G13" s="26" t="n">
        <x:v>1051.000000</x:v>
      </x:c>
      <x:c r="H13" s="26" t="str">
        <x:v>Will not scan.</x:v>
      </x:c>
      <x:c r="I13" s="91" t="str">
        <x:v>No Work Order Remarks</x:v>
      </x:c>
    </x:row>
    <x:row r="14" spans="1:7" x14ac:dyDescent="0.25">
      <x:c r="B14" s="96">
        <x:v>7/18/2014</x:v>
      </x:c>
      <x:c r="C14" s="97">
        <x:v>Pablo/Mina 214-447-0411 /vnaik@fprus.com</x:v>
      </x:c>
      <x:c r="D14" s="97" t="str">
        <x:v>57245</x:v>
      </x:c>
      <x:c r="E14" s="97">
        <x:v>Canon IR 400</x:v>
      </x:c>
      <x:c r="F14" s="97">
        <x:v>1057 - Fort Worth HVAC</x:v>
      </x:c>
      <x:c r="G14" s="97" t="str">
        <x:v>1,051</x:v>
      </x:c>
      <x:c r="H14" s="97" t="str">
        <x:v>Scan to email isn't pulling up the email address needed.  Local contact: Mina (817-335-2291)</x:v>
      </x:c>
      <x:c r="I14" s="98" t="str">
        <x:v>No Work Order Remarks</x:v>
      </x:c>
    </x:row>
    <x:row r="15" spans="1:7" x14ac:dyDescent="0.25">
      <x:c r="B15" s="90">
        <x:v>9/19/2014</x:v>
      </x:c>
      <x:c r="C15" s="26">
        <x:v>Mike Mancho 817-335-2291 /arieper@fprus.com</x:v>
      </x:c>
      <x:c r="D15" s="26" t="str">
        <x:v>57245</x:v>
      </x:c>
      <x:c r="E15" s="26">
        <x:v>Canon IR 400</x:v>
      </x:c>
      <x:c r="F15" s="26">
        <x:v>1057 - Fort Worth HVAC</x:v>
      </x:c>
      <x:c r="G15" s="26" t="n">
        <x:v>1051.000000</x:v>
      </x:c>
      <x:c r="H15" s="26" t="str">
        <x:v>Scanner issues, not pulling papers through and reading unidentifiable</x:v>
      </x:c>
      <x:c r="I15" s="91" t="str">
        <x:v>9/24/14 resolved over the phone.</x:v>
      </x:c>
    </x:row>
    <x:row r="16" spans="1:7" x14ac:dyDescent="0.25">
      <x:c r="B16" s="96">
        <x:v>9/10/2014</x:v>
      </x:c>
      <x:c r="C16" s="97">
        <x:v>Mike Mancho 817-335-2291 /vnaik@fprus.com</x:v>
      </x:c>
      <x:c r="D16" s="97" t="str">
        <x:v>57245</x:v>
      </x:c>
      <x:c r="E16" s="97">
        <x:v>Canon IR 400</x:v>
      </x:c>
      <x:c r="F16" s="97">
        <x:v>1057 - Fort Worth HVAC</x:v>
      </x:c>
      <x:c r="G16" s="97" t="str">
        <x:v>1,051</x:v>
      </x:c>
      <x:c r="H16" s="97" t="str">
        <x:v>Scanner not scanning to email.</x:v>
      </x:c>
      <x:c r="I16" s="98" t="str">
        <x:v>9/16/14 Mike confirmed issue has been resolved. </x:v>
      </x:c>
    </x:row>
    <x:row r="17" spans="1:7" x14ac:dyDescent="0.25">
      <x:c r="B17" s="90">
        <x:v>12/3/2014</x:v>
      </x:c>
      <x:c r="C17" s="26">
        <x:v>Nina Salazar 817-335-2291 /tsmitherman@fprus.com</x:v>
      </x:c>
      <x:c r="D17" s="26" t="str">
        <x:v>57245</x:v>
      </x:c>
      <x:c r="E17" s="26">
        <x:v>Canon IR 400</x:v>
      </x:c>
      <x:c r="F17" s="26">
        <x:v>1057 - Fort Worth HVAC</x:v>
      </x:c>
      <x:c r="G17" s="26" t="n">
        <x:v>1051.000000</x:v>
      </x:c>
      <x:c r="H17" s="26" t="str">
        <x:v>Device will not let her stop her printing job.</x:v>
      </x:c>
      <x:c r="I17" s="91" t="str">
        <x:v>No Work Order Remarks</x:v>
      </x:c>
    </x:row>
    <x:row r="18" spans="1:7" x14ac:dyDescent="0.25">
      <x:c r="B18" s="96">
        <x:v>12/29/2014</x:v>
      </x:c>
      <x:c r="C18" s="97">
        <x:v>Mena Salazar 817-335-2291 /dminter@fprus.com</x:v>
      </x:c>
      <x:c r="D18" s="97" t="str">
        <x:v>57245</x:v>
      </x:c>
      <x:c r="E18" s="97">
        <x:v>Canon IR 400</x:v>
      </x:c>
      <x:c r="F18" s="97">
        <x:v>1057 - Fort Worth HVAC</x:v>
      </x:c>
      <x:c r="G18" s="97" t="str">
        <x:v>1,051</x:v>
      </x:c>
      <x:c r="H18" s="97" t="str">
        <x:v>The device will not print her document attachments..</x:v>
      </x:c>
      <x:c r="I18" s="98" t="str">
        <x:v>1/5/15 Mena confirmed issue has been resolved. </x:v>
      </x:c>
    </x:row>
    <x:row r="19" spans="1:7" x14ac:dyDescent="0.25">
      <x:c r="B19" s="90">
        <x:v>7/6/2016</x:v>
      </x:c>
      <x:c r="C19" s="26">
        <x:v>Chris Force 817-335-2291 /areichhart@fprus.com</x:v>
      </x:c>
      <x:c r="D19" s="26" t="str">
        <x:v>57245</x:v>
      </x:c>
      <x:c r="E19" s="26">
        <x:v>Canon IR 400</x:v>
      </x:c>
      <x:c r="F19" s="26">
        <x:v>1057 - Fort Worth HVAC</x:v>
      </x:c>
      <x:c r="G19" s="26" t="n">
        <x:v>1051.000000</x:v>
      </x:c>
      <x:c r="H19" s="26" t="str">
        <x:v>need device to be serviced.</x:v>
      </x:c>
      <x:c r="I19" s="91" t="str">
        <x:v>7/7/2016: Left VM for Chris.  Emailed Stewart for update.  Stewart; 7/6/2016 10:17-11:12- Emptied toner bag. Cleaned ADF, optic, transfer roller, pf units. Replaced tray 1 rollers.  Test.  Parts used from C/S.  Call Complete. </x:v>
      </x:c>
    </x:row>
    <x:row r="20" spans="1:7" x14ac:dyDescent="0.25">
      <x:c r="B20" s="96">
        <x:v>11/2/2015</x:v>
      </x:c>
      <x:c r="C20" s="97">
        <x:v>Beau Ellis 817-335-2291 /jrogers@fprus.com</x:v>
      </x:c>
      <x:c r="D20" s="97" t="str">
        <x:v>57245</x:v>
      </x:c>
      <x:c r="E20" s="97">
        <x:v>Canon IR 400</x:v>
      </x:c>
      <x:c r="F20" s="97">
        <x:v>1057 - Fort Worth HVAC</x:v>
      </x:c>
      <x:c r="G20" s="97" t="str">
        <x:v>1,051</x:v>
      </x:c>
      <x:c r="H20" s="97" t="str">
        <x:v>Paper feeder is not working properly, rollers not working...half way then it stops</x:v>
      </x:c>
      <x:c r="I20" s="98" t="str">
        <x:v>11/3:  Spoke w/Beau it is working to his satisfaction.  Call complete.  Marked complete.</x:v>
      </x:c>
    </x:row>
    <x:row r="21" spans="1:7" x14ac:dyDescent="0.25">
      <x:c r="B21" s="90">
        <x:v>12/23/2015</x:v>
      </x:c>
      <x:c r="C21" s="26">
        <x:v>Tyler Barrows 817-335-2291 /vnaik@fprus.com</x:v>
      </x:c>
      <x:c r="D21" s="26" t="str">
        <x:v>57245</x:v>
      </x:c>
      <x:c r="E21" s="26">
        <x:v>Canon IR 400</x:v>
      </x:c>
      <x:c r="F21" s="26">
        <x:v>1057 - Fort Worth HVAC</x:v>
      </x:c>
      <x:c r="G21" s="26" t="n">
        <x:v>1051.000000</x:v>
      </x:c>
      <x:c r="H21" s="26" t="str">
        <x:v>Feeder isn't pulling in pages.</x:v>
      </x:c>
      <x:c r="I21" s="91" t="str">
        <x:v>12/24:  Spoke w/Tyler it is working to his satisfaction.  Call complete.</x:v>
      </x:c>
    </x:row>
    <x:row r="22" spans="1:7" x14ac:dyDescent="0.25">
      <x:c r="B22" s="96">
        <x:v>8/19/2016</x:v>
      </x:c>
      <x:c r="C22" s="97">
        <x:v>Orry Randermann 979-733-9595 /areichhart@fprus.com</x:v>
      </x:c>
      <x:c r="D22" s="97" t="str">
        <x:v>AFPR47328</x:v>
      </x:c>
      <x:c r="E22" s="97">
        <x:v>HP CLJ M476dn MFP</x:v>
      </x:c>
      <x:c r="F22" s="97">
        <x:v>1067 - Columbus</x:v>
      </x:c>
      <x:c r="G22" s="97" t="str">
        <x:v/>
      </x:c>
      <x:c r="H22" s="97" t="str">
        <x:v>Unable to ping the printer</x:v>
      </x:c>
      <x:c r="I22" s="98" t="str">
        <x:v>No Work Order Remarks</x:v>
      </x:c>
    </x:row>
    <x:row r="23" spans="1:7" x14ac:dyDescent="0.25">
      <x:c r="B23" s="90">
        <x:v>8/23/2016</x:v>
      </x:c>
      <x:c r="C23" s="26">
        <x:v>Orry Randermann 979-733-9595 /vnaik@fprus.com</x:v>
      </x:c>
      <x:c r="D23" s="26" t="str">
        <x:v>AFPR47328</x:v>
      </x:c>
      <x:c r="E23" s="26">
        <x:v>HP CLJ M476dn MFP</x:v>
      </x:c>
      <x:c r="F23" s="26">
        <x:v>1067 - Columbus</x:v>
      </x:c>
      <x:c r="G23" s="26" t="n">
        <x:v>0.000000</x:v>
      </x:c>
      <x:c r="H23" s="26" t="str">
        <x:v>Unable to ping to device - confirmed cable if fine.  Tried a second jack - still having issue.  Was working sometimes on Friday.</x:v>
      </x:c>
      <x:c r="I23" s="91" t="str">
        <x:v>8/24/2016: Spoke w/Phillip, tech has not been by.  Emailed VG.  8/25/2016: emailed VG for update. 8/29/2016: VG; part should be in today, tech will be out tomorrow.  8/30/2016: Spoke w/Orry, it is now working to his satisfaction.  Call complete. </x:v>
      </x:c>
    </x:row>
    <x:row r="24" spans="1:7" x14ac:dyDescent="0.25">
      <x:c r="B24" s="96">
        <x:v>4/13/2015</x:v>
      </x:c>
      <x:c r="C24" s="97">
        <x:v>MorscoIT IT -- (817) 259.0951 -- it@morsco.com</x:v>
      </x:c>
      <x:c r="D24" s="97" t="str">
        <x:v>AFPR47328</x:v>
      </x:c>
      <x:c r="E24" s="97">
        <x:v>HP CLJ M476dn MFP</x:v>
      </x:c>
      <x:c r="F24" s="97">
        <x:v>1067 - Columbus</x:v>
      </x:c>
      <x:c r="G24" s="97" t="str">
        <x:v/>
      </x:c>
      <x:c r="H24" s="97" t="str">
        <x:v>MFP is not communicating across the network. Unit was rebooted, cabling was re-seated. Printer was moved and plugged into a working wall jack with a working cable, but would never ping/connect to network. Possible NIC issue.</x:v>
      </x:c>
      <x:c r="I24" s="98" t="str">
        <x:v> 4/20/15 Received closing notes: replaced formatter.</x:v>
      </x:c>
    </x:row>
    <x:row r="25" spans="1:7" x14ac:dyDescent="0.25">
      <x:c r="B25" s="90">
        <x:v>12/10/2015</x:v>
      </x:c>
      <x:c r="C25" s="26">
        <x:v>Cody McGee 469-804-0643 /tsmitherman@fprus.com</x:v>
      </x:c>
      <x:c r="D25" s="26" t="str">
        <x:v>AFPR47334Meter Reset</x:v>
      </x:c>
      <x:c r="E25" s="26">
        <x:v>HP CLJ M476dn MFP</x:v>
      </x:c>
      <x:c r="F25" s="26">
        <x:v>1105 - Dallas</x:v>
      </x:c>
      <x:c r="G25" s="26" t="n">
        <x:v>451.000000</x:v>
      </x:c>
      <x:c r="H25" s="26" t="str">
        <x:v>Printing very slow and making a loud squealing noise</x:v>
      </x:c>
      <x:c r="I25" s="91" t="str">
        <x:v>12/11:  Spoke w/Johnny it is working to his satisfaction.  Call complete.  Marked complete.</x:v>
      </x:c>
    </x:row>
    <x:row r="26" spans="1:7" x14ac:dyDescent="0.25">
      <x:c r="B26" s="96">
        <x:v>6/16/2015</x:v>
      </x:c>
      <x:c r="C26" s="97">
        <x:v>Donald Ellis 936-560-1852 /vnaik@fprus.com</x:v>
      </x:c>
      <x:c r="D26" s="97" t="str">
        <x:v>AFPR47379 - Early Term</x:v>
      </x:c>
      <x:c r="E26" s="97">
        <x:v>HP LJ M401dn</x:v>
      </x:c>
      <x:c r="F26" s="97">
        <x:v>1024 - Nacagdoches</x:v>
      </x:c>
      <x:c r="G26" s="97" t="str">
        <x:v/>
      </x:c>
      <x:c r="H26" s="97" t="str">
        <x:v>Will not release print job.  Restarted PC, nothing will print.</x:v>
      </x:c>
      <x:c r="I26" s="98" t="str">
        <x:v>7/18/15 - MSC IT confirmed we can close call - Network cable issue.</x:v>
      </x:c>
    </x:row>
    <x:row r="27" spans="1:7" x14ac:dyDescent="0.25">
      <x:c r="B27" s="90">
        <x:v>5/2/2016</x:v>
      </x:c>
      <x:c r="C27" s="26">
        <x:v>Donald Ellis 936-560-1852 /vnaik@fprus.com</x:v>
      </x:c>
      <x:c r="D27" s="26" t="str">
        <x:v>AFPR47379 - Early Term</x:v>
      </x:c>
      <x:c r="E27" s="26">
        <x:v>HP LJ M401dn</x:v>
      </x:c>
      <x:c r="F27" s="26">
        <x:v>1024 - Nacagdoches</x:v>
      </x:c>
      <x:c r="G27" s="26" t="n">
        <x:v>0.000000</x:v>
      </x:c>
      <x:c r="H27" s="26" t="str">
        <x:v>Unable to print - keeps saying "troubleshoot printer" Unable to identify a problem.</x:v>
      </x:c>
      <x:c r="I27" s="91" t="str">
        <x:v>No Work Order Remarks</x:v>
      </x:c>
    </x:row>
    <x:row r="28" spans="1:7" x14ac:dyDescent="0.25">
      <x:c r="B28" s="96">
        <x:v>8/23/2016</x:v>
      </x:c>
      <x:c r="C28" s="97">
        <x:v>Matthew Hayden 505-265-6102 /vnaik@fprus.com</x:v>
      </x:c>
      <x:c r="D28" s="97" t="str">
        <x:v>AFPR47381Reset Meter</x:v>
      </x:c>
      <x:c r="E28" s="97">
        <x:v>HP LJ M425</x:v>
      </x:c>
      <x:c r="F28" s="97">
        <x:v>1044 - Albuquerque</x:v>
      </x:c>
      <x:c r="G28" s="97" t="str">
        <x:v>323</x:v>
      </x:c>
      <x:c r="H28" s="97" t="str">
        <x:v>Stuck in "initializing" for the past 30 minutes.  Before that it was printing very slow.</x:v>
      </x:c>
      <x:c r="I28" s="98" t="str">
        <x:v>8/24/2016: Spoke w/Ian,  it is now working.   VG; 8/23/2016: Cleared the que an upgraded the firmware.  Call complete.</x:v>
      </x:c>
    </x:row>
    <x:row r="29" spans="1:7" x14ac:dyDescent="0.25">
      <x:c r="B29" s="90">
        <x:v>2/4/2016</x:v>
      </x:c>
      <x:c r="C29" s="26">
        <x:v>Pam Lemmings 405-232-1117 /vnaik@fprus.com</x:v>
      </x:c>
      <x:c r="D29" s="26" t="str">
        <x:v>AFPR47391</x:v>
      </x:c>
      <x:c r="E29" s="26">
        <x:v>HP CLJ M476dn MFP</x:v>
      </x:c>
      <x:c r="F29" s="26">
        <x:v>1031 - Oklahoma City HVAC</x:v>
      </x:c>
      <x:c r="G29" s="26" t="n">
        <x:v>0.000000</x:v>
      </x:c>
      <x:c r="H29" s="26" t="str">
        <x:v>Electrical fire last week - now printer will not power on.</x:v>
      </x:c>
      <x:c r="I29" s="91" t="str">
        <x:v>2/5/2016:  Spoke w/Pam tech has not been out.   Emailed Verity.  Verity:  the technician is requesting a power supply. Due to it being an electrical fire that caused it, I think it would be better to ship out a replacement M476. When dealing with power...</x:v>
      </x:c>
    </x:row>
    <x:row r="30" spans="1:7" x14ac:dyDescent="0.25">
      <x:c r="B30" s="96">
        <x:v>10/21/2014</x:v>
      </x:c>
      <x:c r="C30" s="97">
        <x:v>Drew Roberts 972-466-0002 /tsmitherman@fprus.com</x:v>
      </x:c>
      <x:c r="D30" s="97" t="str">
        <x:v>AFPR47394Reset Meter</x:v>
      </x:c>
      <x:c r="E30" s="97">
        <x:v>HP LJ M425</x:v>
      </x:c>
      <x:c r="F30" s="97">
        <x:v>1003 - Dallas</x:v>
      </x:c>
      <x:c r="G30" s="97" t="str">
        <x:v>4,001</x:v>
      </x:c>
      <x:c r="H30" s="97" t="str">
        <x:v>Not printing or receiving faxes</x:v>
      </x:c>
      <x:c r="I30" s="98" t="str">
        <x:v>10/22/14 Left VM for Drew. Received closing notes: Cleared print queue - Rebooted machine , sent faxes and received - Cleaned and Tested.</x:v>
      </x:c>
    </x:row>
    <x:row r="31" spans="1:7" x14ac:dyDescent="0.25">
      <x:c r="B31" s="90">
        <x:v>8/12/2014</x:v>
      </x:c>
      <x:c r="C31" s="26">
        <x:v>Drew Roberts 972-466-0002 /waroberts@morsco.com</x:v>
      </x:c>
      <x:c r="D31" s="26" t="str">
        <x:v>AFPR47394Reset Meter</x:v>
      </x:c>
      <x:c r="E31" s="26">
        <x:v>HP LJ M425</x:v>
      </x:c>
      <x:c r="F31" s="26">
        <x:v>1003 - Dallas</x:v>
      </x:c>
      <x:c r="G31" s="26" t="n">
        <x:v>4001.000000</x:v>
      </x:c>
      <x:c r="H31" s="26" t="str">
        <x:v>will not fax out. scanner sends out blacked out copies</x:v>
      </x:c>
      <x:c r="I31" s="91" t="str">
        <x:v>8/14/14 received closing notes: the technician arrived and the machine was working, we could not duplicate the issue. </x:v>
      </x:c>
    </x:row>
    <x:row r="32" spans="1:7" x14ac:dyDescent="0.25">
      <x:c r="B32" s="96">
        <x:v>6/30/2016</x:v>
      </x:c>
      <x:c r="C32" s="97">
        <x:v>Kevin Pegoraro 972-466-0002 /areichhart@fprus.com</x:v>
      </x:c>
      <x:c r="D32" s="97" t="str">
        <x:v>AFPR47394Reset Meter</x:v>
      </x:c>
      <x:c r="E32" s="97">
        <x:v>HP LJ M425</x:v>
      </x:c>
      <x:c r="F32" s="97">
        <x:v>1003 - Dallas</x:v>
      </x:c>
      <x:c r="G32" s="97" t="str">
        <x:v>4,001</x:v>
      </x:c>
      <x:c r="H32" s="97" t="str">
        <x:v>The printer in our inside sales area will not feed documents from the top tray.</x:v>
      </x:c>
      <x:c r="I32" s="98" t="str">
        <x:v>7/5/2016: Spoke to Ryan tech went out and machine is working good. Call complete. </x:v>
      </x:c>
    </x:row>
    <x:row r="33" spans="1:7" x14ac:dyDescent="0.25">
      <x:c r="B33" s="90">
        <x:v>4/12/2016</x:v>
      </x:c>
      <x:c r="C33" s="26">
        <x:v>Ryan Hitchcock 972-466-0002 /vnaik@fprus.com</x:v>
      </x:c>
      <x:c r="D33" s="26" t="str">
        <x:v>AFPR47394Reset Meter</x:v>
      </x:c>
      <x:c r="E33" s="26">
        <x:v>HP LJ M425</x:v>
      </x:c>
      <x:c r="F33" s="26">
        <x:v>1003 - Dallas</x:v>
      </x:c>
      <x:c r="G33" s="26" t="n">
        <x:v>4001.000000</x:v>
      </x:c>
      <x:c r="H33" s="26" t="str">
        <x:v>Locking up randomly - must reboot to get it to print again.</x:v>
      </x:c>
      <x:c r="I33" s="91" t="str">
        <x:v>4/14/2016: Spoke w/Ryan, tech was out but needed parts will be back out 4/15/2016.  Emailed VG to verify. 4/15/2016: Spoke w/Ryan. It is working to his satisfaction. Call complete. </x:v>
      </x:c>
    </x:row>
    <x:row r="34" spans="1:7" x14ac:dyDescent="0.25">
      <x:c r="B34" s="96">
        <x:v>5/14/2015</x:v>
      </x:c>
      <x:c r="C34" s="97">
        <x:v>Marcos T Gutierrez 956-225-0035 /mtgutierrez@morsco.com</x:v>
      </x:c>
      <x:c r="D34" s="97" t="str">
        <x:v>AFPR47402Reset Meter</x:v>
      </x:c>
      <x:c r="E34" s="97">
        <x:v>HP LJ M401dn</x:v>
      </x:c>
      <x:c r="F34" s="97">
        <x:v>1045 - McAllen Showroom</x:v>
      </x:c>
      <x:c r="G34" s="97" t="str">
        <x:v/>
      </x:c>
      <x:c r="H34" s="97" t="str">
        <x:v>Need replacement cartridge</x:v>
      </x:c>
      <x:c r="I34" s="98" t="str">
        <x:v>No Work Order Remarks</x:v>
      </x:c>
    </x:row>
    <x:row r="35" spans="1:7" x14ac:dyDescent="0.25">
      <x:c r="B35" s="90">
        <x:v>1/22/2015</x:v>
      </x:c>
      <x:c r="C35" s="26">
        <x:v>Rusty Willams 210-892-0496 /dminter@fprus.com</x:v>
      </x:c>
      <x:c r="D35" s="26" t="str">
        <x:v>AFPR48576-Reset Meter</x:v>
      </x:c>
      <x:c r="E35" s="26">
        <x:v>HP LJ M425</x:v>
      </x:c>
      <x:c r="F35" s="26">
        <x:v>1086 - San Antonio Northwest</x:v>
      </x:c>
      <x:c r="G35" s="26" t="n">
        <x:v>5168.000000</x:v>
      </x:c>
      <x:c r="H35" s="26" t="str">
        <x:v>The device is putting lines down the left side of the pages...  TC has been changed and glass has been cleaned to no avail.</x:v>
      </x:c>
      <x:c r="I35" s="91" t="str">
        <x:v>1/26/15 received closing notes: cleaned adf glass, upgraded firmware - tested.</x:v>
      </x:c>
    </x:row>
    <x:row r="36" spans="1:7" x14ac:dyDescent="0.25">
      <x:c r="B36" s="96">
        <x:v>3/10/2015</x:v>
      </x:c>
      <x:c r="C36" s="97">
        <x:v>Cass Boler 972-650-0700 /cboler@fprus.com</x:v>
      </x:c>
      <x:c r="D36" s="97" t="str">
        <x:v>AFPR48576-Reset Meter</x:v>
      </x:c>
      <x:c r="E36" s="97">
        <x:v>HP LJ M425</x:v>
      </x:c>
      <x:c r="F36" s="97">
        <x:v>1086 - San Antonio Northwest</x:v>
      </x:c>
      <x:c r="G36" s="97" t="str">
        <x:v>5,168</x:v>
      </x:c>
      <x:c r="H36" s="97" t="str">
        <x:v>When sending a job to print having to reboot almost everytime</x:v>
      </x:c>
      <x:c r="I36" s="98" t="str">
        <x:v>3/13/15 update: technician was onsite and the issue was not happening, we have ordered an ADF as a precaution. No ETA</x:v>
      </x:c>
    </x:row>
    <x:row r="37" spans="1:7" x14ac:dyDescent="0.25">
      <x:c r="B37" s="90">
        <x:v>2/28/2018</x:v>
      </x:c>
      <x:c r="C37" s="26">
        <x:v>Kevin Waltz 210-892-0496 /vnaik@fprus.com</x:v>
      </x:c>
      <x:c r="D37" s="26" t="str">
        <x:v>AFPR48576-Reset Meter</x:v>
      </x:c>
      <x:c r="E37" s="26">
        <x:v>HP LJ M425</x:v>
      </x:c>
      <x:c r="F37" s="26">
        <x:v>1086 - San Antonio Northwest</x:v>
      </x:c>
      <x:c r="G37" s="26" t="n">
        <x:v>5168.000000</x:v>
      </x:c>
      <x:c r="H37" s="26" t="str">
        <x:v>Need serial forced back onto machine so it reports to FM Audit. S/N should be CNF8G1N8R6</x:v>
      </x:c>
      <x:c r="I37" s="91" t="str">
        <x:v>3/1/2018: VG; Tech will be back out tomorrow w/ a laptop to complete the job.  3/5/2018: VG; issue resolved.  Spoke w/Kevin, he confirmed with the tech the serial number was changed.  Call complete. </x:v>
      </x:c>
    </x:row>
    <x:row r="38" spans="1:7" x14ac:dyDescent="0.25">
      <x:c r="B38" s="96">
        <x:v>10/8/2014</x:v>
      </x:c>
      <x:c r="C38" s="97">
        <x:v>Trisha Flores 956-546-5300 /Dminter@fprus.com</x:v>
      </x:c>
      <x:c r="D38" s="97" t="str">
        <x:v>AFPR48581</x:v>
      </x:c>
      <x:c r="E38" s="97">
        <x:v>HP LJ M425</x:v>
      </x:c>
      <x:c r="F38" s="97">
        <x:v>Inactive - Depleted Equipment</x:v>
      </x:c>
      <x:c r="G38" s="97" t="str">
        <x:v>790</x:v>
      </x:c>
      <x:c r="H38" s="97" t="str">
        <x:v>The device keeps shutting itself down</x:v>
      </x:c>
      <x:c r="I38" s="98" t="str">
        <x:v> 10/13/14 Tech turned off energy saver. Cleaned and tested. </x:v>
      </x:c>
    </x:row>
    <x:row r="39" spans="1:7" x14ac:dyDescent="0.25">
      <x:c r="B39" s="90">
        <x:v>12/16/2016</x:v>
      </x:c>
      <x:c r="C39" s="26">
        <x:v>Jennifer Miller 817-259-0933 /vnaik@fprus.com</x:v>
      </x:c>
      <x:c r="D39" s="26" t="str">
        <x:v>AFPR48605</x:v>
      </x:c>
      <x:c r="E39" s="26">
        <x:v>HP LJ M401dn</x:v>
      </x:c>
      <x:c r="F39" s="26">
        <x:v>M650 - Annex</x:v>
      </x:c>
      <x:c r="G39" s="26" t="n">
        <x:v>0.000000</x:v>
      </x:c>
      <x:c r="H39" s="26" t="str">
        <x:v>Black line on middle of pages printed. Cleaning and changing cartridge did not resolve issue.</x:v>
      </x:c>
      <x:c r="I39" s="91" t="str">
        <x:v>12/19/2016: VG; replaced toner.  Issue resolved.  Left Vm for Jennifer.  Call complete. </x:v>
      </x:c>
    </x:row>
    <x:row r="40" spans="1:7" x14ac:dyDescent="0.25">
      <x:c r="B40" s="96">
        <x:v>9/27/2017</x:v>
      </x:c>
      <x:c r="C40" s="97">
        <x:v>Jennifer Miller 817-259-0933 /vnaik@fprus.com</x:v>
      </x:c>
      <x:c r="D40" s="97" t="str">
        <x:v>AFPR48605</x:v>
      </x:c>
      <x:c r="E40" s="97">
        <x:v>HP LJ M401dn</x:v>
      </x:c>
      <x:c r="F40" s="97">
        <x:v>M650 - Annex</x:v>
      </x:c>
      <x:c r="G40" s="97" t="str">
        <x:v/>
      </x:c>
      <x:c r="H40" s="97" t="str">
        <x:v>Squeaky noise when printing.</x:v>
      </x:c>
      <x:c r="I40" s="98" t="str">
        <x:v>9/29/2017: VG; could not duplicate noise.  MSC Help desk closed the call.  Call complete. </x:v>
      </x:c>
    </x:row>
    <x:row r="41" spans="1:7" x14ac:dyDescent="0.25">
      <x:c r="B41" s="90">
        <x:v>8/8/2014</x:v>
      </x:c>
      <x:c r="C41" s="26">
        <x:v>Jennifer Miller 817-259-0953 /dminter@fprus.com</x:v>
      </x:c>
      <x:c r="D41" s="26" t="str">
        <x:v>AFPR48605</x:v>
      </x:c>
      <x:c r="E41" s="26">
        <x:v>HP LJ M401dn</x:v>
      </x:c>
      <x:c r="F41" s="26">
        <x:v>M650 - Annex</x:v>
      </x:c>
      <x:c r="G41" s="26" t="n">
        <x:v>0.000000</x:v>
      </x:c>
      <x:c r="H41" s="26" t="str">
        <x:v>The device is giving them a "Service Error" message and is instructing them to power on/power off. Still not working...</x:v>
      </x:c>
      <x:c r="I41" s="91" t="str">
        <x:v>8/11/14 received closing notes: it was a corrupt job in the queue causing errors. </x:v>
      </x:c>
    </x:row>
    <x:row r="42" spans="1:7" x14ac:dyDescent="0.25">
      <x:c r="B42" s="96">
        <x:v>4/19/2017</x:v>
      </x:c>
      <x:c r="C42" s="97">
        <x:v>Darci Cohen 8172590968 /djcohen@morsco.com</x:v>
      </x:c>
      <x:c r="D42" s="97" t="str">
        <x:v>AFPR48610-Reset Meter</x:v>
      </x:c>
      <x:c r="E42" s="97">
        <x:v>HP LJ M401dn</x:v>
      </x:c>
      <x:c r="F42" s="97">
        <x:v>1080 - Grand Prairie DFW Showroom</x:v>
      </x:c>
      <x:c r="G42" s="97" t="str">
        <x:v>-1,362</x:v>
      </x:c>
      <x:c r="H42" s="97" t="str">
        <x:v>won't print, display just says initializing, tried turning off and turning back on.  still won't print</x:v>
      </x:c>
      <x:c r="I42" s="98" t="str">
        <x:v>4/20/2017: Help desk ticket came in today, call was placed this morning.   4/24/2017: VG; cleared a corrupt job from the queue and tested. Emailed Darci.  Call Complete. 
</x:v>
      </x:c>
    </x:row>
    <x:row r="43" spans="1:7" x14ac:dyDescent="0.25">
      <x:c r="B43" s="90">
        <x:v>10/12/2016</x:v>
      </x:c>
      <x:c r="C43" s="26">
        <x:v>Jake Morrison 817-259-0968 /vnaik@fprus.com</x:v>
      </x:c>
      <x:c r="D43" s="26" t="str">
        <x:v>AFPR48610Reset Meter</x:v>
      </x:c>
      <x:c r="E43" s="26">
        <x:v>HP LJ M401dn</x:v>
      </x:c>
      <x:c r="F43" s="26">
        <x:v>1080 - Grand Prairie DFW Showroom</x:v>
      </x:c>
      <x:c r="G43" s="26" t="n">
        <x:v>271.000000</x:v>
      </x:c>
      <x:c r="H43" s="26" t="str">
        <x:v>Will not print any jobs sent.  Not printing reports either.</x:v>
      </x:c>
      <x:c r="I43" s="91" t="str">
        <x:v>10/13/2016: VG; call was completed this morning, we replaced the feed roller in tray 2.  Left VM for Jake. Call complete. </x:v>
      </x:c>
    </x:row>
    <x:row r="44" spans="1:7" x14ac:dyDescent="0.25">
      <x:c r="B44" s="96">
        <x:v>1/20/2016</x:v>
      </x:c>
      <x:c r="C44" s="97">
        <x:v>D Bulsterbaum 210-344-4436 /jrogers@fprus.com</x:v>
      </x:c>
      <x:c r="D44" s="97" t="str">
        <x:v>AFPR48618</x:v>
      </x:c>
      <x:c r="E44" s="97">
        <x:v>HP CLJ M476dn MFP</x:v>
      </x:c>
      <x:c r="F44" s="97">
        <x:v>1034 - San Antonio</x:v>
      </x:c>
      <x:c r="G44" s="97" t="str">
        <x:v>634</x:v>
      </x:c>
      <x:c r="H44" s="97" t="str">
        <x:v>paper jam however when it was being unjammed a heavy black film came out the back of the printer. I am sure this is something having to do with the copying process. There is also some type of jam behind the cartridges which is part of this problem</x:v>
      </x:c>
      <x:c r="I44" s="98" t="str">
        <x:v>1/21/2016:  Spoke to front desk tech has not been out.  Emailed Verity.  Verity:  message was left for the end user yesterday, I have authorized a trip for troubleshooting. 1/22/2016:  Verity:  Tech out between 8-10  Spoke w/Kelly tech has not been out...</x:v>
      </x:c>
    </x:row>
    <x:row r="45" spans="1:7" x14ac:dyDescent="0.25">
      <x:c r="B45" s="90">
        <x:v>3/31/2016</x:v>
      </x:c>
      <x:c r="C45" s="26">
        <x:v>George Phillips 210-344-4436 /vnaik@fprus.com</x:v>
      </x:c>
      <x:c r="D45" s="26" t="str">
        <x:v>AFPR48618</x:v>
      </x:c>
      <x:c r="E45" s="26">
        <x:v>HP CLJ M476dn MFP</x:v>
      </x:c>
      <x:c r="F45" s="26">
        <x:v>1034 - San Antonio</x:v>
      </x:c>
      <x:c r="G45" s="26" t="n">
        <x:v>634.000000</x:v>
      </x:c>
      <x:c r="H45" s="26" t="str">
        <x:v>Black marks like the roller or toner is marking up the page. Only happens on prints - copies are fine.</x:v>
      </x:c>
      <x:c r="I45" s="91" t="str">
        <x:v>4/1/2016: Spoke w/ Debbie, Tech has not been out.  Tech left a message to set up time with Debbie to come out.  ATT: Debbie for follow up.  4/4/2016: Spoke w/Debbie, she denied service. Call complete. </x:v>
      </x:c>
    </x:row>
    <x:row r="46" spans="1:7" x14ac:dyDescent="0.25">
      <x:c r="B46" s="96">
        <x:v>9/16/2016</x:v>
      </x:c>
      <x:c r="C46" s="97">
        <x:v>George Phillips 210-344-4436 /vnaik@fprus.com</x:v>
      </x:c>
      <x:c r="D46" s="97" t="str">
        <x:v>AFPR48618</x:v>
      </x:c>
      <x:c r="E46" s="97">
        <x:v>HP CLJ M476dn MFP</x:v>
      </x:c>
      <x:c r="F46" s="97">
        <x:v>1034 - San Antonio</x:v>
      </x:c>
      <x:c r="G46" s="97" t="str">
        <x:v>634</x:v>
      </x:c>
      <x:c r="H46" s="97" t="str">
        <x:v>Noises even after changing toner.  Happens when printing several pages.</x:v>
      </x:c>
      <x:c r="I46" s="98" t="str">
        <x:v>9/19/2016: Left VM for Debbie.  VG; The technician was onsite this morning, he cleaned and tested the machine. This call is closed. </x:v>
      </x:c>
    </x:row>
    <x:row r="47" spans="1:7" x14ac:dyDescent="0.25">
      <x:c r="B47" s="90">
        <x:v>10/24/2016</x:v>
      </x:c>
      <x:c r="C47" s="26">
        <x:v>Debbie Bulsterbaum 210-344-4436 /areichhart@fprus.com</x:v>
      </x:c>
      <x:c r="D47" s="26" t="str">
        <x:v>AFPR48618</x:v>
      </x:c>
      <x:c r="E47" s="26">
        <x:v>HP CLJ M476dn MFP</x:v>
      </x:c>
      <x:c r="F47" s="26">
        <x:v>1034 - San Antonio</x:v>
      </x:c>
      <x:c r="G47" s="26" t="n">
        <x:v>634.000000</x:v>
      </x:c>
      <x:c r="H47" s="26" t="str">
        <x:v>will automatically shut itself off multiple times during the day. Once it is restarted, will not print the first page of the documents sent to it. There are no error messages being displayed before or after.  Started late Thursday.</x:v>
      </x:c>
      <x:c r="I47" s="91" t="str">
        <x:v>10/25/2016: Spoke w/Debbie, tech was out this morning and stated it is an IT issue.  Debbie is letting the IT department know.  Call complete. </x:v>
      </x:c>
    </x:row>
    <x:row r="48" spans="1:7" x14ac:dyDescent="0.25">
      <x:c r="B48" s="96">
        <x:v>10/14/2015</x:v>
      </x:c>
      <x:c r="C48" s="97">
        <x:v>Debbie Bulsterbaum 210-344-4436 /dbulsterbaum@morsco.com</x:v>
      </x:c>
      <x:c r="D48" s="97" t="str">
        <x:v>AFPR48618</x:v>
      </x:c>
      <x:c r="E48" s="97">
        <x:v>HP CLJ M476dn MFP</x:v>
      </x:c>
      <x:c r="F48" s="97">
        <x:v>1034 - San Antonio</x:v>
      </x:c>
      <x:c r="G48" s="97" t="str">
        <x:v>634</x:v>
      </x:c>
      <x:c r="H48" s="97" t="str">
        <x:v>Problem with ink on the drum from the refurbished cartridges   Unable to clean and get good copies</x:v>
      </x:c>
      <x:c r="I48" s="98" t="str">
        <x:v>10/15:  Left message /wDebbie.  Emailed Verity.  Per Michael:    call is complete, the magenta toner was changed.  Call complete.  Marked complete.</x:v>
      </x:c>
    </x:row>
    <x:row r="49" spans="1:7" x14ac:dyDescent="0.25">
      <x:c r="B49" s="90">
        <x:v>1/28/2015</x:v>
      </x:c>
      <x:c r="C49" s="26">
        <x:v>Debbie Bulsterbaum 210-344-4436 /dbulsterbaum@morsco.com</x:v>
      </x:c>
      <x:c r="D49" s="26" t="str">
        <x:v>AFPR48618</x:v>
      </x:c>
      <x:c r="E49" s="26">
        <x:v>HP CLJ M476dn MFP</x:v>
      </x:c>
      <x:c r="F49" s="26">
        <x:v>1034 - San Antonio</x:v>
      </x:c>
      <x:c r="G49" s="26" t="n">
        <x:v>634.000000</x:v>
      </x:c>
      <x:c r="H49" s="26" t="str">
        <x:v>The rollers at the discharge point of the infeed section are squealing and either need cleaning or replacing.</x:v>
      </x:c>
      <x:c r="I49" s="91" t="str">
        <x:v>1/30/15 Debbie confirmed issue has been resolved. </x:v>
      </x:c>
    </x:row>
    <x:row r="50" spans="1:7" x14ac:dyDescent="0.25">
      <x:c r="B50" s="96">
        <x:v>12/2/2016</x:v>
      </x:c>
      <x:c r="C50" s="97">
        <x:v>Debbie Bulsterbaum 210-344-4436 /areichhart@fprus.com</x:v>
      </x:c>
      <x:c r="D50" s="97" t="str">
        <x:v>AFPR48618</x:v>
      </x:c>
      <x:c r="E50" s="97">
        <x:v>HP CLJ M476dn MFP</x:v>
      </x:c>
      <x:c r="F50" s="97">
        <x:v>1034 - San Antonio</x:v>
      </x:c>
      <x:c r="G50" s="97" t="str">
        <x:v>634</x:v>
      </x:c>
      <x:c r="H50" s="97" t="str">
        <x:v>It will automatically shut itself off multiple times during the day. Once it is restarted, then it will not print the first page of the documents sent to it. There are no error messages being displayed before or after the occurrences.</x:v>
      </x:c>
      <x:c r="I50" s="98" t="str">
        <x:v>12/5/2016: Spoke w/Debbie, tech was out but unable to resolve the issue.  Could not update firmware.  Ray is replacing device today or tomorrow. 12/6/2016: Left VM for Debbie.  Spoke w/Ray, device has been replaced and all info has been given to IT.  Call complete. </x:v>
      </x:c>
    </x:row>
    <x:row r="51" spans="1:7" x14ac:dyDescent="0.25">
      <x:c r="B51" s="90">
        <x:v>11/16/2016</x:v>
      </x:c>
      <x:c r="C51" s="26">
        <x:v>Norma Reyes 210-541-0285 /areichhart@fprus.com</x:v>
      </x:c>
      <x:c r="D51" s="26" t="str">
        <x:v>AFPR48620 - Meter Reset</x:v>
      </x:c>
      <x:c r="E51" s="26">
        <x:v>HP CLJ M476dn MFP</x:v>
      </x:c>
      <x:c r="F51" s="26">
        <x:v>1048 - San Antonio HVAC</x:v>
      </x:c>
      <x:c r="G51" s="26" t="n">
        <x:v>0.000000</x:v>
      </x:c>
      <x:c r="H51" s="26" t="str">
        <x:v>This printer is showing this error. It’s keeps turning itself off/on</x:v>
      </x:c>
      <x:c r="I51" s="91" t="str">
        <x:v>11/17/2016: VG; issue resolved, they reseated the formatter &amp; tested.  Spoke w/Norma, it is now working to their satisfaction.  Call complete. </x:v>
      </x:c>
    </x:row>
    <x:row r="52" spans="1:7" x14ac:dyDescent="0.25">
      <x:c r="B52" s="96">
        <x:v>2/17/2015</x:v>
      </x:c>
      <x:c r="C52" s="97">
        <x:v>Norma Reyes 210-541-0285 /dminter@fprus.com</x:v>
      </x:c>
      <x:c r="D52" s="97" t="str">
        <x:v>AFPR48620Meter Reset</x:v>
      </x:c>
      <x:c r="E52" s="97">
        <x:v>HP CLJ M476dn MFP</x:v>
      </x:c>
      <x:c r="F52" s="97">
        <x:v>1048 - San Antonio HVAC</x:v>
      </x:c>
      <x:c r="G52" s="97" t="str">
        <x:v>342</x:v>
      </x:c>
      <x:c r="H52" s="97" t="str">
        <x:v>The device is putting black bars on the pages.</x:v>
      </x:c>
      <x:c r="I52" s="98" t="str">
        <x:v>2/18/15 Norma was gone for the day. Received closing notes: changed the cyan toner and cleaned the adf glass.</x:v>
      </x:c>
    </x:row>
    <x:row r="53" spans="1:7" x14ac:dyDescent="0.25">
      <x:c r="B53" s="90">
        <x:v>10/17/2016</x:v>
      </x:c>
      <x:c r="C53" s="26">
        <x:v>Norma Reyes 210-541-0285 /vnaik@fprus.com</x:v>
      </x:c>
      <x:c r="D53" s="26" t="str">
        <x:v>AFPR48620Meter Reset</x:v>
      </x:c>
      <x:c r="E53" s="26">
        <x:v>HP CLJ M476dn MFP</x:v>
      </x:c>
      <x:c r="F53" s="26">
        <x:v>1048 - San Antonio HVAC</x:v>
      </x:c>
      <x:c r="G53" s="26" t="n">
        <x:v>342.000000</x:v>
      </x:c>
      <x:c r="H53" s="26" t="str">
        <x:v>Turns off by itself several times throughout the day. Also wants printer cleaned and it's not recognizing toner was changed</x:v>
      </x:c>
      <x:c r="I53" s="91" t="str">
        <x:v>10/18/16 - Delay in service call. Tech scheduled to be out tomorrow.  10/19/16 - Emailed Verity for an update.   10/21/2016: VG; issue resolved.  Spoke w/Norma, it is now working to her satisfaction.  Call complete. </x:v>
      </x:c>
    </x:row>
    <x:row r="54" spans="1:7" x14ac:dyDescent="0.25">
      <x:c r="B54" s="96">
        <x:v>7/13/2016</x:v>
      </x:c>
      <x:c r="C54" s="97">
        <x:v>Norma Reyes 2105410285 /nreyes@morsco.com</x:v>
      </x:c>
      <x:c r="D54" s="97" t="str">
        <x:v>AFPR48620Meter Reset</x:v>
      </x:c>
      <x:c r="E54" s="97">
        <x:v>HP CLJ M476dn MFP</x:v>
      </x:c>
      <x:c r="F54" s="97">
        <x:v>1048 - San Antonio HVAC</x:v>
      </x:c>
      <x:c r="G54" s="97" t="str">
        <x:v>342</x:v>
      </x:c>
      <x:c r="H54" s="97" t="str">
        <x:v>Need black ink/toner</x:v>
      </x:c>
      <x:c r="I54" s="98" t="str">
        <x:v>No Work Order Remarks</x:v>
      </x:c>
    </x:row>
    <x:row r="55" spans="1:7" x14ac:dyDescent="0.25">
      <x:c r="B55" s="90">
        <x:v>4/5/2016</x:v>
      </x:c>
      <x:c r="C55" s="26">
        <x:v>Justin Schraub 817-395-2368 /areichhart@fprus.com</x:v>
      </x:c>
      <x:c r="D55" s="26" t="str">
        <x:v>AFPR48626</x:v>
      </x:c>
      <x:c r="E55" s="26">
        <x:v>HP LJ M425</x:v>
      </x:c>
      <x:c r="F55" s="26">
        <x:v>1004 - Fort Worth</x:v>
      </x:c>
      <x:c r="G55" s="26" t="n">
        <x:v>838.000000</x:v>
      </x:c>
      <x:c r="H55" s="26" t="str">
        <x:v>possible NIC replacement</x:v>
      </x:c>
      <x:c r="I55" s="91" t="str">
        <x:v>4/7/2016: Spoke w/Justin he is checking to make sure the device is up and running. FPR Replaced this machine 4/7/16</x:v>
      </x:c>
    </x:row>
    <x:row r="56" spans="1:7" x14ac:dyDescent="0.25">
      <x:c r="B56" s="96">
        <x:v>8/27/2014</x:v>
      </x:c>
      <x:c r="C56" s="97">
        <x:v>Mario Moreno 817-336-0451 /vnaik@fprus.com</x:v>
      </x:c>
      <x:c r="D56" s="97" t="str">
        <x:v>AFPR48626</x:v>
      </x:c>
      <x:c r="E56" s="97">
        <x:v>HP LJ M425</x:v>
      </x:c>
      <x:c r="F56" s="97">
        <x:v>1004 - Fort Worth</x:v>
      </x:c>
      <x:c r="G56" s="97" t="str">
        <x:v>838</x:v>
      </x:c>
      <x:c r="H56" s="97" t="str">
        <x:v>Will not print - sometimes powers off on its own.</x:v>
      </x:c>
      <x:c r="I56" s="98" t="str">
        <x:v>9/3/14 Mario confirmed issue has been resolved.   </x:v>
      </x:c>
    </x:row>
    <x:row r="57" spans="1:7" x14ac:dyDescent="0.25">
      <x:c r="B57" s="90">
        <x:v>7/24/2014</x:v>
      </x:c>
      <x:c r="C57" s="26">
        <x:v>Derek Prouty 682-730-5012 /vnaik@fprus.com</x:v>
      </x:c>
      <x:c r="D57" s="26" t="str">
        <x:v>AFPR48628</x:v>
      </x:c>
      <x:c r="E57" s="26">
        <x:v>HP LJ M425</x:v>
      </x:c>
      <x:c r="F57" s="26">
        <x:v>Inactive - Depleted Equipment</x:v>
      </x:c>
      <x:c r="G57" s="26" t="n">
        <x:v>0.000000</x:v>
      </x:c>
      <x:c r="H57" s="26" t="str">
        <x:v>Printing blank pages and will not fax.</x:v>
      </x:c>
      <x:c r="I57" s="91" t="str">
        <x:v>7/25/14 - Device needs a laser scanner - this will be ordered and tech should be back out Monday or Tuesday to complete repairs. 7/30/14 ETA for parts is today.  
8/1/14 We are replacing this device. ETA Monday. 8/4/14 we are sending a M425 from wareho...</x:v>
      </x:c>
    </x:row>
    <x:row r="58" spans="1:7" x14ac:dyDescent="0.25">
      <x:c r="B58" s="96">
        <x:v>8/4/2015</x:v>
      </x:c>
      <x:c r="C58" s="97">
        <x:v>Amanda Miller 817-259-0939 /vnaik@fprus.com</x:v>
      </x:c>
      <x:c r="D58" s="97" t="str">
        <x:v>AFPR48630Reset Meter</x:v>
      </x:c>
      <x:c r="E58" s="97">
        <x:v>HP LJ M425</x:v>
      </x:c>
      <x:c r="F58" s="97">
        <x:v>M650 - Annex</x:v>
      </x:c>
      <x:c r="G58" s="97" t="str">
        <x:v>2,630</x:v>
      </x:c>
      <x:c r="H58" s="97" t="str">
        <x:v>Piece broke off of printer and is stuck in machine.</x:v>
      </x:c>
      <x:c r="I58" s="98" t="str">
        <x:v>8/5:  Per MSC help desk piece removed printer is working agan.  Spoke w/Amanda and it is working to her satisfaction.  Call complete.  Marked complete.</x:v>
      </x:c>
    </x:row>
    <x:row r="59" spans="1:7" x14ac:dyDescent="0.25">
      <x:c r="B59" s="90">
        <x:v>5/20/2015</x:v>
      </x:c>
      <x:c r="C59" s="26">
        <x:v>Amanda Miller / Jeff 817-259-0939 /vnaik@fprus.com</x:v>
      </x:c>
      <x:c r="D59" s="26" t="str">
        <x:v>AFPR48630Reset Meter</x:v>
      </x:c>
      <x:c r="E59" s="26">
        <x:v>HP LJ M425</x:v>
      </x:c>
      <x:c r="F59" s="26">
        <x:v>M650 - Annex</x:v>
      </x:c>
      <x:c r="G59" s="26" t="n">
        <x:v>2630.000000</x:v>
      </x:c>
      <x:c r="H59" s="26" t="str">
        <x:v>Keeps shutting itself off.  Will go into standby mode and freeze or shut down completed with no power/display screen black.</x:v>
      </x:c>
      <x:c r="I59" s="91" t="str">
        <x:v>5/21/15 received closing notes: Updated firmware. Client informed. </x:v>
      </x:c>
    </x:row>
    <x:row r="60" spans="1:7" x14ac:dyDescent="0.25">
      <x:c r="B60" s="96">
        <x:v>11/17/2015</x:v>
      </x:c>
      <x:c r="C60" s="97">
        <x:v>Amanda Miller 817-259-0939 /vnaik@fprus.com</x:v>
      </x:c>
      <x:c r="D60" s="97" t="str">
        <x:v>AFPR48630Reset Meter</x:v>
      </x:c>
      <x:c r="E60" s="97">
        <x:v>HP LJ M425</x:v>
      </x:c>
      <x:c r="F60" s="97">
        <x:v>M650 - Annex</x:v>
      </x:c>
      <x:c r="G60" s="97" t="str">
        <x:v>2,630</x:v>
      </x:c>
      <x:c r="H60" s="97" t="str">
        <x:v>Will not stop printing.  No jobs are currently in queue.</x:v>
      </x:c>
      <x:c r="I60" s="98" t="str">
        <x:v>11/18:  Spoke w/Pablo:  Verity was able to work it out over the phone.  Callcomplete.  Marked complete.</x:v>
      </x:c>
    </x:row>
    <x:row r="61" spans="1:7" x14ac:dyDescent="0.25">
      <x:c r="B61" s="90">
        <x:v>11/18/2015</x:v>
      </x:c>
      <x:c r="C61" s="26">
        <x:v>Pablo Galindon 214-447-0411 /pjgalindo@morsco.com</x:v>
      </x:c>
      <x:c r="D61" s="26" t="str">
        <x:v>AFPR48630Reset Meter</x:v>
      </x:c>
      <x:c r="E61" s="26">
        <x:v>HP LJ M425</x:v>
      </x:c>
      <x:c r="F61" s="26">
        <x:v>M650 - Annex</x:v>
      </x:c>
      <x:c r="G61" s="26" t="n">
        <x:v>2630.000000</x:v>
      </x:c>
      <x:c r="H61" s="26" t="str">
        <x:v>ticket # sc90103/please close the ticket/janel just called</x:v>
      </x:c>
      <x:c r="I61" s="91" t="str">
        <x:v>No Work Order Remarks</x:v>
      </x:c>
    </x:row>
    <x:row r="62" spans="1:7" x14ac:dyDescent="0.25">
      <x:c r="B62" s="96">
        <x:v>8/20/2014</x:v>
      </x:c>
      <x:c r="C62" s="97">
        <x:v>Darcy Scaggs 817-259-0927 /tsmitherman@fprus.com</x:v>
      </x:c>
      <x:c r="D62" s="97" t="str">
        <x:v>AFPR48631</x:v>
      </x:c>
      <x:c r="E62" s="97">
        <x:v>HP LJ M425</x:v>
      </x:c>
      <x:c r="F62" s="97">
        <x:v>M650 - Annex</x:v>
      </x:c>
      <x:c r="G62" s="97" t="str">
        <x:v/>
      </x:c>
      <x:c r="H62" s="97" t="str">
        <x:v>Keeps jamming</x:v>
      </x:c>
      <x:c r="I62" s="98" t="str">
        <x:v>8/25/14 received closing notes: cleared jam and replaced toner.</x:v>
      </x:c>
    </x:row>
    <x:row r="63" spans="1:7" x14ac:dyDescent="0.25">
      <x:c r="B63" s="90">
        <x:v>12/12/2016</x:v>
      </x:c>
      <x:c r="C63" s="26">
        <x:v>Jessica Snuggs / Trina 817-259-0963 /vnaik@fprus.com</x:v>
      </x:c>
      <x:c r="D63" s="26" t="str">
        <x:v>AFPR48635Reset Meter</x:v>
      </x:c>
      <x:c r="E63" s="26">
        <x:v>HP LJ M425</x:v>
      </x:c>
      <x:c r="F63" s="26">
        <x:v>M650 - Annex</x:v>
      </x:c>
      <x:c r="G63" s="26" t="n">
        <x:v>181.000000</x:v>
      </x:c>
      <x:c r="H63" s="26" t="str">
        <x:v>Not connecting even after reboot.  In error state even after reseating cables and testing wall port. Believe it may be a bad NIC card</x:v>
      </x:c>
      <x:c r="I63" s="91" t="str">
        <x:v>  12/13/2016: Left VM for Shannon Richards and emailed VG.  12/15/2016: VG; Replaced Formatter, issue resolved.  Left VM for Shannon.  Call Complete. </x:v>
      </x:c>
    </x:row>
    <x:row r="64" spans="1:7" x14ac:dyDescent="0.25">
      <x:c r="B64" s="96">
        <x:v>10/15/2014</x:v>
      </x:c>
      <x:c r="C64" s="97">
        <x:v>Kimberly Pyeatt 214-446-1288 /vnaik@fprus.com</x:v>
      </x:c>
      <x:c r="D64" s="97" t="str">
        <x:v>AFPR48637</x:v>
      </x:c>
      <x:c r="E64" s="97">
        <x:v>HP LJ M425</x:v>
      </x:c>
      <x:c r="F64" s="97">
        <x:v>M650 - Annex</x:v>
      </x:c>
      <x:c r="G64" s="97" t="str">
        <x:v>6</x:v>
      </x:c>
      <x:c r="H64" s="97" t="str">
        <x:v>Comes to ready then gives error code with triangle - IT can't pull up printer on any PCs...thinks a circuit may be blown.</x:v>
      </x:c>
      <x:c r="I64" s="98" t="str">
        <x:v>10/17/14 Kimberly confirmed issue has been resolved. </x:v>
      </x:c>
    </x:row>
    <x:row r="65" spans="1:7" x14ac:dyDescent="0.25">
      <x:c r="B65" s="90">
        <x:v>8/1/2016</x:v>
      </x:c>
      <x:c r="C65" s="26">
        <x:v>Je Morrison 817-259-0968 /areichhart@fprus.com</x:v>
      </x:c>
      <x:c r="D65" s="26" t="str">
        <x:v>AFPR48646Meter Reset</x:v>
      </x:c>
      <x:c r="E65" s="26">
        <x:v>HP LJ M401dn</x:v>
      </x:c>
      <x:c r="F65" s="26">
        <x:v>1080 - Grand Prairie DFW Showroom</x:v>
      </x:c>
      <x:c r="G65" s="26" t="n">
        <x:v>0.000000</x:v>
      </x:c>
      <x:c r="H65" s="26" t="str">
        <x:v>"Memory is low. Job canceled" Error on display for every print job</x:v>
      </x:c>
      <x:c r="I65" s="91" t="str">
        <x:v>8/2/2016: Spoke w/Laura, it is now working to her satisfaction. Call complete. </x:v>
      </x:c>
    </x:row>
    <x:row r="66" spans="1:7" x14ac:dyDescent="0.25">
      <x:c r="B66" s="96">
        <x:v>7/29/2015</x:v>
      </x:c>
      <x:c r="C66" s="97">
        <x:v>Edward Cuellar 956-546-7692 /vnaik@fprus.com</x:v>
      </x:c>
      <x:c r="D66" s="97" t="str">
        <x:v>AFPR48705Reset Meter</x:v>
      </x:c>
      <x:c r="E66" s="97">
        <x:v>HP LJ M401dn</x:v>
      </x:c>
      <x:c r="F66" s="97">
        <x:v>1055 - Brownsville</x:v>
      </x:c>
      <x:c r="G66" s="97" t="str">
        <x:v>-6,985</x:v>
      </x:c>
      <x:c r="H66" s="97" t="str">
        <x:v>Not functioning properly. Believe there is a piece broken and/or a paper jam.</x:v>
      </x:c>
      <x:c r="I66" s="98" t="str">
        <x:v>7/30:  Phone# given is not a working #.  Emailed VG.  Per M Cutbirth:   The broken parts could not be verified via phone, technician scheduled for noon tomorrow. The end user has been updated.   8/4:  emailed M Cutbirth.  Per M Cutbirth cleared jam and...</x:v>
      </x:c>
    </x:row>
    <x:row r="67" spans="1:7" x14ac:dyDescent="0.25">
      <x:c r="B67" s="90">
        <x:v>10/16/2014</x:v>
      </x:c>
      <x:c r="C67" s="26">
        <x:v>Derek Prouty 214-446-1284 /arieper@fprus.com</x:v>
      </x:c>
      <x:c r="D67" s="26" t="str">
        <x:v>AFPR48750Meter Reset</x:v>
      </x:c>
      <x:c r="E67" s="26">
        <x:v>HP LJ M425</x:v>
      </x:c>
      <x:c r="F67" s="26">
        <x:v>Inactive - Depleted Equipment</x:v>
      </x:c>
      <x:c r="G67" s="26" t="n">
        <x:v>1873.000000</x:v>
      </x:c>
      <x:c r="H67" s="26" t="str">
        <x:v>not printing</x:v>
      </x:c>
      <x:c r="I67" s="91" t="str">
        <x:v>10/17/14 Derek confirmed issue has been resolved. </x:v>
      </x:c>
    </x:row>
    <x:row r="68" spans="1:7" x14ac:dyDescent="0.25">
      <x:c r="B68" s="96">
        <x:v>12/12/2016</x:v>
      </x:c>
      <x:c r="C68" s="97">
        <x:v>Brad Marsh 817-870-2227 /vnaik@fprus.com</x:v>
      </x:c>
      <x:c r="D68" s="97" t="str">
        <x:v>AFPR48758-Reset Meter</x:v>
      </x:c>
      <x:c r="E68" s="97">
        <x:v>HP LJ M425</x:v>
      </x:c>
      <x:c r="F68" s="97">
        <x:v>M650 - Annex</x:v>
      </x:c>
      <x:c r="G68" s="97" t="str">
        <x:v>520</x:v>
      </x:c>
      <x:c r="H68" s="97" t="str">
        <x:v>Will not print from sleep mode. Please get page count when onsite.</x:v>
      </x:c>
      <x:c r="I68" s="98" t="str">
        <x:v>12/13/2016: VG; issue resolved.  Call complete. </x:v>
      </x:c>
    </x:row>
    <x:row r="69" spans="1:7" x14ac:dyDescent="0.25">
      <x:c r="B69" s="90">
        <x:v>8/5/2014</x:v>
      </x:c>
      <x:c r="C69" s="26">
        <x:v>Richard Klemm 817-259-0920 /vnaik@fprus.com</x:v>
      </x:c>
      <x:c r="D69" s="26" t="str">
        <x:v>AFPR48774Reset Meter</x:v>
      </x:c>
      <x:c r="E69" s="26">
        <x:v>HP LJ M401dn</x:v>
      </x:c>
      <x:c r="F69" s="26">
        <x:v>1080 - Grand Prairie DFW Showroom</x:v>
      </x:c>
      <x:c r="G69" s="26" t="n">
        <x:v>2152.000000</x:v>
      </x:c>
      <x:c r="H69" s="26" t="str">
        <x:v>Lights are not coming on even after unplugging, plugging back in.  Not showing up on the network either.</x:v>
      </x:c>
      <x:c r="I69" s="91" t="str">
        <x:v>8/6/14 Sent email to Verity for update. Richard confirmed issue has been resovled. </x:v>
      </x:c>
    </x:row>
    <x:row r="70" spans="1:7" x14ac:dyDescent="0.25">
      <x:c r="B70" s="96">
        <x:v>2/12/2015</x:v>
      </x:c>
      <x:c r="C70" s="97">
        <x:v>NANCY MCDONALD 210-892-0199 /nmcdonald@morsco.com</x:v>
      </x:c>
      <x:c r="D70" s="97" t="str">
        <x:v>AFPR49046</x:v>
      </x:c>
      <x:c r="E70" s="97">
        <x:v>HP LJ 5100</x:v>
      </x:c>
      <x:c r="F70" s="97">
        <x:v>1054 - San Antonio Utilities</x:v>
      </x:c>
      <x:c r="G70" s="97" t="str">
        <x:v/>
      </x:c>
      <x:c r="H70" s="97" t="str">
        <x:v>Tech came out this week to fix printer.  however it is still doing the same thing.  Bottom drawer has to be held in so that the paper will feed.  when you let go it tells you to go to tray 1.</x:v>
      </x:c>
      <x:c r="I70" s="98" t="str">
        <x:v>2/13/15 Nancy confirmed issue has been resolved. </x:v>
      </x:c>
    </x:row>
    <x:row r="71" spans="1:7" x14ac:dyDescent="0.25">
      <x:c r="B71" s="90">
        <x:v>2/6/2015</x:v>
      </x:c>
      <x:c r="C71" s="26">
        <x:v>NANCY MCDONALD 2108920199 /nmcdonald@morsco.com</x:v>
      </x:c>
      <x:c r="D71" s="26" t="str">
        <x:v>AFPR49046</x:v>
      </x:c>
      <x:c r="E71" s="26">
        <x:v>HP LJ 5100</x:v>
      </x:c>
      <x:c r="F71" s="26">
        <x:v>1054 - San Antonio Utilities</x:v>
      </x:c>
      <x:c r="G71" s="26" t="n">
        <x:v>0.000000</x:v>
      </x:c>
      <x:c r="H71" s="26" t="str">
        <x:v>PAPER TRAYS WILL NOT STAY CLOSED TO ROUTE PAPER THRU PROPERLY</x:v>
      </x:c>
      <x:c r="I71" s="91" t="str">
        <x:v>2/9/15 received closing notes: reset tray settings – cleaned and tested. </x:v>
      </x:c>
    </x:row>
    <x:row r="72" spans="1:7" x14ac:dyDescent="0.25">
      <x:c r="B72" s="96">
        <x:v>9/30/2016</x:v>
      </x:c>
      <x:c r="C72" s="97">
        <x:v>NANCY MCDONALD 210-892-0199 /nmcdonald@morsco.com</x:v>
      </x:c>
      <x:c r="D72" s="97" t="str">
        <x:v>AFPR49046</x:v>
      </x:c>
      <x:c r="E72" s="97">
        <x:v>HP LJ 5100</x:v>
      </x:c>
      <x:c r="F72" s="97">
        <x:v>1054 - San Antonio Utilities</x:v>
      </x:c>
      <x:c r="G72" s="97" t="str">
        <x:v/>
      </x:c>
      <x:c r="H72" s="97" t="str">
        <x:v>Printer is stating to do printer maintenance</x:v>
      </x:c>
      <x:c r="I72" s="98" t="str">
        <x:v>10/3/2016: Spoke w/Nancy, tech has not been out.  Emailed VG.  10/4/2016: VG; the maintenance kit was installed and the machine was tested. Spoke w/Nancy, it is now working to her satisfaction.  Call complete. </x:v>
      </x:c>
    </x:row>
    <x:row r="73" spans="1:7" x14ac:dyDescent="0.25">
      <x:c r="B73" s="90">
        <x:v>8/29/2016</x:v>
      </x:c>
      <x:c r="C73" s="26">
        <x:v>Charlie Schlechty 210-892-0199 /areichhart@fprus.com</x:v>
      </x:c>
      <x:c r="D73" s="26" t="str">
        <x:v>AFPR49046</x:v>
      </x:c>
      <x:c r="E73" s="26">
        <x:v>HP LJ 5100</x:v>
      </x:c>
      <x:c r="F73" s="26">
        <x:v>1054 - San Antonio Utilities</x:v>
      </x:c>
      <x:c r="G73" s="26" t="n">
        <x:v>0.000000</x:v>
      </x:c>
      <x:c r="H73" s="26" t="str">
        <x:v>Error stating 'Add HEA letter paper manually'</x:v>
      </x:c>
      <x:c r="I73" s="91" t="str">
        <x:v>8/30/2016: Left VM for Charlie.  VG; The paper setting were changed in the driver.   Call complete. </x:v>
      </x:c>
    </x:row>
    <x:row r="74" spans="1:7" x14ac:dyDescent="0.25">
      <x:c r="B74" s="96">
        <x:v>5/16/2016</x:v>
      </x:c>
      <x:c r="C74" s="97">
        <x:v>Charlie Schlechty  210-892-0199 /areichhart@fprus.com</x:v>
      </x:c>
      <x:c r="D74" s="97" t="str">
        <x:v>AFPR49046</x:v>
      </x:c>
      <x:c r="E74" s="97">
        <x:v>HP LJ 5100</x:v>
      </x:c>
      <x:c r="F74" s="97">
        <x:v>1054 - San Antonio Utilities</x:v>
      </x:c>
      <x:c r="G74" s="97" t="str">
        <x:v/>
      </x:c>
      <x:c r="H74" s="97" t="str">
        <x:v>will not allow user to print 11x17, just displays 'error' and won't print.</x:v>
      </x:c>
      <x:c r="I74" s="98" t="str">
        <x:v>5/17/2016: Spoke to Charlie and tech should be out there between 1pm-3pm. 5/18/2016: Spoke to Charlie tech fixed machine. Call complete.</x:v>
      </x:c>
    </x:row>
    <x:row r="75" spans="1:7" x14ac:dyDescent="0.25">
      <x:c r="B75" s="90">
        <x:v>4/13/2016</x:v>
      </x:c>
      <x:c r="C75" s="26">
        <x:v>David Rowe 210-349-7878 /vnaik@fprus.com</x:v>
      </x:c>
      <x:c r="D75" s="26" t="str">
        <x:v>AFPR49048</x:v>
      </x:c>
      <x:c r="E75" s="26">
        <x:v>HP LJ M425</x:v>
      </x:c>
      <x:c r="F75" s="26">
        <x:v>1126 - San Antonio Showroom DC</x:v>
      </x:c>
      <x:c r="G75" s="26" t="n">
        <x:v>0.000000</x:v>
      </x:c>
      <x:c r="H75" s="26" t="str">
        <x:v>Unable to ping printer via command prompt.</x:v>
      </x:c>
      <x:c r="I75" s="91" t="str">
        <x:v>4/15/2016: Spoke w/Johnny, it is working to his satisfaction. Call complete. </x:v>
      </x:c>
    </x:row>
    <x:row r="76" spans="1:7" x14ac:dyDescent="0.25">
      <x:c r="B76" s="96">
        <x:v>2/8/2017</x:v>
      </x:c>
      <x:c r="C76" s="97">
        <x:v>Shane Cleveland 713-861-2343 /vnaik@fprus.com</x:v>
      </x:c>
      <x:c r="D76" s="97" t="str">
        <x:v>AFPR49086</x:v>
      </x:c>
      <x:c r="E76" s="97">
        <x:v>HP LJ M425</x:v>
      </x:c>
      <x:c r="F76" s="97">
        <x:v>1007 - Houston Central</x:v>
      </x:c>
      <x:c r="G76" s="97" t="str">
        <x:v>390</x:v>
      </x:c>
      <x:c r="H76" s="97" t="str">
        <x:v>Not connecting to network - confirmed port is active and MAC address confirmed into DHCP.</x:v>
      </x:c>
      <x:c r="I76" s="98" t="str">
        <x:v> 2/13/2017: emailed to get tracking.  2/13/2017: new device was delivered to tech on Friday - emailed for ETA.  2/14/2017: Replaced device; installed on network. IT tested ok  - unable to reach Shane.  Call complete. </x:v>
      </x:c>
    </x:row>
    <x:row r="77" spans="1:7" x14ac:dyDescent="0.25">
      <x:c r="B77" s="90">
        <x:v>1/12/2017</x:v>
      </x:c>
      <x:c r="C77" s="26">
        <x:v>Monty Roberts 713-554-8580 /areichhart@fprus.com</x:v>
      </x:c>
      <x:c r="D77" s="26" t="str">
        <x:v>AFPR49113Reset Meter</x:v>
      </x:c>
      <x:c r="E77" s="26">
        <x:v>HP LJ M425</x:v>
      </x:c>
      <x:c r="F77" s="26">
        <x:v>1068 - Rosenberg</x:v>
      </x:c>
      <x:c r="G77" s="26" t="n">
        <x:v>-11048.000000</x:v>
      </x:c>
      <x:c r="H77" s="26" t="str">
        <x:v>User cannot print to printer. Continues to say "Printer Offline"</x:v>
      </x:c>
      <x:c r="I77" s="91" t="str">
        <x:v>1/13/2017: tech is there now.  1/16/2017: Spoke w/Don, it is now working to his satisfaction.   VG; closed on 1-13-17, reset machine and cleaned – tested with end user.  Call complete. </x:v>
      </x:c>
    </x:row>
    <x:row r="78" spans="1:7" x14ac:dyDescent="0.25">
      <x:c r="B78" s="96">
        <x:v>6/12/2015</x:v>
      </x:c>
      <x:c r="C78" s="97">
        <x:v>Monty Roberts 713-554-8580 /vnaik@fprus.com</x:v>
      </x:c>
      <x:c r="D78" s="97" t="str">
        <x:v>AFPR49113Reset Meter</x:v>
      </x:c>
      <x:c r="E78" s="97">
        <x:v>HP LJ M425</x:v>
      </x:c>
      <x:c r="F78" s="97">
        <x:v>1068 - Rosenberg</x:v>
      </x:c>
      <x:c r="G78" s="97" t="str">
        <x:v>-11,048</x:v>
      </x:c>
      <x:c r="H78" s="97" t="str">
        <x:v>Error message 49.  Will not print.</x:v>
      </x:c>
      <x:c r="I78" s="98" t="str">
        <x:v>6/18/15 - Requested permission to close call with FPR as this is an MSC IT issue.  6/25/15 - closing call due to inactivaty and lack of reponse from MSC</x:v>
      </x:c>
    </x:row>
    <x:row r="79" spans="1:7" x14ac:dyDescent="0.25">
      <x:c r="B79" s="90">
        <x:v>12/16/2014</x:v>
      </x:c>
      <x:c r="C79" s="26">
        <x:v>Cynthia Ramon 713-861-2343 /cramon@morsco.com</x:v>
      </x:c>
      <x:c r="D79" s="26" t="str">
        <x:v>AFPR49294Reset Meter</x:v>
      </x:c>
      <x:c r="E79" s="26">
        <x:v>HP LJ M425</x:v>
      </x:c>
      <x:c r="F79" s="26">
        <x:v>Inactive - Depleted Equipment</x:v>
      </x:c>
      <x:c r="G79" s="26" t="n">
        <x:v>3007.000000</x:v>
      </x:c>
      <x:c r="H79" s="26" t="str">
        <x:v>showing error message
79 Service Error</x:v>
      </x:c>
      <x:c r="I79" s="91" t="str">
        <x:v>12/17/14 Cynthia confirmed issue has been resolved. </x:v>
      </x:c>
    </x:row>
    <x:row r="80" spans="1:7" x14ac:dyDescent="0.25">
      <x:c r="B80" s="96">
        <x:v>8/18/2015</x:v>
      </x:c>
      <x:c r="C80" s="97">
        <x:v>Nick Colletti 713-861-2343 /vnaik@fprus.com</x:v>
      </x:c>
      <x:c r="D80" s="97" t="str">
        <x:v>AFPR49294Reset Meter-2</x:v>
      </x:c>
      <x:c r="E80" s="97">
        <x:v>HP LJ M425</x:v>
      </x:c>
      <x:c r="F80" s="97">
        <x:v>1007 - Houston Central</x:v>
      </x:c>
      <x:c r="G80" s="97" t="str">
        <x:v>4,108</x:v>
      </x:c>
      <x:c r="H80" s="97" t="str">
        <x:v>Does not print WDS docs or emails. Trying to initialize but reboots before printing a job.</x:v>
      </x:c>
      <x:c r="I80" s="98" t="str">
        <x:v>8/19:  Spoke w/ Stacy and tech is there now.  8/20:  Left message w/ Nick.   Call complete.  Marked complete
</x:v>
      </x:c>
    </x:row>
    <x:row r="81" spans="1:7" x14ac:dyDescent="0.25">
      <x:c r="B81" s="90">
        <x:v>6/16/2016</x:v>
      </x:c>
      <x:c r="C81" s="26">
        <x:v>Nick Colletti 713-861-2343 /areichhart@fprus.com</x:v>
      </x:c>
      <x:c r="D81" s="26" t="str">
        <x:v>AFPR49294Reset Meter-3</x:v>
      </x:c>
      <x:c r="E81" s="26">
        <x:v>HP LJ M425</x:v>
      </x:c>
      <x:c r="F81" s="26">
        <x:v>1007 - Houston Central</x:v>
      </x:c>
      <x:c r="G81" s="26" t="n">
        <x:v>4298.000000</x:v>
      </x:c>
      <x:c r="H81" s="26" t="str">
        <x:v>49 SERVICE ERROR "TURN OFF THEN ON"
WE HAVE TURNED OFF SEVERAL TIMES INCLUDING UNPLUGGING THE PRINTER. GETTING SAME ERROR
</x:v>
      </x:c>
      <x:c r="I81" s="91" t="str">
        <x:v>6/17/2016: Spoke w/Shane, it is now working to his satisfaction. Call complete.</x:v>
      </x:c>
    </x:row>
    <x:row r="82" spans="1:7" x14ac:dyDescent="0.25">
      <x:c r="B82" s="96">
        <x:v>5/27/2016</x:v>
      </x:c>
      <x:c r="C82" s="97">
        <x:v>NIck Colletti 713-861-2343 /vnaik@fprus.com</x:v>
      </x:c>
      <x:c r="D82" s="97" t="str">
        <x:v>AFPR49294Reset Meter-3</x:v>
      </x:c>
      <x:c r="E82" s="97">
        <x:v>HP LJ M425</x:v>
      </x:c>
      <x:c r="F82" s="97">
        <x:v>1007 - Houston Central</x:v>
      </x:c>
      <x:c r="G82" s="97" t="str">
        <x:v>4,298</x:v>
      </x:c>
      <x:c r="H82" s="97" t="str">
        <x:v>Making noises and not printing. Never completes all jobs in queue.</x:v>
      </x:c>
      <x:c r="I82" s="98" t="str">
        <x:v>5/31/2016: Spoke to Shayne, he didn't know who placed the service request. The person we have on file no longer works there. E-mailed VG. 6/01/2016: Spoke to Shayne tech showed up and everything is fine. Call complete. </x:v>
      </x:c>
    </x:row>
    <x:row r="83" spans="1:7" x14ac:dyDescent="0.25">
      <x:c r="B83" s="90">
        <x:v>8/21/2014</x:v>
      </x:c>
      <x:c r="C83" s="26">
        <x:v>Jillian Dougherty 512-219-8335 /tsmitherman@fprus.com</x:v>
      </x:c>
      <x:c r="D83" s="26" t="str">
        <x:v>AFPR49322</x:v>
      </x:c>
      <x:c r="E83" s="26">
        <x:v>HP LJ M425</x:v>
      </x:c>
      <x:c r="F83" s="26">
        <x:v>1014 - Austin Northwest</x:v>
      </x:c>
      <x:c r="G83" s="26" t="n">
        <x:v>0.000000</x:v>
      </x:c>
      <x:c r="H83" s="26" t="str">
        <x:v>Will not print at all</x:v>
      </x:c>
      <x:c r="I83" s="91" t="str">
        <x:v>8/25/14 Call closed by Verity. </x:v>
      </x:c>
    </x:row>
    <x:row r="84" spans="1:7" x14ac:dyDescent="0.25">
      <x:c r="B84" s="96">
        <x:v>8/21/2015</x:v>
      </x:c>
      <x:c r="C84" s="97">
        <x:v>Alyssa Tumbleson 972-432-4972 /vnaik@fprus.com</x:v>
      </x:c>
      <x:c r="D84" s="97" t="str">
        <x:v>AFPR49530</x:v>
      </x:c>
      <x:c r="E84" s="97">
        <x:v>HP CLJ M476dn MFP</x:v>
      </x:c>
      <x:c r="F84" s="97">
        <x:v>1106 - Dallas Expressions Home Gallery</x:v>
      </x:c>
      <x:c r="G84" s="97" t="str">
        <x:v>15</x:v>
      </x:c>
      <x:c r="H84" s="97" t="str">
        <x:v>Three inch yellow streaks down the right side of pages. Alyssa's extension is 777</x:v>
      </x:c>
      <x:c r="I84" s="98" t="str">
        <x:v>8/24:  Per MSC help desk the issue has been resolved.  Spoke w/Alyssa it is working to her satisfaction.  Call complete.  Marked compelte.</x:v>
      </x:c>
    </x:row>
    <x:row r="85" spans="1:7" x14ac:dyDescent="0.25">
      <x:c r="B85" s="90">
        <x:v>5/18/2015</x:v>
      </x:c>
      <x:c r="C85" s="26">
        <x:v>Tim Stumm 972-432-4972 /vnaik@fprus.com</x:v>
      </x:c>
      <x:c r="D85" s="26" t="str">
        <x:v>AFPR49530</x:v>
      </x:c>
      <x:c r="E85" s="26">
        <x:v>HP CLJ M476dn MFP</x:v>
      </x:c>
      <x:c r="F85" s="26">
        <x:v>1106 - Dallas Expressions Home Gallery</x:v>
      </x:c>
      <x:c r="G85" s="26" t="n">
        <x:v>15.000000</x:v>
      </x:c>
      <x:c r="H85" s="26" t="str">
        <x:v>Unable to scan to email - printer function works fine. Prompts them the "function is not set up.</x:v>
      </x:c>
      <x:c r="I85" s="91" t="str">
        <x:v>5/19/15 Call closed. This is a MSC IT issue. </x:v>
      </x:c>
    </x:row>
    <x:row r="86" spans="1:7" x14ac:dyDescent="0.25">
      <x:c r="B86" s="96">
        <x:v>11/30/2015</x:v>
      </x:c>
      <x:c r="C86" s="97">
        <x:v>Dwight Beadle 281-499-3299 /dbeadle@morsco.com</x:v>
      </x:c>
      <x:c r="D86" s="97" t="str">
        <x:v>AFPR49568Reset Meter</x:v>
      </x:c>
      <x:c r="E86" s="97">
        <x:v>HP LJ M425</x:v>
      </x:c>
      <x:c r="F86" s="97">
        <x:v>1041 - Stafford</x:v>
      </x:c>
      <x:c r="G86" s="97" t="str">
        <x:v>2,762</x:v>
      </x:c>
      <x:c r="H86" s="97" t="str">
        <x:v>Need new toner cartridge</x:v>
      </x:c>
      <x:c r="I86" s="98" t="str">
        <x:v>No Work Order Remarks</x:v>
      </x:c>
    </x:row>
    <x:row r="87" spans="1:7" x14ac:dyDescent="0.25">
      <x:c r="B87" s="90">
        <x:v>1/20/2015</x:v>
      </x:c>
      <x:c r="C87" s="26">
        <x:v>Dwight Beetle 281-499-3299 /arieper@fprus.com</x:v>
      </x:c>
      <x:c r="D87" s="26" t="str">
        <x:v>AFPR49568Reset Meter</x:v>
      </x:c>
      <x:c r="E87" s="26">
        <x:v>HP LJ M425</x:v>
      </x:c>
      <x:c r="F87" s="26">
        <x:v>1041 - Stafford</x:v>
      </x:c>
      <x:c r="G87" s="26" t="n">
        <x:v>2762.000000</x:v>
      </x:c>
      <x:c r="H87" s="26" t="str">
        <x:v>79 service error</x:v>
      </x:c>
      <x:c r="I87" s="91" t="str">
        <x:v>1/21/15 Dwight confirmed issue has been resolved. </x:v>
      </x:c>
    </x:row>
    <x:row r="88" spans="1:7" x14ac:dyDescent="0.25">
      <x:c r="B88" s="96">
        <x:v>1/21/2015</x:v>
      </x:c>
      <x:c r="C88" s="97">
        <x:v>Ed or Carlos 281-499-3299 /dminter@fprus.com</x:v>
      </x:c>
      <x:c r="D88" s="97" t="str">
        <x:v>AFPR49568Reset Meter</x:v>
      </x:c>
      <x:c r="E88" s="97">
        <x:v>HP LJ M425</x:v>
      </x:c>
      <x:c r="F88" s="97">
        <x:v>1041 - Stafford</x:v>
      </x:c>
      <x:c r="G88" s="97" t="str">
        <x:v>2,762</x:v>
      </x:c>
      <x:c r="H88" s="97" t="str">
        <x:v>Getting error message to change toner even after the TC has been changed.</x:v>
      </x:c>
      <x:c r="I88" s="98" t="str">
        <x:v>1/22/15 received closing notes: The machine was stuck in a 79 error, we had them turn off the machine, clear the print queue. </x:v>
      </x:c>
    </x:row>
    <x:row r="89" spans="1:7" x14ac:dyDescent="0.25">
      <x:c r="B89" s="90">
        <x:v>2/23/2015</x:v>
      </x:c>
      <x:c r="C89" s="26">
        <x:v>Dwight 281-499-3299 /smoore@fprus.com</x:v>
      </x:c>
      <x:c r="D89" s="26" t="str">
        <x:v>AFPR49568Reset Meter</x:v>
      </x:c>
      <x:c r="E89" s="26">
        <x:v>HP LJ M425</x:v>
      </x:c>
      <x:c r="F89" s="26">
        <x:v>1041 - Stafford</x:v>
      </x:c>
      <x:c r="G89" s="26" t="n">
        <x:v>2762.000000</x:v>
      </x:c>
      <x:c r="H89" s="26" t="str">
        <x:v>will not feed paper through the paper tray</x:v>
      </x:c>
      <x:c r="I89" s="91" t="str">
        <x:v> 2/26/15 Call completed by Verity.</x:v>
      </x:c>
    </x:row>
    <x:row r="90" spans="1:7" x14ac:dyDescent="0.25">
      <x:c r="B90" s="96">
        <x:v>12/15/2014</x:v>
      </x:c>
      <x:c r="C90" s="97">
        <x:v>Dwight Beadle 281-499-3299 /tsmitherman@fprus.com</x:v>
      </x:c>
      <x:c r="D90" s="97" t="str">
        <x:v>AFPR49568Reset Meter</x:v>
      </x:c>
      <x:c r="E90" s="97">
        <x:v>HP LJ M425</x:v>
      </x:c>
      <x:c r="F90" s="97">
        <x:v>1041 - Stafford</x:v>
      </x:c>
      <x:c r="G90" s="97" t="str">
        <x:v>2,762</x:v>
      </x:c>
      <x:c r="H90" s="97" t="str">
        <x:v>Not printing from WDS system</x:v>
      </x:c>
      <x:c r="I90" s="98" t="str">
        <x:v>12/16/14 This call was closed by MSC. </x:v>
      </x:c>
    </x:row>
    <x:row r="91" spans="1:7" x14ac:dyDescent="0.25">
      <x:c r="B91" s="90">
        <x:v>12/18/2014</x:v>
      </x:c>
      <x:c r="C91" s="26">
        <x:v>Pam Scott 903-238-9000 /vnaik@fprus.com</x:v>
      </x:c>
      <x:c r="D91" s="26" t="str">
        <x:v>AFPR49571Reset Meter</x:v>
      </x:c>
      <x:c r="E91" s="26">
        <x:v>HP LJ M425</x:v>
      </x:c>
      <x:c r="F91" s="26">
        <x:v>1050 - Longview HVAC</x:v>
      </x:c>
      <x:c r="G91" s="26" t="n">
        <x:v>184.000000</x:v>
      </x:c>
      <x:c r="H91" s="26" t="str">
        <x:v>Going into sleep mode constantly.</x:v>
      </x:c>
      <x:c r="I91" s="91" t="str">
        <x:v>12/19/14 Pam confirmed device is working. </x:v>
      </x:c>
    </x:row>
    <x:row r="92" spans="1:7" x14ac:dyDescent="0.25">
      <x:c r="B92" s="96">
        <x:v>11/17/2016</x:v>
      </x:c>
      <x:c r="C92" s="97">
        <x:v>Tommy  Glasco 903-238-9000 /areichhart@fprus.com</x:v>
      </x:c>
      <x:c r="D92" s="97" t="str">
        <x:v>AFPR49571Reset Meter</x:v>
      </x:c>
      <x:c r="E92" s="97">
        <x:v>HP LJ M425</x:v>
      </x:c>
      <x:c r="F92" s="97">
        <x:v>1050 - Longview HVAC</x:v>
      </x:c>
      <x:c r="G92" s="97" t="str">
        <x:v>184</x:v>
      </x:c>
      <x:c r="H92" s="97" t="str">
        <x:v>Device goes into sleep mode every 15 min and won't wake up when a print job or fax comes through. You have to go over and manually start it up and reboot the whole device.
</x:v>
      </x:c>
      <x:c r="I92" s="98" t="str">
        <x:v>11/18/2016: Spoke w/Pam, tech was able to resolve the issue.  It is now working to her satisfaction.  Call complete. </x:v>
      </x:c>
    </x:row>
    <x:row r="93" spans="1:7" x14ac:dyDescent="0.25">
      <x:c r="B93" s="90">
        <x:v>11/30/2016</x:v>
      </x:c>
      <x:c r="C93" s="26">
        <x:v>Matt Romanski  480-763-5314 /vnaik@fprus.com</x:v>
      </x:c>
      <x:c r="D93" s="26" t="str">
        <x:v>AFPR49573</x:v>
      </x:c>
      <x:c r="E93" s="26">
        <x:v>HP LJ M425</x:v>
      </x:c>
      <x:c r="F93" s="26">
        <x:v>FPR Warehouse / Storage</x:v>
      </x:c>
      <x:c r="G93" s="26" t="n">
        <x:v>0.000000</x:v>
      </x:c>
      <x:c r="H93" s="26" t="str">
        <x:v>Printing lines down the width of the page.</x:v>
      </x:c>
      <x:c r="I93" s="91" t="str">
        <x:v>No Work Order Remarks</x:v>
      </x:c>
    </x:row>
    <x:row r="94" spans="1:7" x14ac:dyDescent="0.25">
      <x:c r="B94" s="96">
        <x:v>3/2/2016</x:v>
      </x:c>
      <x:c r="C94" s="97">
        <x:v>Ryan Hitchcocl 972-466-0002 /jrogers@fprus.com</x:v>
      </x:c>
      <x:c r="D94" s="97" t="str">
        <x:v>AFPR49577Meter Reset</x:v>
      </x:c>
      <x:c r="E94" s="97">
        <x:v>HP CLJ M476dn MFP</x:v>
      </x:c>
      <x:c r="F94" s="97">
        <x:v>1003 - Dallas</x:v>
      </x:c>
      <x:c r="G94" s="97" t="str">
        <x:v>127</x:v>
      </x:c>
      <x:c r="H94" s="97" t="str">
        <x:v>will not wake from sleep mode and the display does not come on unless you unplug and plug it back in. This has been going on for several days now. The printer has been power cycled many times and is still not working correctly
</x:v>
      </x:c>
      <x:c r="I94" s="98" t="str">
        <x:v>3/3/2016:  Verity:  R/S for formatter.  3/7/2017:  Verity:  formatter was installed and the machine is up and running. We have to get a serial number program file from HP and go back to reprogram.    3/8/2016:  Spoke w/Ryan they are having a scan to email issue.  M Sombito is going to try to help them.   Matthew was able to help.  Spoke w/ Ryan it is working to his satisfaction.  Call complete.</x:v>
      </x:c>
    </x:row>
    <x:row r="95" spans="1:7" x14ac:dyDescent="0.25">
      <x:c r="B95" s="90">
        <x:v>2/24/2016</x:v>
      </x:c>
      <x:c r="C95" s="26">
        <x:v>Gina Bullard 318-425-5911 /smoore@fprus.com</x:v>
      </x:c>
      <x:c r="D95" s="26" t="str">
        <x:v>AFPR49584</x:v>
      </x:c>
      <x:c r="E95" s="26">
        <x:v>HP LJ M401dn</x:v>
      </x:c>
      <x:c r="F95" s="26">
        <x:v>FPR Warehouse / Storage</x:v>
      </x:c>
      <x:c r="G95" s="26" t="n">
        <x:v>0.000000</x:v>
      </x:c>
      <x:c r="H95" s="26" t="str">
        <x:v>.  It refuses to pick up paper for print jobs unless it is overly full.  I have to load it multiple times every day if I want to use it even for the smallest jobs.</x:v>
      </x:c>
      <x:c r="I95" s="91" t="str">
        <x:v>No Work Order Remarks</x:v>
      </x:c>
    </x:row>
    <x:row r="96" spans="1:7" x14ac:dyDescent="0.25">
      <x:c r="B96" s="96">
        <x:v>2/22/2016</x:v>
      </x:c>
      <x:c r="C96" s="97">
        <x:v>Gini Bullard 318-425-5911 /jrogers@fprus.com</x:v>
      </x:c>
      <x:c r="D96" s="97" t="str">
        <x:v>AFPR49584</x:v>
      </x:c>
      <x:c r="E96" s="97">
        <x:v>HP LJ M401dn</x:v>
      </x:c>
      <x:c r="F96" s="97">
        <x:v>FPR Warehouse / Storage</x:v>
      </x:c>
      <x:c r="G96" s="97" t="str">
        <x:v/>
      </x:c>
      <x:c r="H96" s="97" t="str">
        <x:v>It is making a squealing sound every time it prints. Also, it does not recognize the paper in Tray 1.</x:v>
      </x:c>
      <x:c r="I96" s="98" t="str">
        <x:v>2/23/2016:  Verity:  Pending service.  2/24/2106:  Verity:  4:00-4:30; adjusted paper guides set too tight, tested, no squeaking noise when tech left.  Left message w/Gini.  Spoke w/Gini it is working to her satisfaction.  Call complete.</x:v>
      </x:c>
    </x:row>
    <x:row r="97" spans="1:7" x14ac:dyDescent="0.25">
      <x:c r="B97" s="90">
        <x:v>4/22/2016</x:v>
      </x:c>
      <x:c r="C97" s="26">
        <x:v>Jim Wheeler 936-732-7444 /vnaik@fprus.com</x:v>
      </x:c>
      <x:c r="D97" s="26" t="str">
        <x:v>AFPR49591</x:v>
      </x:c>
      <x:c r="E97" s="26">
        <x:v>HP LJ M425</x:v>
      </x:c>
      <x:c r="F97" s="26">
        <x:v>FPR Warehouse / Storage</x:v>
      </x:c>
      <x:c r="G97" s="26" t="n">
        <x:v>0.000000</x:v>
      </x:c>
      <x:c r="H97" s="26" t="str">
        <x:v>Display screen is blank / dead.</x:v>
      </x:c>
      <x:c r="I97" s="91" t="str">
        <x:v>4/26/2016: number does not work. Emailed VG for update. 4/28/2016: VG; device needs a new formater, part has come in, waiting for an ETA on techs return.  4/29/2016: Emailed VG again for eta.  5/2/2016: VG;4/29/2016: replaced formatter and reconfigured...</x:v>
      </x:c>
    </x:row>
    <x:row r="98" spans="1:7" x14ac:dyDescent="0.25">
      <x:c r="B98" s="96">
        <x:v>6/9/2016</x:v>
      </x:c>
      <x:c r="C98" s="97">
        <x:v>Jim Wheeler 936-632-7444 /tsmitherman@fprus.com</x:v>
      </x:c>
      <x:c r="D98" s="97" t="str">
        <x:v>AFPR49591</x:v>
      </x:c>
      <x:c r="E98" s="97">
        <x:v>HP LJ M425</x:v>
      </x:c>
      <x:c r="F98" s="97">
        <x:v>FPR Warehouse / Storage</x:v>
      </x:c>
      <x:c r="G98" s="97" t="str">
        <x:v/>
      </x:c>
      <x:c r="H98" s="97" t="str">
        <x:v>Display not working again and will not print.</x:v>
      </x:c>
      <x:c r="I98" s="98" t="str">
        <x:v> 6/17/2016: Left VM for Jim.  Emailed VG for update.  Cass is replacing the device Monday.  6/20/2016: Spoke w/Jim, tech was able to get the machine working.  They are not getting a new machine.    Call complete. </x:v>
      </x:c>
    </x:row>
    <x:row r="99" spans="1:7" x14ac:dyDescent="0.25">
      <x:c r="B99" s="90">
        <x:v>11/6/2014</x:v>
      </x:c>
      <x:c r="C99" s="26">
        <x:v>Kris Bush 903-575-9196 /dminter@fprus.com</x:v>
      </x:c>
      <x:c r="D99" s="26" t="str">
        <x:v>AFPR49593</x:v>
      </x:c>
      <x:c r="E99" s="26">
        <x:v>HP LJ M425</x:v>
      </x:c>
      <x:c r="F99" s="26">
        <x:v>1038 - Mount Pleasant</x:v>
      </x:c>
      <x:c r="G99" s="26" t="n">
        <x:v>0.000000</x:v>
      </x:c>
      <x:c r="H99" s="26" t="str">
        <x:v>They just received this device and now it will not print at all. Alt Number(cell)903-575-8475.</x:v>
      </x:c>
      <x:c r="I99" s="91" t="str">
        <x:v> 11/10/14 Kris confirmed issue has been resolved. </x:v>
      </x:c>
    </x:row>
    <x:row r="100" spans="1:7" x14ac:dyDescent="0.25">
      <x:c r="B100" s="96">
        <x:v>12/4/2014</x:v>
      </x:c>
      <x:c r="C100" s="97">
        <x:v>Jeremy Owens 903-573-1178 /vnaik@fprus.com</x:v>
      </x:c>
      <x:c r="D100" s="97" t="str">
        <x:v>AFPR49593</x:v>
      </x:c>
      <x:c r="E100" s="97">
        <x:v>HP LJ M425</x:v>
      </x:c>
      <x:c r="F100" s="97">
        <x:v>1038 - Mount Pleasant</x:v>
      </x:c>
      <x:c r="G100" s="97" t="str">
        <x:v/>
      </x:c>
      <x:c r="H100" s="97" t="str">
        <x:v>Printer will intermittently stop working.  Went offline in the middle of a print job - need tech asap.</x:v>
      </x:c>
      <x:c r="I100" s="98" t="str">
        <x:v>12/5/14 This call is closed.</x:v>
      </x:c>
    </x:row>
    <x:row r="101" spans="1:7" x14ac:dyDescent="0.25">
      <x:c r="B101" s="90">
        <x:v>6/3/2015</x:v>
      </x:c>
      <x:c r="C101" s="26">
        <x:v>Jeremy Owens/Kristin Bush 903-575-9196 /vnaik@fprus.com</x:v>
      </x:c>
      <x:c r="D101" s="26" t="str">
        <x:v>AFPR49593</x:v>
      </x:c>
      <x:c r="E101" s="26">
        <x:v>HP LJ M425</x:v>
      </x:c>
      <x:c r="F101" s="26">
        <x:v>1038 - Mount Pleasant</x:v>
      </x:c>
      <x:c r="G101" s="26" t="n">
        <x:v>0.000000</x:v>
      </x:c>
      <x:c r="H101" s="26" t="str">
        <x:v>Randomly stops printing.  Cycling power does not resolve issue.</x:v>
      </x:c>
      <x:c r="I101" s="91" t="str">
        <x:v>6/4/15 received closing notes: We remoted in with the customer, it was wrong. Changed the IP address and reloaded the firmware.</x:v>
      </x:c>
    </x:row>
    <x:row r="102" spans="1:7" x14ac:dyDescent="0.25">
      <x:c r="B102" s="96">
        <x:v>12/8/2014</x:v>
      </x:c>
      <x:c r="C102" s="97">
        <x:v>Ben Mendoza 575-525-2555 /arieper@fprus.com</x:v>
      </x:c>
      <x:c r="D102" s="97" t="str">
        <x:v>AFPR50492</x:v>
      </x:c>
      <x:c r="E102" s="97">
        <x:v>HP LJ M425</x:v>
      </x:c>
      <x:c r="F102" s="97">
        <x:v>1040 - Las Cruces A/C</x:v>
      </x:c>
      <x:c r="G102" s="97" t="str">
        <x:v/>
      </x:c>
      <x:c r="H102" s="97" t="str">
        <x:v>error code 79 and 49. The screen is going off and on.</x:v>
      </x:c>
      <x:c r="I102" s="98" t="str">
        <x:v>12/9/14 received closing notes: walked the end user through clearing the print queue. </x:v>
      </x:c>
    </x:row>
    <x:row r="103" spans="1:7" x14ac:dyDescent="0.25">
      <x:c r="B103" s="90">
        <x:v>1/27/2016</x:v>
      </x:c>
      <x:c r="C103" s="26">
        <x:v>Linda McNish / Jeremy Bibb 972-309-0521 /vnaik@fprus.com</x:v>
      </x:c>
      <x:c r="D103" s="26" t="str">
        <x:v>AFPR50574Reset Meter</x:v>
      </x:c>
      <x:c r="E103" s="26">
        <x:v>HP LJ M401dn</x:v>
      </x:c>
      <x:c r="F103" s="26">
        <x:v>1033 - Plano</x:v>
      </x:c>
      <x:c r="G103" s="26" t="n">
        <x:v>753.000000</x:v>
      </x:c>
      <x:c r="H103" s="26" t="str">
        <x:v>Dark, unreadable copies.  Cleaning machine did not resolve issue.</x:v>
      </x:c>
      <x:c r="I103" s="91" t="str">
        <x:v>1/28/2016:  Spoke w/Linda it is working to her satisfaction.  Call complete.</x:v>
      </x:c>
    </x:row>
    <x:row r="104" spans="1:7" x14ac:dyDescent="0.25">
      <x:c r="B104" s="96">
        <x:v>7/29/2015</x:v>
      </x:c>
      <x:c r="C104" s="97">
        <x:v>Beau Ellis 972-650-0700 /jrogers@fprus.com</x:v>
      </x:c>
      <x:c r="D104" s="97" t="str">
        <x:v>AFPR50649</x:v>
      </x:c>
      <x:c r="E104" s="97">
        <x:v>HP LJ M401dn</x:v>
      </x:c>
      <x:c r="F104" s="97">
        <x:v>1011 - Midland Showroom</x:v>
      </x:c>
      <x:c r="G104" s="97" t="str">
        <x:v/>
      </x:c>
      <x:c r="H104" s="97" t="str">
        <x:v>error code supply memory warning</x:v>
      </x:c>
      <x:c r="I104" s="98" t="str">
        <x:v>7/30:  Spoke with Beau and this is an on going situation since 7/21.  No one seems to be able to get it fixed.  Beau is not happy.  Beau would like us to call Danny (Midland) and talk to directly to him to get this issue resolved.  Danny's number 432-2...</x:v>
      </x:c>
    </x:row>
    <x:row r="105" spans="1:7" x14ac:dyDescent="0.25">
      <x:c r="B105" s="90">
        <x:v>7/21/2015</x:v>
      </x:c>
      <x:c r="C105" s="26">
        <x:v>Shelley Van Hoff 432-520-0242 /vnaik@fprus.com</x:v>
      </x:c>
      <x:c r="D105" s="26" t="str">
        <x:v>AFPR50649</x:v>
      </x:c>
      <x:c r="E105" s="26">
        <x:v>HP LJ M401dn</x:v>
      </x:c>
      <x:c r="F105" s="26">
        <x:v>1011 - Midland Showroom</x:v>
      </x:c>
      <x:c r="G105" s="26" t="n">
        <x:v>0.000000</x:v>
      </x:c>
      <x:c r="H105" s="26" t="str">
        <x:v>Internet Supply Order</x:v>
      </x:c>
      <x:c r="I105" s="91" t="str">
        <x:v>7/22:  Spoke with Shelley and tech has not been out.  Emailed Verity Group for status.  M Cutbirth emailed me back and said they are shipping a replacement toner.  7/24:  Talked with Tony toner has not come in and HP still not working.  7/27:  Toner di...</x:v>
      </x:c>
    </x:row>
    <x:row r="106" spans="1:7" x14ac:dyDescent="0.25">
      <x:c r="B106" s="96">
        <x:v>7/23/2015</x:v>
      </x:c>
      <x:c r="C106" s="97">
        <x:v>Beau Ellis 817-336-0451 /jrogers@fprus.com</x:v>
      </x:c>
      <x:c r="D106" s="97" t="str">
        <x:v>AFPR50649</x:v>
      </x:c>
      <x:c r="E106" s="97">
        <x:v>HP LJ M401dn</x:v>
      </x:c>
      <x:c r="F106" s="97">
        <x:v>1011 - Midland Showroom</x:v>
      </x:c>
      <x:c r="G106" s="97" t="str">
        <x:v/>
      </x:c>
      <x:c r="H106" s="97" t="str">
        <x:v>Printer for UPS labels is not working code"supplu memory warning."</x:v>
      </x:c>
      <x:c r="I106" s="98" t="str">
        <x:v>7/24:  Spoke with Beau and they are waiting on new cartridge per.  First cartridge sent was faulty.  7/27:  Toner did not fix the issue.  7/29:  Tech should be out there again today to check on the issue again.
</x:v>
      </x:c>
    </x:row>
    <x:row r="107" spans="1:7" x14ac:dyDescent="0.25">
      <x:c r="B107" s="90">
        <x:v>12/19/2014</x:v>
      </x:c>
      <x:c r="C107" s="26">
        <x:v>Danny Gusman 432-238-9116 /arieper@fprus.com</x:v>
      </x:c>
      <x:c r="D107" s="26" t="str">
        <x:v>AFPR50649</x:v>
      </x:c>
      <x:c r="E107" s="26">
        <x:v>HP LJ M401dn</x:v>
      </x:c>
      <x:c r="F107" s="26">
        <x:v>1011 - Midland Showroom</x:v>
      </x:c>
      <x:c r="G107" s="26" t="n">
        <x:v>0.000000</x:v>
      </x:c>
      <x:c r="H107" s="26" t="str">
        <x:v>supply memory error</x:v>
      </x:c>
      <x:c r="I107" s="91" t="str">
        <x:v>No Work Order Remarks</x:v>
      </x:c>
    </x:row>
    <x:row r="108" spans="1:7" x14ac:dyDescent="0.25">
      <x:c r="B108" s="96">
        <x:v>5/13/2015</x:v>
      </x:c>
      <x:c r="C108" s="97">
        <x:v>Holly Holland 806-376-8283 /arieper@fprus.com</x:v>
      </x:c>
      <x:c r="D108" s="97" t="str">
        <x:v>AFPR50662</x:v>
      </x:c>
      <x:c r="E108" s="97">
        <x:v>Canon 710i</x:v>
      </x:c>
      <x:c r="F108" s="97">
        <x:v>1002 - Amarillo HVAC</x:v>
      </x:c>
      <x:c r="G108" s="97" t="str">
        <x:v/>
      </x:c>
      <x:c r="H108" s="97" t="str">
        <x:v>Not sending or receiving faxes.</x:v>
      </x:c>
      <x:c r="I108" s="98" t="str">
        <x:v>5/14/15 Holly cofirmed issue has been resolved. </x:v>
      </x:c>
    </x:row>
    <x:row r="109" spans="1:7" x14ac:dyDescent="0.25">
      <x:c r="B109" s="90">
        <x:v>12/22/2014</x:v>
      </x:c>
      <x:c r="C109" s="26">
        <x:v>Holly Holland 806-376-8283 /dminter@fprus.com</x:v>
      </x:c>
      <x:c r="D109" s="26" t="str">
        <x:v>AFPR50662</x:v>
      </x:c>
      <x:c r="E109" s="26">
        <x:v>Canon 710i</x:v>
      </x:c>
      <x:c r="F109" s="26">
        <x:v>1002 - Amarillo HVAC</x:v>
      </x:c>
      <x:c r="G109" s="26" t="n">
        <x:v>0.000000</x:v>
      </x:c>
      <x:c r="H109" s="26" t="str">
        <x:v>The device squeaks when faxes come it.</x:v>
      </x:c>
      <x:c r="I109" s="91" t="str">
        <x:v> 12/24/14 Holly confirmed issue has been resolved.</x:v>
      </x:c>
    </x:row>
    <x:row r="110" spans="1:7" x14ac:dyDescent="0.25">
      <x:c r="B110" s="96">
        <x:v>7/20/2016</x:v>
      </x:c>
      <x:c r="C110" s="97">
        <x:v>Steve Lee 318-703-2300 /areichhart@fprus.com</x:v>
      </x:c>
      <x:c r="D110" s="97" t="str">
        <x:v>AFPR51501 - Meter Reset</x:v>
      </x:c>
      <x:c r="E110" s="97">
        <x:v>HP CLJ M476dn MFP</x:v>
      </x:c>
      <x:c r="F110" s="97">
        <x:v>1088 - Shreveport Showroom</x:v>
      </x:c>
      <x:c r="G110" s="97" t="str">
        <x:v/>
      </x:c>
      <x:c r="H110" s="97" t="str">
        <x:v>is printing black lines on paper on every page</x:v>
      </x:c>
      <x:c r="I110" s="98" t="str">
        <x:v>7/21/2016: Spoke w/Jennifer Smith, tech call her and suggested she change the toner.  That resolved the problem and it is now working to her satisfaction. Call complete. </x:v>
      </x:c>
    </x:row>
    <x:row r="111" spans="1:7" x14ac:dyDescent="0.25">
      <x:c r="B111" s="90">
        <x:v>11/4/2016</x:v>
      </x:c>
      <x:c r="C111" s="26">
        <x:v>Jake Morrison 817-259-0968 /vnaik@fprus.com</x:v>
      </x:c>
      <x:c r="D111" s="26" t="str">
        <x:v>AFPR51504Reset Meter</x:v>
      </x:c>
      <x:c r="E111" s="26">
        <x:v>HP LJ M401n</x:v>
      </x:c>
      <x:c r="F111" s="26">
        <x:v>1080 - Grand Prairie DFW Showroom</x:v>
      </x:c>
      <x:c r="G111" s="26" t="n">
        <x:v>-16041.000000</x:v>
      </x:c>
      <x:c r="H111" s="26" t="str">
        <x:v>Keeps giving "low memory" error.  Keeps popping up after power cycling machine.</x:v>
      </x:c>
      <x:c r="I111" s="91" t="str">
        <x:v> 11/8/2016: Spoke w/Jake, tech came out, R/S for part.  Emailed VG for ETA. 11/9/2016:  VG; went back out yesterday and replaced the formatter.  Left VM for Jake.  Call complete. </x:v>
      </x:c>
    </x:row>
    <x:row r="112" spans="1:7" x14ac:dyDescent="0.25">
      <x:c r="B112" s="96">
        <x:v>5/10/2016</x:v>
      </x:c>
      <x:c r="C112" s="97">
        <x:v>Erin Pineset 512-302-3575 /ecpineset@morsco.com</x:v>
      </x:c>
      <x:c r="D112" s="97" t="str">
        <x:v>AFPR51540-Reset Meter</x:v>
      </x:c>
      <x:c r="E112" s="97">
        <x:v>HP LJ M401n</x:v>
      </x:c>
      <x:c r="F112" s="97">
        <x:v>1019 - Austin-Ryan HVAC</x:v>
      </x:c>
      <x:c r="G112" s="97" t="str">
        <x:v>284</x:v>
      </x:c>
      <x:c r="H112" s="97" t="str">
        <x:v>We are needing a blk laser toner cartridge for our HP Laser Jet 400M401N</x:v>
      </x:c>
      <x:c r="I112" s="98" t="str">
        <x:v>No Work Order Remarks</x:v>
      </x:c>
    </x:row>
    <x:row r="113" spans="1:7" x14ac:dyDescent="0.25">
      <x:c r="B113" s="90">
        <x:v>7/25/2016</x:v>
      </x:c>
      <x:c r="C113" s="26">
        <x:v>Erin Pineset  512-302-3575 /areichhart@fprus.com</x:v>
      </x:c>
      <x:c r="D113" s="26" t="str">
        <x:v>AFPR51540-Reset Meter</x:v>
      </x:c>
      <x:c r="E113" s="26">
        <x:v>HP LJ M401n</x:v>
      </x:c>
      <x:c r="F113" s="26">
        <x:v>1019 - Austin-Ryan HVAC</x:v>
      </x:c>
      <x:c r="G113" s="26" t="n">
        <x:v>284.000000</x:v>
      </x:c>
      <x:c r="H113" s="26" t="str">
        <x:v>This printer is not working at all. No power or anything, have tried different ports and outlets but no luck</x:v>
      </x:c>
      <x:c r="I113" s="91" t="str">
        <x:v>Spoke w/Jeff, Erin is out today.  Tech has stated it is an IT issue.  VG; Tech advised the issue at the site was not being able to connect to network, Tech advised that he moved unit to working port and unit connected to network. Tech was able to conne...</x:v>
      </x:c>
    </x:row>
    <x:row r="114" spans="1:7" x14ac:dyDescent="0.25">
      <x:c r="B114" s="96">
        <x:v>8/10/2016</x:v>
      </x:c>
      <x:c r="C114" s="97">
        <x:v>Kaleb Rice 512-302-3575 /vnaik@fprus.com</x:v>
      </x:c>
      <x:c r="D114" s="97" t="str">
        <x:v>AFPR51540-Reset Meter</x:v>
      </x:c>
      <x:c r="E114" s="97">
        <x:v>HP LJ M401n</x:v>
      </x:c>
      <x:c r="F114" s="97">
        <x:v>1019 - Austin-Ryan HVAC</x:v>
      </x:c>
      <x:c r="G114" s="97" t="str">
        <x:v>284</x:v>
      </x:c>
      <x:c r="H114" s="97" t="str">
        <x:v>Printer not connecting to MSC Network.  Confirmed cabling is fine.  DHCP is not recognizing the printer and device is not showing up in the switch at this location.</x:v>
      </x:c>
      <x:c r="I114" s="98" t="str">
        <x:v>8/11/2016: Spoke w/Kaleb, tech has not been out.  Emailed VG for update.  8/12/2016: Spoke w/Gary, tech said he would out today at 11. Tech did not show up.  Emailed VG. 8/15/2016: Spoke w/Erin,  tech was able to come out and resolve the issue. Call co...</x:v>
      </x:c>
    </x:row>
    <x:row r="115" spans="1:7" x14ac:dyDescent="0.25">
      <x:c r="B115" s="90">
        <x:v>10/8/2015</x:v>
      </x:c>
      <x:c r="C115" s="26">
        <x:v>Kristin Bush 9035759196 /kmbush@morsco.com</x:v>
      </x:c>
      <x:c r="D115" s="26" t="str">
        <x:v>AFPR51561</x:v>
      </x:c>
      <x:c r="E115" s="26">
        <x:v>HP LJ M425</x:v>
      </x:c>
      <x:c r="F115" s="26">
        <x:v>FPR Warehouse / Storage</x:v>
      </x:c>
      <x:c r="G115" s="26" t="n">
        <x:v>0.000000</x:v>
      </x:c>
      <x:c r="H115" s="26" t="str">
        <x:v>Toner cartridge sent is defective. Paper jams underneath cartridge. I need a new cartridge sent, as the old one I had to put back in is out of toner.</x:v>
      </x:c>
      <x:c r="I115" s="91" t="str">
        <x:v>No Work Order Remarks</x:v>
      </x:c>
    </x:row>
    <x:row r="116" spans="1:7" x14ac:dyDescent="0.25">
      <x:c r="B116" s="96">
        <x:v>10/6/2015</x:v>
      </x:c>
      <x:c r="C116" s="97">
        <x:v>Mark Baker 903-575-9196 /vnaik@fprus.com</x:v>
      </x:c>
      <x:c r="D116" s="97" t="str">
        <x:v>AFPR51561</x:v>
      </x:c>
      <x:c r="E116" s="97">
        <x:v>HP LJ M425</x:v>
      </x:c>
      <x:c r="F116" s="97">
        <x:v>FPR Warehouse / Storage</x:v>
      </x:c>
      <x:c r="G116" s="97" t="str">
        <x:v/>
      </x:c>
      <x:c r="H116" s="97" t="str">
        <x:v>Jamming near toner cartridge area.</x:v>
      </x:c>
      <x:c r="I116" s="98" t="str">
        <x:v>10/7:  Spoke w/Kristin tech has not been out yet.  Emailed Michael.   10/8:  Per M Cutbirth issue has been resolved.  Sooke w/Krisin it is working to her satisfaction.  Call complete.  Marked complete.</x:v>
      </x:c>
    </x:row>
    <x:row r="117" spans="1:7" x14ac:dyDescent="0.25">
      <x:c r="B117" s="90">
        <x:v>4/25/2017</x:v>
      </x:c>
      <x:c r="C117" s="26">
        <x:v>Anita Eberts 575-628-0202 /areichhart@fprus.com</x:v>
      </x:c>
      <x:c r="D117" s="26" t="str">
        <x:v>AFPR51602-Reset Meter</x:v>
      </x:c>
      <x:c r="E117" s="26">
        <x:v>HP LJ M401dn</x:v>
      </x:c>
      <x:c r="F117" s="26">
        <x:v>1035 - Carlsbad</x:v>
      </x:c>
      <x:c r="G117" s="26" t="n">
        <x:v>-26755.000000</x:v>
      </x:c>
      <x:c r="H117" s="26" t="str">
        <x:v>shuts off in the middle of print job several times a day. checked power cable to make sure it was secure. also, there is no burning smell or indication of over heating.  Also printing extra sheet of paper</x:v>
      </x:c>
      <x:c r="I117" s="91" t="str">
        <x:v>4/26/2017: Waiting on an update from the provider.  Unable to reach Anita.   4/27/2017: Tech will be out between 3-5.  4/28/2017: VG; MSC help desk has closed the call.  Call complete. </x:v>
      </x:c>
    </x:row>
    <x:row r="118" spans="1:7" x14ac:dyDescent="0.25">
      <x:c r="B118" s="96">
        <x:v>4/13/2017</x:v>
      </x:c>
      <x:c r="C118" s="97">
        <x:v>Anita Eberts 575-628-0202 /vnaik@fprus.com</x:v>
      </x:c>
      <x:c r="D118" s="97" t="str">
        <x:v>AFPR51602-Reset Meter</x:v>
      </x:c>
      <x:c r="E118" s="97">
        <x:v>HP LJ M401dn</x:v>
      </x:c>
      <x:c r="F118" s="97">
        <x:v>1035 - Carlsbad</x:v>
      </x:c>
      <x:c r="G118" s="97" t="str">
        <x:v>-26,755</x:v>
      </x:c>
      <x:c r="H118" s="97" t="str">
        <x:v>Internet Supply Order</x:v>
      </x:c>
      <x:c r="I118" s="98" t="str">
        <x:v>4/17/2017: VG; complete, the end user changed the toner. Spoke w/Anita, it is now working to her satisfaction.  Call complete. </x:v>
      </x:c>
    </x:row>
    <x:row r="119" spans="1:7" x14ac:dyDescent="0.25">
      <x:c r="B119" s="90">
        <x:v>3/1/2017</x:v>
      </x:c>
      <x:c r="C119" s="26">
        <x:v>Tenisha Woods 972-300-0215 /twoods@pediatricsurgerycenter.com</x:v>
      </x:c>
      <x:c r="D119" s="26" t="str">
        <x:v>AFPR51602-Reset Meter</x:v>
      </x:c>
      <x:c r="E119" s="26">
        <x:v>HP LJ M401dn</x:v>
      </x:c>
      <x:c r="F119" s="26">
        <x:v>1035 - Carlsbad</x:v>
      </x:c>
      <x:c r="G119" s="26" t="n">
        <x:v>-26755.000000</x:v>
      </x:c>
      <x:c r="H119" s="26" t="str">
        <x:v>Delay in printing- printing stops in the middle of print job  with a long delay but when it starts again  the print job begins from the very beginning</x:v>
      </x:c>
      <x:c r="I119" s="91" t="str">
        <x:v>No Work Order Remarks</x:v>
      </x:c>
    </x:row>
    <x:row r="120" spans="1:7" x14ac:dyDescent="0.25">
      <x:c r="B120" s="96">
        <x:v>5/18/2017</x:v>
      </x:c>
      <x:c r="C120" s="97">
        <x:v>Anita Eberts 575-628-0202 /vnaik@fprus.com</x:v>
      </x:c>
      <x:c r="D120" s="97" t="str">
        <x:v>AFPR51602-Reset Meter</x:v>
      </x:c>
      <x:c r="E120" s="97">
        <x:v>HP LJ M401dn</x:v>
      </x:c>
      <x:c r="F120" s="97">
        <x:v>1035 - Carlsbad</x:v>
      </x:c>
      <x:c r="G120" s="97" t="str">
        <x:v>-26,755</x:v>
      </x:c>
      <x:c r="H120" s="97" t="str">
        <x:v>Lines through pages printed - needs machine cleaned.</x:v>
      </x:c>
      <x:c r="I120" s="98" t="str">
        <x:v> 5/22/2017: Spoke w/Anita, she is still having issue with this device.  Emailed tech.   5/24/2017: VG; defective toner - new toner has been shipped out.  Left message for Anita. Call complete. </x:v>
      </x:c>
    </x:row>
    <x:row r="121" spans="1:7" x14ac:dyDescent="0.25">
      <x:c r="B121" s="90">
        <x:v>6/7/2016</x:v>
      </x:c>
      <x:c r="C121" s="26">
        <x:v>Arturo Maluy 972-996-2013 /vnaik@fprus.com</x:v>
      </x:c>
      <x:c r="D121" s="26" t="str">
        <x:v>AFPR51645</x:v>
      </x:c>
      <x:c r="E121" s="26">
        <x:v>HP CLJ M476nw</x:v>
      </x:c>
      <x:c r="F121" s="26">
        <x:v>1066 - Oklahoma City Showroom</x:v>
      </x:c>
      <x:c r="G121" s="26" t="n">
        <x:v>0.000000</x:v>
      </x:c>
      <x:c r="H121" s="26" t="str">
        <x:v>Black vertical stripes on it.</x:v>
      </x:c>
      <x:c r="I121" s="91" t="str">
        <x:v>6/8/2016: Left Vm for jennifer/ Arturo.  VG; replaced defective black toner. Call complete.</x:v>
      </x:c>
    </x:row>
    <x:row r="122" spans="1:7" x14ac:dyDescent="0.25">
      <x:c r="B122" s="96">
        <x:v>12/22/2016</x:v>
      </x:c>
      <x:c r="C122" s="97">
        <x:v>Tim Stumm 972-432-7972 /vnaik@fprus.com</x:v>
      </x:c>
      <x:c r="D122" s="97" t="str">
        <x:v>AFPR51645</x:v>
      </x:c>
      <x:c r="E122" s="97">
        <x:v>HP CLJ M476nw</x:v>
      </x:c>
      <x:c r="F122" s="97">
        <x:v>1066 - Oklahoma City Showroom</x:v>
      </x:c>
      <x:c r="G122" s="97" t="str">
        <x:v/>
      </x:c>
      <x:c r="H122" s="97" t="str">
        <x:v>Receiving service error.</x:v>
      </x:c>
      <x:c r="I122" s="98" t="str">
        <x:v> 1/3/2017: Unable to get ahold of Tim.  Emailed VG.  1/4/2016: Unable to reach Tim.  VG; requested that the machines be removed from the surge protector and we have not heard back. 1/5/2016: Not able to get ahold of Tim. 1/9/2017: call complete. </x:v>
      </x:c>
    </x:row>
    <x:row r="123" spans="1:7" x14ac:dyDescent="0.25">
      <x:c r="B123" s="90">
        <x:v>11/17/2017</x:v>
      </x:c>
      <x:c r="C123" s="26">
        <x:v>Ronnie Pepper 806-376-8283 /areichhart@fprus.com</x:v>
      </x:c>
      <x:c r="D123" s="26" t="str">
        <x:v>AFPR55917</x:v>
      </x:c>
      <x:c r="E123" s="26">
        <x:v>HP LJ M402dn</x:v>
      </x:c>
      <x:c r="F123" s="26">
        <x:v>1002 - Amarillo HVAC</x:v>
      </x:c>
      <x:c r="G123" s="26" t="n">
        <x:v>29.000000</x:v>
      </x:c>
      <x:c r="H123" s="26" t="str">
        <x:v>jamming again and is clicking</x:v>
      </x:c>
      <x:c r="I123" s="91" t="str">
        <x:v>11/20/2017: device is being replaced.  11/27/2017: Should delivered by EOB today.  11/28/2017: Device will be shipped to site tomorrow.  No tracking yet.  12/1/2017: Device has been delivered. Left VM for Ronnie.  Call complete. </x:v>
      </x:c>
    </x:row>
    <x:row r="124" spans="1:7" x14ac:dyDescent="0.25">
      <x:c r="B124" s="96">
        <x:v>10/25/2017</x:v>
      </x:c>
      <x:c r="C124" s="97">
        <x:v>Ronnie Pepper 806-376-8283 /vnaik@fprus.com</x:v>
      </x:c>
      <x:c r="D124" s="97" t="str">
        <x:v>AFPR55917</x:v>
      </x:c>
      <x:c r="E124" s="97">
        <x:v>HP LJ M402dn</x:v>
      </x:c>
      <x:c r="F124" s="97">
        <x:v>1002 - Amarillo HVAC</x:v>
      </x:c>
      <x:c r="G124" s="97" t="str">
        <x:v>29</x:v>
      </x:c>
      <x:c r="H124" s="97" t="str">
        <x:v>Keeps jamming and there is a heavy knocking noise coming from machine.  Also having issues with it saying "replace paper" when tray is full.</x:v>
      </x:c>
      <x:c r="I124" s="98" t="str">
        <x:v>10/26/2017: VG; could not recreate the jam but the noise was from an empty toner.  Left message for Ronnie.  Call complete. </x:v>
      </x:c>
    </x:row>
    <x:row r="125" spans="1:7" x14ac:dyDescent="0.25">
      <x:c r="B125" s="90">
        <x:v>10/31/2017</x:v>
      </x:c>
      <x:c r="C125" s="26">
        <x:v>Ronnie Pepper 806-376-8283 /vnaik@fprus.com</x:v>
      </x:c>
      <x:c r="D125" s="26" t="str">
        <x:v>AFPR55917</x:v>
      </x:c>
      <x:c r="E125" s="26">
        <x:v>HP LJ M402dn</x:v>
      </x:c>
      <x:c r="F125" s="26">
        <x:v>1002 - Amarillo HVAC</x:v>
      </x:c>
      <x:c r="G125" s="26" t="n">
        <x:v>29.000000</x:v>
      </x:c>
      <x:c r="H125" s="26" t="str">
        <x:v>Jam in tray 3 error but unable to locate jam. Also has a knocking sound when printing.</x:v>
      </x:c>
      <x:c r="I125" s="91" t="str">
        <x:v>11/1/2017: VG; R/S for parts - should be in tomorrow.  Tech will be out tomorrow afternoon or Friday morning,   11/3/2017: Tech should be out this afternoon.  11/6/2017: VG; Issue resolved. Left VM for Ronnie.  Call complete. </x:v>
      </x:c>
    </x:row>
    <x:row r="126" spans="1:7" x14ac:dyDescent="0.25">
      <x:c r="B126" s="96">
        <x:v>7/10/2017</x:v>
      </x:c>
      <x:c r="C126" s="97">
        <x:v>Ronnie Pepper 806-376-8283 /vnaik@fprus.com</x:v>
      </x:c>
      <x:c r="D126" s="97" t="str">
        <x:v>AFPR55917</x:v>
      </x:c>
      <x:c r="E126" s="97">
        <x:v>HP LJ M402dn</x:v>
      </x:c>
      <x:c r="F126" s="97">
        <x:v>1002 - Amarillo HVAC</x:v>
      </x:c>
      <x:c r="G126" s="97" t="str">
        <x:v>29</x:v>
      </x:c>
      <x:c r="H126" s="97" t="str">
        <x:v>Paper jam error but unable to locate a jam. Then started reporting no paper in tray when tray has paper.</x:v>
      </x:c>
      <x:c r="I126" s="98" t="str">
        <x:v>7/11/2017: Spoke w/Rene, she has not seen a tech.  Emailed VG for update.  7/12/2017: VG; adjusted paper size in tray.  Left VM for Rene.  Call complete. </x:v>
      </x:c>
    </x:row>
    <x:row r="127" spans="1:7" x14ac:dyDescent="0.25">
      <x:c r="B127" s="90">
        <x:v>8/10/2017</x:v>
      </x:c>
      <x:c r="C127" s="26">
        <x:v>Renee Meredith 806-376-8283 /areichhart@fprus.com</x:v>
      </x:c>
      <x:c r="D127" s="26" t="str">
        <x:v>AFPR55919</x:v>
      </x:c>
      <x:c r="E127" s="26">
        <x:v>HP LJ M402dn</x:v>
      </x:c>
      <x:c r="F127" s="26">
        <x:v>1002 - Amarillo HVAC</x:v>
      </x:c>
      <x:c r="G127" s="26" t="n">
        <x:v>1086.000000</x:v>
      </x:c>
      <x:c r="H127" s="26" t="str">
        <x:v>Printer has a light on the power button but the display is dark and it will not print.</x:v>
      </x:c>
      <x:c r="I127" s="91" t="str">
        <x:v>  8/23/2017:device was delivered today - tech should be out this afternoon to install (3:17)  8/25/2017: kept getting busy signal.  VG; tech installed device yesterday.  Updated Sam at the help desk.  Call complete. </x:v>
      </x:c>
    </x:row>
    <x:row r="128" spans="1:7" x14ac:dyDescent="0.25">
      <x:c r="B128" s="96">
        <x:v>9/19/2016</x:v>
      </x:c>
      <x:c r="C128" s="97">
        <x:v>Dane Greenhouse 806-373-3241 /vnaik@fprus.com</x:v>
      </x:c>
      <x:c r="D128" s="97" t="str">
        <x:v>AFPR55925</x:v>
      </x:c>
      <x:c r="E128" s="97">
        <x:v>HP LJ M402dn</x:v>
      </x:c>
      <x:c r="F128" s="97">
        <x:v>M650 - Annex</x:v>
      </x:c>
      <x:c r="G128" s="97" t="str">
        <x:v>312</x:v>
      </x:c>
      <x:c r="H128" s="97" t="str">
        <x:v>Bad NIC card  - will not receive IP Address</x:v>
      </x:c>
      <x:c r="I128" s="98" t="str">
        <x:v>9/20/2016: Spoke w/JC it is now working to his satisfaction.  Call complete.</x:v>
      </x:c>
    </x:row>
    <x:row r="129" spans="1:7" x14ac:dyDescent="0.25">
      <x:c r="B129" s="90">
        <x:v>10/4/2017</x:v>
      </x:c>
      <x:c r="C129" s="26">
        <x:v>Lane Luce 806-765-6888 /areichhart@fprus.com</x:v>
      </x:c>
      <x:c r="D129" s="26" t="str">
        <x:v>AFPR55927-Formatter</x:v>
      </x:c>
      <x:c r="E129" s="26">
        <x:v>HP LJ M402dn</x:v>
      </x:c>
      <x:c r="F129" s="26">
        <x:v>1008 - Lubbock</x:v>
      </x:c>
      <x:c r="G129" s="26" t="n">
        <x:v>6633.000000</x:v>
      </x:c>
      <x:c r="H129" s="26" t="str">
        <x:v>Display says theres a paper jam, but there is no jam. Users have checked all doors and draws and found no jam. Keeps making constant grinding noise.</x:v>
      </x:c>
      <x:c r="I129" s="91" t="str">
        <x:v>10/5/2017: VG; r/s for part - no ETA yet.  10/6/2017: Part is on backorder.  No ETA yet  10/9/2017: Emailed for an update.  10/10/2017: VG; issue resolved.  Spoke w/Kirk, it is now working to his satisfaction.  Call complete. </x:v>
      </x:c>
    </x:row>
    <x:row r="130" spans="1:7" x14ac:dyDescent="0.25">
      <x:c r="B130" s="96">
        <x:v>5/2/2017</x:v>
      </x:c>
      <x:c r="C130" s="97">
        <x:v>Danica Gonzales 806-765-6888 /vnaik@fprus.com</x:v>
      </x:c>
      <x:c r="D130" s="97" t="str">
        <x:v>AFPR55927-Formatter</x:v>
      </x:c>
      <x:c r="E130" s="97">
        <x:v>HP LJ M402dn</x:v>
      </x:c>
      <x:c r="F130" s="97">
        <x:v>1008 - Lubbock</x:v>
      </x:c>
      <x:c r="G130" s="97" t="str">
        <x:v>6,633</x:v>
      </x:c>
      <x:c r="H130" s="97" t="str">
        <x:v>Loud grinding noises.  Cleaning with canned air did not improve noise.</x:v>
      </x:c>
      <x:c r="I130" s="98" t="str">
        <x:v>5/3/2017: Spoke w/Danica, tech should be there between 2-4.  Emailed VG to verify.   5/4/2017: Spoke w/Armando, it is now working to his satisfaction.  Call complete. </x:v>
      </x:c>
    </x:row>
    <x:row r="131" spans="1:7" x14ac:dyDescent="0.25">
      <x:c r="B131" s="90">
        <x:v>5/1/2018</x:v>
      </x:c>
      <x:c r="C131" s="26">
        <x:v>Lane Luce 806-765-6888 /vnaik@fprus.com</x:v>
      </x:c>
      <x:c r="D131" s="26" t="str">
        <x:v>AFPR55927-Formatter</x:v>
      </x:c>
      <x:c r="E131" s="26">
        <x:v>HP LJ M402dn</x:v>
      </x:c>
      <x:c r="F131" s="26">
        <x:v>1008 - Lubbock</x:v>
      </x:c>
      <x:c r="G131" s="26" t="n">
        <x:v>6633.000000</x:v>
      </x:c>
      <x:c r="H131" s="26" t="str">
        <x:v>Not printing - queue keeps failing. Unable to ping printer, cleared users print queue but still isn't printing.</x:v>
      </x:c>
      <x:c r="I131" s="91" t="str">
        <x:v>  5/4/2018: VG: parts arrived and the technician was going to install them and was told MSC was replacing the device.  Left VM for Lane. 5/11/2018: Help desk had tech go back out, replaced parts.  Updated Johnathan.  Call complete. </x:v>
      </x:c>
    </x:row>
    <x:row r="132" spans="1:7" x14ac:dyDescent="0.25">
      <x:c r="B132" s="96">
        <x:v>7/31/2018</x:v>
      </x:c>
      <x:c r="C132" s="97">
        <x:v>Danica Gonzales 806-765-6888 /vnaik@fprus.com</x:v>
      </x:c>
      <x:c r="D132" s="97" t="str">
        <x:v>AFPR55927-Formatter</x:v>
      </x:c>
      <x:c r="E132" s="97">
        <x:v>HP LJ M402dn</x:v>
      </x:c>
      <x:c r="F132" s="97">
        <x:v>1008 - Lubbock</x:v>
      </x:c>
      <x:c r="G132" s="97" t="str">
        <x:v>6,633</x:v>
      </x:c>
      <x:c r="H132" s="97" t="str">
        <x:v>Not pulling in pages from bottom tray and not printing more than the 1st page on multi-page jobs.</x:v>
      </x:c>
      <x:c r="I132" s="98" t="str">
        <x:v>8/1/2018: VG; replaced the roller and sep pad for tray 2 and 3.   Spoke w/Danica.  Issue resolved.  Call complete. </x:v>
      </x:c>
    </x:row>
    <x:row r="133" spans="1:7" x14ac:dyDescent="0.25">
      <x:c r="B133" s="90">
        <x:v>3/31/2016</x:v>
      </x:c>
      <x:c r="C133" s="26">
        <x:v>Matt Moses 817-239-2672 /vnaik@fprus.com</x:v>
      </x:c>
      <x:c r="D133" s="26" t="str">
        <x:v>AFPR55930</x:v>
      </x:c>
      <x:c r="E133" s="26">
        <x:v>HP LJ M401n</x:v>
      </x:c>
      <x:c r="F133" s="26">
        <x:v>1121- Expressions Home Gallery</x:v>
      </x:c>
      <x:c r="G133" s="26" t="n">
        <x:v>0.000000</x:v>
      </x:c>
      <x:c r="H133" s="26" t="str">
        <x:v>50.2 fuser error</x:v>
      </x:c>
      <x:c r="I133" s="91" t="str">
        <x:v>4/12016: left a message w/Matt.  Matthew Sombito is getting replacement ready. 4/4/2016: Spoke w/Matt, he is tracking the replacement that is being delivered. 4/6/2016: Spoke w/Matt, device is in transit.  4/8/16: Replacement printer has been received and all is good.</x:v>
      </x:c>
    </x:row>
    <x:row r="134" spans="1:7" x14ac:dyDescent="0.25">
      <x:c r="B134" s="96">
        <x:v>9/20/2016</x:v>
      </x:c>
      <x:c r="C134" s="97">
        <x:v>Jenna Evans 858-433-9200 /vnaik@fprus.com</x:v>
      </x:c>
      <x:c r="D134" s="97" t="str">
        <x:v>AFPR55936</x:v>
      </x:c>
      <x:c r="E134" s="97">
        <x:v>HP LJ M401n</x:v>
      </x:c>
      <x:c r="F134" s="97">
        <x:v>1122 - Expressions Home Gallery</x:v>
      </x:c>
      <x:c r="G134" s="97" t="str">
        <x:v>1,633</x:v>
      </x:c>
      <x:c r="H134" s="97" t="str">
        <x:v>Not printing - cleared print queue, confirmed device plugged into ethernet.  Cannot ping device or print test page.</x:v>
      </x:c>
      <x:c r="I134" s="98" t="str">
        <x:v>9/27/2016: Device should be delivered by end of day Friday.  10/3/2016: Spoke w/Marco, he set up the new device and is shipping the old one back.  It is now working to his satisfaction.  Call complete. </x:v>
      </x:c>
    </x:row>
    <x:row r="135" spans="1:7" x14ac:dyDescent="0.25">
      <x:c r="B135" s="90">
        <x:v>3/29/2017</x:v>
      </x:c>
      <x:c r="C135" s="26">
        <x:v>Michael Gilder 817-336-0451 /vnaik@fprus.com</x:v>
      </x:c>
      <x:c r="D135" s="26" t="str">
        <x:v>AFPR55946-Reset Meter</x:v>
      </x:c>
      <x:c r="E135" s="26">
        <x:v>HP LJ M425</x:v>
      </x:c>
      <x:c r="F135" s="26">
        <x:v>1004 - Fort Worth</x:v>
      </x:c>
      <x:c r="G135" s="26" t="n">
        <x:v>221.000000</x:v>
      </x:c>
      <x:c r="H135" s="26" t="str">
        <x:v>Wants preventative maintenance on this machine &amp; FPR55904, FPR48709, FPR50571</x:v>
      </x:c>
      <x:c r="I135" s="91" t="str">
        <x:v>3/30/2017: VG; All four of these were completed on 3-29-17. The machines were cleaned and serviced. Spoke w/Brooks, it is now working to his satisfaction.  Call complete. </x:v>
      </x:c>
    </x:row>
    <x:row r="136" spans="1:7" x14ac:dyDescent="0.25">
      <x:c r="B136" s="96">
        <x:v>9/19/2017</x:v>
      </x:c>
      <x:c r="C136" s="97">
        <x:v>Steven Sharp 817-349-2133 /vnaik@Fprus.com</x:v>
      </x:c>
      <x:c r="D136" s="97" t="str">
        <x:v>AFPR55953</x:v>
      </x:c>
      <x:c r="E136" s="97">
        <x:v>HP LJ M402dn</x:v>
      </x:c>
      <x:c r="F136" s="97">
        <x:v>1029 - San Angelo</x:v>
      </x:c>
      <x:c r="G136" s="97" t="str">
        <x:v/>
      </x:c>
      <x:c r="H136" s="97" t="str">
        <x:v>Needs to be cleaned and serviced - scanner has been cleaned repeatedly but print quality is still poor.</x:v>
      </x:c>
      <x:c r="I136" s="98" t="str">
        <x:v> 9/22/2017: Device is being replaced. ETA is Monday or Tuesday.  9/25/2017: Waiting on device to be delivered.  9/26/2017: tech is going out this afternoon.   9/27/2017: Device was replaced.  Left VM for Steven.  Call complete. </x:v>
      </x:c>
    </x:row>
    <x:row r="137" spans="1:7" x14ac:dyDescent="0.25">
      <x:c r="B137" s="90">
        <x:v>7/17/2017</x:v>
      </x:c>
      <x:c r="C137" s="26">
        <x:v>Eddie Brown 325-690-6435 /vnaik@fprus.com</x:v>
      </x:c>
      <x:c r="D137" s="26" t="str">
        <x:v>AFPR55981**</x:v>
      </x:c>
      <x:c r="E137" s="26">
        <x:v>HP LJ M402dn</x:v>
      </x:c>
      <x:c r="F137" s="26">
        <x:v>1085 - Abilene Showroom</x:v>
      </x:c>
      <x:c r="G137" s="26" t="n">
        <x:v>0.000000</x:v>
      </x:c>
      <x:c r="H137" s="26" t="str">
        <x:v>Paper jams in tray 2.</x:v>
      </x:c>
      <x:c r="I137" s="91" t="str">
        <x:v>   7/20/2017: waiting for the new device to come in today.  7/24/2017: Device was delivered Friday.  Tech will be out between 11-1 to install.  7/25/2017: Spoke w/Eddie, new device was installed.  Call complete. </x:v>
      </x:c>
    </x:row>
    <x:row r="138" spans="1:7" x14ac:dyDescent="0.25">
      <x:c r="B138" s="96">
        <x:v>1/4/2018</x:v>
      </x:c>
      <x:c r="C138" s="97">
        <x:v>Bobby Schiff 303-296-2212 /vnaik@fprus.com</x:v>
      </x:c>
      <x:c r="D138" s="97" t="str">
        <x:v>AFPR55991</x:v>
      </x:c>
      <x:c r="E138" s="97">
        <x:v>HP LJ M402dn</x:v>
      </x:c>
      <x:c r="F138" s="97">
        <x:v>4001 - Denver, CO</x:v>
      </x:c>
      <x:c r="G138" s="97" t="str">
        <x:v>2,456</x:v>
      </x:c>
      <x:c r="H138" s="97" t="str">
        <x:v>50.2 Fuser error.  Restarting machine does not clear error. Unable to print.</x:v>
      </x:c>
      <x:c r="I138" s="98" t="str">
        <x:v>1/5/2018: Device is being replaced.  Should be there on Monday.  Left VM for Bobby.  1/8/2018: Device was delivered today.  Left VM for Bobby.  Call complete. </x:v>
      </x:c>
    </x:row>
    <x:row r="139" spans="1:7" x14ac:dyDescent="0.25">
      <x:c r="B139" s="90">
        <x:v>10/31/2016</x:v>
      </x:c>
      <x:c r="C139" s="26">
        <x:v>Grant Dickey 832-772-7855 /vnaik@fprus.com</x:v>
      </x:c>
      <x:c r="D139" s="26" t="str">
        <x:v>AFPR56025</x:v>
      </x:c>
      <x:c r="E139" s="26">
        <x:v>HP LJ M402dn</x:v>
      </x:c>
      <x:c r="F139" s="26">
        <x:v>1111 - Katy</x:v>
      </x:c>
      <x:c r="G139" s="26" t="n">
        <x:v>501.000000</x:v>
      </x:c>
      <x:c r="H139" s="26" t="str">
        <x:v>Only printing every 2nd or 3rd print job.  Error "Ready or process" then keeps rebooting itself.  User must unplug and reboot each time.</x:v>
      </x:c>
      <x:c r="I139" s="91" t="str">
        <x:v> 11/4/2016: get a busy signal when calling, both times.  FedEx tracking confirms device was delivered 11/7/2016: still get  busy signal. 11/8/2016: Beau Ellis confirmed the new device is working properly.  Call complete. </x:v>
      </x:c>
    </x:row>
    <x:row r="140" spans="1:7" x14ac:dyDescent="0.25">
      <x:c r="B140" s="96">
        <x:v>7/24/2017</x:v>
      </x:c>
      <x:c r="C140" s="97">
        <x:v>DEAN OAKES 804-292-3372 /ddoakes@morsco.com</x:v>
      </x:c>
      <x:c r="D140" s="97" t="str">
        <x:v>AFPR56067</x:v>
      </x:c>
      <x:c r="E140" s="97">
        <x:v>HP LJ M402dn</x:v>
      </x:c>
      <x:c r="F140" s="97">
        <x:v>M650 - Annex</x:v>
      </x:c>
      <x:c r="G140" s="97" t="str">
        <x:v/>
      </x:c>
      <x:c r="H140" s="97" t="str">
        <x:v>NEED BLACK INK REPLACEMENT CARTRIDGE ASAP THANK YOU</x:v>
      </x:c>
      <x:c r="I140" s="98" t="str">
        <x:v>No Work Order Remarks</x:v>
      </x:c>
    </x:row>
    <x:row r="141" spans="1:7" x14ac:dyDescent="0.25">
      <x:c r="B141" s="90">
        <x:v>2/21/2018</x:v>
      </x:c>
      <x:c r="C141" s="26">
        <x:v>andrew Hanes 704-453-3209 /vnaik@fprus.com</x:v>
      </x:c>
      <x:c r="D141" s="26" t="str">
        <x:v>AFPR56073Reset Meter</x:v>
      </x:c>
      <x:c r="E141" s="26">
        <x:v>HP LJ M402dn</x:v>
      </x:c>
      <x:c r="F141" s="26">
        <x:v>1310 - Charlotte</x:v>
      </x:c>
      <x:c r="G141" s="26" t="n">
        <x:v>10227.000000</x:v>
      </x:c>
      <x:c r="H141" s="26" t="str">
        <x:v>Not printing even after cycling power. When it does print it makes a really loud noise and jams. Urgent - only machine.</x:v>
      </x:c>
      <x:c r="I141" s="91" t="str">
        <x:v>2/22/2018: MSC help desk closed this call.  Call complete.</x:v>
      </x:c>
    </x:row>
    <x:row r="142" spans="1:7" x14ac:dyDescent="0.25">
      <x:c r="B142" s="96">
        <x:v>11/27/2017</x:v>
      </x:c>
      <x:c r="C142" s="97">
        <x:v>Laurie Jewkes 480-497-2222 /vnaik@fprus.com</x:v>
      </x:c>
      <x:c r="D142" s="97" t="str">
        <x:v>AFPR59269</x:v>
      </x:c>
      <x:c r="E142" s="97">
        <x:v>HP LJ 9040</x:v>
      </x:c>
      <x:c r="F142" s="97">
        <x:v>3008 - Phoenix, AZ</x:v>
      </x:c>
      <x:c r="G142" s="97" t="str">
        <x:v>287</x:v>
      </x:c>
      <x:c r="H142" s="97" t="str">
        <x:v>Repeat jamming - urgent.  Several people use this machine.</x:v>
      </x:c>
      <x:c r="I142" s="98" t="str">
        <x:v>11/28/2017: LO; call is pending.  Tech is reaching out to the end user with an ETA.  11/29/2017: LO; installed fuser, cleaned and tested.  Emailed Laurie.  Call complete. </x:v>
      </x:c>
    </x:row>
    <x:row r="143" spans="1:7" x14ac:dyDescent="0.25">
      <x:c r="B143" s="90">
        <x:v>7/11/2018</x:v>
      </x:c>
      <x:c r="C143" s="26">
        <x:v>Hollie Oldham 806-376-8283 /vnaik@fprus.com</x:v>
      </x:c>
      <x:c r="D143" s="26" t="str">
        <x:v>AFPR59278</x:v>
      </x:c>
      <x:c r="E143" s="26">
        <x:v>HP LJ M402dn</x:v>
      </x:c>
      <x:c r="F143" s="26">
        <x:v>M650 - Annex</x:v>
      </x:c>
      <x:c r="G143" s="26" t="n">
        <x:v>0.000000</x:v>
      </x:c>
      <x:c r="H143" s="26" t="str">
        <x:v>Clicking noise and paper keeps jamming - unable to print.</x:v>
      </x:c>
      <x:c r="I143" s="91" t="str">
        <x:v>7/13/2018: VG; r/s for parts - they should arrive today, if they arrive early a tech will go out today, if not, Monday. 7/17/2018: VG;  complete, the toner was defective. Unable to reach Hollie.  Call complete. </x:v>
      </x:c>
    </x:row>
    <x:row r="144" spans="1:7" x14ac:dyDescent="0.25">
      <x:c r="B144" s="96">
        <x:v>12/2/2014</x:v>
      </x:c>
      <x:c r="C144" s="97">
        <x:v>Brandon Hillagram 713-828-6636 /tsmitherman@fprus.com</x:v>
      </x:c>
      <x:c r="D144" s="97" t="str">
        <x:v>AQHM06708-</x:v>
      </x:c>
      <x:c r="E144" s="97">
        <x:v>Canon IR 4235</x:v>
      </x:c>
      <x:c r="F144" s="97">
        <x:v>Inactive - Depleted Equipment</x:v>
      </x:c>
      <x:c r="G144" s="97" t="str">
        <x:v>1,210</x:v>
      </x:c>
      <x:c r="H144" s="97" t="str">
        <x:v>Keeps flashing error and will not print.  Need someone as soon as possible.</x:v>
      </x:c>
      <x:c r="I144" s="98" t="str">
        <x:v>12/5/14 Brandon confirmed issue has been resolved. </x:v>
      </x:c>
    </x:row>
    <x:row r="145" spans="1:7" x14ac:dyDescent="0.25">
      <x:c r="B145" s="90">
        <x:v>12/15/2014</x:v>
      </x:c>
      <x:c r="C145" s="26">
        <x:v>Brandon Hildabrant 325-658-3000 /arieper@fprus.com</x:v>
      </x:c>
      <x:c r="D145" s="26" t="str">
        <x:v>AQHM06708-</x:v>
      </x:c>
      <x:c r="E145" s="26">
        <x:v>Canon IR 4235</x:v>
      </x:c>
      <x:c r="F145" s="26">
        <x:v>Inactive - Depleted Equipment</x:v>
      </x:c>
      <x:c r="G145" s="26" t="n">
        <x:v>1210.000000</x:v>
      </x:c>
      <x:c r="H145" s="26" t="str">
        <x:v>jamming</x:v>
      </x:c>
      <x:c r="I145" s="91" t="str">
        <x:v>12/17/14 Brandon confirmed issue has been resolved.</x:v>
      </x:c>
    </x:row>
    <x:row r="146" spans="1:7" x14ac:dyDescent="0.25">
      <x:c r="B146" s="96">
        <x:v>6/10/2014</x:v>
      </x:c>
      <x:c r="C146" s="97">
        <x:v>Danika Gonzales 806-765-6888 /smoore@fprus.com</x:v>
      </x:c>
      <x:c r="D146" s="97" t="str">
        <x:v>AQHM06708-</x:v>
      </x:c>
      <x:c r="E146" s="97">
        <x:v>Canon IR 4235</x:v>
      </x:c>
      <x:c r="F146" s="97">
        <x:v>Inactive - Depleted Equipment</x:v>
      </x:c>
      <x:c r="G146" s="97" t="str">
        <x:v>1,210</x:v>
      </x:c>
      <x:c r="H146" s="97" t="str">
        <x:v>device completely down.  Giving paper jam error and making beeping noises.</x:v>
      </x:c>
      <x:c r="I146" s="98" t="str">
        <x:v>6/11/14 Leave open, but do not do follow up call. 6/13/14 Close call:  Tech disabled the punch unit and device is operational.  Sales is ordering a more robust copier for this location.</x:v>
      </x:c>
    </x:row>
    <x:row r="147" spans="1:7" x14ac:dyDescent="0.25">
      <x:c r="B147" s="90">
        <x:v>6/10/2014</x:v>
      </x:c>
      <x:c r="C147" s="26">
        <x:v>Danika Gonzales 806-765-6888 /arieper@fprus.com</x:v>
      </x:c>
      <x:c r="D147" s="26" t="str">
        <x:v>AQHM06708-</x:v>
      </x:c>
      <x:c r="E147" s="26">
        <x:v>Canon IR 4235</x:v>
      </x:c>
      <x:c r="F147" s="26">
        <x:v>Inactive - Depleted Equipment</x:v>
      </x:c>
      <x:c r="G147" s="26" t="n">
        <x:v>1210.000000</x:v>
      </x:c>
      <x:c r="H147" s="26" t="str">
        <x:v>device completely down. Giving paper jam error and making beeping noises.</x:v>
      </x:c>
      <x:c r="I147" s="91" t="str">
        <x:v>No Work Order Remarks</x:v>
      </x:c>
    </x:row>
    <x:row r="148" spans="1:7" x14ac:dyDescent="0.25">
      <x:c r="B148" s="96">
        <x:v>10/7/2015</x:v>
      </x:c>
      <x:c r="C148" s="97">
        <x:v>Pablo Galindo 806-359-3366 /jrogers@fprus.com</x:v>
      </x:c>
      <x:c r="D148" s="97" t="str">
        <x:v>AQLA05754</x:v>
      </x:c>
      <x:c r="E148" s="97">
        <x:v>Canon IR 400</x:v>
      </x:c>
      <x:c r="F148" s="97">
        <x:v>1078 - Amarillo Showroom</x:v>
      </x:c>
      <x:c r="G148" s="97" t="str">
        <x:v/>
      </x:c>
      <x:c r="H148" s="97" t="str">
        <x:v>scanning is not working</x:v>
      </x:c>
      <x:c r="I148" s="98" t="str">
        <x:v>10/8:  Left message w/Pablo.  10/9:  Called Tascosa the issue has been reolved.  Call complete.  Marked complete.</x:v>
      </x:c>
    </x:row>
    <x:row r="149" spans="1:7" x14ac:dyDescent="0.25">
      <x:c r="B149" s="90">
        <x:v>9/16/2015</x:v>
      </x:c>
      <x:c r="C149" s="26">
        <x:v>Eric Loisel 817-336-0353 /jrogers@fprus.com</x:v>
      </x:c>
      <x:c r="D149" s="26" t="str">
        <x:v>AQLA06551</x:v>
      </x:c>
      <x:c r="E149" s="26">
        <x:v>Canon IR 400</x:v>
      </x:c>
      <x:c r="F149" s="26">
        <x:v>M650 - Annex</x:v>
      </x:c>
      <x:c r="G149" s="26" t="n">
        <x:v>0.000000</x:v>
      </x:c>
      <x:c r="H149" s="26" t="str">
        <x:v>making a loud noise.</x:v>
      </x:c>
      <x:c r="I149" s="91" t="str">
        <x:v>9/17:  Spoke w/Eric it is working to his satisfaction.  Call complete.  Marked complete.</x:v>
      </x:c>
    </x:row>
    <x:row r="150" spans="1:7" x14ac:dyDescent="0.25">
      <x:c r="B150" s="96">
        <x:v>5/15/2015</x:v>
      </x:c>
      <x:c r="C150" s="97">
        <x:v>Michael Ballard 405-721-2344 /vnaik@fprus.com</x:v>
      </x:c>
      <x:c r="D150" s="97" t="str">
        <x:v>AQLA09704</x:v>
      </x:c>
      <x:c r="E150" s="97">
        <x:v>Canon IR 400</x:v>
      </x:c>
      <x:c r="F150" s="97">
        <x:v>M650 - Annex</x:v>
      </x:c>
      <x:c r="G150" s="97" t="str">
        <x:v/>
      </x:c>
      <x:c r="H150" s="97" t="str">
        <x:v>Receiving error when scanning to email. End users can print fine.</x:v>
      </x:c>
      <x:c r="I150" s="98" t="str">
        <x:v>5/18/15 Call closed on MSC ticket. Left VM for Micheal. </x:v>
      </x:c>
    </x:row>
    <x:row r="151" spans="1:7" x14ac:dyDescent="0.25">
      <x:c r="B151" s="90">
        <x:v>1/12/2015</x:v>
      </x:c>
      <x:c r="C151" s="26">
        <x:v>Waylon Sewell 405-275-4711 /vnaik@fprus.com</x:v>
      </x:c>
      <x:c r="D151" s="26" t="str">
        <x:v>AQLA09709Reset Meter</x:v>
      </x:c>
      <x:c r="E151" s="26">
        <x:v>Canon IR 400</x:v>
      </x:c>
      <x:c r="F151" s="26">
        <x:v>1056 - Harlingen</x:v>
      </x:c>
      <x:c r="G151" s="26" t="n">
        <x:v>271.000000</x:v>
      </x:c>
      <x:c r="H151" s="26" t="str">
        <x:v>Can't scan - giving error "incomplete" but shows transfer OK.  Can print fine.</x:v>
      </x:c>
      <x:c r="I151" s="91" t="str">
        <x:v> 1/15/15 Call closed by MSC IT.</x:v>
      </x:c>
    </x:row>
    <x:row r="152" spans="1:7" x14ac:dyDescent="0.25">
      <x:c r="B152" s="96">
        <x:v>10/24/2016</x:v>
      </x:c>
      <x:c r="C152" s="97">
        <x:v>Mike Buttles 956-421-4333 /areichhart@fprus.com</x:v>
      </x:c>
      <x:c r="D152" s="97" t="str">
        <x:v>AQLA09709Reset Meter</x:v>
      </x:c>
      <x:c r="E152" s="97">
        <x:v>Canon IR 400</x:v>
      </x:c>
      <x:c r="F152" s="97">
        <x:v>1056 - Harlingen</x:v>
      </x:c>
      <x:c r="G152" s="97" t="str">
        <x:v>271</x:v>
      </x:c>
      <x:c r="H152" s="97" t="str">
        <x:v>seems to have its IP set statically- cannot change IP settings.  IT department has already tried.</x:v>
      </x:c>
      <x:c r="I152" s="98" t="str">
        <x:v> 10/27/2016: Emailed Canon, finding a new tech.  10/28/2016: device needs to be set up.  Cass is calling end user.  10/31/2016: Call is getting processed by Canon today.  11/1/2016: MSC Help desk resolved the issue and closed the call.  Cal complete. </x:v>
      </x:c>
    </x:row>
    <x:row r="153" spans="1:7" x14ac:dyDescent="0.25">
      <x:c r="B153" s="90">
        <x:v>8/17/2015</x:v>
      </x:c>
      <x:c r="C153" s="26">
        <x:v>Eric Warren 903-832-3773 /vnaik@fprus.com</x:v>
      </x:c>
      <x:c r="D153" s="26" t="str">
        <x:v>AQLA09744</x:v>
      </x:c>
      <x:c r="E153" s="26">
        <x:v>Canon IR 400</x:v>
      </x:c>
      <x:c r="F153" s="26">
        <x:v>1115 - Expressions Home Gallery</x:v>
      </x:c>
      <x:c r="G153" s="26" t="n">
        <x:v>0.000000</x:v>
      </x:c>
      <x:c r="H153" s="26" t="str">
        <x:v>Not able to access the printer via the web portal. Able to ping the device and even pull up the information through their print management server.</x:v>
      </x:c>
      <x:c r="I153" s="91" t="str">
        <x:v>8/18:  Spoke w/ Leslie tech had been outshe sent him away by mistake.  I called OET back out.  8/20:  Spoke w/Leslie it is working to her satisfaction.  Call complete.  Marked complete.</x:v>
      </x:c>
    </x:row>
    <x:row r="154" spans="1:7" x14ac:dyDescent="0.25">
      <x:c r="B154" s="96">
        <x:v>11/10/2014</x:v>
      </x:c>
      <x:c r="C154" s="97">
        <x:v>Leslie Ware 903-832-3773 /tsmitherman@fprus.com</x:v>
      </x:c>
      <x:c r="D154" s="97" t="str">
        <x:v>AQLA09744</x:v>
      </x:c>
      <x:c r="E154" s="97">
        <x:v>Canon IR 400</x:v>
      </x:c>
      <x:c r="F154" s="97">
        <x:v>1115 - Expressions Home Gallery</x:v>
      </x:c>
      <x:c r="G154" s="97" t="str">
        <x:v/>
      </x:c>
      <x:c r="H154" s="97" t="str">
        <x:v>Spots along right side of prints</x:v>
      </x:c>
      <x:c r="I154" s="98" t="str">
        <x:v>11/12/14 Leslie confirmed issue has been resolved. </x:v>
      </x:c>
    </x:row>
    <x:row r="155" spans="1:7" x14ac:dyDescent="0.25">
      <x:c r="B155" s="90">
        <x:v>5/1/2017</x:v>
      </x:c>
      <x:c r="C155" s="26">
        <x:v>Derek Hicks 903-868-2571 /vnaik@fprus.com</x:v>
      </x:c>
      <x:c r="D155" s="26" t="str">
        <x:v>FPR47284</x:v>
      </x:c>
      <x:c r="E155" s="26">
        <x:v>HP LJ M425</x:v>
      </x:c>
      <x:c r="F155" s="26">
        <x:v>1028 - Sherman A/C</x:v>
      </x:c>
      <x:c r="G155" s="26" t="n">
        <x:v>4.000000</x:v>
      </x:c>
      <x:c r="H155" s="26" t="str">
        <x:v>Not printing - unable to ping device and cannot print a test page. Machine completely down.</x:v>
      </x:c>
      <x:c r="I155" s="91" t="str">
        <x:v>5/2/2017: Spoke w/Joel, it is now working to his satisfaction.  Call complete. </x:v>
      </x:c>
    </x:row>
    <x:row r="156" spans="1:7" x14ac:dyDescent="0.25">
      <x:c r="B156" s="96">
        <x:v>10/8/2014</x:v>
      </x:c>
      <x:c r="C156" s="97">
        <x:v>Wayne Bates 903-868-2571 /Dminter@fprus.com</x:v>
      </x:c>
      <x:c r="D156" s="97" t="str">
        <x:v>FPR47284</x:v>
      </x:c>
      <x:c r="E156" s="97">
        <x:v>HP LJ M425</x:v>
      </x:c>
      <x:c r="F156" s="97">
        <x:v>1028 - Sherman A/C</x:v>
      </x:c>
      <x:c r="G156" s="97" t="str">
        <x:v>4</x:v>
      </x:c>
      <x:c r="H156" s="97" t="str">
        <x:v>They are not t able to receive faxes.</x:v>
      </x:c>
      <x:c r="I156" s="98" t="str">
        <x:v>10/13/14 Phone line issues on end users side. Verity closed call. </x:v>
      </x:c>
    </x:row>
    <x:row r="157" spans="1:7" x14ac:dyDescent="0.25">
      <x:c r="B157" s="90">
        <x:v>10/18/2016</x:v>
      </x:c>
      <x:c r="C157" s="26">
        <x:v>Joe Hamner 903-868-2571 /sbrasfield@fprus.com</x:v>
      </x:c>
      <x:c r="D157" s="26" t="str">
        <x:v>FPR47284</x:v>
      </x:c>
      <x:c r="E157" s="26">
        <x:v>HP LJ M425</x:v>
      </x:c>
      <x:c r="F157" s="26">
        <x:v>1028 - Sherman A/C</x:v>
      </x:c>
      <x:c r="G157" s="26" t="n">
        <x:v>4.000000</x:v>
      </x:c>
      <x:c r="H157" s="26" t="str">
        <x:v>Device wont send or receive faxes. not working properly</x:v>
      </x:c>
      <x:c r="I157" s="91" t="str">
        <x:v>10/19/16 - Emailed Verity for follow-up
. 10/21/2016: Closed – Turned back over to MSC IT – no phone line for fax – number no longer in service.  MSC help desk has closed the ticket.  Call complete. </x:v>
      </x:c>
    </x:row>
    <x:row r="158" spans="1:7" x14ac:dyDescent="0.25">
      <x:c r="B158" s="96">
        <x:v>10/10/2017</x:v>
      </x:c>
      <x:c r="C158" s="97">
        <x:v>Doug Jones 325-658-3000 /vnaik@fprus.com</x:v>
      </x:c>
      <x:c r="D158" s="97" t="str">
        <x:v>FPR47323</x:v>
      </x:c>
      <x:c r="E158" s="97">
        <x:v>HP CLJ M476dn MFP</x:v>
      </x:c>
      <x:c r="F158" s="97">
        <x:v>1029 - San Angelo</x:v>
      </x:c>
      <x:c r="G158" s="97" t="str">
        <x:v>102</x:v>
      </x:c>
      <x:c r="H158" s="97" t="str">
        <x:v>Smudges and faded text even after changing toner.</x:v>
      </x:c>
      <x:c r="I158" s="98" t="str">
        <x:v>10/11/2017: Tech is scheduled to be out at 2pm tomorrow.  10/12/2017: VG; r/s for part - no ETA yet. 10/13/17: Fuser Shipped on 10/12/17 10/16/2017: Spoke w/ Laura, it is now working to her satisfaction.  Call complete. </x:v>
      </x:c>
    </x:row>
    <x:row r="159" spans="1:7" x14ac:dyDescent="0.25">
      <x:c r="B159" s="90">
        <x:v>8/6/2018</x:v>
      </x:c>
      <x:c r="C159" s="26">
        <x:v>Justin Schraub 8173360451 /vnaik@fprus.com</x:v>
      </x:c>
      <x:c r="D159" s="26" t="str">
        <x:v>FPR47333</x:v>
      </x:c>
      <x:c r="E159" s="26">
        <x:v>HP LJ M5035 MFP</x:v>
      </x:c>
      <x:c r="F159" s="26">
        <x:v>M650 - Fort Worth (Corp)</x:v>
      </x:c>
      <x:c r="G159" s="26" t="n">
        <x:v>778.000000</x:v>
      </x:c>
      <x:c r="H159" s="26" t="str">
        <x:v>Constant jamming. Unable to remove current jam.</x:v>
      </x:c>
      <x:c r="I159" s="91" t="str">
        <x:v>8/7/2018: VG: replaced tray 5 feed rollers.  Left VM for Justin.  Call complete. </x:v>
      </x:c>
    </x:row>
    <x:row r="160" spans="1:7" x14ac:dyDescent="0.25">
      <x:c r="B160" s="96">
        <x:v>7/20/2018</x:v>
      </x:c>
      <x:c r="C160" s="97">
        <x:v>Richard Pierce 2146819008 /rjpierce@morsco.com</x:v>
      </x:c>
      <x:c r="D160" s="97" t="str">
        <x:v>FPR47333</x:v>
      </x:c>
      <x:c r="E160" s="97">
        <x:v>HP LJ M5035 MFP</x:v>
      </x:c>
      <x:c r="F160" s="97">
        <x:v>M650 - Fort Worth (Corp)</x:v>
      </x:c>
      <x:c r="G160" s="97" t="str">
        <x:v>778</x:v>
      </x:c>
      <x:c r="H160" s="97" t="str">
        <x:v>Need toner cartridge - deliver to the front office, please</x:v>
      </x:c>
      <x:c r="I160" s="98" t="str">
        <x:v>supply request</x:v>
      </x:c>
    </x:row>
    <x:row r="161" spans="1:7" x14ac:dyDescent="0.25">
      <x:c r="B161" s="90">
        <x:v>9/11/2018</x:v>
      </x:c>
      <x:c r="C161" s="26">
        <x:v>Justin Schraub 817-336-0451 /vnaik@fprus.com</x:v>
      </x:c>
      <x:c r="D161" s="26" t="str">
        <x:v>FPR47333</x:v>
      </x:c>
      <x:c r="E161" s="26">
        <x:v>HP LJ M5035 MFP</x:v>
      </x:c>
      <x:c r="F161" s="26">
        <x:v>M650 - Fort Worth (Corp)</x:v>
      </x:c>
      <x:c r="G161" s="26" t="n">
        <x:v>778.000000</x:v>
      </x:c>
      <x:c r="H161" s="26" t="str">
        <x:v>Poor print quality  - needs cleaning.</x:v>
      </x:c>
      <x:c r="I161" s="91" t="str">
        <x:v>9/12/2018: VG; closed yesterday afternoon, we replaced the toner. Unable to reach Justin.  Call complete. </x:v>
      </x:c>
    </x:row>
    <x:row r="162" spans="1:7" x14ac:dyDescent="0.25">
      <x:c r="B162" s="96">
        <x:v>5/8/2017</x:v>
      </x:c>
      <x:c r="C162" s="97">
        <x:v>Michael Gilder 817-336-0451 /areichhart@fprus.com</x:v>
      </x:c>
      <x:c r="D162" s="97" t="str">
        <x:v>FPR47333</x:v>
      </x:c>
      <x:c r="E162" s="97">
        <x:v>HP LJ M5035 MFP</x:v>
      </x:c>
      <x:c r="F162" s="97">
        <x:v>M650 - Fort Worth (Corp)</x:v>
      </x:c>
      <x:c r="G162" s="97" t="str">
        <x:v>778</x:v>
      </x:c>
      <x:c r="H162" s="97" t="str">
        <x:v>leaving small circles randomly on printed pages.</x:v>
      </x:c>
      <x:c r="I162" s="98" t="str">
        <x:v>5/9/2017: Spoke w/Michael ok to close, getting a new toner delivered. Call complete. </x:v>
      </x:c>
    </x:row>
    <x:row r="163" spans="1:7" x14ac:dyDescent="0.25">
      <x:c r="B163" s="90">
        <x:v>4/23/2015</x:v>
      </x:c>
      <x:c r="C163" s="26">
        <x:v>Mike Ortiz 5055705533 /mportiz@morsco.com</x:v>
      </x:c>
      <x:c r="D163" s="26" t="str">
        <x:v>FPR47358</x:v>
      </x:c>
      <x:c r="E163" s="26">
        <x:v>HP CLJ M476dn MFP</x:v>
      </x:c>
      <x:c r="F163" s="26">
        <x:v>1109 - Santa Fe</x:v>
      </x:c>
      <x:c r="G163" s="26" t="n">
        <x:v>3.000000</x:v>
      </x:c>
      <x:c r="H163" s="26" t="str">
        <x:v>Cyan cartridge empty, unit will no longer print in color.</x:v>
      </x:c>
      <x:c r="I163" s="91" t="str">
        <x:v>No Work Order Remarks</x:v>
      </x:c>
    </x:row>
    <x:row r="164" spans="1:7" x14ac:dyDescent="0.25">
      <x:c r="B164" s="96">
        <x:v>3/29/2016</x:v>
      </x:c>
      <x:c r="C164" s="97">
        <x:v>Latane White 903-984-5566 /lwhite@morsco.com</x:v>
      </x:c>
      <x:c r="D164" s="97" t="str">
        <x:v>FPR47359</x:v>
      </x:c>
      <x:c r="E164" s="97">
        <x:v>HP CLJ M476dn MFP</x:v>
      </x:c>
      <x:c r="F164" s="97">
        <x:v>1021 - Kilgore</x:v>
      </x:c>
      <x:c r="G164" s="97" t="str">
        <x:v/>
      </x:c>
      <x:c r="H164" s="97" t="str">
        <x:v/>
      </x:c>
      <x:c r="I164" s="98" t="str">
        <x:v>No Work Order Remarks</x:v>
      </x:c>
    </x:row>
    <x:row r="165" spans="1:7" x14ac:dyDescent="0.25">
      <x:c r="B165" s="90">
        <x:v>4/5/2018</x:v>
      </x:c>
      <x:c r="C165" s="26">
        <x:v>Brittany Allen 713-861-2343 /areichhart@fprus.com</x:v>
      </x:c>
      <x:c r="D165" s="26" t="str">
        <x:v>FPR47386</x:v>
      </x:c>
      <x:c r="E165" s="26">
        <x:v>HP LJ M401dn</x:v>
      </x:c>
      <x:c r="F165" s="26">
        <x:v>1131 - Houston</x:v>
      </x:c>
      <x:c r="G165" s="26" t="n">
        <x:v>15.000000</x:v>
      </x:c>
      <x:c r="H165" s="26" t="str">
        <x:v>Error; 50.2 fuser error</x:v>
      </x:c>
      <x:c r="I165" s="91" t="str">
        <x:v>4/9/2018: VG; back out today w/fuser.   4/10/2018: VG; technician was out yesterday and replaced the fuser. Spoke w/Brittany, issue resolved.  Call is complete.</x:v>
      </x:c>
    </x:row>
    <x:row r="166" spans="1:7" x14ac:dyDescent="0.25">
      <x:c r="B166" s="96">
        <x:v>11/14/2014</x:v>
      </x:c>
      <x:c r="C166" s="97">
        <x:v>Carlene 830-621-0771 /vnaik@fprus.com</x:v>
      </x:c>
      <x:c r="D166" s="97" t="str">
        <x:v>FPR47388</x:v>
      </x:c>
      <x:c r="E166" s="97">
        <x:v>Canon IR 400</x:v>
      </x:c>
      <x:c r="F166" s="97">
        <x:v>1016 - New Braunfels</x:v>
      </x:c>
      <x:c r="G166" s="97" t="str">
        <x:v>1,063</x:v>
      </x:c>
      <x:c r="H166" s="97" t="str">
        <x:v>Jam error - removed jam, still giving error even after cycling power.  Also telling them to load Tray 1 and making a squeaking noise.</x:v>
      </x:c>
      <x:c r="I166" s="98" t="str">
        <x:v>11/19/14 Carlene confirmed issue has been resolved. </x:v>
      </x:c>
    </x:row>
    <x:row r="167" spans="1:7" x14ac:dyDescent="0.25">
      <x:c r="B167" s="90">
        <x:v>10/11/2016</x:v>
      </x:c>
      <x:c r="C167" s="26">
        <x:v>Carleene Buck 830-620-0771 /sbrasfield@fprus.com</x:v>
      </x:c>
      <x:c r="D167" s="26" t="str">
        <x:v>FPR47388</x:v>
      </x:c>
      <x:c r="E167" s="26">
        <x:v>Canon IR 400</x:v>
      </x:c>
      <x:c r="F167" s="26">
        <x:v>1016 - New Braunfels</x:v>
      </x:c>
      <x:c r="G167" s="26" t="n">
        <x:v>1063.000000</x:v>
      </x:c>
      <x:c r="H167" s="26" t="str">
        <x:v>Touch screen is not working but device is giving no error messages. Rebooted but still fails to work.</x:v>
      </x:c>
      <x:c r="I167" s="91" t="str">
        <x:v>No Work Order Remarks</x:v>
      </x:c>
    </x:row>
    <x:row r="168" spans="1:7" x14ac:dyDescent="0.25">
      <x:c r="B168" s="96">
        <x:v>11/7/2016</x:v>
      </x:c>
      <x:c r="C168" s="97">
        <x:v>Carleene Buck 830-620-0771 /vnaik@fprus.com</x:v>
      </x:c>
      <x:c r="D168" s="97" t="str">
        <x:v>FPR47388</x:v>
      </x:c>
      <x:c r="E168" s="97">
        <x:v>Canon IR 400</x:v>
      </x:c>
      <x:c r="F168" s="97">
        <x:v>1016 - New Braunfels</x:v>
      </x:c>
      <x:c r="G168" s="97" t="str">
        <x:v>1,063</x:v>
      </x:c>
      <x:c r="H168" s="97" t="str">
        <x:v>Touchscreen is not working - have to push buttons several times and calibration is off.</x:v>
      </x:c>
      <x:c r="I168" s="98" t="str">
        <x:v>11/9/2016: Sent a message to the tech to call to give us an ETA on the part.  11/10/2016: Spoke w/Carleene, tech went out yesterday, it is now working  to her satisfaction.  Call complete. </x:v>
      </x:c>
    </x:row>
    <x:row r="169" spans="1:7" x14ac:dyDescent="0.25">
      <x:c r="B169" s="90">
        <x:v>12/29/2016</x:v>
      </x:c>
      <x:c r="C169" s="26">
        <x:v>Eddie Meckel 830-620-0771 /smoore@fprus.com</x:v>
      </x:c>
      <x:c r="D169" s="26" t="str">
        <x:v>FPR47388</x:v>
      </x:c>
      <x:c r="E169" s="26">
        <x:v>Canon IR 400</x:v>
      </x:c>
      <x:c r="F169" s="26">
        <x:v>1016 - New Braunfels</x:v>
      </x:c>
      <x:c r="G169" s="26" t="n">
        <x:v>1063.000000</x:v>
      </x:c>
      <x:c r="H169" s="26" t="str">
        <x:v>ALL SCANNED COPIES ARE COMING OUT WITH A LINE FROM TOP TO BOTTOM ON EVERY SCAN AND COPY THAT IS RUN THROUGH THE TOP INSERT OF THE COPIER</x:v>
      </x:c>
      <x:c r="I169" s="91" t="str">
        <x:v>1/4/2016: Spoke w/Jason, it is now working to his satisfaction.  Call complete.				
</x:v>
      </x:c>
    </x:row>
    <x:row r="170" spans="1:7" x14ac:dyDescent="0.25">
      <x:c r="B170" s="96">
        <x:v>7/21/2017</x:v>
      </x:c>
      <x:c r="C170" s="97">
        <x:v>Eddie Meckel 830-620-0771 /areichhart@fprus.com</x:v>
      </x:c>
      <x:c r="D170" s="97" t="str">
        <x:v>FPR47388</x:v>
      </x:c>
      <x:c r="E170" s="97">
        <x:v>Canon IR 400</x:v>
      </x:c>
      <x:c r="F170" s="97">
        <x:v>1016 - New Braunfels</x:v>
      </x:c>
      <x:c r="G170" s="97" t="str">
        <x:v>1,063</x:v>
      </x:c>
      <x:c r="H170" s="97" t="str">
        <x:v>roller ball needs to be replaced.  Wont grab paper.  No rubber left.</x:v>
      </x:c>
      <x:c r="I170" s="98" t="str">
        <x:v>7/24/2017: Spoke with Christine, it is now working to her satisfaction.  Call complete. </x:v>
      </x:c>
    </x:row>
    <x:row r="171" spans="1:7" x14ac:dyDescent="0.25">
      <x:c r="B171" s="90">
        <x:v>1/28/2015</x:v>
      </x:c>
      <x:c r="C171" s="26">
        <x:v>Josh Vieau 972-466-0002 /javieau@morisco.com</x:v>
      </x:c>
      <x:c r="D171" s="26" t="str">
        <x:v>FPR47393</x:v>
      </x:c>
      <x:c r="E171" s="26">
        <x:v>HP LJ M425</x:v>
      </x:c>
      <x:c r="F171" s="26">
        <x:v>GMF PSC</x:v>
      </x:c>
      <x:c r="G171" s="26" t="n">
        <x:v>5725.000000</x:v>
      </x:c>
      <x:c r="H171" s="26" t="str">
        <x:v>Gray line down center of prints</x:v>
      </x:c>
      <x:c r="I171" s="91" t="str">
        <x:v>1/30/15 cleaned adf glass. </x:v>
      </x:c>
    </x:row>
    <x:row r="172" spans="1:7" x14ac:dyDescent="0.25">
      <x:c r="B172" s="96">
        <x:v>7/15/2015</x:v>
      </x:c>
      <x:c r="C172" s="97">
        <x:v>Pablo -Morrison Supply 214-447-0411 /dminter@fprus.com</x:v>
      </x:c>
      <x:c r="D172" s="97" t="str">
        <x:v>FPR47398</x:v>
      </x:c>
      <x:c r="E172" s="97">
        <x:v>HP LJ M401dn</x:v>
      </x:c>
      <x:c r="F172" s="97">
        <x:v>1045 - McAllen Showroom</x:v>
      </x:c>
      <x:c r="G172" s="97" t="str">
        <x:v>124</x:v>
      </x:c>
      <x:c r="H172" s="97" t="str">
        <x:v>Needs a tech to come out and disable the "Boot P' feature...</x:v>
      </x:c>
      <x:c r="I172" s="98" t="str">
        <x:v>Found out thru fpr that this is a usb printer.  Loaded driver, working now.  inofrmed that printer will need to be converted to a network printer for support.</x:v>
      </x:c>
    </x:row>
    <x:row r="173" spans="1:7" x14ac:dyDescent="0.25">
      <x:c r="B173" s="90">
        <x:v>7/13/2015</x:v>
      </x:c>
      <x:c r="C173" s="26">
        <x:v>Rosie Salinas 956-225-0035 /rlopez@morsco.com</x:v>
      </x:c>
      <x:c r="D173" s="26" t="str">
        <x:v>FPR47398</x:v>
      </x:c>
      <x:c r="E173" s="26">
        <x:v>HP LJ M401dn</x:v>
      </x:c>
      <x:c r="F173" s="26">
        <x:v>1045 - McAllen Showroom</x:v>
      </x:c>
      <x:c r="G173" s="26" t="n">
        <x:v>124.000000</x:v>
      </x:c>
      <x:c r="H173" s="26" t="str">
        <x:v>need ink cartidge</x:v>
      </x:c>
      <x:c r="I173" s="91" t="str">
        <x:v>No Work Order Remarks</x:v>
      </x:c>
    </x:row>
    <x:row r="174" spans="1:7" x14ac:dyDescent="0.25">
      <x:c r="B174" s="96">
        <x:v>1/13/2015</x:v>
      </x:c>
      <x:c r="C174" s="97">
        <x:v>Randy Harvey 817-335-2291 /dminter@fprus.com</x:v>
      </x:c>
      <x:c r="D174" s="97" t="str">
        <x:v>FPR47399</x:v>
      </x:c>
      <x:c r="E174" s="97">
        <x:v>HP LJ M401dn</x:v>
      </x:c>
      <x:c r="F174" s="97">
        <x:v>1057 - Fort Worth HVAC</x:v>
      </x:c>
      <x:c r="G174" s="97" t="str">
        <x:v>940</x:v>
      </x:c>
      <x:c r="H174" s="97" t="str">
        <x:v>The device will not print form his computer. His co-worker can print but he can't. Would like a tech to call him ASAP please. Needs to print important docs...</x:v>
      </x:c>
      <x:c r="I174" s="98" t="str">
        <x:v>1/15/15 call closed by MSC IT.</x:v>
      </x:c>
    </x:row>
    <x:row r="175" spans="1:7" x14ac:dyDescent="0.25">
      <x:c r="B175" s="90">
        <x:v>6/3/2016</x:v>
      </x:c>
      <x:c r="C175" s="26">
        <x:v>Joann Mills 713-861-2343 /vnaik@fprus.com</x:v>
      </x:c>
      <x:c r="D175" s="26" t="str">
        <x:v>FPR47400</x:v>
      </x:c>
      <x:c r="E175" s="26">
        <x:v>HP LJ M401dn</x:v>
      </x:c>
      <x:c r="F175" s="26">
        <x:v>1116 - Expressions Home Gallery</x:v>
      </x:c>
      <x:c r="G175" s="26" t="n">
        <x:v>739.000000</x:v>
      </x:c>
      <x:c r="H175" s="26" t="str">
        <x:v>Smudges with heavy shadows/lines on pages.  Illegible.</x:v>
      </x:c>
      <x:c r="I175" s="91" t="str">
        <x:v>6/6/2016: Spoke w/Joann, it is now working to her satisfaction. Call complete. </x:v>
      </x:c>
    </x:row>
    <x:row r="176" spans="1:7" x14ac:dyDescent="0.25">
      <x:c r="B176" s="96">
        <x:v>7/29/2015</x:v>
      </x:c>
      <x:c r="C176" s="97">
        <x:v>Nick Colleti 713-865-7755 /vnaik@fprus.com</x:v>
      </x:c>
      <x:c r="D176" s="97" t="str">
        <x:v>FPR47400</x:v>
      </x:c>
      <x:c r="E176" s="97">
        <x:v>HP LJ M401dn</x:v>
      </x:c>
      <x:c r="F176" s="97">
        <x:v>1116 - Expressions Home Gallery</x:v>
      </x:c>
      <x:c r="G176" s="97" t="str">
        <x:v>739</x:v>
      </x:c>
      <x:c r="H176" s="97" t="str">
        <x:v>Black streaks on pages printed.  Believes it may need a new drum or cleaning.</x:v>
      </x:c>
      <x:c r="I176" s="98" t="str">
        <x:v>7/30:  Called but could not leave a message.  Emailed VG.  Per M Cutbirth:  We asked them to change the toner awaiting to hear back.  7/31:  Per M Cutbirth replaced toner, cleaned, and tested.  Call cpmplete.  Marked complete.</x:v>
      </x:c>
    </x:row>
    <x:row r="177" spans="1:7" x14ac:dyDescent="0.25">
      <x:c r="B177" s="90">
        <x:v>1/3/2017</x:v>
      </x:c>
      <x:c r="C177" s="26">
        <x:v>Greg Meyer 713-861-2343 /areichhart@fprus.com</x:v>
      </x:c>
      <x:c r="D177" s="26" t="str">
        <x:v>FPR47401</x:v>
      </x:c>
      <x:c r="E177" s="26">
        <x:v>HP LJ M401dn</x:v>
      </x:c>
      <x:c r="F177" s="26">
        <x:v>1007 - Houston Central</x:v>
      </x:c>
      <x:c r="G177" s="26" t="n">
        <x:v>329.000000</x:v>
      </x:c>
      <x:c r="H177" s="26" t="str">
        <x:v>User states the printer is not printing</x:v>
      </x:c>
      <x:c r="I177" s="91" t="str">
        <x:v>No Work Order Remarks</x:v>
      </x:c>
    </x:row>
    <x:row r="178" spans="1:7" x14ac:dyDescent="0.25">
      <x:c r="B178" s="96">
        <x:v>7/27/2018</x:v>
      </x:c>
      <x:c r="C178" s="97">
        <x:v>Greg Meyer 713-861-2343 /vnaik@fprus.com</x:v>
      </x:c>
      <x:c r="D178" s="97" t="str">
        <x:v>FPR47401</x:v>
      </x:c>
      <x:c r="E178" s="97">
        <x:v>HP LJ M401dn</x:v>
      </x:c>
      <x:c r="F178" s="97">
        <x:v>1007 - Houston Central</x:v>
      </x:c>
      <x:c r="G178" s="97" t="str">
        <x:v>329</x:v>
      </x:c>
      <x:c r="H178" s="97" t="str">
        <x:v>First page of PDFs print fine - all subsequent pages are blank. Cycled power and reinstalled print driver - no change.</x:v>
      </x:c>
      <x:c r="I178" s="98" t="str">
        <x:v>8/1/2018: VG; technician changed the driver settings to print as image, he also upgraded the firmware. Spoke w/Shane, issue resolved.  Call complete. </x:v>
      </x:c>
    </x:row>
    <x:row r="179" spans="1:7" x14ac:dyDescent="0.25">
      <x:c r="B179" s="90">
        <x:v>1/6/2017</x:v>
      </x:c>
      <x:c r="C179" s="26">
        <x:v>Doug Jones 325-658-3000 /vnaik@fprus.com</x:v>
      </x:c>
      <x:c r="D179" s="26" t="str">
        <x:v>FPR47404</x:v>
      </x:c>
      <x:c r="E179" s="26">
        <x:v>HP CLJ M476dn MFP</x:v>
      </x:c>
      <x:c r="F179" s="26">
        <x:v>1029 - San Angelo</x:v>
      </x:c>
      <x:c r="G179" s="26" t="n">
        <x:v>38.000000</x:v>
      </x:c>
      <x:c r="H179" s="26" t="str">
        <x:v>Stuck on initializing screen, will not print even after cycling power.</x:v>
      </x:c>
      <x:c r="I179" s="91" t="str">
        <x:v>1/10/2017: Doug has not seen tech.  Emailed VG for update. 1/11/2017: VG; unable to get tech out until tomorrow before noon.  1/12/2017; VG; reset the machine, cleared the que and replaced the black toner. Number gave busy signal.  Call complete. </x:v>
      </x:c>
    </x:row>
    <x:row r="180" spans="1:7" x14ac:dyDescent="0.25">
      <x:c r="B180" s="96">
        <x:v>7/2/2014</x:v>
      </x:c>
      <x:c r="C180" s="97">
        <x:v>Doug Jones  325-658-3000 /jnash@fprus.com</x:v>
      </x:c>
      <x:c r="D180" s="97" t="str">
        <x:v>FPR47404</x:v>
      </x:c>
      <x:c r="E180" s="97">
        <x:v>HP CLJ M476dn MFP</x:v>
      </x:c>
      <x:c r="F180" s="97">
        <x:v>1029 - San Angelo</x:v>
      </x:c>
      <x:c r="G180" s="97" t="str">
        <x:v>38</x:v>
      </x:c>
      <x:c r="H180" s="97" t="str">
        <x:v>Keeps getting mis-pick error on feeder tray, will not clear, cant find any jams, has tried restarting it but still has error</x:v>
      </x:c>
      <x:c r="I180" s="98" t="str">
        <x:v>7/3/14 Left VM for Doug. 7/7/14 Left VM for Doug. 7/8/14 R/S for parts. 7/10/14 NO ETA. 7/11/14 Received closing notes: updated firmware. </x:v>
      </x:c>
    </x:row>
    <x:row r="181" spans="1:7" x14ac:dyDescent="0.25">
      <x:c r="B181" s="90">
        <x:v>7/7/2014</x:v>
      </x:c>
      <x:c r="C181" s="26">
        <x:v>Doug Jones 325-658-3000 /vnaik@fprus.com</x:v>
      </x:c>
      <x:c r="D181" s="26" t="str">
        <x:v>FPR47404</x:v>
      </x:c>
      <x:c r="E181" s="26">
        <x:v>HP CLJ M476dn MFP</x:v>
      </x:c>
      <x:c r="F181" s="26">
        <x:v>1029 - San Angelo</x:v>
      </x:c>
      <x:c r="G181" s="26" t="n">
        <x:v>38.000000</x:v>
      </x:c>
      <x:c r="H181" s="26" t="str">
        <x:v>Gets caught up on first print job - holds up all the other print jobs.  Cycling power is the only way to get it going.</x:v>
      </x:c>
      <x:c r="I181" s="91" t="str">
        <x:v>7/8/14 R/S for parts. Device is still working. 7/16/14 7/17/14 Left VM for Doug. 7/18/14 Doug confirmed issue resolved. </x:v>
      </x:c>
    </x:row>
    <x:row r="182" spans="1:7" x14ac:dyDescent="0.25">
      <x:c r="B182" s="96">
        <x:v>11/8/2017</x:v>
      </x:c>
      <x:c r="C182" s="97">
        <x:v>Brian Green 817-579-9511 /vnaik@fprus.com</x:v>
      </x:c>
      <x:c r="D182" s="97" t="str">
        <x:v>FPR47409</x:v>
      </x:c>
      <x:c r="E182" s="97">
        <x:v>HP LJ M401dn</x:v>
      </x:c>
      <x:c r="F182" s="97">
        <x:v>1043 - Granbury</x:v>
      </x:c>
      <x:c r="G182" s="97" t="str">
        <x:v>250</x:v>
      </x:c>
      <x:c r="H182" s="97" t="str">
        <x:v>Smearing at top and bottom even after replacing toner.</x:v>
      </x:c>
      <x:c r="I182" s="98" t="str">
        <x:v>11/9/2017; Unable to reach Brian, incorrect number.  VG; toner was not replaced as it stated in the notes.  Shipping another toner.  Device is working properly.  Call complete. </x:v>
      </x:c>
    </x:row>
    <x:row r="183" spans="1:7" x14ac:dyDescent="0.25">
      <x:c r="B183" s="90">
        <x:v>2/25/2016</x:v>
      </x:c>
      <x:c r="C183" s="26">
        <x:v>Pablo Galindo 979-776-6277 /smoore@fprus.com</x:v>
      </x:c>
      <x:c r="D183" s="26" t="str">
        <x:v>FPR47449</x:v>
      </x:c>
      <x:c r="E183" s="26">
        <x:v>HP CLJ  M551</x:v>
      </x:c>
      <x:c r="F183" s="26">
        <x:v>M650 - Annex</x:v>
      </x:c>
      <x:c r="G183" s="26" t="n">
        <x:v>2.000000</x:v>
      </x:c>
      <x:c r="H183" s="26" t="str">
        <x:v>Printing blue lines on prints</x:v>
      </x:c>
      <x:c r="I183" s="91" t="str">
        <x:v>2/26/2016:  Left message with Pablo.  Verity:  2/25/2016; replaced cyan toner.  Call complete.</x:v>
      </x:c>
    </x:row>
    <x:row r="184" spans="1:7" x14ac:dyDescent="0.25">
      <x:c r="B184" s="96">
        <x:v>2/25/2015</x:v>
      </x:c>
      <x:c r="C184" s="97">
        <x:v>Debbie Bulsterbaum 210-344-4436 /vnaik@fprus.com</x:v>
      </x:c>
      <x:c r="D184" s="97" t="str">
        <x:v>FPR48574</x:v>
      </x:c>
      <x:c r="E184" s="97">
        <x:v>HP CLJ M476dn MFP</x:v>
      </x:c>
      <x:c r="F184" s="97">
        <x:v>1034 - San Antonio</x:v>
      </x:c>
      <x:c r="G184" s="97" t="str">
        <x:v>719</x:v>
      </x:c>
      <x:c r="H184" s="97" t="str">
        <x:v>Scan setting saying "not connected" but it is connected. Prints/copies fine.</x:v>
      </x:c>
      <x:c r="I184" s="98" t="str">
        <x:v>3/2/15 Josh confirmed this issue has been resolved. </x:v>
      </x:c>
    </x:row>
    <x:row r="185" spans="1:7" x14ac:dyDescent="0.25">
      <x:c r="B185" s="90">
        <x:v>11/19/2014</x:v>
      </x:c>
      <x:c r="C185" s="26">
        <x:v>Debbie Bulsterbaum 210-344-4436 /dbulsterbaum@morsco.com</x:v>
      </x:c>
      <x:c r="D185" s="26" t="str">
        <x:v>FPR48574</x:v>
      </x:c>
      <x:c r="E185" s="26">
        <x:v>HP CLJ M476dn MFP</x:v>
      </x:c>
      <x:c r="F185" s="26">
        <x:v>1034 - San Antonio</x:v>
      </x:c>
      <x:c r="G185" s="26" t="n">
        <x:v>719.000000</x:v>
      </x:c>
      <x:c r="H185" s="26" t="str">
        <x:v>Infeed tray -- document feeder is not working properly   Appears to need a new rubber roller feeder</x:v>
      </x:c>
      <x:c r="I185" s="91" t="str">
        <x:v>11/20/14 Debbie confirmed issue has been resolved. </x:v>
      </x:c>
    </x:row>
    <x:row r="186" spans="1:7" x14ac:dyDescent="0.25">
      <x:c r="B186" s="96">
        <x:v>8/17/2016</x:v>
      </x:c>
      <x:c r="C186" s="97">
        <x:v>George Phillips 210-344-4436 /vnaik@fprus.com</x:v>
      </x:c>
      <x:c r="D186" s="97" t="str">
        <x:v>FPR48574</x:v>
      </x:c>
      <x:c r="E186" s="97">
        <x:v>HP CLJ M476dn MFP</x:v>
      </x:c>
      <x:c r="F186" s="97">
        <x:v>1034 - San Antonio</x:v>
      </x:c>
      <x:c r="G186" s="97" t="str">
        <x:v>719</x:v>
      </x:c>
      <x:c r="H186" s="97" t="str">
        <x:v>Ghosting images when printing more than 2 pages.</x:v>
      </x:c>
      <x:c r="I186" s="98" t="str">
        <x:v>8/18/2016: Spoke w/Debbie, tech has not been out.  Emailed VG for update.   8/19/2016: Spoke w/Debbie, switched out toner and device is now working to her satisfaction. Call complete. </x:v>
      </x:c>
    </x:row>
    <x:row r="187" spans="1:7" x14ac:dyDescent="0.25">
      <x:c r="B187" s="90">
        <x:v>5/5/2016</x:v>
      </x:c>
      <x:c r="C187" s="26">
        <x:v>Debbie Bulsterbaum 210-344-4436 /vnaik@fprus.com</x:v>
      </x:c>
      <x:c r="D187" s="26" t="str">
        <x:v>FPR48574</x:v>
      </x:c>
      <x:c r="E187" s="26">
        <x:v>HP CLJ M476dn MFP</x:v>
      </x:c>
      <x:c r="F187" s="26">
        <x:v>1034 - San Antonio</x:v>
      </x:c>
      <x:c r="G187" s="26" t="n">
        <x:v>719.000000</x:v>
      </x:c>
      <x:c r="H187" s="26" t="str">
        <x:v>Jams in back area - will not print from any trays.  Jammed pages have bent edges and creases.</x:v>
      </x:c>
      <x:c r="I187" s="91" t="str">
        <x:v>5/10/2016: The part came in tech should be out between 1pm-3pm. 5/11/2016: Spoke to Debbie it wasn’t the part but tech was able to fix the machine. Call complete.</x:v>
      </x:c>
    </x:row>
    <x:row r="188" spans="1:7" x14ac:dyDescent="0.25">
      <x:c r="B188" s="96">
        <x:v>3/29/2016</x:v>
      </x:c>
      <x:c r="C188" s="97">
        <x:v>Debbie Bulsterbaum 210-344-4436 /vnaik@fprus.com</x:v>
      </x:c>
      <x:c r="D188" s="97" t="str">
        <x:v>FPR48574</x:v>
      </x:c>
      <x:c r="E188" s="97">
        <x:v>HP CLJ M476dn MFP</x:v>
      </x:c>
      <x:c r="F188" s="97">
        <x:v>1034 - San Antonio</x:v>
      </x:c>
      <x:c r="G188" s="97" t="str">
        <x:v>719</x:v>
      </x:c>
      <x:c r="H188" s="97" t="str">
        <x:v>Whining, clicking and grinding noises. Believes the rollers may be worn and imaging area may have issues.</x:v>
      </x:c>
      <x:c r="I188" s="98" t="str">
        <x:v>3/29/2016: Left message w/ Debbie. 4/1/2016:  Spoke w/Debbie, tech came out, replaced toner but issue has not gone been resolved.  Emailed Verity, they are sending out another tech 4/4/2016: Spoke w/Debbie, she denied service.  Call complete. </x:v>
      </x:c>
    </x:row>
    <x:row r="189" spans="1:7" x14ac:dyDescent="0.25">
      <x:c r="B189" s="90">
        <x:v>1/20/2016</x:v>
      </x:c>
      <x:c r="C189" s="26">
        <x:v>R Vasquez 956-421-4333 /jrogers@fprus.com</x:v>
      </x:c>
      <x:c r="D189" s="26" t="str">
        <x:v>FPR48578</x:v>
      </x:c>
      <x:c r="E189" s="26">
        <x:v>HP LJ M425</x:v>
      </x:c>
      <x:c r="F189" s="26">
        <x:v>1056 - Harlingen</x:v>
      </x:c>
      <x:c r="G189" s="26" t="n">
        <x:v>169.000000</x:v>
      </x:c>
      <x:c r="H189" s="26" t="str">
        <x:v>Poor Print Quality
Auto feed needs to be cleaned 
</x:v>
      </x:c>
      <x:c r="I189" s="91" t="str">
        <x:v>1/21/2016:  Pending service.  ETA 1/22/2016.  1/22/2016:  Verity:  We have ordered a document feeder kit for this device. The technician will be onsite shortly after the parts arrive. The end user has been updated.  1/26/2016:  Spoke w/Rick it is worki...</x:v>
      </x:c>
    </x:row>
    <x:row r="190" spans="1:7" x14ac:dyDescent="0.25">
      <x:c r="B190" s="96">
        <x:v>10/21/2014</x:v>
      </x:c>
      <x:c r="C190" s="97">
        <x:v>Rick Vasquez 956-421-4333 /Dminter@fprus.com</x:v>
      </x:c>
      <x:c r="D190" s="97" t="str">
        <x:v>FPR48578</x:v>
      </x:c>
      <x:c r="E190" s="97">
        <x:v>HP LJ M425</x:v>
      </x:c>
      <x:c r="F190" s="97">
        <x:v>1056 - Harlingen</x:v>
      </x:c>
      <x:c r="G190" s="97" t="str">
        <x:v>169</x:v>
      </x:c>
      <x:c r="H190" s="97" t="str">
        <x:v>79.Service Error</x:v>
      </x:c>
      <x:c r="I190" s="98" t="str">
        <x:v>10/23/14 Rick confirmed issue has been resolved. </x:v>
      </x:c>
    </x:row>
    <x:row r="191" spans="1:7" x14ac:dyDescent="0.25">
      <x:c r="B191" s="90">
        <x:v>9/29/2014</x:v>
      </x:c>
      <x:c r="C191" s="26">
        <x:v>Mary Taylor 972-795-1636 /Dminter@fprus.com</x:v>
      </x:c>
      <x:c r="D191" s="26" t="str">
        <x:v>FPR48578</x:v>
      </x:c>
      <x:c r="E191" s="26">
        <x:v>HP LJ M425</x:v>
      </x:c>
      <x:c r="F191" s="26">
        <x:v>1056 - Harlingen</x:v>
      </x:c>
      <x:c r="G191" s="26" t="n">
        <x:v>169.000000</x:v>
      </x:c>
      <x:c r="H191" s="26" t="str">
        <x:v>The device has a paper jam.. they need someone out ASAP!</x:v>
      </x:c>
      <x:c r="I191" s="91" t="str">
        <x:v>10/2/14 Mary confirmed issue has been resolved. </x:v>
      </x:c>
    </x:row>
    <x:row r="192" spans="1:7" x14ac:dyDescent="0.25">
      <x:c r="B192" s="96">
        <x:v>12/16/2014</x:v>
      </x:c>
      <x:c r="C192" s="97">
        <x:v>Mike Buttles 956-421-4333 /arieper@fprus.com</x:v>
      </x:c>
      <x:c r="D192" s="97" t="str">
        <x:v>FPR48578</x:v>
      </x:c>
      <x:c r="E192" s="97">
        <x:v>HP LJ M425</x:v>
      </x:c>
      <x:c r="F192" s="97">
        <x:v>1056 - Harlingen</x:v>
      </x:c>
      <x:c r="G192" s="97" t="str">
        <x:v>169</x:v>
      </x:c>
      <x:c r="H192" s="97" t="str">
        <x:v>79 service error</x:v>
      </x:c>
      <x:c r="I192" s="98" t="str">
        <x:v>12/17/14 Mike confirmed issue has been resolved. </x:v>
      </x:c>
    </x:row>
    <x:row r="193" spans="1:7" x14ac:dyDescent="0.25">
      <x:c r="B193" s="90">
        <x:v>1/28/2015</x:v>
      </x:c>
      <x:c r="C193" s="26">
        <x:v>Cynthia Ramon 713-861-2343 /cramon@morsco.com</x:v>
      </x:c>
      <x:c r="D193" s="26" t="str">
        <x:v>FPR48579</x:v>
      </x:c>
      <x:c r="E193" s="26">
        <x:v>HP LJ M425</x:v>
      </x:c>
      <x:c r="F193" s="26">
        <x:v>1007 - Houston Central</x:v>
      </x:c>
      <x:c r="G193" s="26" t="n">
        <x:v>1013.000000</x:v>
      </x:c>
      <x:c r="H193" s="26" t="str">
        <x:v>not printing showing 
79 Service Error</x:v>
      </x:c>
      <x:c r="I193" s="91" t="str">
        <x:v>1/30/15 Cynthia confirmed issue has been resolved. </x:v>
      </x:c>
    </x:row>
    <x:row r="194" spans="1:7" x14ac:dyDescent="0.25">
      <x:c r="B194" s="96">
        <x:v>1/17/2018</x:v>
      </x:c>
      <x:c r="C194" s="97">
        <x:v>Tammi Villanueva 817-259-0951 /vnaik@fprus.com</x:v>
      </x:c>
      <x:c r="D194" s="97" t="str">
        <x:v>FPR48583</x:v>
      </x:c>
      <x:c r="E194" s="97">
        <x:v>HP CLJ M476nw</x:v>
      </x:c>
      <x:c r="F194" s="97">
        <x:v>M100 - Water Gardens Bldg.</x:v>
      </x:c>
      <x:c r="G194" s="97" t="str">
        <x:v>36</x:v>
      </x:c>
      <x:c r="H194" s="97" t="str">
        <x:v>Documents are smudged and poor quality. Toner cartridge has been replaced and cleaning function has been performed - no improvement.</x:v>
      </x:c>
      <x:c r="I194" s="98" t="str">
        <x:v>1/19/2018: VG; replaced toner.  Spoke w/Tammi, it is now working to her satisfaction.  Call complete. </x:v>
      </x:c>
    </x:row>
    <x:row r="195" spans="1:7" x14ac:dyDescent="0.25">
      <x:c r="B195" s="90">
        <x:v>7/5/2017</x:v>
      </x:c>
      <x:c r="C195" s="26">
        <x:v>Eddie Mora 405-752-0142 /areichhart@fprus.com</x:v>
      </x:c>
      <x:c r="D195" s="26" t="str">
        <x:v>FPR48590</x:v>
      </x:c>
      <x:c r="E195" s="26">
        <x:v>HP LJ M401dn</x:v>
      </x:c>
      <x:c r="F195" s="26">
        <x:v>1066 - Oklahoma City Showroom</x:v>
      </x:c>
      <x:c r="G195" s="26" t="n">
        <x:v>0.000000</x:v>
      </x:c>
      <x:c r="H195" s="26" t="str">
        <x:v>unable to print.  Keep getting error.</x:v>
      </x:c>
      <x:c r="I195" s="91" t="str">
        <x:v>7/6/2017: Spoke w/Laurie, she said the issue is resolved.  Call complete. </x:v>
      </x:c>
    </x:row>
    <x:row r="196" spans="1:7" x14ac:dyDescent="0.25">
      <x:c r="B196" s="96">
        <x:v>6/30/2015</x:v>
      </x:c>
      <x:c r="C196" s="97">
        <x:v>Eddie Mora 405-752-0142 /vnaik@fprus.com</x:v>
      </x:c>
      <x:c r="D196" s="97" t="str">
        <x:v>FPR48590</x:v>
      </x:c>
      <x:c r="E196" s="97">
        <x:v>HP LJ M401dn</x:v>
      </x:c>
      <x:c r="F196" s="97">
        <x:v>1066 - Oklahoma City Showroom</x:v>
      </x:c>
      <x:c r="G196" s="97" t="str">
        <x:v/>
      </x:c>
      <x:c r="H196" s="97" t="str">
        <x:v>Not printing - can't ping to printer even after changing ethernet cable.</x:v>
      </x:c>
      <x:c r="I196" s="98" t="str">
        <x:v>7/1- Per Eddie, he had no idea there were printer issues. Spoke to Michael at Verity. They did receive the request, he said they should be onsite today but he will find out and email me back. 7/6 Per Eddie, machine fixed. </x:v>
      </x:c>
    </x:row>
    <x:row r="197" spans="1:7" x14ac:dyDescent="0.25">
      <x:c r="B197" s="90">
        <x:v>9/30/2014</x:v>
      </x:c>
      <x:c r="C197" s="26">
        <x:v>Pam Foreman 903-813-5961 /vnaik@fprus.com</x:v>
      </x:c>
      <x:c r="D197" s="26" t="str">
        <x:v>FPR48607</x:v>
      </x:c>
      <x:c r="E197" s="26">
        <x:v>HP LJ M401dn</x:v>
      </x:c>
      <x:c r="F197" s="26">
        <x:v>1021 - Kilgore</x:v>
      </x:c>
      <x:c r="G197" s="26" t="n">
        <x:v>387.000000</x:v>
      </x:c>
      <x:c r="H197" s="26" t="str">
        <x:v>Wants to change scanner default settings from 200dpi to 300dpi.  Would like call to walk her through changing settings.</x:v>
      </x:c>
      <x:c r="I197" s="91" t="str">
        <x:v>No Work Order Remarks</x:v>
      </x:c>
    </x:row>
    <x:row r="198" spans="1:7" x14ac:dyDescent="0.25">
      <x:c r="B198" s="96">
        <x:v>2/9/2017</x:v>
      </x:c>
      <x:c r="C198" s="97">
        <x:v>Ernie White 903-984-5566 /areichhart@fprus.com</x:v>
      </x:c>
      <x:c r="D198" s="97" t="str">
        <x:v>FPR48607</x:v>
      </x:c>
      <x:c r="E198" s="97">
        <x:v>HP LJ M401dn</x:v>
      </x:c>
      <x:c r="F198" s="97">
        <x:v>1021 - Kilgore</x:v>
      </x:c>
      <x:c r="G198" s="97" t="str">
        <x:v>387</x:v>
      </x:c>
      <x:c r="H198" s="97" t="str">
        <x:v>printer reporting that there is no paper in paper tray 3. however, there is paper loaded in tray 3. paper sensor going out?</x:v>
      </x:c>
      <x:c r="I198" s="98" t="str">
        <x:v>2/10/2017: VG: When the technician called to setup service the end user cancelled this call.  Confirmed w/Ernie it is working to their satisfaction.  Call complete. </x:v>
      </x:c>
    </x:row>
    <x:row r="199" spans="1:7" x14ac:dyDescent="0.25">
      <x:c r="B199" s="90">
        <x:v>11/10/2014</x:v>
      </x:c>
      <x:c r="C199" s="26">
        <x:v>Jamie Hutchins 214-446-1279 /dminter@fprus.com</x:v>
      </x:c>
      <x:c r="D199" s="26" t="str">
        <x:v>FPR48608</x:v>
      </x:c>
      <x:c r="E199" s="26">
        <x:v>HP LJ M401dn</x:v>
      </x:c>
      <x:c r="F199" s="26">
        <x:v>M650 - Annex</x:v>
      </x:c>
      <x:c r="G199" s="26" t="n">
        <x:v>280.000000</x:v>
      </x:c>
      <x:c r="H199" s="26" t="str">
        <x:v>The device will not print when she sends a print job. However everyone else is able to print from it.</x:v>
      </x:c>
      <x:c r="I199" s="91" t="str">
        <x:v>11/20/14 Jamie confirmed issue has been resolved.</x:v>
      </x:c>
    </x:row>
    <x:row r="200" spans="1:7" x14ac:dyDescent="0.25">
      <x:c r="B200" s="96">
        <x:v>8/4/2014</x:v>
      </x:c>
      <x:c r="C200" s="97">
        <x:v>Jamie Hudgins 214-446-1279 /vnaik@fprus.com</x:v>
      </x:c>
      <x:c r="D200" s="97" t="str">
        <x:v>FPR48608</x:v>
      </x:c>
      <x:c r="E200" s="97">
        <x:v>HP LJ M401dn</x:v>
      </x:c>
      <x:c r="F200" s="97">
        <x:v>M650 - Annex</x:v>
      </x:c>
      <x:c r="G200" s="97" t="str">
        <x:v>280</x:v>
      </x:c>
      <x:c r="H200" s="97" t="str">
        <x:v>Will not print - IT has looked at and determined it is not an IT issue.</x:v>
      </x:c>
      <x:c r="I200" s="98" t="str">
        <x:v>8/6/14 received closing notes: went out and reseated the network connections - tested. </x:v>
      </x:c>
    </x:row>
    <x:row r="201" spans="1:7" x14ac:dyDescent="0.25">
      <x:c r="B201" s="90">
        <x:v>6/16/2016</x:v>
      </x:c>
      <x:c r="C201" s="26">
        <x:v>Jonathan Currid 8173721763 /jecurrid@morsco.com</x:v>
      </x:c>
      <x:c r="D201" s="26" t="str">
        <x:v>FPR48616</x:v>
      </x:c>
      <x:c r="E201" s="26">
        <x:v>HP CLJ M476dn MFP</x:v>
      </x:c>
      <x:c r="F201" s="26">
        <x:v>M650 - Annex</x:v>
      </x:c>
      <x:c r="G201" s="26" t="n">
        <x:v>24.000000</x:v>
      </x:c>
      <x:c r="H201" s="26" t="str">
        <x:v>I am unable to scan/ email and fax from this device.</x:v>
      </x:c>
      <x:c r="I201" s="91" t="str">
        <x:v>6/17/2016: Left VM for Jonathan, VG; IT department will have to set up their scan/email and fax.  VG does not have admin credentials to set these up.  MSC help desk is notifying Jonathan.  Call complete. </x:v>
      </x:c>
    </x:row>
    <x:row r="202" spans="1:7" x14ac:dyDescent="0.25">
      <x:c r="B202" s="96">
        <x:v>1/8/2016</x:v>
      </x:c>
      <x:c r="C202" s="97">
        <x:v>Jonathan Currid 8178702227 /jecurrid@morsco.com</x:v>
      </x:c>
      <x:c r="D202" s="97" t="str">
        <x:v>FPR48616</x:v>
      </x:c>
      <x:c r="E202" s="97">
        <x:v>HP CLJ M476dn MFP</x:v>
      </x:c>
      <x:c r="F202" s="97">
        <x:v>M650 - Annex</x:v>
      </x:c>
      <x:c r="G202" s="97" t="str">
        <x:v>24</x:v>
      </x:c>
      <x:c r="H202" s="97" t="str">
        <x:v>Device no longer prints. Has to be turned off and back on then prints 1 page and you have to do it again</x:v>
      </x:c>
      <x:c r="I202" s="98" t="str">
        <x:v>1/11/2016:  Left message w/Jon.  Emailed Verity.  Per Verity:  call was closed on 1-8-16 from 1:55 to 3:30. We reconfigured the network and upgraded the firmware.  Call complete.</x:v>
      </x:c>
    </x:row>
    <x:row r="203" spans="1:7" x14ac:dyDescent="0.25">
      <x:c r="B203" s="90">
        <x:v>10/9/2015</x:v>
      </x:c>
      <x:c r="C203" s="26">
        <x:v>Jon Currid 8178702227 /jecurrid@morsco.com</x:v>
      </x:c>
      <x:c r="D203" s="26" t="str">
        <x:v>FPR48616</x:v>
      </x:c>
      <x:c r="E203" s="26">
        <x:v>HP CLJ M476dn MFP</x:v>
      </x:c>
      <x:c r="F203" s="26">
        <x:v>M650 - Annex</x:v>
      </x:c>
      <x:c r="G203" s="26" t="n">
        <x:v>24.000000</x:v>
      </x:c>
      <x:c r="H203" s="26" t="str">
        <x:v>Toner</x:v>
      </x:c>
      <x:c r="I203" s="91" t="str">
        <x:v>No Work Order Remarks</x:v>
      </x:c>
    </x:row>
    <x:row r="204" spans="1:7" x14ac:dyDescent="0.25">
      <x:c r="B204" s="96">
        <x:v>3/7/2018</x:v>
      </x:c>
      <x:c r="C204" s="97">
        <x:v>Norma Reyes 210-541-0285 /vnaik@fprus.com</x:v>
      </x:c>
      <x:c r="D204" s="97" t="str">
        <x:v>FPR48620</x:v>
      </x:c>
      <x:c r="E204" s="97">
        <x:v>HP CLJ M476dn MFP</x:v>
      </x:c>
      <x:c r="F204" s="97">
        <x:v>1048 - San Antonio HVAC</x:v>
      </x:c>
      <x:c r="G204" s="97" t="str">
        <x:v>522</x:v>
      </x:c>
      <x:c r="H204" s="97" t="str">
        <x:v>Needs to be cleaned/serviced - toner is only printing halfway.</x:v>
      </x:c>
      <x:c r="I204" s="98" t="str">
        <x:v>3/12/2018: VG; r/s for another part.  Should be in today. 3/13/2018: VG; Issue resolved.  Left VM for Norma.  Call complete. </x:v>
      </x:c>
    </x:row>
    <x:row r="205" spans="1:7" x14ac:dyDescent="0.25">
      <x:c r="B205" s="90">
        <x:v>7/28/2017</x:v>
      </x:c>
      <x:c r="C205" s="26">
        <x:v>Norma Reyes 210-541-0285 /areichhart@fprus.com</x:v>
      </x:c>
      <x:c r="D205" s="26" t="str">
        <x:v>FPR48620</x:v>
      </x:c>
      <x:c r="E205" s="26">
        <x:v>HP CLJ M476dn MFP</x:v>
      </x:c>
      <x:c r="F205" s="26">
        <x:v>1048 - San Antonio HVAC</x:v>
      </x:c>
      <x:c r="G205" s="26" t="n">
        <x:v>522.000000</x:v>
      </x:c>
      <x:c r="H205" s="26" t="str">
        <x:v>maintenance and cleaned</x:v>
      </x:c>
      <x:c r="I205" s="91" t="str">
        <x:v>7/31/2017: VG; no issues with the machine. The technician “cleaned it” but the machine was already clean from the last call on 6-24-17. Spoke w/Norma, it is now working to her satisfaction.  Call complete. </x:v>
      </x:c>
    </x:row>
    <x:row r="206" spans="1:7" x14ac:dyDescent="0.25">
      <x:c r="B206" s="96">
        <x:v>6/19/2017</x:v>
      </x:c>
      <x:c r="C206" s="97">
        <x:v>Kenny McMullen 210-541-0285 /areichhart@fprus.com</x:v>
      </x:c>
      <x:c r="D206" s="97" t="str">
        <x:v>FPR48620</x:v>
      </x:c>
      <x:c r="E206" s="97">
        <x:v>HP CLJ M476dn MFP</x:v>
      </x:c>
      <x:c r="F206" s="97">
        <x:v>1048 - San Antonio HVAC</x:v>
      </x:c>
      <x:c r="G206" s="97" t="str">
        <x:v>522</x:v>
      </x:c>
      <x:c r="H206" s="97" t="str">
        <x:v>poor print quality. ink is smeared.  already changed toner.</x:v>
      </x:c>
      <x:c r="I206" s="98" t="str">
        <x:v>6/20/2017: Spoke Eddie, it is now working to his satisfaction.  Call complete. </x:v>
      </x:c>
    </x:row>
    <x:row r="207" spans="1:7" x14ac:dyDescent="0.25">
      <x:c r="B207" s="90">
        <x:v>4/15/2016</x:v>
      </x:c>
      <x:c r="C207" s="26">
        <x:v>Tammi Vilanueva 817-259-0951 /vnaik@fprus.com</x:v>
      </x:c>
      <x:c r="D207" s="26" t="str">
        <x:v>FPR48621</x:v>
      </x:c>
      <x:c r="E207" s="26">
        <x:v>HP CLJ M476dn MFP</x:v>
      </x:c>
      <x:c r="F207" s="26">
        <x:v>M650 - Fort Worth (Corp)</x:v>
      </x:c>
      <x:c r="G207" s="26" t="n">
        <x:v>613.000000</x:v>
      </x:c>
      <x:c r="H207" s="26" t="str">
        <x:v>Will not finish initialization and remains offline.</x:v>
      </x:c>
      <x:c r="I207" s="91" t="str">
        <x:v>4/19/2016: Spoke w/Tammi, she was able to resolve the issue before tech came out.  Call complete. </x:v>
      </x:c>
    </x:row>
    <x:row r="208" spans="1:7" x14ac:dyDescent="0.25">
      <x:c r="B208" s="96">
        <x:v>2/7/2018</x:v>
      </x:c>
      <x:c r="C208" s="97">
        <x:v>Tammi Villanueva 817-259-0951 /vnaik@fprus.com</x:v>
      </x:c>
      <x:c r="D208" s="97" t="str">
        <x:v>FPR48621</x:v>
      </x:c>
      <x:c r="E208" s="97">
        <x:v>HP CLJ M476dn MFP</x:v>
      </x:c>
      <x:c r="F208" s="97">
        <x:v>M650 - Fort Worth (Corp)</x:v>
      </x:c>
      <x:c r="G208" s="97" t="str">
        <x:v>613</x:v>
      </x:c>
      <x:c r="H208" s="97" t="str">
        <x:v>Touch screen not working.</x:v>
      </x:c>
      <x:c r="I208" s="98" t="str">
        <x:v>Closing Notes:  2/9/18 - Cleared jobs from print queue and upgraded firmware. Call complete.  2/12/2018: MSC help desk closed the call.  Call complete. </x:v>
      </x:c>
    </x:row>
    <x:row r="209" spans="1:7" x14ac:dyDescent="0.25">
      <x:c r="B209" s="90">
        <x:v>1/18/2018</x:v>
      </x:c>
      <x:c r="C209" s="26">
        <x:v>Tammi Villanueva 817-259-0951 /vnaik@fprus.com</x:v>
      </x:c>
      <x:c r="D209" s="26" t="str">
        <x:v>FPR48621</x:v>
      </x:c>
      <x:c r="E209" s="26">
        <x:v>HP CLJ M476dn MFP</x:v>
      </x:c>
      <x:c r="F209" s="26">
        <x:v>M650 - Fort Worth (Corp)</x:v>
      </x:c>
      <x:c r="G209" s="26" t="n">
        <x:v>613.000000</x:v>
      </x:c>
      <x:c r="H209" s="26" t="str">
        <x:v>Prints have a black smudge down each side and black smudges in all areas of page. The cartridge has been changed and the cleaning function has been performed.</x:v>
      </x:c>
      <x:c r="I209" s="91" t="str">
        <x:v>1/19/2018: VG; faulty toner.  New one is being shipped.  Spoke w/Tammi, ok to close.  Call complete. </x:v>
      </x:c>
    </x:row>
    <x:row r="210" spans="1:7" x14ac:dyDescent="0.25">
      <x:c r="B210" s="96">
        <x:v>8/10/2018</x:v>
      </x:c>
      <x:c r="C210" s="97">
        <x:v>Tammy Villanueva 817-259-0951 /vnaik@fprus.com</x:v>
      </x:c>
      <x:c r="D210" s="97" t="str">
        <x:v>FPR48621</x:v>
      </x:c>
      <x:c r="E210" s="97">
        <x:v>HP CLJ M476dn MFP</x:v>
      </x:c>
      <x:c r="F210" s="97">
        <x:v>M650 - Fort Worth (Corp)</x:v>
      </x:c>
      <x:c r="G210" s="97" t="str">
        <x:v>613</x:v>
      </x:c>
      <x:c r="H210" s="97" t="str">
        <x:v>Intermittently not responsive when printing or trying to select options on keypad.</x:v>
      </x:c>
      <x:c r="I210" s="98" t="str">
        <x:v>8/13/2018: VG; complete. We upgraded the firmware.  Left VM for Tammy.  Call complete. </x:v>
      </x:c>
    </x:row>
    <x:row r="211" spans="1:7" x14ac:dyDescent="0.25">
      <x:c r="B211" s="90">
        <x:v>11/17/2014</x:v>
      </x:c>
      <x:c r="C211" s="26">
        <x:v>Jeff Stevens 817-259-0953 /arieper@fprus.com</x:v>
      </x:c>
      <x:c r="D211" s="26" t="str">
        <x:v>FPR48622</x:v>
      </x:c>
      <x:c r="E211" s="26">
        <x:v>HP CLJ M476dn MFP</x:v>
      </x:c>
      <x:c r="F211" s="26">
        <x:v>M650 - Fort Worth (Corp)</x:v>
      </x:c>
      <x:c r="G211" s="26" t="n">
        <x:v>52.000000</x:v>
      </x:c>
      <x:c r="H211" s="26" t="str">
        <x:v>Device says "while supplies last" when printing.</x:v>
      </x:c>
      <x:c r="I211" s="91" t="str">
        <x:v>No Work Order Remarks</x:v>
      </x:c>
    </x:row>
    <x:row r="212" spans="1:7" x14ac:dyDescent="0.25">
      <x:c r="B212" s="96">
        <x:v>10/3/2018</x:v>
      </x:c>
      <x:c r="C212" s="97">
        <x:v>Trish Andermann 817-778-4193 /vnaik@fprus.com</x:v>
      </x:c>
      <x:c r="D212" s="97" t="str">
        <x:v>FPR48622</x:v>
      </x:c>
      <x:c r="E212" s="97">
        <x:v>HP CLJ M476dn MFP</x:v>
      </x:c>
      <x:c r="F212" s="97">
        <x:v>M650 - Fort Worth (Corp)</x:v>
      </x:c>
      <x:c r="G212" s="97" t="str">
        <x:v>52</x:v>
      </x:c>
      <x:c r="H212" s="97" t="str">
        <x:v>Grey edges on print jobs. Also - print jobs will stop after single page, must cycle power to get it to keep printing.</x:v>
      </x:c>
      <x:c r="I212" s="98" t="str">
        <x:v>10/4/2018: Unable to reach Trish.  VG; complete, we upgraded the firmware and replaced the black and magenta toners. Call complete. </x:v>
      </x:c>
    </x:row>
    <x:row r="213" spans="1:7" x14ac:dyDescent="0.25">
      <x:c r="B213" s="90">
        <x:v>11/5/2014</x:v>
      </x:c>
      <x:c r="C213" s="26">
        <x:v>Robert Janscha 214-446-1273 /rejanscha@morsco.com</x:v>
      </x:c>
      <x:c r="D213" s="26" t="str">
        <x:v>FPR48623</x:v>
      </x:c>
      <x:c r="E213" s="26">
        <x:v>HP CLJ M476dn MFP</x:v>
      </x:c>
      <x:c r="F213" s="26">
        <x:v>M650 - Annex</x:v>
      </x:c>
      <x:c r="G213" s="26" t="n">
        <x:v>1097.000000</x:v>
      </x:c>
      <x:c r="H213" s="26" t="str">
        <x:v>Hangs when printing color page from powerpoint, even if just 1 page printed, will print same document, all pages, black and white, occurs with multiple documents for a few weeks now</x:v>
      </x:c>
      <x:c r="I213" s="91" t="str">
        <x:v>11/6/14 received closing notes: Upgraded the Firmware - Tested Left </x:v>
      </x:c>
    </x:row>
    <x:row r="214" spans="1:7" x14ac:dyDescent="0.25">
      <x:c r="B214" s="96">
        <x:v>1/5/2017</x:v>
      </x:c>
      <x:c r="C214" s="97">
        <x:v>Jonathan Medlock 214-447-0411 /vnaik@fprus.com</x:v>
      </x:c>
      <x:c r="D214" s="97" t="str">
        <x:v>FPR48623</x:v>
      </x:c>
      <x:c r="E214" s="97">
        <x:v>HP CLJ M476dn MFP</x:v>
      </x:c>
      <x:c r="F214" s="97">
        <x:v>M650 - Annex</x:v>
      </x:c>
      <x:c r="G214" s="97" t="str">
        <x:v>1,097</x:v>
      </x:c>
      <x:c r="H214" s="97" t="str">
        <x:v>Not printing - unresponsive on network.</x:v>
      </x:c>
      <x:c r="I214" s="98" t="str">
        <x:v>1/6/2017: Spoke w/Sam at the MSC help desk.  Issue resolved. Call complete. </x:v>
      </x:c>
    </x:row>
    <x:row r="215" spans="1:7" x14ac:dyDescent="0.25">
      <x:c r="B215" s="90">
        <x:v>9/21/2018</x:v>
      </x:c>
      <x:c r="C215" s="26">
        <x:v>Sam Swafford 682-730-5283 /vnaik@fprus.com</x:v>
      </x:c>
      <x:c r="D215" s="26" t="str">
        <x:v>FPR48623</x:v>
      </x:c>
      <x:c r="E215" s="26">
        <x:v>HP CLJ M476dn MFP</x:v>
      </x:c>
      <x:c r="F215" s="26">
        <x:v>M650 - Annex</x:v>
      </x:c>
      <x:c r="G215" s="26" t="n">
        <x:v>1097.000000</x:v>
      </x:c>
      <x:c r="H215" s="26" t="str">
        <x:v>Calibration message but never completes calibration.  Must cycle power to get message to go away.</x:v>
      </x:c>
      <x:c r="I215" s="91" t="str">
        <x:v>9/24/2018: VG; completed on 9/21/18 – could not duplicate issues. MSC Help Desk closed call.  Call complete. </x:v>
      </x:c>
    </x:row>
    <x:row r="216" spans="1:7" x14ac:dyDescent="0.25">
      <x:c r="B216" s="96">
        <x:v>5/7/2018</x:v>
      </x:c>
      <x:c r="C216" s="97">
        <x:v>Sam Swafford 682-730-5283 /vnaik@fprus.com</x:v>
      </x:c>
      <x:c r="D216" s="97" t="str">
        <x:v>FPR48623</x:v>
      </x:c>
      <x:c r="E216" s="97">
        <x:v>HP CLJ M476dn MFP</x:v>
      </x:c>
      <x:c r="F216" s="97">
        <x:v>M650 - Annex</x:v>
      </x:c>
      <x:c r="G216" s="97" t="str">
        <x:v>1,097</x:v>
      </x:c>
      <x:c r="H216" s="97" t="str">
        <x:v>Grinding noise when printing - intermittent sound.  May need rollers replaced.</x:v>
      </x:c>
      <x:c r="I216" s="98" t="str">
        <x:v>5/8/2018: MSC Help Desk closed the call.  Call complete.</x:v>
      </x:c>
    </x:row>
    <x:row r="217" spans="1:7" x14ac:dyDescent="0.25">
      <x:c r="B217" s="90">
        <x:v>9/22/2014</x:v>
      </x:c>
      <x:c r="C217" s="26">
        <x:v>Tammi Villanueva 817-259-0951 /tkvillanueva@morsco.com</x:v>
      </x:c>
      <x:c r="D217" s="26" t="str">
        <x:v>FPR48624</x:v>
      </x:c>
      <x:c r="E217" s="26">
        <x:v>HP LJ M425</x:v>
      </x:c>
      <x:c r="F217" s="26">
        <x:v>M650 - Fort Worth (Corp)</x:v>
      </x:c>
      <x:c r="G217" s="26" t="n">
        <x:v>81.000000</x:v>
      </x:c>
      <x:c r="H217" s="26" t="str">
        <x:v>The unit will not copy or print without being rebooted after each use.  Sometimes it prints garbage and gives the error document feed misfed.  We only have two printer in this department.  Please send service at soon as possible  Thanks you.</x:v>
      </x:c>
      <x:c r="I217" s="91" t="str">
        <x:v>9/29/14 Tammi confirmed issu has been resolved. </x:v>
      </x:c>
    </x:row>
    <x:row r="218" spans="1:7" x14ac:dyDescent="0.25">
      <x:c r="B218" s="96">
        <x:v>11/5/2014</x:v>
      </x:c>
      <x:c r="C218" s="97">
        <x:v>carmen 8173360451 /cguel@morsco.com</x:v>
      </x:c>
      <x:c r="D218" s="97" t="str">
        <x:v>FPR48625</x:v>
      </x:c>
      <x:c r="E218" s="97">
        <x:v>HP LJ M425</x:v>
      </x:c>
      <x:c r="F218" s="97">
        <x:v>1105 - Dallas</x:v>
      </x:c>
      <x:c r="G218" s="97" t="str">
        <x:v>240</x:v>
      </x:c>
      <x:c r="H218" s="97" t="str">
        <x:v>would like to have printer moved to our counter sales people.</x:v>
      </x:c>
      <x:c r="I218" s="98" t="str">
        <x:v>No Work Order Remarks</x:v>
      </x:c>
    </x:row>
    <x:row r="219" spans="1:7" x14ac:dyDescent="0.25">
      <x:c r="B219" s="90">
        <x:v>6/12/2015</x:v>
      </x:c>
      <x:c r="C219" s="26">
        <x:v>Travis Partee' 817-336-0451 /vnaik@fprus.com</x:v>
      </x:c>
      <x:c r="D219" s="26" t="str">
        <x:v>FPR48625</x:v>
      </x:c>
      <x:c r="E219" s="26">
        <x:v>HP LJ M425</x:v>
      </x:c>
      <x:c r="F219" s="26">
        <x:v>1105 - Dallas</x:v>
      </x:c>
      <x:c r="G219" s="26" t="n">
        <x:v>240.000000</x:v>
      </x:c>
      <x:c r="H219" s="26" t="str">
        <x:v>"Uploading" signal stays on; users have to cycle power to get machine running. Will work for two minutes, then goes back to "uploading"</x:v>
      </x:c>
      <x:c r="I219" s="91" t="str">
        <x:v>The tech cleared the jobs from the queue remotely and upgraded the firmware.  Confirmed with Adam.</x:v>
      </x:c>
    </x:row>
    <x:row r="220" spans="1:7" x14ac:dyDescent="0.25">
      <x:c r="B220" s="96">
        <x:v>3/13/2017</x:v>
      </x:c>
      <x:c r="C220" s="97">
        <x:v>Wendy Bass 214-446-1265 /areichhart@fprus.com</x:v>
      </x:c>
      <x:c r="D220" s="97" t="str">
        <x:v>FPR48630</x:v>
      </x:c>
      <x:c r="E220" s="97">
        <x:v>HP LJ M425</x:v>
      </x:c>
      <x:c r="F220" s="97">
        <x:v>M650 - Annex</x:v>
      </x:c>
      <x:c r="G220" s="97" t="str">
        <x:v>2,484</x:v>
      </x:c>
      <x:c r="H220" s="97" t="str">
        <x:v>We need to get this printer cleaned – it is leaving smudges along one side of each document</x:v>
      </x:c>
      <x:c r="I220" s="98" t="str">
        <x:v>   3/15/2017: Emailed tech for an ETA when they will be out with the part.  3/16/2017: Spoke w/Wendy, Ok to close if tech says it is working.  VG; Fuser replaced.  Call complete. </x:v>
      </x:c>
    </x:row>
    <x:row r="221" spans="1:7" x14ac:dyDescent="0.25">
      <x:c r="B221" s="90">
        <x:v>4/10/2017</x:v>
      </x:c>
      <x:c r="C221" s="26">
        <x:v>Wendy Bass / Jeff 214-446-1265 /vnaik@fprus.com</x:v>
      </x:c>
      <x:c r="D221" s="26" t="str">
        <x:v>FPR48630</x:v>
      </x:c>
      <x:c r="E221" s="26">
        <x:v>HP LJ M425</x:v>
      </x:c>
      <x:c r="F221" s="26">
        <x:v>M650 - Annex</x:v>
      </x:c>
      <x:c r="G221" s="26" t="n">
        <x:v>2484.000000</x:v>
      </x:c>
      <x:c r="H221" s="26" t="str">
        <x:v>Engine Error and prints only half of a page</x:v>
      </x:c>
      <x:c r="I221" s="91" t="str">
        <x:v>4/11/2017: Left VM for Wendy.  VG; completed yesterday, we reseated the toner cartridge.  Call complete. </x:v>
      </x:c>
    </x:row>
    <x:row r="222" spans="1:7" x14ac:dyDescent="0.25">
      <x:c r="B222" s="96">
        <x:v>5/5/2015</x:v>
      </x:c>
      <x:c r="C222" s="97">
        <x:v>Stacy Evans 817-259-0964 /vnaik@fprus.com</x:v>
      </x:c>
      <x:c r="D222" s="97" t="str">
        <x:v>FPR48632</x:v>
      </x:c>
      <x:c r="E222" s="97">
        <x:v>HP LJ M425</x:v>
      </x:c>
      <x:c r="F222" s="97">
        <x:v>1003 - Dallas</x:v>
      </x:c>
      <x:c r="G222" s="97" t="str">
        <x:v>1,738</x:v>
      </x:c>
      <x:c r="H222" s="97" t="str">
        <x:v>Paper jam in cartridge area when printing. Not completely unusable.</x:v>
      </x:c>
      <x:c r="I222" s="98" t="str">
        <x:v>5/6/15 received closing notes: replaced toner. </x:v>
      </x:c>
    </x:row>
    <x:row r="223" spans="1:7" x14ac:dyDescent="0.25">
      <x:c r="B223" s="90">
        <x:v>7/14/2015</x:v>
      </x:c>
      <x:c r="C223" s="26">
        <x:v>Jessica 817-259-0963 /vnaik@fprus.com</x:v>
      </x:c>
      <x:c r="D223" s="26" t="str">
        <x:v>FPR48632</x:v>
      </x:c>
      <x:c r="E223" s="26">
        <x:v>HP LJ M425</x:v>
      </x:c>
      <x:c r="F223" s="26">
        <x:v>1003 - Dallas</x:v>
      </x:c>
      <x:c r="G223" s="26" t="n">
        <x:v>1738.000000</x:v>
      </x:c>
      <x:c r="H223" s="26" t="str">
        <x:v>Piece fell out of printer - now it is jamming.</x:v>
      </x:c>
      <x:c r="I223" s="91" t="str">
        <x:v>7/14/15 - Morrison Help Desk confirmed the jam has been fixed.  Call closed. </x:v>
      </x:c>
    </x:row>
    <x:row r="224" spans="1:7" x14ac:dyDescent="0.25">
      <x:c r="B224" s="96">
        <x:v>7/24/2014</x:v>
      </x:c>
      <x:c r="C224" s="97">
        <x:v>Elaine 682-730-5012 /vnaik@fprus.com</x:v>
      </x:c>
      <x:c r="D224" s="97" t="str">
        <x:v>FPR48634</x:v>
      </x:c>
      <x:c r="E224" s="97">
        <x:v>HP LJ M425</x:v>
      </x:c>
      <x:c r="F224" s="97">
        <x:v>M650 - Annex</x:v>
      </x:c>
      <x:c r="G224" s="97" t="str">
        <x:v>1,481</x:v>
      </x:c>
      <x:c r="H224" s="97" t="str">
        <x:v>Fax rings but doesn't pick up.  Connected to VOIP box.</x:v>
      </x:c>
      <x:c r="I224" s="98" t="str">
        <x:v>7/30/14 Received closing notes: Re-Initialized fax and configured settings - tested.
</x:v>
      </x:c>
    </x:row>
    <x:row r="225" spans="1:7" x14ac:dyDescent="0.25">
      <x:c r="B225" s="90">
        <x:v>2/6/2017</x:v>
      </x:c>
      <x:c r="C225" s="26">
        <x:v>Jonathan Medlock 214-447-0411 /areichhart@fprus.com</x:v>
      </x:c>
      <x:c r="D225" s="26" t="str">
        <x:v>FPR48634</x:v>
      </x:c>
      <x:c r="E225" s="26">
        <x:v>HP LJ M425</x:v>
      </x:c>
      <x:c r="F225" s="26">
        <x:v>M650 - Annex</x:v>
      </x:c>
      <x:c r="G225" s="26" t="n">
        <x:v>1481.000000</x:v>
      </x:c>
      <x:c r="H225" s="26" t="str">
        <x:v>The top feeder of our scanning printer gives a paper jam error when we try to scan multiple pages. I have tried cleaning it out, but there must be something stuck internally that is causing it not to work correctly.</x:v>
      </x:c>
      <x:c r="I225" s="91" t="str">
        <x:v>2/7/2017 - Emailed VG for update.  2/8/2017: VG; R/S for part - ETA - 2/9/2017.   2/9/2017: Ricoh; issue resolved.   Call complete - number goes to Help desk.  </x:v>
      </x:c>
    </x:row>
    <x:row r="226" spans="1:7" x14ac:dyDescent="0.25">
      <x:c r="B226" s="96">
        <x:v>10/11/2017</x:v>
      </x:c>
      <x:c r="C226" s="97">
        <x:v>Jonathan Medlock / Stacy 214-447-0411 /vnaik@fprus.com</x:v>
      </x:c>
      <x:c r="D226" s="97" t="str">
        <x:v>FPR48634</x:v>
      </x:c>
      <x:c r="E226" s="97">
        <x:v>HP LJ M425</x:v>
      </x:c>
      <x:c r="F226" s="97">
        <x:v>M650 - Annex</x:v>
      </x:c>
      <x:c r="G226" s="97" t="str">
        <x:v>1,481</x:v>
      </x:c>
      <x:c r="H226" s="97" t="str">
        <x:v>Jammed this morning - unable to remove jam.  - urgent - eclipse printer.</x:v>
      </x:c>
      <x:c r="I226" s="98" t="str">
        <x:v>10/12/2017: Unable to reach Stacy.  VG; replaced the fuser yesterday. Call complete. </x:v>
      </x:c>
    </x:row>
    <x:row r="227" spans="1:7" x14ac:dyDescent="0.25">
      <x:c r="B227" s="90">
        <x:v>2/28/2018</x:v>
      </x:c>
      <x:c r="C227" s="26">
        <x:v>Mike Gilder 817-259-0968 /vnaik@fprus.com</x:v>
      </x:c>
      <x:c r="D227" s="26" t="str">
        <x:v>FPR48646</x:v>
      </x:c>
      <x:c r="E227" s="26">
        <x:v>HP LJ M401dn</x:v>
      </x:c>
      <x:c r="F227" s="26">
        <x:v>1080 - Grand Prairie DFW Showroom</x:v>
      </x:c>
      <x:c r="G227" s="26" t="n">
        <x:v>937.000000</x:v>
      </x:c>
      <x:c r="H227" s="26" t="str">
        <x:v>Machine needs thorough cleaning.  Also need to clean FPR48774, FPR49576, FPR51504 , FPR48610, FPR51505 &amp; FPR49040</x:v>
      </x:c>
      <x:c r="I227" s="91" t="str">
        <x:v>3/1/2018: VG; we replaced the toner. The technician did clean all of the other machines. Left VM for Mike.  Call complete. </x:v>
      </x:c>
    </x:row>
    <x:row r="228" spans="1:7" x14ac:dyDescent="0.25">
      <x:c r="B228" s="96">
        <x:v>7/28/2016</x:v>
      </x:c>
      <x:c r="C228" s="97">
        <x:v>Jason Russell 254-757-2109 /vnaik@fprus.com</x:v>
      </x:c>
      <x:c r="D228" s="97" t="str">
        <x:v>FPR48666</x:v>
      </x:c>
      <x:c r="E228" s="97">
        <x:v>HP LJ M425</x:v>
      </x:c>
      <x:c r="F228" s="97">
        <x:v>1017 - Waco Utilities</x:v>
      </x:c>
      <x:c r="G228" s="97" t="str">
        <x:v>1</x:v>
      </x:c>
      <x:c r="H228" s="97" t="str">
        <x:v>Only printing when someone pushes power button. Screen goes dark and then switches to "initializing." Ongoing issue.</x:v>
      </x:c>
      <x:c r="I228" s="98" t="str">
        <x:v>7/29/2016: Spoke w/Jason, tech has not been there.  VG; Tech will be onsite today to clear que and upgrade the firmware. Left VM for Jason. 8/1/2016: Left VM for Jason. Emailed VG. 8/2/2016: Spoke w/Jason, it is now working to his satisfaction. Call co...</x:v>
      </x:c>
    </x:row>
    <x:row r="229" spans="1:7" x14ac:dyDescent="0.25">
      <x:c r="B229" s="90">
        <x:v>5/18/2015</x:v>
      </x:c>
      <x:c r="C229" s="26">
        <x:v>Elaine Hollis 817-870-2227 /vnaik@fprus.com</x:v>
      </x:c>
      <x:c r="D229" s="26" t="str">
        <x:v>FPR48668</x:v>
      </x:c>
      <x:c r="E229" s="26">
        <x:v>Ricoh SP C320DN</x:v>
      </x:c>
      <x:c r="F229" s="26">
        <x:v>M650 - Fort Worth (Corp)</x:v>
      </x:c>
      <x:c r="G229" s="26" t="n">
        <x:v>0.000000</x:v>
      </x:c>
      <x:c r="H229" s="26" t="str">
        <x:v>Error code SC899; cycled power multiple times - no improvement.</x:v>
      </x:c>
      <x:c r="I229" s="91" t="str">
        <x:v>5/27/15 Parts have been replaced, and device has been fixed. </x:v>
      </x:c>
    </x:row>
    <x:row r="230" spans="1:7" x14ac:dyDescent="0.25">
      <x:c r="B230" s="96">
        <x:v>5/9/2017</x:v>
      </x:c>
      <x:c r="C230" s="97">
        <x:v>Jon Baden Jr 254-753-1591 /areichhart@fprus.com</x:v>
      </x:c>
      <x:c r="D230" s="97" t="str">
        <x:v>FPR48669</x:v>
      </x:c>
      <x:c r="E230" s="97">
        <x:v>Ricoh SP C320DN</x:v>
      </x:c>
      <x:c r="F230" s="97">
        <x:v>1017 - Waco</x:v>
      </x:c>
      <x:c r="G230" s="97" t="str">
        <x:v>68</x:v>
      </x:c>
      <x:c r="H230" s="97" t="str">
        <x:v>TERM ID 1017 SL IS FLASHING AN ALERT
WE NEED TO REPLACE THE FUSING UNIT.
PLEASE SPECIFY THIS TO THE SERVICE TECH THAT IT READS FUSING UNIT REPLACE SOON
</x:v>
      </x:c>
      <x:c r="I230" s="98" t="str">
        <x:v>  5/11/2017: Emailed Andy to get ETA on part.  5/12/2017: R/S for part - should be in Wednesday. 5/17/2017: Spoke w/Terry, it is now working to his satisfaction.  Call complete. </x:v>
      </x:c>
    </x:row>
    <x:row r="231" spans="1:7" x14ac:dyDescent="0.25">
      <x:c r="B231" s="90">
        <x:v>12/14/2016</x:v>
      </x:c>
      <x:c r="C231" s="26">
        <x:v>John Baden Jr 254-753-1591 /areichhart@fprus.com</x:v>
      </x:c>
      <x:c r="D231" s="26" t="str">
        <x:v>FPR48669</x:v>
      </x:c>
      <x:c r="E231" s="26">
        <x:v>Ricoh SP C320DN</x:v>
      </x:c>
      <x:c r="F231" s="26">
        <x:v>1017 - Waco</x:v>
      </x:c>
      <x:c r="G231" s="26" t="n">
        <x:v>68.000000</x:v>
      </x:c>
      <x:c r="H231" s="26" t="str">
        <x:v>PRINTER IS MESSING UP.
ITS PRINTING 2 PAGES AND JAMS
</x:v>
      </x:c>
      <x:c r="I231" s="91" t="str">
        <x:v>  12/20/2016: Andy said tech will be out by EOD. 12/21/16 - Ricoh tech has marked call complete.  12/22/2016: Spoke with Rick, it is ok to close.  Call complete. </x:v>
      </x:c>
    </x:row>
    <x:row r="232" spans="1:7" x14ac:dyDescent="0.25">
      <x:c r="B232" s="96">
        <x:v>3/19/2015</x:v>
      </x:c>
      <x:c r="C232" s="97">
        <x:v>Candace Brown 254-753-1591 /vnaik@fprus.com</x:v>
      </x:c>
      <x:c r="D232" s="97" t="str">
        <x:v>FPR48669</x:v>
      </x:c>
      <x:c r="E232" s="97">
        <x:v>Ricoh SP C320DN</x:v>
      </x:c>
      <x:c r="F232" s="97">
        <x:v>1017 - Waco</x:v>
      </x:c>
      <x:c r="G232" s="97" t="str">
        <x:v>68</x:v>
      </x:c>
      <x:c r="H232" s="97" t="str">
        <x:v>Constant paper jams.</x:v>
      </x:c>
      <x:c r="I232" s="98" t="str">
        <x:v>3/23/15 Candace confirmed issue has been resolved. </x:v>
      </x:c>
    </x:row>
    <x:row r="233" spans="1:7" x14ac:dyDescent="0.25">
      <x:c r="B233" s="90">
        <x:v>6/2/2016</x:v>
      </x:c>
      <x:c r="C233" s="26">
        <x:v>Jon Baden Jr 254-753-1591 /vnaik@fprus.com</x:v>
      </x:c>
      <x:c r="D233" s="26" t="str">
        <x:v>FPR48669</x:v>
      </x:c>
      <x:c r="E233" s="26">
        <x:v>Ricoh SP C320DN</x:v>
      </x:c>
      <x:c r="F233" s="26">
        <x:v>1017 - Waco</x:v>
      </x:c>
      <x:c r="G233" s="26" t="n">
        <x:v>68.000000</x:v>
      </x:c>
      <x:c r="H233" s="26" t="str">
        <x:v>Won't connect to DHCP after lightening strike. IT sent to site to troubleshoot - still unable to connect. Computers have damaged NICs - not sure if that is the issue here.</x:v>
      </x:c>
      <x:c r="I233" s="91" t="str">
        <x:v>6/3/2016: Spoke w/Jon, tech is coming back out in the afternoon with part.   6/6/2016: Spoke w/Jon, tech came back out w/parts.  Is now able to print but will not connect to the network. Veena is letting MSC know. Call complete. </x:v>
      </x:c>
    </x:row>
    <x:row r="234" spans="1:7" x14ac:dyDescent="0.25">
      <x:c r="B234" s="96">
        <x:v>9/14/2016</x:v>
      </x:c>
      <x:c r="C234" s="97">
        <x:v>Elizabeth Murillo-Sanchez 254-753-1591 /vnaik@fprus.com</x:v>
      </x:c>
      <x:c r="D234" s="97" t="str">
        <x:v>FPR48669</x:v>
      </x:c>
      <x:c r="E234" s="97">
        <x:v>Ricoh SP C320DN</x:v>
      </x:c>
      <x:c r="F234" s="97">
        <x:v>1017 - Waco</x:v>
      </x:c>
      <x:c r="G234" s="97" t="str">
        <x:v>68</x:v>
      </x:c>
      <x:c r="H234" s="97" t="str">
        <x:v>Jamming after 15 pages.</x:v>
      </x:c>
      <x:c r="I234" s="98" t="str">
        <x:v>9/15/2016: Ricoh has resolved the issue. Spoke to Elizabeth, it is now working to her satisfaction.  Call complete. </x:v>
      </x:c>
    </x:row>
    <x:row r="235" spans="1:7" x14ac:dyDescent="0.25">
      <x:c r="B235" s="90">
        <x:v>10/11/2017</x:v>
      </x:c>
      <x:c r="C235" s="26">
        <x:v>Brad Marsh 817-870-2227 /vnaik@fprus.com</x:v>
      </x:c>
      <x:c r="D235" s="26" t="str">
        <x:v>FPR48670</x:v>
      </x:c>
      <x:c r="E235" s="26">
        <x:v>Ricoh SP C320DN</x:v>
      </x:c>
      <x:c r="F235" s="26">
        <x:v>1401 - Athens</x:v>
      </x:c>
      <x:c r="G235" s="26" t="n">
        <x:v>49.000000</x:v>
      </x:c>
      <x:c r="H235" s="26" t="str">
        <x:v>fusing unit replacement required.</x:v>
      </x:c>
      <x:c r="I235" s="91" t="str">
        <x:v>10/12/2017: Ricoh; pending - emailed tech for an update.  10/16/2017: New service request has been placed.  In our warehouse for repairs.  Call complete. </x:v>
      </x:c>
    </x:row>
    <x:row r="236" spans="1:7" x14ac:dyDescent="0.25">
      <x:c r="B236" s="96">
        <x:v>10/31/2017</x:v>
      </x:c>
      <x:c r="C236" s="97">
        <x:v>Andrea Reichhart  972-650-0700 /areichhart@fprus.com</x:v>
      </x:c>
      <x:c r="D236" s="97" t="str">
        <x:v>FPR48670</x:v>
      </x:c>
      <x:c r="E236" s="97">
        <x:v>Ricoh SP C320DN</x:v>
      </x:c>
      <x:c r="F236" s="97">
        <x:v>1401 - Athens</x:v>
      </x:c>
      <x:c r="G236" s="97" t="str">
        <x:v>49</x:v>
      </x:c>
      <x:c r="H236" s="97" t="str">
        <x:v>maint kit in - need a tech to install</x:v>
      </x:c>
      <x:c r="I236" s="98" t="str">
        <x:v>11/1/2017: Ricoh; issue resolved.  Call complete. </x:v>
      </x:c>
    </x:row>
    <x:row r="237" spans="1:7" x14ac:dyDescent="0.25">
      <x:c r="B237" s="90">
        <x:v>10/13/2017</x:v>
      </x:c>
      <x:c r="C237" s="26">
        <x:v>Stacy Moore / Veena Naik 972-650-0700 /vnaik@fprus.com</x:v>
      </x:c>
      <x:c r="D237" s="26" t="str">
        <x:v>FPR48670</x:v>
      </x:c>
      <x:c r="E237" s="26">
        <x:v>Ricoh SP C320DN</x:v>
      </x:c>
      <x:c r="F237" s="26">
        <x:v>1401 - Athens</x:v>
      </x:c>
      <x:c r="G237" s="26" t="n">
        <x:v>49.000000</x:v>
      </x:c>
      <x:c r="H237" s="26" t="str">
        <x:v>Fuser error</x:v>
      </x:c>
      <x:c r="I237" s="91" t="str">
        <x:v>  10/19/2017: R/S for maint kit - back ordered until 10/23 10/24/2017: Part is still on backorder. 10/27/2017: emailed for tracking. 10/30/2017: Emailed Andy. 10/31/2017: part in.  New call has been placed.  Call complete. </x:v>
      </x:c>
    </x:row>
    <x:row r="238" spans="1:7" x14ac:dyDescent="0.25">
      <x:c r="B238" s="96">
        <x:v>12/26/2014</x:v>
      </x:c>
      <x:c r="C238" s="97">
        <x:v>Heather Wilson 817-870-2227 /arieper@fprus.com</x:v>
      </x:c>
      <x:c r="D238" s="97" t="str">
        <x:v>FPR48670</x:v>
      </x:c>
      <x:c r="E238" s="97">
        <x:v>Ricoh SP C320DN</x:v>
      </x:c>
      <x:c r="F238" s="97">
        <x:v>1401 - Athens</x:v>
      </x:c>
      <x:c r="G238" s="97" t="str">
        <x:v>49</x:v>
      </x:c>
      <x:c r="H238" s="97" t="str">
        <x:v>waste toner bottle full</x:v>
      </x:c>
      <x:c r="I238" s="98" t="str">
        <x:v>1/5/15 Heather confirmed issue has been resolved. </x:v>
      </x:c>
    </x:row>
    <x:row r="239" spans="1:7" x14ac:dyDescent="0.25">
      <x:c r="B239" s="90">
        <x:v>6/1/2016</x:v>
      </x:c>
      <x:c r="C239" s="26">
        <x:v>Terri Street 936-756-3393 /tgstreet@morsco.com</x:v>
      </x:c>
      <x:c r="D239" s="26" t="str">
        <x:v>FPR48672</x:v>
      </x:c>
      <x:c r="E239" s="26">
        <x:v>Ricoh SP C320DN</x:v>
      </x:c>
      <x:c r="F239" s="26">
        <x:v>1030 - Conroe</x:v>
      </x:c>
      <x:c r="G239" s="26" t="n">
        <x:v>0.000000</x:v>
      </x:c>
      <x:c r="H239" s="26" t="str">
        <x:v>Display is faded out and locked out of feature to print configuration page.</x:v>
      </x:c>
      <x:c r="I239" s="91" t="str">
        <x:v>No Work Order Remarks</x:v>
      </x:c>
    </x:row>
    <x:row r="240" spans="1:7" x14ac:dyDescent="0.25">
      <x:c r="B240" s="96">
        <x:v>1/11/2016</x:v>
      </x:c>
      <x:c r="C240" s="97">
        <x:v>Brandon Hildebradt 936-753-3393 /vnaik@fprus.com</x:v>
      </x:c>
      <x:c r="D240" s="97" t="str">
        <x:v>FPR48672</x:v>
      </x:c>
      <x:c r="E240" s="97">
        <x:v>Ricoh SP C320DN</x:v>
      </x:c>
      <x:c r="F240" s="97">
        <x:v>1030 - Conroe</x:v>
      </x:c>
      <x:c r="G240" s="97" t="str">
        <x:v/>
      </x:c>
      <x:c r="H240" s="97" t="str">
        <x:v>Service call message: SC542</x:v>
      </x:c>
      <x:c r="I240" s="98" t="str">
        <x:v>1/13/2016:  Spoke w/Terri tech has not been out.  Called Ricoh escalated the call.  Called Terri telling her Ricoh should be calling with ETA. (phone # is wrong on call 936-756-3393)  1/14/2016:  Spoke w/Terri it is working to her satisfaction.  Call c...</x:v>
      </x:c>
    </x:row>
    <x:row r="241" spans="1:7" x14ac:dyDescent="0.25">
      <x:c r="B241" s="90">
        <x:v>1/20/2017</x:v>
      </x:c>
      <x:c r="C241" s="26">
        <x:v>Brandon Hildebrandt 936-756-3393 /areichhart@fprus.com</x:v>
      </x:c>
      <x:c r="D241" s="26" t="str">
        <x:v>FPR48672</x:v>
      </x:c>
      <x:c r="E241" s="26">
        <x:v>Ricoh SP C320DN</x:v>
      </x:c>
      <x:c r="F241" s="26">
        <x:v>1030 - Conroe</x:v>
      </x:c>
      <x:c r="G241" s="26" t="n">
        <x:v>0.000000</x:v>
      </x:c>
      <x:c r="H241" s="26" t="str">
        <x:v>making grinding noises and alert light is on.</x:v>
      </x:c>
      <x:c r="I241" s="91" t="str">
        <x:v>1/23/2017: Call still in progress.  Reached out to Ricoh rep.  1/24/2017: Still in progress.  Getting an ETA for part.  1/25/2017: Part should arrive today and be installed tomorrow. 1/26/2017: Ricoh; issue resolved. MSC has closed call.  Call complete. </x:v>
      </x:c>
    </x:row>
    <x:row r="242" spans="1:7" x14ac:dyDescent="0.25">
      <x:c r="B242" s="96">
        <x:v>5/17/2017</x:v>
      </x:c>
      <x:c r="C242" s="97">
        <x:v>Brandon Hildebrandt 936-756-3393 /vnaik@fprus.com</x:v>
      </x:c>
      <x:c r="D242" s="97" t="str">
        <x:v>FPR48672</x:v>
      </x:c>
      <x:c r="E242" s="97">
        <x:v>Ricoh SP C320DN</x:v>
      </x:c>
      <x:c r="F242" s="97">
        <x:v>1030 - Conroe</x:v>
      </x:c>
      <x:c r="G242" s="97" t="str">
        <x:v/>
      </x:c>
      <x:c r="H242" s="97" t="str">
        <x:v>2" black streaks on printouts</x:v>
      </x:c>
      <x:c r="I242" s="98" t="str">
        <x:v>5/17/2017: Spoke w/ Terry, tech has ordered part.  5/18/2017: emailed Andy for update.  5/19/2017: Ricoh; issue resolved. Spoke w/Terry, it is now working to her satisfaction.  Call complete. </x:v>
      </x:c>
    </x:row>
    <x:row r="243" spans="1:7" x14ac:dyDescent="0.25">
      <x:c r="B243" s="90">
        <x:v>4/6/2018</x:v>
      </x:c>
      <x:c r="C243" s="26">
        <x:v>Jennifer Williams  817-870-2227 /areichhart@fprus.com</x:v>
      </x:c>
      <x:c r="D243" s="26" t="str">
        <x:v>FPR48673</x:v>
      </x:c>
      <x:c r="E243" s="26">
        <x:v>Ricoh SP C320DN</x:v>
      </x:c>
      <x:c r="F243" s="26">
        <x:v>M100 - Water Gardens Bldg.</x:v>
      </x:c>
      <x:c r="G243" s="26" t="n">
        <x:v>440.000000</x:v>
      </x:c>
      <x:c r="H243" s="26" t="str">
        <x:v>Pick up roller is worn out</x:v>
      </x:c>
      <x:c r="I243" s="91" t="str">
        <x:v>4/9/2018: Ricoh; issue resolved.  Left VM for Jennifer.  Call complete. </x:v>
      </x:c>
    </x:row>
    <x:row r="244" spans="1:7" x14ac:dyDescent="0.25">
      <x:c r="B244" s="96">
        <x:v>8/24/2017</x:v>
      </x:c>
      <x:c r="C244" s="97">
        <x:v>Mark Longbine 512-928-1110 /vnaik@fprus.com</x:v>
      </x:c>
      <x:c r="D244" s="97" t="str">
        <x:v>FPR48675</x:v>
      </x:c>
      <x:c r="E244" s="97">
        <x:v>Ricoh SP C320DN</x:v>
      </x:c>
      <x:c r="F244" s="97">
        <x:v>1012 - Austin Springdale</x:v>
      </x:c>
      <x:c r="G244" s="97" t="str">
        <x:v>227</x:v>
      </x:c>
      <x:c r="H244" s="97" t="str">
        <x:v>Clicking loudly and poor print quality.  Also has yellow and green splotches on paper.</x:v>
      </x:c>
      <x:c r="I244" s="98" t="str">
        <x:v>8/25/2017: Ricoh; issue resolved.  Left VM for Reggie.  Call complete. </x:v>
      </x:c>
    </x:row>
    <x:row r="245" spans="1:7" x14ac:dyDescent="0.25">
      <x:c r="B245" s="90">
        <x:v>7/17/2018</x:v>
      </x:c>
      <x:c r="C245" s="26">
        <x:v>David Rape 512-928-1110 /areichhart@fprus.com</x:v>
      </x:c>
      <x:c r="D245" s="26" t="str">
        <x:v>FPR48675</x:v>
      </x:c>
      <x:c r="E245" s="26">
        <x:v>Ricoh SP C320DN</x:v>
      </x:c>
      <x:c r="F245" s="26">
        <x:v>1012 - Austin Springdale</x:v>
      </x:c>
      <x:c r="G245" s="26" t="n">
        <x:v>227.000000</x:v>
      </x:c>
      <x:c r="H245" s="26" t="str">
        <x:v>User is not able to print to printer - Tried pinging printer -- Unable to ping Instructed user to turn the printer off for 15 seconds and turn it back on, Printer is still not pinging</x:v>
      </x:c>
      <x:c r="I245" s="91" t="str">
        <x:v>7/18/2018: Ricoh; issue resolved. Unable to reach Dave.  Call complete. </x:v>
      </x:c>
    </x:row>
    <x:row r="246" spans="1:7" x14ac:dyDescent="0.25">
      <x:c r="B246" s="96">
        <x:v>2/6/2015</x:v>
      </x:c>
      <x:c r="C246" s="97">
        <x:v>Mike Camp 817-870-2227 /vnaik@fprus.com</x:v>
      </x:c>
      <x:c r="D246" s="97" t="str">
        <x:v>FPR48678</x:v>
      </x:c>
      <x:c r="E246" s="97">
        <x:v>Ricoh SP C320DN</x:v>
      </x:c>
      <x:c r="F246" s="97">
        <x:v>M100 - Water Gardens Bldg.</x:v>
      </x:c>
      <x:c r="G246" s="97" t="str">
        <x:v>687</x:v>
      </x:c>
      <x:c r="H246" s="97" t="str">
        <x:v>False Jam error.</x:v>
      </x:c>
      <x:c r="I246" s="98" t="str">
        <x:v>2/9/15 Mike confirmed issue has been resolved. </x:v>
      </x:c>
    </x:row>
    <x:row r="247" spans="1:7" x14ac:dyDescent="0.25">
      <x:c r="B247" s="90">
        <x:v>5/25/2017</x:v>
      </x:c>
      <x:c r="C247" s="26">
        <x:v>John Tomasso 817-870-2227 /vnaik@fprus.com</x:v>
      </x:c>
      <x:c r="D247" s="26" t="str">
        <x:v>FPR48678</x:v>
      </x:c>
      <x:c r="E247" s="26">
        <x:v>Ricoh SP C320DN</x:v>
      </x:c>
      <x:c r="F247" s="26">
        <x:v>M100 - Water Gardens Bldg.</x:v>
      </x:c>
      <x:c r="G247" s="26" t="n">
        <x:v>687.000000</x:v>
      </x:c>
      <x:c r="H247" s="26" t="str">
        <x:v>Not printing with or without paper.</x:v>
      </x:c>
      <x:c r="I247" s="91" t="str">
        <x:v>5/25/2017: tech will be out this afternoon. 5/30/2017: R/S for part, came in from China.  Should be in tomorrow.  Tech will go out tomorrow afternoon or Thursday morning.  6/1/2017: Ricoh; issue resolved.  Left VM for John.  Call complete. </x:v>
      </x:c>
    </x:row>
    <x:row r="248" spans="1:7" x14ac:dyDescent="0.25">
      <x:c r="B248" s="96">
        <x:v>6/12/2017</x:v>
      </x:c>
      <x:c r="C248" s="97">
        <x:v>John Tomasso 817-984-5707 /vnaik@fprus.com</x:v>
      </x:c>
      <x:c r="D248" s="97" t="str">
        <x:v>FPR48678</x:v>
      </x:c>
      <x:c r="E248" s="97">
        <x:v>Ricoh SP C320DN</x:v>
      </x:c>
      <x:c r="F248" s="97">
        <x:v>M100 - Water Gardens Bldg.</x:v>
      </x:c>
      <x:c r="G248" s="97" t="str">
        <x:v>687</x:v>
      </x:c>
      <x:c r="H248" s="97" t="str">
        <x:v>Machine not printing. No error codes given.</x:v>
      </x:c>
      <x:c r="I248" s="98" t="str">
        <x:v>6/13/2017: Ricoh; call still pending - emailed tech for update.  Phone kept ringing, unable to reach John.  6/14/2017: Ricoh; issue resolved.  Spoke w/John, ok to close.  Call complete. </x:v>
      </x:c>
    </x:row>
    <x:row r="249" spans="1:7" x14ac:dyDescent="0.25">
      <x:c r="B249" s="90">
        <x:v>6/19/2017</x:v>
      </x:c>
      <x:c r="C249" s="26">
        <x:v>John Tomasso 817-984-5707 /vnaik@fprus.com</x:v>
      </x:c>
      <x:c r="D249" s="26" t="str">
        <x:v>FPR48678</x:v>
      </x:c>
      <x:c r="E249" s="26">
        <x:v>Ricoh SP C320DN</x:v>
      </x:c>
      <x:c r="F249" s="26">
        <x:v>M100 - Water Gardens Bldg.</x:v>
      </x:c>
      <x:c r="G249" s="26" t="n">
        <x:v>687.000000</x:v>
      </x:c>
      <x:c r="H249" s="26" t="str">
        <x:v>Jamming on every print job.</x:v>
      </x:c>
      <x:c r="I249" s="91" t="str">
        <x:v>6/20/2017: Call placed late yesterday.  Still pending.  Emailed tech. 6/21/2017: Still pending - part should be in Friday.  6/23/2017: Ricoh; issue resolved.  Left VM for John.  Call complete. </x:v>
      </x:c>
    </x:row>
    <x:row r="250" spans="1:7" x14ac:dyDescent="0.25">
      <x:c r="B250" s="96">
        <x:v>5/11/2015</x:v>
      </x:c>
      <x:c r="C250" s="97">
        <x:v>Terry 956-225-0035 /toxford@morsco.com</x:v>
      </x:c>
      <x:c r="D250" s="97" t="str">
        <x:v>FPR48680</x:v>
      </x:c>
      <x:c r="E250" s="97">
        <x:v>Ricoh SP C320DN</x:v>
      </x:c>
      <x:c r="F250" s="97">
        <x:v>1045 - McAllen Showroom</x:v>
      </x:c>
      <x:c r="G250" s="97" t="str">
        <x:v>20</x:v>
      </x:c>
      <x:c r="H250" s="97" t="str">
        <x:v>Need Ink Cartridges</x:v>
      </x:c>
      <x:c r="I250" s="98" t="str">
        <x:v>No Work Order Remarks</x:v>
      </x:c>
    </x:row>
    <x:row r="251" spans="1:7" x14ac:dyDescent="0.25">
      <x:c r="B251" s="90">
        <x:v>6/29/2016</x:v>
      </x:c>
      <x:c r="C251" s="26">
        <x:v>Terry Oxford 9562250035 /toxford@morsco.com</x:v>
      </x:c>
      <x:c r="D251" s="26" t="str">
        <x:v>FPR48680</x:v>
      </x:c>
      <x:c r="E251" s="26">
        <x:v>Ricoh SP C320DN</x:v>
      </x:c>
      <x:c r="F251" s="26">
        <x:v>1045 - McAllen Showroom</x:v>
      </x:c>
      <x:c r="G251" s="26" t="n">
        <x:v>20.000000</x:v>
      </x:c>
      <x:c r="H251" s="26" t="str">
        <x:v>Need Y ink cartridge</x:v>
      </x:c>
      <x:c r="I251" s="91" t="str">
        <x:v>No Work Order Remarks</x:v>
      </x:c>
    </x:row>
    <x:row r="252" spans="1:7" x14ac:dyDescent="0.25">
      <x:c r="B252" s="96">
        <x:v>7/18/2014</x:v>
      </x:c>
      <x:c r="C252" s="97">
        <x:v>Kevin Davis 817-259-0920 /dminter@fprus.com</x:v>
      </x:c>
      <x:c r="D252" s="97" t="str">
        <x:v>FPR48681</x:v>
      </x:c>
      <x:c r="E252" s="97">
        <x:v>Ricoh SP C320DN</x:v>
      </x:c>
      <x:c r="F252" s="97">
        <x:v>1077 - Fort Worth Expressions Home Gallery</x:v>
      </x:c>
      <x:c r="G252" s="97" t="str">
        <x:v>272</x:v>
      </x:c>
      <x:c r="H252" s="97" t="str">
        <x:v>Error Code SC899</x:v>
      </x:c>
      <x:c r="I252" s="98" t="str">
        <x:v>7/23/14 Kevin confirmed issue has been resolved. </x:v>
      </x:c>
    </x:row>
    <x:row r="253" spans="1:7" x14ac:dyDescent="0.25">
      <x:c r="B253" s="90">
        <x:v>7/29/2014</x:v>
      </x:c>
      <x:c r="C253" s="26">
        <x:v>Leslie Garrison 817-259-0920 /tsmitherman@fprus.com</x:v>
      </x:c>
      <x:c r="D253" s="26" t="str">
        <x:v>FPR48681</x:v>
      </x:c>
      <x:c r="E253" s="26">
        <x:v>Ricoh SP C320DN</x:v>
      </x:c>
      <x:c r="F253" s="26">
        <x:v>1077 - Fort Worth Expressions Home Gallery</x:v>
      </x:c>
      <x:c r="G253" s="26" t="n">
        <x:v>272.000000</x:v>
      </x:c>
      <x:c r="H253" s="26" t="str">
        <x:v>Giving error code SC899
Same issue as before</x:v>
      </x:c>
      <x:c r="I253" s="91" t="str">
        <x:v>7/30/14 Call closed by Ricoh.</x:v>
      </x:c>
    </x:row>
    <x:row r="254" spans="1:7" x14ac:dyDescent="0.25">
      <x:c r="B254" s="96">
        <x:v>7/6/2015</x:v>
      </x:c>
      <x:c r="C254" s="97">
        <x:v>Greg Haczynski 817-259-0920 /smoore@fprus.com</x:v>
      </x:c>
      <x:c r="D254" s="97" t="str">
        <x:v>FPR48681</x:v>
      </x:c>
      <x:c r="E254" s="97">
        <x:v>Ricoh SP C320DN</x:v>
      </x:c>
      <x:c r="F254" s="97">
        <x:v>1077 - Fort Worth Expressions Home Gallery</x:v>
      </x:c>
      <x:c r="G254" s="97" t="str">
        <x:v>272</x:v>
      </x:c>
      <x:c r="H254" s="97" t="str">
        <x:v>Printer was cleaned yesterday but the black ink is still streaking... some spots don't print properly.</x:v>
      </x:c>
      <x:c r="I254" s="98" t="str">
        <x:v>7/7/15 - Received confirmation of completion from Ricoh. </x:v>
      </x:c>
    </x:row>
    <x:row r="255" spans="1:7" x14ac:dyDescent="0.25">
      <x:c r="B255" s="90">
        <x:v>6/19/2015</x:v>
      </x:c>
      <x:c r="C255" s="26">
        <x:v>Greg Haczynski 817-259-0920 /smoore@fprus.com</x:v>
      </x:c>
      <x:c r="D255" s="26" t="str">
        <x:v>FPR48681</x:v>
      </x:c>
      <x:c r="E255" s="26">
        <x:v>Ricoh SP C320DN</x:v>
      </x:c>
      <x:c r="F255" s="26">
        <x:v>1077 - Fort Worth Expressions Home Gallery</x:v>
      </x:c>
      <x:c r="G255" s="26" t="n">
        <x:v>272.000000</x:v>
      </x:c>
      <x:c r="H255" s="26" t="str">
        <x:v>cyan toner exploded in machine.  Needs to be cleaned.</x:v>
      </x:c>
      <x:c r="I255" s="91" t="str">
        <x:v>6/22/15 - Call closed by Ricoh tech. </x:v>
      </x:c>
    </x:row>
    <x:row r="256" spans="1:7" x14ac:dyDescent="0.25">
      <x:c r="B256" s="96">
        <x:v>6/25/2015</x:v>
      </x:c>
      <x:c r="C256" s="97">
        <x:v>Amber Zumwalt 817-259-0920 /ardrinkard@morsco.com</x:v>
      </x:c>
      <x:c r="D256" s="97" t="str">
        <x:v>FPR48681</x:v>
      </x:c>
      <x:c r="E256" s="97">
        <x:v>Ricoh SP C320DN</x:v>
      </x:c>
      <x:c r="F256" s="97">
        <x:v>1077 - Fort Worth Expressions Home Gallery</x:v>
      </x:c>
      <x:c r="G256" s="97" t="str">
        <x:v>272</x:v>
      </x:c>
      <x:c r="H256" s="97" t="str">
        <x:v>Please order the following 2 items:
-406066
-406067
**The technician came by today &amp; recommended to order those parts.**</x:v>
      </x:c>
      <x:c r="I256" s="98" t="str">
        <x:v>7/2/15 - Trans Unit was delivered to FPR instead of MSC.  Matthew or Ray will be taking this out to them. Letting the Help Desk know. </x:v>
      </x:c>
    </x:row>
    <x:row r="257" spans="1:7" x14ac:dyDescent="0.25">
      <x:c r="B257" s="90">
        <x:v>11/23/2015</x:v>
      </x:c>
      <x:c r="C257" s="26">
        <x:v>Greg Haczynski 817-259-0920 /vnaik@fprus.com</x:v>
      </x:c>
      <x:c r="D257" s="26" t="str">
        <x:v>FPR48681</x:v>
      </x:c>
      <x:c r="E257" s="26">
        <x:v>Ricoh SP C320DN</x:v>
      </x:c>
      <x:c r="F257" s="26">
        <x:v>1077 - Fort Worth Expressions Home Gallery</x:v>
      </x:c>
      <x:c r="G257" s="26" t="n">
        <x:v>272.000000</x:v>
      </x:c>
      <x:c r="H257" s="26" t="str">
        <x:v>Nothing but numbers on the screen. Machine not functional</x:v>
      </x:c>
      <x:c r="I257" s="91" t="str">
        <x:v>11/24:  Left message w/Greg.  Greg returned my call it is working to his satisfaction.  Call complete.  Marked complete.</x:v>
      </x:c>
    </x:row>
    <x:row r="258" spans="1:7" x14ac:dyDescent="0.25">
      <x:c r="B258" s="96">
        <x:v>2/16/2017</x:v>
      </x:c>
      <x:c r="C258" s="97">
        <x:v>Joyt Gray 817-259-0920 /vnaik@fprus.com</x:v>
      </x:c>
      <x:c r="D258" s="97" t="str">
        <x:v>FPR48681</x:v>
      </x:c>
      <x:c r="E258" s="97">
        <x:v>Ricoh SP C320DN</x:v>
      </x:c>
      <x:c r="F258" s="97">
        <x:v>1077 - Fort Worth Expressions Home Gallery</x:v>
      </x:c>
      <x:c r="G258" s="97" t="str">
        <x:v>272</x:v>
      </x:c>
      <x:c r="H258" s="97" t="str">
        <x:v>Fusing unit tech installed was making noise and alert light wouldn't go off.  Tech ordered another but they haven't had a tech back out.</x:v>
      </x:c>
      <x:c r="I258" s="98" t="str">
        <x:v> 2/20/2017: Spoke w/Joyt - parts came in today tech will come to install them.  Emailed Andy.  2/21/2017: it is the techs next call. 2/22/2017: Spoke w/Joyt, it is now working to her satisfaction.  Call complete. </x:v>
      </x:c>
    </x:row>
    <x:row r="259" spans="1:7" x14ac:dyDescent="0.25">
      <x:c r="B259" s="90">
        <x:v>2/3/2017</x:v>
      </x:c>
      <x:c r="C259" s="26">
        <x:v>Greg Haczynski  817-259-0920 /areichhart@fprus.com</x:v>
      </x:c>
      <x:c r="D259" s="26" t="str">
        <x:v>FPR48681</x:v>
      </x:c>
      <x:c r="E259" s="26">
        <x:v>Ricoh SP C320DN</x:v>
      </x:c>
      <x:c r="F259" s="26">
        <x:v>1077 - Fort Worth Expressions Home Gallery</x:v>
      </x:c>
      <x:c r="G259" s="26" t="n">
        <x:v>272.000000</x:v>
      </x:c>
      <x:c r="H259" s="26" t="str">
        <x:v>Printer has dialog "Required soon fusing unit a new unit is required contact local vendor"</x:v>
      </x:c>
      <x:c r="I259" s="91" t="str">
        <x:v>2/7/2017: Ricoh; still pending - emailed Andy  2/8/2017: Tech will be out this afternoon with part.  2/9/2017: Ricoh; issue resolved.  Left VM for Greg.  Call complete. </x:v>
      </x:c>
    </x:row>
    <x:row r="260" spans="1:7" x14ac:dyDescent="0.25">
      <x:c r="B260" s="96">
        <x:v>7/18/2014</x:v>
      </x:c>
      <x:c r="C260" s="97">
        <x:v>Kevin Davis 817-259-0920 /dminter@fprus.com</x:v>
      </x:c>
      <x:c r="D260" s="97" t="str">
        <x:v>FPR48682</x:v>
      </x:c>
      <x:c r="E260" s="97">
        <x:v>Ricoh SP C320DN</x:v>
      </x:c>
      <x:c r="F260" s="97">
        <x:v>1077 - Fort Worth Expressions Home Gallery</x:v>
      </x:c>
      <x:c r="G260" s="97" t="str">
        <x:v>65</x:v>
      </x:c>
      <x:c r="H260" s="97" t="str">
        <x:v>Error Code SC899</x:v>
      </x:c>
      <x:c r="I260" s="98" t="str">
        <x:v>7/23/14 Kevin confirmed issue has been resolved. </x:v>
      </x:c>
    </x:row>
    <x:row r="261" spans="1:7" x14ac:dyDescent="0.25">
      <x:c r="B261" s="90">
        <x:v>2/6/2018</x:v>
      </x:c>
      <x:c r="C261" s="26">
        <x:v>Elizabeth Murillo-Sanchez 254-753-1591 /vnaik@fprus.com</x:v>
      </x:c>
      <x:c r="D261" s="26" t="str">
        <x:v>FPR48685</x:v>
      </x:c>
      <x:c r="E261" s="26">
        <x:v>Ricoh SP C320DN</x:v>
      </x:c>
      <x:c r="F261" s="26">
        <x:v>1017 - Waco</x:v>
      </x:c>
      <x:c r="G261" s="26" t="n">
        <x:v>0.000000</x:v>
      </x:c>
      <x:c r="H261" s="26" t="str">
        <x:v>Int Trans Replacement needed</x:v>
      </x:c>
      <x:c r="I261" s="91" t="str">
        <x:v>2/12/2018:  Supply item.  Unable to reach Elizabeth.  Call complete.  </x:v>
      </x:c>
    </x:row>
    <x:row r="262" spans="1:7" x14ac:dyDescent="0.25">
      <x:c r="B262" s="96">
        <x:v>2/15/2018</x:v>
      </x:c>
      <x:c r="C262" s="97">
        <x:v>Elizabeth Murillo-Sanchez 254-753-1591 /areichhart@fprus.com</x:v>
      </x:c>
      <x:c r="D262" s="97" t="str">
        <x:v>FPR48685</x:v>
      </x:c>
      <x:c r="E262" s="97">
        <x:v>Ricoh SP C320DN</x:v>
      </x:c>
      <x:c r="F262" s="97">
        <x:v>1017 - Waco</x:v>
      </x:c>
      <x:c r="G262" s="97" t="str">
        <x:v/>
      </x:c>
      <x:c r="H262" s="97" t="str">
        <x:v>needs help installing the int trans unit.</x:v>
      </x:c>
      <x:c r="I262" s="98" t="str">
        <x:v>2/16/2018:  Tech found machine also needs a waste toner bottle.  Overnighted the part.  Will be able out Monday Morning.    2/19/2018: Ricoh; issue resolved.  Spoke w/Elizabeth, it is all working to her satisfaction.  Call complete. </x:v>
      </x:c>
    </x:row>
    <x:row r="263" spans="1:7" x14ac:dyDescent="0.25">
      <x:c r="B263" s="90">
        <x:v>2/22/2018</x:v>
      </x:c>
      <x:c r="C263" s="26">
        <x:v>ELIZABETH  MURILLO 254-753-1591 /emurillo@morsco.com</x:v>
      </x:c>
      <x:c r="D263" s="26" t="str">
        <x:v>FPR48685</x:v>
      </x:c>
      <x:c r="E263" s="26">
        <x:v>Ricoh SP C320DN</x:v>
      </x:c>
      <x:c r="F263" s="26">
        <x:v>1017 - Waco</x:v>
      </x:c>
      <x:c r="G263" s="26" t="n">
        <x:v>0.000000</x:v>
      </x:c>
      <x:c r="H263" s="26" t="str">
        <x:v/>
      </x:c>
      <x:c r="I263" s="91" t="str">
        <x:v>No Work Order Remarks</x:v>
      </x:c>
    </x:row>
    <x:row r="264" spans="1:7" x14ac:dyDescent="0.25">
      <x:c r="B264" s="96">
        <x:v>4/3/2017</x:v>
      </x:c>
      <x:c r="C264" s="97">
        <x:v>Elizabeth Murillo-Sanchez 254-753-1591 /vnaik@fprus.com</x:v>
      </x:c>
      <x:c r="D264" s="97" t="str">
        <x:v>FPR48685</x:v>
      </x:c>
      <x:c r="E264" s="97">
        <x:v>Ricoh SP C320DN</x:v>
      </x:c>
      <x:c r="F264" s="97">
        <x:v>1017 - Waco</x:v>
      </x:c>
      <x:c r="G264" s="97" t="str">
        <x:v/>
      </x:c>
      <x:c r="H264" s="97" t="str">
        <x:v>Fusing unit needs to be replaced.</x:v>
      </x:c>
      <x:c r="I264" s="98" t="str">
        <x:v>4/4/2017: Spoke w/Elizabeth, tech has not been out.  Emailed Andy to have tech go out ASAP.   4/5/2017: Ricoh; issue resolved.  Spoke w/Elizabeth, issue is resolved.  Call complete. </x:v>
      </x:c>
    </x:row>
    <x:row r="265" spans="1:7" x14ac:dyDescent="0.25">
      <x:c r="B265" s="90">
        <x:v>8/21/2017</x:v>
      </x:c>
      <x:c r="C265" s="26">
        <x:v>ELIZABETH MURILLO-SANCHEZ 2547531591 /emurillo@morsco.com</x:v>
      </x:c>
      <x:c r="D265" s="26" t="str">
        <x:v>FPR48685</x:v>
      </x:c>
      <x:c r="E265" s="26">
        <x:v>Ricoh SP C320DN</x:v>
      </x:c>
      <x:c r="F265" s="26">
        <x:v>1017 - Waco</x:v>
      </x:c>
      <x:c r="G265" s="26" t="n">
        <x:v>0.000000</x:v>
      </x:c>
      <x:c r="H265" s="26" t="str">
        <x:v>NEED BLACK AND MAGNETA INK CARTRIGES</x:v>
      </x:c>
      <x:c r="I265" s="91" t="str">
        <x:v>No Work Order Remarks</x:v>
      </x:c>
    </x:row>
    <x:row r="266" spans="1:7" x14ac:dyDescent="0.25">
      <x:c r="B266" s="96">
        <x:v>7/13/2017</x:v>
      </x:c>
      <x:c r="C266" s="97">
        <x:v>Jon Baden Jr 254-753-1591 /areichhart@fprus.com</x:v>
      </x:c>
      <x:c r="D266" s="97" t="str">
        <x:v>FPR48685</x:v>
      </x:c>
      <x:c r="E266" s="97">
        <x:v>Ricoh SP C320DN</x:v>
      </x:c>
      <x:c r="F266" s="97">
        <x:v>1017 - Waco</x:v>
      </x:c>
      <x:c r="G266" s="97" t="str">
        <x:v/>
      </x:c>
      <x:c r="H266" s="97" t="str">
        <x:v>Device is not responding on the network</x:v>
      </x:c>
      <x:c r="I266" s="98" t="str">
        <x:v>7/14/2017: Help desk closed the call.  Call complete. </x:v>
      </x:c>
    </x:row>
    <x:row r="267" spans="1:7" x14ac:dyDescent="0.25">
      <x:c r="B267" s="90">
        <x:v>4/22/2015</x:v>
      </x:c>
      <x:c r="C267" s="26">
        <x:v>Mamie Beyer 210-349-7878 /mpbeyer@morsco.com</x:v>
      </x:c>
      <x:c r="D267" s="26" t="str">
        <x:v>FPR48687</x:v>
      </x:c>
      <x:c r="E267" s="26">
        <x:v>Ricoh SP C320DN</x:v>
      </x:c>
      <x:c r="F267" s="26">
        <x:v>1081 - Expressions Home Gallery</x:v>
      </x:c>
      <x:c r="G267" s="26" t="n">
        <x:v>90.000000</x:v>
      </x:c>
      <x:c r="H267" s="26" t="str">
        <x:v>need toner cartridges</x:v>
      </x:c>
      <x:c r="I267" s="91" t="str">
        <x:v>No Work Order Remarks</x:v>
      </x:c>
    </x:row>
    <x:row r="268" spans="1:7" x14ac:dyDescent="0.25">
      <x:c r="B268" s="96">
        <x:v>8/12/2015</x:v>
      </x:c>
      <x:c r="C268" s="97">
        <x:v>Mamie Beyer 210-349-7878 /mpbeyer@morsco.com</x:v>
      </x:c>
      <x:c r="D268" s="97" t="str">
        <x:v>FPR48687</x:v>
      </x:c>
      <x:c r="E268" s="97">
        <x:v>Ricoh SP C320DN</x:v>
      </x:c>
      <x:c r="F268" s="97">
        <x:v>1081 - Expressions Home Gallery</x:v>
      </x:c>
      <x:c r="G268" s="97" t="str">
        <x:v>90</x:v>
      </x:c>
      <x:c r="H268" s="97" t="str">
        <x:v>(1) cyan toner
(1) black toner</x:v>
      </x:c>
      <x:c r="I268" s="98" t="str">
        <x:v>No Work Order Remarks</x:v>
      </x:c>
    </x:row>
    <x:row r="269" spans="1:7" x14ac:dyDescent="0.25">
      <x:c r="B269" s="90">
        <x:v>10/1/2018</x:v>
      </x:c>
      <x:c r="C269" s="26">
        <x:v>Shellie Phillips 2103497878 /vnaik@fprus.com</x:v>
      </x:c>
      <x:c r="D269" s="26" t="str">
        <x:v>FPR48687</x:v>
      </x:c>
      <x:c r="E269" s="26">
        <x:v>Ricoh SP C320DN</x:v>
      </x:c>
      <x:c r="F269" s="26">
        <x:v>1081 - Expressions Home Gallery</x:v>
      </x:c>
      <x:c r="G269" s="26" t="n">
        <x:v>90.000000</x:v>
      </x:c>
      <x:c r="H269" s="26" t="str">
        <x:v>Black lines on prints even after changing toner.</x:v>
      </x:c>
      <x:c r="I269" s="91" t="str">
        <x:v>10/1/2018: Ricoh; issue resolved. Spoke w/Mandy, issue resolved.  Call complete. </x:v>
      </x:c>
    </x:row>
    <x:row r="270" spans="1:7" x14ac:dyDescent="0.25">
      <x:c r="B270" s="96">
        <x:v>12/16/2014</x:v>
      </x:c>
      <x:c r="C270" s="97">
        <x:v>Nina DeBrock 214-446-1271 /arieper@fprus.com</x:v>
      </x:c>
      <x:c r="D270" s="97" t="str">
        <x:v>FPR48692</x:v>
      </x:c>
      <x:c r="E270" s="97">
        <x:v>HP LJ M401dn</x:v>
      </x:c>
      <x:c r="F270" s="97">
        <x:v>1023 - Texarkana</x:v>
      </x:c>
      <x:c r="G270" s="97" t="str">
        <x:v>1,180</x:v>
      </x:c>
      <x:c r="H270" s="97" t="str">
        <x:v>Wants device moved to another cubicle onsite.</x:v>
      </x:c>
      <x:c r="I270" s="98" t="str">
        <x:v>12/17/14 Nina confirmed device has been moved. </x:v>
      </x:c>
    </x:row>
    <x:row r="271" spans="1:7" x14ac:dyDescent="0.25">
      <x:c r="B271" s="90">
        <x:v>12/19/2016</x:v>
      </x:c>
      <x:c r="C271" s="26">
        <x:v>Eric Warren 903-792-5711 /areichhart@fprus.com</x:v>
      </x:c>
      <x:c r="D271" s="26" t="str">
        <x:v>FPR48692</x:v>
      </x:c>
      <x:c r="E271" s="26">
        <x:v>HP LJ M401dn</x:v>
      </x:c>
      <x:c r="F271" s="26">
        <x:v>1023 - Texarkana</x:v>
      </x:c>
      <x:c r="G271" s="26" t="n">
        <x:v>1180.000000</x:v>
      </x:c>
      <x:c r="H271" s="26" t="str">
        <x:v>User is not able to print to printer</x:v>
      </x:c>
      <x:c r="I271" s="91" t="str">
        <x:v>No Work Order Remarks</x:v>
      </x:c>
    </x:row>
    <x:row r="272" spans="1:7" x14ac:dyDescent="0.25">
      <x:c r="B272" s="96">
        <x:v>10/1/2014</x:v>
      </x:c>
      <x:c r="C272" s="97">
        <x:v>Mark Kirby 817-870-2227 /vnaik@fprus.com</x:v>
      </x:c>
      <x:c r="D272" s="97" t="str">
        <x:v>FPR48697</x:v>
      </x:c>
      <x:c r="E272" s="97">
        <x:v>HP LJ M401dn</x:v>
      </x:c>
      <x:c r="F272" s="97">
        <x:v>M100 - Water Gardens Bldg.</x:v>
      </x:c>
      <x:c r="G272" s="97" t="str">
        <x:v>132</x:v>
      </x:c>
      <x:c r="H272" s="97" t="str">
        <x:v>Roller are not picking up paper.</x:v>
      </x:c>
      <x:c r="I272" s="98" t="str">
        <x:v>10/3/14 received closing notes: adjusted tray 2 rollers.</x:v>
      </x:c>
    </x:row>
    <x:row r="273" spans="1:7" x14ac:dyDescent="0.25">
      <x:c r="B273" s="90">
        <x:v>11/5/2015</x:v>
      </x:c>
      <x:c r="C273" s="26">
        <x:v>Mamie Beyer 210-349-7878 /mpbeyer@morsco.com</x:v>
      </x:c>
      <x:c r="D273" s="26" t="str">
        <x:v>FPR48697</x:v>
      </x:c>
      <x:c r="E273" s="26">
        <x:v>HP LJ M401dn</x:v>
      </x:c>
      <x:c r="F273" s="26">
        <x:v>M100 - Water Gardens Bldg.</x:v>
      </x:c>
      <x:c r="G273" s="26" t="n">
        <x:v>132.000000</x:v>
      </x:c>
      <x:c r="H273" s="26" t="str">
        <x:v>need toner cartridges:
1 black, I yellow, I cyan, 1 magenta</x:v>
      </x:c>
      <x:c r="I273" s="91" t="str">
        <x:v>No Work Order Remarks</x:v>
      </x:c>
    </x:row>
    <x:row r="274" spans="1:7" x14ac:dyDescent="0.25">
      <x:c r="B274" s="96">
        <x:v>11/30/2016</x:v>
      </x:c>
      <x:c r="C274" s="97">
        <x:v>Greg Meyer 713-861-2343 /vnaik@fprus.com</x:v>
      </x:c>
      <x:c r="D274" s="97" t="str">
        <x:v>FPR48698</x:v>
      </x:c>
      <x:c r="E274" s="97">
        <x:v>HP LJ M401dn</x:v>
      </x:c>
      <x:c r="F274" s="97">
        <x:v>1007 - Houston Central</x:v>
      </x:c>
      <x:c r="G274" s="97" t="str">
        <x:v>77</x:v>
      </x:c>
      <x:c r="H274" s="97" t="str">
        <x:v>79 Service Error code. Cleared queue and cycled power - still showing error.</x:v>
      </x:c>
      <x:c r="I274" s="98" t="str">
        <x:v>12/1/2016: phone kept ringing, no VM picked up.  Unable to reach Greg.  VG; the firmware was upgraded, issue resolved.  Call complete. </x:v>
      </x:c>
    </x:row>
    <x:row r="275" spans="1:7" x14ac:dyDescent="0.25">
      <x:c r="B275" s="90">
        <x:v>4/10/2017</x:v>
      </x:c>
      <x:c r="C275" s="26">
        <x:v>Ryan Campise  903-234-2183 /areichhart@fprus.com</x:v>
      </x:c>
      <x:c r="D275" s="26" t="str">
        <x:v>FPR48701</x:v>
      </x:c>
      <x:c r="E275" s="26">
        <x:v>HP LJ M401dn</x:v>
      </x:c>
      <x:c r="F275" s="26">
        <x:v>1027 - Longview</x:v>
      </x:c>
      <x:c r="G275" s="26" t="n">
        <x:v>3666.000000</x:v>
      </x:c>
      <x:c r="H275" s="26" t="str">
        <x:v>It will work fine for 30 minutes then loose the IP address again.
Talked to Matt Moses and Sergio Sanchez and they suspect a dying network card in the printer.</x:v>
      </x:c>
      <x:c r="I275" s="91" t="str">
        <x:v>4/11/2017: VG; have their IT assign a new/different IP Address to the printer. In our experience either NIC is good or it is not. This has all of the signs of a duplicate IP Address.  4/12/2017: IT closed the call.  Call complete.</x:v>
      </x:c>
    </x:row>
    <x:row r="276" spans="1:7" x14ac:dyDescent="0.25">
      <x:c r="B276" s="96">
        <x:v>5/11/2017</x:v>
      </x:c>
      <x:c r="C276" s="97">
        <x:v>Ryan Campise 903-234-2183 /vnaik@fprus.com</x:v>
      </x:c>
      <x:c r="D276" s="97" t="str">
        <x:v>FPR48701</x:v>
      </x:c>
      <x:c r="E276" s="97">
        <x:v>HP LJ M401dn</x:v>
      </x:c>
      <x:c r="F276" s="97">
        <x:v>1027 - Longview</x:v>
      </x:c>
      <x:c r="G276" s="97" t="str">
        <x:v>3,666</x:v>
      </x:c>
      <x:c r="H276" s="97" t="str">
        <x:v>Not holding a steady IP address.  Network ports and cables have been checked</x:v>
      </x:c>
      <x:c r="I276" s="98" t="str">
        <x:v>5/12/2017: Spoke w/Preston, it is r/s for parts.  Emailed VG for update.  5/15/2017: VG; formatter will come in today.  Tech should be out tomorrow.  5/15/2017: MSC has closed the call.  Call complete. </x:v>
      </x:c>
    </x:row>
    <x:row r="277" spans="1:7" x14ac:dyDescent="0.25">
      <x:c r="B277" s="90">
        <x:v>1/18/2018</x:v>
      </x:c>
      <x:c r="C277" s="26">
        <x:v>Ryan Campise 903-234-2183 /vnaik@fprus.com</x:v>
      </x:c>
      <x:c r="D277" s="26" t="str">
        <x:v>FPR48701</x:v>
      </x:c>
      <x:c r="E277" s="26">
        <x:v>HP LJ M401dn</x:v>
      </x:c>
      <x:c r="F277" s="26">
        <x:v>1027 - Longview</x:v>
      </x:c>
      <x:c r="G277" s="26" t="n">
        <x:v>3666.000000</x:v>
      </x:c>
      <x:c r="H277" s="26" t="str">
        <x:v>Keeps giving error "no paper pick-up" and will not print.  When you remove tray and reinstall it'll work for a little bit then give error.</x:v>
      </x:c>
      <x:c r="I277" s="91" t="str">
        <x:v>1/19/2018: VG; call came in late yesterday, it has been dispatched but there is no update at this time.  1/22/2018: VG: technician adjusted the tray guides and cleaned the device.  Unable to reach Ryan.  Call complete. </x:v>
      </x:c>
    </x:row>
    <x:row r="278" spans="1:7" x14ac:dyDescent="0.25">
      <x:c r="B278" s="96">
        <x:v>11/12/2014</x:v>
      </x:c>
      <x:c r="C278" s="97">
        <x:v>Trisha Flores 956-546-5300 /arieper@fprus.com</x:v>
      </x:c>
      <x:c r="D278" s="97" t="str">
        <x:v>FPR48703</x:v>
      </x:c>
      <x:c r="E278" s="97">
        <x:v>HP LJ M401dn</x:v>
      </x:c>
      <x:c r="F278" s="97">
        <x:v>1055 - Brownsville</x:v>
      </x:c>
      <x:c r="G278" s="97" t="str">
        <x:v>118</x:v>
      </x:c>
      <x:c r="H278" s="97" t="str">
        <x:v>49 service error</x:v>
      </x:c>
      <x:c r="I278" s="98" t="str">
        <x:v>11/13/14 received closing notes: called and spoke to the end user, they cleared a corrupt job from the queue</x:v>
      </x:c>
    </x:row>
    <x:row r="279" spans="1:7" x14ac:dyDescent="0.25">
      <x:c r="B279" s="90">
        <x:v>2/18/2015</x:v>
      </x:c>
      <x:c r="C279" s="26">
        <x:v>Ed Cuellar 956-546-5300 /dminter@fprus.com</x:v>
      </x:c>
      <x:c r="D279" s="26" t="str">
        <x:v>FPR48703</x:v>
      </x:c>
      <x:c r="E279" s="26">
        <x:v>HP LJ M401dn</x:v>
      </x:c>
      <x:c r="F279" s="26">
        <x:v>1055 - Brownsville</x:v>
      </x:c>
      <x:c r="G279" s="26" t="n">
        <x:v>118.000000</x:v>
      </x:c>
      <x:c r="H279" s="26" t="str">
        <x:v>The device is giving a "Z-09 initializing" error message, will not print.</x:v>
      </x:c>
      <x:c r="I279" s="91" t="str">
        <x:v>No Work Order Remarks</x:v>
      </x:c>
    </x:row>
    <x:row r="280" spans="1:7" x14ac:dyDescent="0.25">
      <x:c r="B280" s="96">
        <x:v>2/14/2017</x:v>
      </x:c>
      <x:c r="C280" s="97">
        <x:v>Mike Gilder 817-336-0451 /areichhart@fprus.com</x:v>
      </x:c>
      <x:c r="D280" s="97" t="str">
        <x:v>FPR48709</x:v>
      </x:c>
      <x:c r="E280" s="97">
        <x:v>HP LJ M401dn</x:v>
      </x:c>
      <x:c r="F280" s="97">
        <x:v>1004 - Fort Worth</x:v>
      </x:c>
      <x:c r="G280" s="97" t="str">
        <x:v>180</x:v>
      </x:c>
      <x:c r="H280" s="97" t="str">
        <x:v>jamming</x:v>
      </x:c>
      <x:c r="I280" s="98" t="str">
        <x:v>2/15/2017: VG; complete, we replaced the toner and cleaned the machine. Spoke w/Mike, it is now working to his satisfaction.  Call complete. </x:v>
      </x:c>
    </x:row>
    <x:row r="281" spans="1:7" x14ac:dyDescent="0.25">
      <x:c r="B281" s="90">
        <x:v>5/3/2016</x:v>
      </x:c>
      <x:c r="C281" s="26">
        <x:v>Darci Scaggs 817-259-0927 /vnaik@fprus.com</x:v>
      </x:c>
      <x:c r="D281" s="26" t="str">
        <x:v>FPR48748</x:v>
      </x:c>
      <x:c r="E281" s="26">
        <x:v>HP LJ M425</x:v>
      </x:c>
      <x:c r="F281" s="26">
        <x:v>M650 - Annex</x:v>
      </x:c>
      <x:c r="G281" s="26" t="n">
        <x:v>1843.000000</x:v>
      </x:c>
      <x:c r="H281" s="26" t="str">
        <x:v>Printer needs to be cleaned.  Black all over the pages</x:v>
      </x:c>
      <x:c r="I281" s="91" t="str">
        <x:v>5/4/16: Left VM for Darci. Verity stated that toner cartridge was replaced and call is completed.</x:v>
      </x:c>
    </x:row>
    <x:row r="282" spans="1:7" x14ac:dyDescent="0.25">
      <x:c r="B282" s="96">
        <x:v>9/27/2018</x:v>
      </x:c>
      <x:c r="C282" s="97">
        <x:v>Ray Flores 830-515-4778 /tsmitherman@fprus.com</x:v>
      </x:c>
      <x:c r="D282" s="97" t="str">
        <x:v>FPR48749</x:v>
      </x:c>
      <x:c r="E282" s="97">
        <x:v>HP LJ M425</x:v>
      </x:c>
      <x:c r="F282" s="97">
        <x:v>1092 - New Braunfels HVAC</x:v>
      </x:c>
      <x:c r="G282" s="97" t="str">
        <x:v>3</x:v>
      </x:c>
      <x:c r="H282" s="97" t="str">
        <x:v>Will not print.</x:v>
      </x:c>
      <x:c r="I282" s="98" t="str">
        <x:v>9/28/2018: Help desk ticket came in today &amp; was then dispatched. 10/1/2018: Tech will be out by 3pm. 10/2/2018: VG; issue resolved.  Spoke w/Ray.  Tech was out today, ok to close.  Call complete. </x:v>
      </x:c>
    </x:row>
    <x:row r="283" spans="1:7" x14ac:dyDescent="0.25">
      <x:c r="B283" s="90">
        <x:v>9/14/2017</x:v>
      </x:c>
      <x:c r="C283" s="26">
        <x:v>Brad Marsh 817-870-2227 /vnaik@fprus.com</x:v>
      </x:c>
      <x:c r="D283" s="26" t="str">
        <x:v>FPR48751</x:v>
      </x:c>
      <x:c r="E283" s="26">
        <x:v>HP CLJ M476nw</x:v>
      </x:c>
      <x:c r="F283" s="26">
        <x:v>M100 - Water Gardens Bldg.</x:v>
      </x:c>
      <x:c r="G283" s="26" t="n">
        <x:v>12.000000</x:v>
      </x:c>
      <x:c r="H283" s="26" t="str">
        <x:v>"Beam Detect error" when trying to print. Machine is down.</x:v>
      </x:c>
      <x:c r="I283" s="91" t="str">
        <x:v>9/19/2017: VG; arrived the machine was functioning properly. We did perform a cleaning and test the device. Unable to reach Brad.  Call complete. </x:v>
      </x:c>
    </x:row>
    <x:row r="284" spans="1:7" x14ac:dyDescent="0.25">
      <x:c r="B284" s="96">
        <x:v>8/29/2017</x:v>
      </x:c>
      <x:c r="C284" s="97">
        <x:v>Tammi Villanueva 817-259-0951 /vnaik@fprus.com</x:v>
      </x:c>
      <x:c r="D284" s="97" t="str">
        <x:v>FPR48753</x:v>
      </x:c>
      <x:c r="E284" s="97">
        <x:v>HP CLJ M476nw</x:v>
      </x:c>
      <x:c r="F284" s="97">
        <x:v>M100 - Water Gardens Bldg.</x:v>
      </x:c>
      <x:c r="G284" s="97" t="str">
        <x:v>51</x:v>
      </x:c>
      <x:c r="H284" s="97" t="str">
        <x:v>Takes 10+ min to initialize and will not print or scan. Touch screen not responsive.</x:v>
      </x:c>
      <x:c r="I284" s="98" t="str">
        <x:v>8/30/2017: Spoke w/Tammi, it is now working to his satisfaction.  Call complete. </x:v>
      </x:c>
    </x:row>
    <x:row r="285" spans="1:7" x14ac:dyDescent="0.25">
      <x:c r="B285" s="90">
        <x:v>9/20/2016</x:v>
      </x:c>
      <x:c r="C285" s="26">
        <x:v>Tammi Villanueva 817-259-0951 /areichhart@fprus.com</x:v>
      </x:c>
      <x:c r="D285" s="26" t="str">
        <x:v>FPR48753</x:v>
      </x:c>
      <x:c r="E285" s="26">
        <x:v>HP CLJ M476nw</x:v>
      </x:c>
      <x:c r="F285" s="26">
        <x:v>M100 - Water Gardens Bldg.</x:v>
      </x:c>
      <x:c r="G285" s="26" t="n">
        <x:v>51.000000</x:v>
      </x:c>
      <x:c r="H285" s="26" t="str">
        <x:v>: When trying to scan from printer FPR48753 is says connecting.  The printer has to be powered off for it to be able to connect and scan</x:v>
      </x:c>
      <x:c r="I285" s="91" t="str">
        <x:v>Closing Notes:  9/20/16 – Tech programmed IP address for machine and set it to static from DHCP. Call complete. MSC closed the call.</x:v>
      </x:c>
    </x:row>
    <x:row r="286" spans="1:7" x14ac:dyDescent="0.25">
      <x:c r="B286" s="96">
        <x:v>8/28/2014</x:v>
      </x:c>
      <x:c r="C286" s="97">
        <x:v>Elaine Hollis 817-774-8507 /dminter@fprus.com</x:v>
      </x:c>
      <x:c r="D286" s="97" t="str">
        <x:v>FPR48754</x:v>
      </x:c>
      <x:c r="E286" s="97">
        <x:v>HP CLJ M476dn MFP</x:v>
      </x:c>
      <x:c r="F286" s="97">
        <x:v>M100 - Water Gardens Bldg.</x:v>
      </x:c>
      <x:c r="G286" s="97" t="str">
        <x:v>37</x:v>
      </x:c>
      <x:c r="H286" s="97" t="str">
        <x:v>The device is putting colored lines and boxes on the pages.. THIS IS THE CFO'S PRINTER.</x:v>
      </x:c>
      <x:c r="I286" s="98" t="str">
        <x:v>9/3/14 set up post script driver.</x:v>
      </x:c>
    </x:row>
    <x:row r="287" spans="1:7" x14ac:dyDescent="0.25">
      <x:c r="B287" s="90">
        <x:v>11/21/2014</x:v>
      </x:c>
      <x:c r="C287" s="26">
        <x:v>John Day 817-734-4196 /arieper@fprus.com</x:v>
      </x:c>
      <x:c r="D287" s="26" t="str">
        <x:v>FPR48757</x:v>
      </x:c>
      <x:c r="E287" s="26">
        <x:v>HP LJ M425</x:v>
      </x:c>
      <x:c r="F287" s="26">
        <x:v>M100 - Water Gardens Bldg.</x:v>
      </x:c>
      <x:c r="G287" s="26" t="n">
        <x:v>425.000000</x:v>
      </x:c>
      <x:c r="H287" s="26" t="str">
        <x:v>Wont print in margin, and saying load paper with paper already in the tray.</x:v>
      </x:c>
      <x:c r="I287" s="91" t="str">
        <x:v>11/26/14 John confirmed issue has been resolved. </x:v>
      </x:c>
    </x:row>
    <x:row r="288" spans="1:7" x14ac:dyDescent="0.25">
      <x:c r="B288" s="96">
        <x:v>2/8/2018</x:v>
      </x:c>
      <x:c r="C288" s="97">
        <x:v>Brian Green 817-579-9511 /vnaik@fprus.com</x:v>
      </x:c>
      <x:c r="D288" s="97" t="str">
        <x:v>FPR48763</x:v>
      </x:c>
      <x:c r="E288" s="97">
        <x:v>Ricoh SP C320DN</x:v>
      </x:c>
      <x:c r="F288" s="97">
        <x:v>1043 - Granbury</x:v>
      </x:c>
      <x:c r="G288" s="97" t="str">
        <x:v>1,933</x:v>
      </x:c>
      <x:c r="H288" s="97" t="str">
        <x:v>"paper mismatch error" displayed intermittently and not printing.</x:v>
      </x:c>
      <x:c r="I288" s="98" t="str">
        <x:v>2/12/2018: Ricoh; issue resolved.  Unable to reach Brian.  Call complete. </x:v>
      </x:c>
    </x:row>
    <x:row r="289" spans="1:7" x14ac:dyDescent="0.25">
      <x:c r="B289" s="90">
        <x:v>7/19/2016</x:v>
      </x:c>
      <x:c r="C289" s="26">
        <x:v>cody voorhies 8178239551 /cwvoorhies@morsco.com</x:v>
      </x:c>
      <x:c r="D289" s="26" t="str">
        <x:v>FPR48763</x:v>
      </x:c>
      <x:c r="E289" s="26">
        <x:v>Ricoh SP C320DN</x:v>
      </x:c>
      <x:c r="F289" s="26">
        <x:v>1043 - Granbury</x:v>
      </x:c>
      <x:c r="G289" s="26" t="n">
        <x:v>1933.000000</x:v>
      </x:c>
      <x:c r="H289" s="26" t="str">
        <x:v>need to order a blue ink cartridge please. thank you.</x:v>
      </x:c>
      <x:c r="I289" s="91" t="str">
        <x:v>No Work Order Remarks</x:v>
      </x:c>
    </x:row>
    <x:row r="290" spans="1:7" x14ac:dyDescent="0.25">
      <x:c r="B290" s="96">
        <x:v>7/11/2016</x:v>
      </x:c>
      <x:c r="C290" s="97">
        <x:v>cody voorhies 8178239551 /cwvoorhies@morsco.com</x:v>
      </x:c>
      <x:c r="D290" s="97" t="str">
        <x:v>FPR48763</x:v>
      </x:c>
      <x:c r="E290" s="97">
        <x:v>Ricoh SP C320DN</x:v>
      </x:c>
      <x:c r="F290" s="97">
        <x:v>1043 - Granbury</x:v>
      </x:c>
      <x:c r="G290" s="97" t="str">
        <x:v>1,933</x:v>
      </x:c>
      <x:c r="H290" s="97" t="str">
        <x:v>Need a black ink cartridge please. thank you</x:v>
      </x:c>
      <x:c r="I290" s="98" t="str">
        <x:v>No Work Order Remarks</x:v>
      </x:c>
    </x:row>
    <x:row r="291" spans="1:7" x14ac:dyDescent="0.25">
      <x:c r="B291" s="90">
        <x:v>6/24/2016</x:v>
      </x:c>
      <x:c r="C291" s="26">
        <x:v>cody voorhies 8178239551 /cwvoorhies@morsco.com</x:v>
      </x:c>
      <x:c r="D291" s="26" t="str">
        <x:v>FPR48763</x:v>
      </x:c>
      <x:c r="E291" s="26">
        <x:v>Ricoh SP C320DN</x:v>
      </x:c>
      <x:c r="F291" s="26">
        <x:v>1043 - Granbury</x:v>
      </x:c>
      <x:c r="G291" s="26" t="n">
        <x:v>1933.000000</x:v>
      </x:c>
      <x:c r="H291" s="26" t="str">
        <x:v>I need a refill on a yellow ink cartridge please.  thank you  Cody</x:v>
      </x:c>
      <x:c r="I291" s="91" t="str">
        <x:v>No Work Order Remarks</x:v>
      </x:c>
    </x:row>
    <x:row r="292" spans="1:7" x14ac:dyDescent="0.25">
      <x:c r="B292" s="96">
        <x:v>6/8/2016</x:v>
      </x:c>
      <x:c r="C292" s="97">
        <x:v>cody voorhies 817-579-9511 /cwvoorhies@morsco.com</x:v>
      </x:c>
      <x:c r="D292" s="97" t="str">
        <x:v>FPR48763</x:v>
      </x:c>
      <x:c r="E292" s="97">
        <x:v>Ricoh SP C320DN</x:v>
      </x:c>
      <x:c r="F292" s="97">
        <x:v>1043 - Granbury</x:v>
      </x:c>
      <x:c r="G292" s="97" t="str">
        <x:v>1,933</x:v>
      </x:c>
      <x:c r="H292" s="97" t="str">
        <x:v>Need to order print cartridge model#M847-78    EDP CODE 406477</x:v>
      </x:c>
      <x:c r="I292" s="98" t="str">
        <x:v>No Work Order Remarks</x:v>
      </x:c>
    </x:row>
    <x:row r="293" spans="1:7" x14ac:dyDescent="0.25">
      <x:c r="B293" s="90">
        <x:v>10/13/2016</x:v>
      </x:c>
      <x:c r="C293" s="26">
        <x:v>Cody Voorhies 8178239551 /cwvoorhies@morsco.com</x:v>
      </x:c>
      <x:c r="D293" s="26" t="str">
        <x:v>FPR48763</x:v>
      </x:c>
      <x:c r="E293" s="26">
        <x:v>Ricoh SP C320DN</x:v>
      </x:c>
      <x:c r="F293" s="26">
        <x:v>1043 - Granbury</x:v>
      </x:c>
      <x:c r="G293" s="26" t="n">
        <x:v>1933.000000</x:v>
      </x:c>
      <x:c r="H293" s="26" t="str">
        <x:v>Please order black cartridge.</x:v>
      </x:c>
      <x:c r="I293" s="91" t="str">
        <x:v>No Work Order Remarks</x:v>
      </x:c>
    </x:row>
    <x:row r="294" spans="1:7" x14ac:dyDescent="0.25">
      <x:c r="B294" s="96">
        <x:v>9/12/2016</x:v>
      </x:c>
      <x:c r="C294" s="97">
        <x:v>Cody Voorhies 8178239551 /cwvoorhies@morsco.com</x:v>
      </x:c>
      <x:c r="D294" s="97" t="str">
        <x:v>FPR48763</x:v>
      </x:c>
      <x:c r="E294" s="97">
        <x:v>Ricoh SP C320DN</x:v>
      </x:c>
      <x:c r="F294" s="97">
        <x:v>1043 - Granbury</x:v>
      </x:c>
      <x:c r="G294" s="97" t="str">
        <x:v>1,933</x:v>
      </x:c>
      <x:c r="H294" s="97" t="str">
        <x:v>Need to order 1 Magenta cartridge and 1 Yellow cartridge. Thank you</x:v>
      </x:c>
      <x:c r="I294" s="98" t="str">
        <x:v>No Work Order Remarks</x:v>
      </x:c>
    </x:row>
    <x:row r="295" spans="1:7" x14ac:dyDescent="0.25">
      <x:c r="B295" s="90">
        <x:v>8/25/2016</x:v>
      </x:c>
      <x:c r="C295" s="26">
        <x:v>Cody Voorhies 8178239551 /cwvoorhies@morsco.com</x:v>
      </x:c>
      <x:c r="D295" s="26" t="str">
        <x:v>FPR48763</x:v>
      </x:c>
      <x:c r="E295" s="26">
        <x:v>Ricoh SP C320DN</x:v>
      </x:c>
      <x:c r="F295" s="26">
        <x:v>1043 - Granbury</x:v>
      </x:c>
      <x:c r="G295" s="26" t="n">
        <x:v>1933.000000</x:v>
      </x:c>
      <x:c r="H295" s="26" t="str">
        <x:v>Need a black ink cartridge</x:v>
      </x:c>
      <x:c r="I295" s="91" t="str">
        <x:v>No Work Order Remarks</x:v>
      </x:c>
    </x:row>
    <x:row r="296" spans="1:7" x14ac:dyDescent="0.25">
      <x:c r="B296" s="96">
        <x:v>9/30/2016</x:v>
      </x:c>
      <x:c r="C296" s="97">
        <x:v>Brian Green 817-579-9511 /vnaik@fprus.com</x:v>
      </x:c>
      <x:c r="D296" s="97" t="str">
        <x:v>FPR48763</x:v>
      </x:c>
      <x:c r="E296" s="97">
        <x:v>Ricoh SP C320DN</x:v>
      </x:c>
      <x:c r="F296" s="97">
        <x:v>1043 - Granbury</x:v>
      </x:c>
      <x:c r="G296" s="97" t="str">
        <x:v>1,933</x:v>
      </x:c>
      <x:c r="H296" s="97" t="str">
        <x:v>Replace fusing unit soon message.</x:v>
      </x:c>
      <x:c r="I296" s="98" t="str">
        <x:v> 10/7/2016: Spoke w/David, part is in.  Emailed Andrew to have tech go back out.  10/10/2016: Spoke w/Brian,  device is now working.  Call complete. </x:v>
      </x:c>
    </x:row>
    <x:row r="297" spans="1:7" x14ac:dyDescent="0.25">
      <x:c r="B297" s="90">
        <x:v>1/19/2016</x:v>
      </x:c>
      <x:c r="C297" s="26">
        <x:v>Cody Voorhies  817-579-9511 /cwvoorhies@morsco.com</x:v>
      </x:c>
      <x:c r="D297" s="26" t="str">
        <x:v>FPR48763</x:v>
      </x:c>
      <x:c r="E297" s="26">
        <x:v>Ricoh SP C320DN</x:v>
      </x:c>
      <x:c r="F297" s="26">
        <x:v>1043 - Granbury</x:v>
      </x:c>
      <x:c r="G297" s="26" t="n">
        <x:v>1933.000000</x:v>
      </x:c>
      <x:c r="H297" s="26" t="str">
        <x:v>Need to order black ink cartridge please</x:v>
      </x:c>
      <x:c r="I297" s="91" t="str">
        <x:v>No Work Order Remarks</x:v>
      </x:c>
    </x:row>
    <x:row r="298" spans="1:7" x14ac:dyDescent="0.25">
      <x:c r="B298" s="96">
        <x:v>12/15/2015</x:v>
      </x:c>
      <x:c r="C298" s="97">
        <x:v>Cody Voorhies 817-579-9511 /cwvoorhies@morsco.com</x:v>
      </x:c>
      <x:c r="D298" s="97" t="str">
        <x:v>FPR48763</x:v>
      </x:c>
      <x:c r="E298" s="97">
        <x:v>Ricoh SP C320DN</x:v>
      </x:c>
      <x:c r="F298" s="97">
        <x:v>1043 - Granbury</x:v>
      </x:c>
      <x:c r="G298" s="97" t="str">
        <x:v>1,933</x:v>
      </x:c>
      <x:c r="H298" s="97" t="str">
        <x:v>NEED 1 MAGENTA SP C310HA PRINT CARTRIDGE</x:v>
      </x:c>
      <x:c r="I298" s="98" t="str">
        <x:v>No Work Order Remarks</x:v>
      </x:c>
    </x:row>
    <x:row r="299" spans="1:7" x14ac:dyDescent="0.25">
      <x:c r="B299" s="90">
        <x:v>2/1/2016</x:v>
      </x:c>
      <x:c r="C299" s="26">
        <x:v>Cody Voorhies  817-579-9511 /cwvoorhies@morsco.com</x:v>
      </x:c>
      <x:c r="D299" s="26" t="str">
        <x:v>FPR48763</x:v>
      </x:c>
      <x:c r="E299" s="26">
        <x:v>Ricoh SP C320DN</x:v>
      </x:c>
      <x:c r="F299" s="26">
        <x:v>1043 - Granbury</x:v>
      </x:c>
      <x:c r="G299" s="26" t="n">
        <x:v>1933.000000</x:v>
      </x:c>
      <x:c r="H299" s="26" t="str">
        <x:v>need to order 1 YELLOW SP C310HA   need to order 1 CYAN SP C310HA</x:v>
      </x:c>
      <x:c r="I299" s="91" t="str">
        <x:v>No Work Order Remarks</x:v>
      </x:c>
    </x:row>
    <x:row r="300" spans="1:7" x14ac:dyDescent="0.25">
      <x:c r="B300" s="96">
        <x:v>2/26/2016</x:v>
      </x:c>
      <x:c r="C300" s="97">
        <x:v>Cody Voorhies  817-579-9511 /cwvoorhies@morsco.com</x:v>
      </x:c>
      <x:c r="D300" s="97" t="str">
        <x:v>FPR48763</x:v>
      </x:c>
      <x:c r="E300" s="97">
        <x:v>Ricoh SP C320DN</x:v>
      </x:c>
      <x:c r="F300" s="97">
        <x:v>1043 - Granbury</x:v>
      </x:c>
      <x:c r="G300" s="97" t="str">
        <x:v>1,933</x:v>
      </x:c>
      <x:c r="H300" s="97" t="str">
        <x:v>Need 1 black sp c310h  thank you.</x:v>
      </x:c>
      <x:c r="I300" s="98" t="str">
        <x:v>No Work Order Remarks</x:v>
      </x:c>
    </x:row>
    <x:row r="301" spans="1:7" x14ac:dyDescent="0.25">
      <x:c r="B301" s="90">
        <x:v>3/11/2016</x:v>
      </x:c>
      <x:c r="C301" s="26">
        <x:v>Cody Voorhies  817-579-9511 /cwvoorhies@morsco.com</x:v>
      </x:c>
      <x:c r="D301" s="26" t="str">
        <x:v>FPR48763</x:v>
      </x:c>
      <x:c r="E301" s="26">
        <x:v>Ricoh SP C320DN</x:v>
      </x:c>
      <x:c r="F301" s="26">
        <x:v>1043 - Granbury</x:v>
      </x:c>
      <x:c r="G301" s="26" t="n">
        <x:v>1933.000000</x:v>
      </x:c>
      <x:c r="H301" s="26" t="str">
        <x:v>I need one Magenta SP C310HA</x:v>
      </x:c>
      <x:c r="I301" s="91" t="str">
        <x:v>No Work Order Remarks</x:v>
      </x:c>
    </x:row>
    <x:row r="302" spans="1:7" x14ac:dyDescent="0.25">
      <x:c r="B302" s="96">
        <x:v>4/26/2016</x:v>
      </x:c>
      <x:c r="C302" s="97">
        <x:v>Cody Voorhies  817-579-9511 /cwvoorhies@morsco.com</x:v>
      </x:c>
      <x:c r="D302" s="97" t="str">
        <x:v>FPR48763</x:v>
      </x:c>
      <x:c r="E302" s="97">
        <x:v>Ricoh SP C320DN</x:v>
      </x:c>
      <x:c r="F302" s="97">
        <x:v>1043 - Granbury</x:v>
      </x:c>
      <x:c r="G302" s="97" t="str">
        <x:v>1,933</x:v>
      </x:c>
      <x:c r="H302" s="97" t="str">
        <x:v>Need a blue ink cartridge please. Thank you.  Cody Voorhies</x:v>
      </x:c>
      <x:c r="I302" s="98" t="str">
        <x:v>No Work Order Remarks</x:v>
      </x:c>
    </x:row>
    <x:row r="303" spans="1:7" x14ac:dyDescent="0.25">
      <x:c r="B303" s="90">
        <x:v>5/25/2016</x:v>
      </x:c>
      <x:c r="C303" s="26">
        <x:v>cody voorhies 8178239551 /cwvoorhies@morsco.com</x:v>
      </x:c>
      <x:c r="D303" s="26" t="str">
        <x:v>FPR48763</x:v>
      </x:c>
      <x:c r="E303" s="26">
        <x:v>Ricoh SP C320DN</x:v>
      </x:c>
      <x:c r="F303" s="26">
        <x:v>1043 - Granbury</x:v>
      </x:c>
      <x:c r="G303" s="26" t="n">
        <x:v>1933.000000</x:v>
      </x:c>
      <x:c r="H303" s="26" t="str">
        <x:v>I need a black ink cartridge replacement.  model number m847-76</x:v>
      </x:c>
      <x:c r="I303" s="91" t="str">
        <x:v>No Work Order Remarks</x:v>
      </x:c>
    </x:row>
    <x:row r="304" spans="1:7" x14ac:dyDescent="0.25">
      <x:c r="B304" s="96">
        <x:v>5/15/2017</x:v>
      </x:c>
      <x:c r="C304" s="97">
        <x:v>Jake Morrison 817-259-0968 /vnaik@fprus.com</x:v>
      </x:c>
      <x:c r="D304" s="97" t="str">
        <x:v>FPR49040</x:v>
      </x:c>
      <x:c r="E304" s="97">
        <x:v>HP LJ M425</x:v>
      </x:c>
      <x:c r="F304" s="97">
        <x:v>1080 - Grand Prairie DFW Showroom</x:v>
      </x:c>
      <x:c r="G304" s="97" t="str">
        <x:v>2,226</x:v>
      </x:c>
      <x:c r="H304" s="97" t="str">
        <x:v>Printing out black pages even after changing toner.</x:v>
      </x:c>
      <x:c r="I304" s="98" t="str">
        <x:v>5/16/2017: Spoke w/ Jake, it is now working to his satisfaction.  Call complete. </x:v>
      </x:c>
    </x:row>
    <x:row r="305" spans="1:7" x14ac:dyDescent="0.25">
      <x:c r="B305" s="90">
        <x:v>9/12/2014</x:v>
      </x:c>
      <x:c r="C305" s="26">
        <x:v>Adam Beaty 210-542-2722 /smitherman@fprus.com</x:v>
      </x:c>
      <x:c r="D305" s="26" t="str">
        <x:v>FPR49040</x:v>
      </x:c>
      <x:c r="E305" s="26">
        <x:v>HP LJ M425</x:v>
      </x:c>
      <x:c r="F305" s="26">
        <x:v>1080 - Grand Prairie DFW Showroom</x:v>
      </x:c>
      <x:c r="G305" s="26" t="n">
        <x:v>2226.000000</x:v>
      </x:c>
      <x:c r="H305" s="26" t="str">
        <x:v>Wide stripe down prints</x:v>
      </x:c>
      <x:c r="I305" s="91" t="str">
        <x:v>9/19/14 replaced toner.</x:v>
      </x:c>
    </x:row>
    <x:row r="306" spans="1:7" x14ac:dyDescent="0.25">
      <x:c r="B306" s="96">
        <x:v>11/29/2017</x:v>
      </x:c>
      <x:c r="C306" s="97">
        <x:v>Dora Castro 956-994-9131 /dcastro@morsco.com</x:v>
      </x:c>
      <x:c r="D306" s="97" t="str">
        <x:v>FPR49043</x:v>
      </x:c>
      <x:c r="E306" s="97">
        <x:v>HP LJ M425</x:v>
      </x:c>
      <x:c r="F306" s="97">
        <x:v>1045 - McAllen</x:v>
      </x:c>
      <x:c r="G306" s="97" t="str">
        <x:v>351</x:v>
      </x:c>
      <x:c r="H306" s="97" t="str">
        <x:v>copies have lines down sides of paper</x:v>
      </x:c>
      <x:c r="I306" s="98" t="str">
        <x:v>12/1/2017: VG; cleaned ADF glass. Emailed Dora.  Call complete. </x:v>
      </x:c>
    </x:row>
    <x:row r="307" spans="1:7" x14ac:dyDescent="0.25">
      <x:c r="B307" s="90">
        <x:v>11/13/2014</x:v>
      </x:c>
      <x:c r="C307" s="26">
        <x:v>Dora Castro 956-994-9131 /dcastro@morsco.com</x:v>
      </x:c>
      <x:c r="D307" s="26" t="str">
        <x:v>FPR49043</x:v>
      </x:c>
      <x:c r="E307" s="26">
        <x:v>HP LJ M425</x:v>
      </x:c>
      <x:c r="F307" s="26">
        <x:v>1045 - McAllen</x:v>
      </x:c>
      <x:c r="G307" s="26" t="n">
        <x:v>351.000000</x:v>
      </x:c>
      <x:c r="H307" s="26" t="str">
        <x:v>the document feeder will not stay up when raised.</x:v>
      </x:c>
      <x:c r="I307" s="91" t="str">
        <x:v>11/20/14 received closing notes: replaced ADF. Dora confirmed. </x:v>
      </x:c>
    </x:row>
    <x:row r="308" spans="1:7" x14ac:dyDescent="0.25">
      <x:c r="B308" s="96">
        <x:v>10/11/2018</x:v>
      </x:c>
      <x:c r="C308" s="97">
        <x:v>Rodney Ramos</x:v>
      </x:c>
      <x:c r="D308" s="97" t="str">
        <x:v>FPR49045</x:v>
      </x:c>
      <x:c r="E308" s="97">
        <x:v>HP LJ M425</x:v>
      </x:c>
      <x:c r="F308" s="97">
        <x:v>1020 - Carrollton HVAC</x:v>
      </x:c>
      <x:c r="G308" s="97" t="str">
        <x:v>1,188</x:v>
      </x:c>
      <x:c r="H308" s="97" t="str">
        <x:v>Toners breaking in machine. Tech needs to take out 1 cartridge for machine.  This device is not functioning</x:v>
      </x:c>
      <x:c r="I308" s="98" t="str">
        <x:v>No Work Order Remarks</x:v>
      </x:c>
    </x:row>
    <x:row r="309" spans="1:7" x14ac:dyDescent="0.25">
      <x:c r="B309" s="90">
        <x:v>10/23/2015</x:v>
      </x:c>
      <x:c r="C309" s="26">
        <x:v>Gary Flora 830-515-4778 /smoore@fprus.com</x:v>
      </x:c>
      <x:c r="D309" s="26" t="str">
        <x:v>FPR49049</x:v>
      </x:c>
      <x:c r="E309" s="26">
        <x:v>Canon IR 400</x:v>
      </x:c>
      <x:c r="F309" s="26">
        <x:v>1092 - New Braunfels HVAC</x:v>
      </x:c>
      <x:c r="G309" s="26" t="n">
        <x:v>1292.000000</x:v>
      </x:c>
      <x:c r="H309" s="26" t="str">
        <x:v>They had a power outage in the building and now the device has an error message that says "Please call for service".</x:v>
      </x:c>
      <x:c r="I309" s="91" t="str">
        <x:v>10/26:  Spoke w/Gary it is working to his satisfaction.  Call complete.  Marked complete.</x:v>
      </x:c>
    </x:row>
    <x:row r="310" spans="1:7" x14ac:dyDescent="0.25">
      <x:c r="B310" s="96">
        <x:v>7/17/2018</x:v>
      </x:c>
      <x:c r="C310" s="97">
        <x:v>Dave Rape 512-928-1110 /areichhart@fprus.com</x:v>
      </x:c>
      <x:c r="D310" s="97" t="str">
        <x:v>FPR49051</x:v>
      </x:c>
      <x:c r="E310" s="97">
        <x:v>HP LJ M425</x:v>
      </x:c>
      <x:c r="F310" s="97">
        <x:v>1012 - Austin Springdale</x:v>
      </x:c>
      <x:c r="G310" s="97" t="str">
        <x:v>1,445</x:v>
      </x:c>
      <x:c r="H310" s="97" t="str">
        <x:v>User is not able to print to printer - Tried pinging printer -- Unable to ping Instructed user to turn the printer off for 15 seconds and turn it back on, Printer is still not pinging</x:v>
      </x:c>
      <x:c r="I310" s="98" t="str">
        <x:v>7/18/2018: VG; complete, the network cables were removed from the switch in the server room and were plugged back in before the technician’s arrival. Unable to reach Dave.  Call complete. </x:v>
      </x:c>
    </x:row>
    <x:row r="311" spans="1:7" x14ac:dyDescent="0.25">
      <x:c r="B311" s="90">
        <x:v>7/7/2016</x:v>
      </x:c>
      <x:c r="C311" s="26">
        <x:v>Nick Colletti 713-861-2343 /vnaik@fprus.com</x:v>
      </x:c>
      <x:c r="D311" s="26" t="str">
        <x:v>FPR49052</x:v>
      </x:c>
      <x:c r="E311" s="26">
        <x:v>HP LJ M425</x:v>
      </x:c>
      <x:c r="F311" s="26">
        <x:v>1007 - Houston Central</x:v>
      </x:c>
      <x:c r="G311" s="26" t="n">
        <x:v>3480.000000</x:v>
      </x:c>
      <x:c r="H311" s="26" t="str">
        <x:v>79 service error.</x:v>
      </x:c>
      <x:c r="I311" s="91" t="str">
        <x:v>7/8/2016: left VM for Shane, Nick is no longer at this location.  Emailed VG for update. 7/11/2016:Spoke w/Shane, it is now working to his satisfaction.  Call complete. </x:v>
      </x:c>
    </x:row>
    <x:row r="312" spans="1:7" x14ac:dyDescent="0.25">
      <x:c r="B312" s="96">
        <x:v>1/23/2017</x:v>
      </x:c>
      <x:c r="C312" s="97">
        <x:v>Greg Meyer 713-861-2343 /areichhart@fprus.com</x:v>
      </x:c>
      <x:c r="D312" s="97" t="str">
        <x:v>FPR49052</x:v>
      </x:c>
      <x:c r="E312" s="97">
        <x:v>HP LJ M425</x:v>
      </x:c>
      <x:c r="F312" s="97">
        <x:v>1007 - Houston Central</x:v>
      </x:c>
      <x:c r="G312" s="97" t="str">
        <x:v>3,480</x:v>
      </x:c>
      <x:c r="H312" s="97" t="str">
        <x:v>computer is saying my printer is not ready</x:v>
      </x:c>
      <x:c r="I312" s="98" t="str">
        <x:v>1/24/2017: VG: call is complete, there was an issue with the User’s Profile on the network. The hardware was fine.  Unable to reach or leave VM for Greg.  Call complete. </x:v>
      </x:c>
    </x:row>
    <x:row r="313" spans="1:7" x14ac:dyDescent="0.25">
      <x:c r="B313" s="90">
        <x:v>8/23/2018</x:v>
      </x:c>
      <x:c r="C313" s="26">
        <x:v>Eric Blanchard 682-730-5258 /areichhart@fprus.com</x:v>
      </x:c>
      <x:c r="D313" s="26" t="str">
        <x:v>FPR49053</x:v>
      </x:c>
      <x:c r="E313" s="26">
        <x:v>HP LJ M602</x:v>
      </x:c>
      <x:c r="F313" s="26">
        <x:v>M650 - Annex</x:v>
      </x:c>
      <x:c r="G313" s="26" t="n">
        <x:v>555.000000</x:v>
      </x:c>
      <x:c r="H313" s="26" t="str">
        <x:v>printing smudges on the checks - will clean but it doesn't last long.</x:v>
      </x:c>
      <x:c r="I313" s="91" t="str">
        <x:v>8/27/2018: VG; the toner was 2 years old, which was causing the issues.  Unable to reach Eric - phone kept ringing, no VM picked up.  Call complete. </x:v>
      </x:c>
    </x:row>
    <x:row r="314" spans="1:7" x14ac:dyDescent="0.25">
      <x:c r="B314" s="96">
        <x:v>10/5/2017</x:v>
      </x:c>
      <x:c r="C314" s="97">
        <x:v>Lisa Wilson 682-730-5258 /areichhart@fprus.com</x:v>
      </x:c>
      <x:c r="D314" s="97" t="str">
        <x:v>FPR49053</x:v>
      </x:c>
      <x:c r="E314" s="97">
        <x:v>HP LJ M602</x:v>
      </x:c>
      <x:c r="F314" s="97">
        <x:v>M650 - Annex</x:v>
      </x:c>
      <x:c r="G314" s="97" t="str">
        <x:v>555</x:v>
      </x:c>
      <x:c r="H314" s="97" t="str">
        <x:v>printer is printing a line on the checks out of tray 2.</x:v>
      </x:c>
      <x:c r="I314" s="98" t="str">
        <x:v>10/6/2017: VG; not printing lines when the technician arrived but he cleaned the machine and replaced the feed rollers. Left VM for Lisa.  Call complete. </x:v>
      </x:c>
    </x:row>
    <x:row r="315" spans="1:7" x14ac:dyDescent="0.25">
      <x:c r="B315" s="90">
        <x:v>2/9/2016</x:v>
      </x:c>
      <x:c r="C315" s="26">
        <x:v>Eric Blanchard 817-484-4892 /vnaik@fprus.com</x:v>
      </x:c>
      <x:c r="D315" s="26" t="str">
        <x:v>FPR49053</x:v>
      </x:c>
      <x:c r="E315" s="26">
        <x:v>HP LJ M602</x:v>
      </x:c>
      <x:c r="F315" s="26">
        <x:v>M650 - Annex</x:v>
      </x:c>
      <x:c r="G315" s="26" t="n">
        <x:v>555.000000</x:v>
      </x:c>
      <x:c r="H315" s="26" t="str">
        <x:v>Some checks printed are missing ink.</x:v>
      </x:c>
      <x:c r="I315" s="91" t="str">
        <x:v>2/11/2016:  Verity:  needs a fuser and toner.  R/S today to resolve the issue.  2/12/2016:  Left messageg w/Eric.  Verity:  issue has been resolved.  Call complete.</x:v>
      </x:c>
    </x:row>
    <x:row r="316" spans="1:7" x14ac:dyDescent="0.25">
      <x:c r="B316" s="96">
        <x:v>12/8/2014</x:v>
      </x:c>
      <x:c r="C316" s="97">
        <x:v>Adam Orozco 713-554-8500 /dminter@fprus.com</x:v>
      </x:c>
      <x:c r="D316" s="97" t="str">
        <x:v>FPR49055</x:v>
      </x:c>
      <x:c r="E316" s="97">
        <x:v>HP LJ M425</x:v>
      </x:c>
      <x:c r="F316" s="97">
        <x:v>1049 - Houston HVAC</x:v>
      </x:c>
      <x:c r="G316" s="97" t="str">
        <x:v>530</x:v>
      </x:c>
      <x:c r="H316" s="97" t="str">
        <x:v>The device is giving the following error code: Service 49</x:v>
      </x:c>
      <x:c r="I316" s="98" t="str">
        <x:v>12/9/14 Adam confirmed issue has been resolved. </x:v>
      </x:c>
    </x:row>
    <x:row r="317" spans="1:7" x14ac:dyDescent="0.25">
      <x:c r="B317" s="90">
        <x:v>12/19/2014</x:v>
      </x:c>
      <x:c r="C317" s="26">
        <x:v>Adam Orozco 713-554-8500 /tsmitherman@fprus.com</x:v>
      </x:c>
      <x:c r="D317" s="26" t="str">
        <x:v>FPR49055</x:v>
      </x:c>
      <x:c r="E317" s="26">
        <x:v>HP LJ M425</x:v>
      </x:c>
      <x:c r="F317" s="26">
        <x:v>1049 - Houston HVAC</x:v>
      </x:c>
      <x:c r="G317" s="26" t="n">
        <x:v>530.000000</x:v>
      </x:c>
      <x:c r="H317" s="26" t="str">
        <x:v>79 Service Error</x:v>
      </x:c>
      <x:c r="I317" s="91" t="str">
        <x:v>12/22/14 Adam confirmed issue has been resolved. </x:v>
      </x:c>
    </x:row>
    <x:row r="318" spans="1:7" x14ac:dyDescent="0.25">
      <x:c r="B318" s="96">
        <x:v>1/22/2015</x:v>
      </x:c>
      <x:c r="C318" s="97">
        <x:v>Adam 713-554-8500 /arieper@fprus.com</x:v>
      </x:c>
      <x:c r="D318" s="97" t="str">
        <x:v>FPR49055</x:v>
      </x:c>
      <x:c r="E318" s="97">
        <x:v>HP LJ M425</x:v>
      </x:c>
      <x:c r="F318" s="97">
        <x:v>1049 - Houston HVAC</x:v>
      </x:c>
      <x:c r="G318" s="97" t="str">
        <x:v>530</x:v>
      </x:c>
      <x:c r="H318" s="97" t="str">
        <x:v>device is freezing up</x:v>
      </x:c>
      <x:c r="I318" s="98" t="str">
        <x:v>1/26/15 received closing notes: upgraded firmware. </x:v>
      </x:c>
    </x:row>
    <x:row r="319" spans="1:7" x14ac:dyDescent="0.25">
      <x:c r="B319" s="90">
        <x:v>10/23/2014</x:v>
      </x:c>
      <x:c r="C319" s="26">
        <x:v>Adam Orozco 713-554-8500 /Dminter@fprus.com</x:v>
      </x:c>
      <x:c r="D319" s="26" t="str">
        <x:v>FPR49055</x:v>
      </x:c>
      <x:c r="E319" s="26">
        <x:v>HP LJ M425</x:v>
      </x:c>
      <x:c r="F319" s="26">
        <x:v>1049 - Houston HVAC</x:v>
      </x:c>
      <x:c r="G319" s="26" t="n">
        <x:v>530.000000</x:v>
      </x:c>
      <x:c r="H319" s="26" t="str">
        <x:v>The device is putting lines on the pages,</x:v>
      </x:c>
      <x:c r="I319" s="91" t="str">
        <x:v>10/24/14 Adam confirmed issue has been resolved. </x:v>
      </x:c>
    </x:row>
    <x:row r="320" spans="1:7" x14ac:dyDescent="0.25">
      <x:c r="B320" s="96">
        <x:v>12/10/2015</x:v>
      </x:c>
      <x:c r="C320" s="97">
        <x:v>Adam/Jason Greagrey 713-554-8500 /vnaik@fprus.com</x:v>
      </x:c>
      <x:c r="D320" s="97" t="str">
        <x:v>FPR49055</x:v>
      </x:c>
      <x:c r="E320" s="97">
        <x:v>HP LJ M425</x:v>
      </x:c>
      <x:c r="F320" s="97">
        <x:v>1049 - Houston HVAC</x:v>
      </x:c>
      <x:c r="G320" s="97" t="str">
        <x:v>530</x:v>
      </x:c>
      <x:c r="H320" s="97" t="str">
        <x:v>Bottom tray is broken.</x:v>
      </x:c>
      <x:c r="I320" s="98" t="str">
        <x:v>12/11:  Spoke w/Jay tech has not been out.  Emailed Verity.  Per Verity:  shiping a new tray and follow with a technician.  12/15:  Left message w/Adam.  Verity has resolve the issue.  Call complete.  Marked complete.</x:v>
      </x:c>
    </x:row>
    <x:row r="321" spans="1:7" x14ac:dyDescent="0.25">
      <x:c r="B321" s="90">
        <x:v>1/5/2016</x:v>
      </x:c>
      <x:c r="C321" s="26">
        <x:v>James Deshazier 936-5396950 /jrogers@fprus.com</x:v>
      </x:c>
      <x:c r="D321" s="26" t="str">
        <x:v>FPR49055</x:v>
      </x:c>
      <x:c r="E321" s="26">
        <x:v>HP LJ M425</x:v>
      </x:c>
      <x:c r="F321" s="26">
        <x:v>1049 - Houston HVAC</x:v>
      </x:c>
      <x:c r="G321" s="26" t="n">
        <x:v>530.000000</x:v>
      </x:c>
      <x:c r="H321" s="26" t="str">
        <x:v>printer keeps giving no paper pickup error.</x:v>
      </x:c>
      <x:c r="I321" s="91" t="str">
        <x:v>1/6/2016:  Left message.  Emailed Verity.  Verity:  Tech should be out today.  1/7/2016:  Left message w/James.  Emailed Verity.  Per Verity:  the paper tray was bad. We shipped one for the end user to install today. 
 1/8/2016:  paper tray is there James is going to call me back if there is an issue.  Never called back.  Call complete.</x:v>
      </x:c>
    </x:row>
    <x:row r="322" spans="1:7" x14ac:dyDescent="0.25">
      <x:c r="B322" s="96">
        <x:v>9/20/2016</x:v>
      </x:c>
      <x:c r="C322" s="97">
        <x:v>Ashley Knight 817-870-2227 /vnaik@fprus.com</x:v>
      </x:c>
      <x:c r="D322" s="97" t="str">
        <x:v>FPR49063</x:v>
      </x:c>
      <x:c r="E322" s="97">
        <x:v>HP LJ M425</x:v>
      </x:c>
      <x:c r="F322" s="97">
        <x:v>M650 - Annex</x:v>
      </x:c>
      <x:c r="G322" s="97" t="str">
        <x:v>1,028</x:v>
      </x:c>
      <x:c r="H322" s="97" t="str">
        <x:v>Cannot clear job from print queue - device is not printing.</x:v>
      </x:c>
      <x:c r="I322" s="98" t="str">
        <x:v>Closing Notes: 9/20/16 - Programmed IP address for machien and set it to static from DHCP. Call complete.  9/22/16 - MSC closed the call</x:v>
      </x:c>
    </x:row>
    <x:row r="323" spans="1:7" x14ac:dyDescent="0.25">
      <x:c r="B323" s="90">
        <x:v>7/31/2017</x:v>
      </x:c>
      <x:c r="C323" s="26">
        <x:v>Greg Barrow 405-235-9511 /areichhart@fprus.com</x:v>
      </x:c>
      <x:c r="D323" s="26" t="str">
        <x:v>FPR49088</x:v>
      </x:c>
      <x:c r="E323" s="26">
        <x:v>HP LJ M425</x:v>
      </x:c>
      <x:c r="F323" s="26">
        <x:v>1101 - Oklahoma City</x:v>
      </x:c>
      <x:c r="G323" s="26" t="n">
        <x:v>548.000000</x:v>
      </x:c>
      <x:c r="H323" s="26" t="str">
        <x:v>When feeding from the top it won’t make copies; however it will copy if placed on the flat screen.</x:v>
      </x:c>
      <x:c r="I323" s="91" t="str">
        <x:v>8/3/2017: VG; the technician cleaned the unit. Spoke w/Doretta, it is now working to her satisfaction.  Call complete. </x:v>
      </x:c>
    </x:row>
    <x:row r="324" spans="1:7" x14ac:dyDescent="0.25">
      <x:c r="B324" s="96">
        <x:v>3/12/2015</x:v>
      </x:c>
      <x:c r="C324" s="97">
        <x:v>Kenny-Morrison Supply 405-420-6022 /dminter@fprus.com</x:v>
      </x:c>
      <x:c r="D324" s="97" t="str">
        <x:v>FPR49088</x:v>
      </x:c>
      <x:c r="E324" s="97">
        <x:v>HP LJ M425</x:v>
      </x:c>
      <x:c r="F324" s="97">
        <x:v>1101 - Oklahoma City</x:v>
      </x:c>
      <x:c r="G324" s="97" t="str">
        <x:v>548</x:v>
      </x:c>
      <x:c r="H324" s="97" t="str">
        <x:v>The top feeder isn't working.</x:v>
      </x:c>
      <x:c r="I324" s="98" t="str">
        <x:v>No Work Order Remarks</x:v>
      </x:c>
    </x:row>
    <x:row r="325" spans="1:7" x14ac:dyDescent="0.25">
      <x:c r="B325" s="90">
        <x:v>3/16/2015</x:v>
      </x:c>
      <x:c r="C325" s="26">
        <x:v>Jim Waters / Kenny Bowling - Morrison Supply 405-235-9511 /dminter@fprus.com</x:v>
      </x:c>
      <x:c r="D325" s="26" t="str">
        <x:v>FPR49088</x:v>
      </x:c>
      <x:c r="E325" s="26">
        <x:v>HP LJ M425</x:v>
      </x:c>
      <x:c r="F325" s="26">
        <x:v>1101 - Oklahoma City</x:v>
      </x:c>
      <x:c r="G325" s="26" t="n">
        <x:v>548.000000</x:v>
      </x:c>
      <x:c r="H325" s="26" t="str">
        <x:v>The top feeder isn't working, keeps jamming the pages.</x:v>
      </x:c>
      <x:c r="I325" s="91" t="str">
        <x:v>3/17/15 update from Verity: machine needs an ADF, the claim has been filed and the provider is awaiting part arrival.</x:v>
      </x:c>
    </x:row>
    <x:row r="326" spans="1:7" x14ac:dyDescent="0.25">
      <x:c r="B326" s="96">
        <x:v>9/25/2018</x:v>
      </x:c>
      <x:c r="C326" s="97">
        <x:v>Scott Mitchamore 7135548500 /vnaik@fprus.com</x:v>
      </x:c>
      <x:c r="D326" s="97" t="str">
        <x:v>FPR49095</x:v>
      </x:c>
      <x:c r="E326" s="97">
        <x:v>HP CLJ M476dn MFP</x:v>
      </x:c>
      <x:c r="F326" s="97">
        <x:v>1049 - Houston HVAC</x:v>
      </x:c>
      <x:c r="G326" s="97" t="str">
        <x:v>5</x:v>
      </x:c>
      <x:c r="H326" s="97" t="str">
        <x:v>Pink lines on sides of pages printed. Replacing toner resolved issue for a little while, but then issue returned.</x:v>
      </x:c>
      <x:c r="I326" s="98" t="str">
        <x:v>9/26/2018: MSC help desk confirmed w/user issue resolved. VG; two defective magenta toners.  Shipped replacements. Closing call.  </x:v>
      </x:c>
    </x:row>
    <x:row r="327" spans="1:7" x14ac:dyDescent="0.25">
      <x:c r="B327" s="90">
        <x:v>11/30/2015</x:v>
      </x:c>
      <x:c r="C327" s="26">
        <x:v>Jay Martinez 936-539-6950 /jrogers@fprus.com</x:v>
      </x:c>
      <x:c r="D327" s="26" t="str">
        <x:v>FPR49095</x:v>
      </x:c>
      <x:c r="E327" s="26">
        <x:v>HP CLJ M476dn MFP</x:v>
      </x:c>
      <x:c r="F327" s="26">
        <x:v>1049 - Houston HVAC</x:v>
      </x:c>
      <x:c r="G327" s="26" t="n">
        <x:v>5.000000</x:v>
      </x:c>
      <x:c r="H327" s="26" t="str">
        <x:v>when an item is scanned it is coming up with colors all over the screen.</x:v>
      </x:c>
      <x:c r="I327" s="91" t="str">
        <x:v>No Work Order Remarks</x:v>
      </x:c>
    </x:row>
    <x:row r="328" spans="1:7" x14ac:dyDescent="0.25">
      <x:c r="B328" s="96">
        <x:v>12/2/2015</x:v>
      </x:c>
      <x:c r="C328" s="97">
        <x:v>Jay Martinez 832-655-8140 /vnaik@fprus.com</x:v>
      </x:c>
      <x:c r="D328" s="97" t="str">
        <x:v>FPR49095</x:v>
      </x:c>
      <x:c r="E328" s="97">
        <x:v>HP CLJ M476dn MFP</x:v>
      </x:c>
      <x:c r="F328" s="97">
        <x:v>1049 - Houston HVAC</x:v>
      </x:c>
      <x:c r="G328" s="97" t="str">
        <x:v>5</x:v>
      </x:c>
      <x:c r="H328" s="97" t="str">
        <x:v>When scanning - shows color all over prints.  Jay says no one has been out.</x:v>
      </x:c>
      <x:c r="I328" s="98" t="str">
        <x:v>No Work Order Remarks</x:v>
      </x:c>
    </x:row>
    <x:row r="329" spans="1:7" x14ac:dyDescent="0.25">
      <x:c r="B329" s="90">
        <x:v>11/23/2015</x:v>
      </x:c>
      <x:c r="C329" s="26">
        <x:v>Jay Martinez 936-539-6950 /vnaik@fprus.com</x:v>
      </x:c>
      <x:c r="D329" s="26" t="str">
        <x:v>FPR49095</x:v>
      </x:c>
      <x:c r="E329" s="26">
        <x:v>HP CLJ M476dn MFP</x:v>
      </x:c>
      <x:c r="F329" s="26">
        <x:v>1049 - Houston HVAC</x:v>
      </x:c>
      <x:c r="G329" s="26" t="n">
        <x:v>5.000000</x:v>
      </x:c>
      <x:c r="H329" s="26" t="str">
        <x:v>When item is scanning - shows up with colors all over it.</x:v>
      </x:c>
      <x:c r="I329" s="91" t="str">
        <x:v>11/24: Left message w/Jay.  11/30:  Emailed Verity.  12/1:  Emailed Verity for update.   Per Verity this issue has been resolved.  Call complete.  Marked complete.</x:v>
      </x:c>
    </x:row>
    <x:row r="330" spans="1:7" x14ac:dyDescent="0.25">
      <x:c r="B330" s="96">
        <x:v>1/4/2016</x:v>
      </x:c>
      <x:c r="C330" s="97">
        <x:v>Pablo Galindo 979-776-6277 /jrogers@fprus.com</x:v>
      </x:c>
      <x:c r="D330" s="97" t="str">
        <x:v>FPR49097</x:v>
      </x:c>
      <x:c r="E330" s="97">
        <x:v>HP CLJ M476nw</x:v>
      </x:c>
      <x:c r="F330" s="97">
        <x:v>1071 - Bryan</x:v>
      </x:c>
      <x:c r="G330" s="97" t="str">
        <x:v>38</x:v>
      </x:c>
      <x:c r="H330" s="97" t="str">
        <x:v>Shows error 10.002 SUPPLY MEMORY ERROR.
I tried reinstalling the toner but still not working.  also making clicking noise.
printer has blue ink all in it, like a cartridge blew up inside of it.
</x:v>
      </x:c>
      <x:c r="I330" s="98" t="str">
        <x:v>1/5/2016:  Spoke w/Chad tech has not been out.  Emailed Verity.  1/6/2016:  Waiting on magenta toner to see if that clears the issue.  Magenta ordered 1/5/2016.  1/7/2016:  Spoke w/Chad new magenta toner solved the problem.  Call complete.</x:v>
      </x:c>
    </x:row>
    <x:row r="331" spans="1:7" x14ac:dyDescent="0.25">
      <x:c r="B331" s="90">
        <x:v>9/6/2017</x:v>
      </x:c>
      <x:c r="C331" s="26">
        <x:v>Shane 713-861-2343 /areichhart@fprus.com</x:v>
      </x:c>
      <x:c r="D331" s="26" t="str">
        <x:v>FPR49104</x:v>
      </x:c>
      <x:c r="E331" s="26">
        <x:v>HP LJ M401dn</x:v>
      </x:c>
      <x:c r="F331" s="26">
        <x:v>1007 - Houston Central</x:v>
      </x:c>
      <x:c r="G331" s="26" t="n">
        <x:v>0.000000</x:v>
      </x:c>
      <x:c r="H331" s="26" t="str">
        <x:v>desktop printer is giving an error message "49 Service error" turn off then turn back on. Have done that and it is still not printing - had this same problem 2 weeks ago.</x:v>
      </x:c>
      <x:c r="I331" s="91" t="str">
        <x:v>9/7/2017: IT needs to clear the print job.  9/8/2017: IT closed the call.  Call complete. </x:v>
      </x:c>
    </x:row>
    <x:row r="332" spans="1:7" x14ac:dyDescent="0.25">
      <x:c r="B332" s="96">
        <x:v>8/21/2017</x:v>
      </x:c>
      <x:c r="C332" s="97">
        <x:v>Cynthia Ramon 713-861-2343 /areichhart@fprus.com</x:v>
      </x:c>
      <x:c r="D332" s="97" t="str">
        <x:v>FPR49104</x:v>
      </x:c>
      <x:c r="E332" s="97">
        <x:v>HP LJ M401dn</x:v>
      </x:c>
      <x:c r="F332" s="97">
        <x:v>1007 - Houston Central</x:v>
      </x:c>
      <x:c r="G332" s="97" t="str">
        <x:v/>
      </x:c>
      <x:c r="H332" s="97" t="str">
        <x:v>"Error 49. reboot printer" continues to appear on screen.</x:v>
      </x:c>
      <x:c r="I332" s="98" t="str">
        <x:v>8/22/2017: MSC Help desk closed the call.  Call complete. </x:v>
      </x:c>
    </x:row>
    <x:row r="333" spans="1:7" x14ac:dyDescent="0.25">
      <x:c r="B333" s="90">
        <x:v>12/12/2014</x:v>
      </x:c>
      <x:c r="C333" s="26">
        <x:v>Charlie Beaver 713-936-4000 /tsmitherman@fprus.com</x:v>
      </x:c>
      <x:c r="D333" s="26" t="str">
        <x:v>FPR49105</x:v>
      </x:c>
      <x:c r="E333" s="26">
        <x:v>HP LJ M401dn</x:v>
      </x:c>
      <x:c r="F333" s="26">
        <x:v>1073 - Houston PVF</x:v>
      </x:c>
      <x:c r="G333" s="26" t="n">
        <x:v>633.000000</x:v>
      </x:c>
      <x:c r="H333" s="26" t="str">
        <x:v>Giving error message:
79 Service Error</x:v>
      </x:c>
      <x:c r="I333" s="91" t="str">
        <x:v>12/15/14 Closing notes: we walked the customer through clearing the print queue.</x:v>
      </x:c>
    </x:row>
    <x:row r="334" spans="1:7" x14ac:dyDescent="0.25">
      <x:c r="B334" s="96">
        <x:v>3/10/2015</x:v>
      </x:c>
      <x:c r="C334" s="97">
        <x:v>Scott Tran 713-315-7152 /stran@morsco.com</x:v>
      </x:c>
      <x:c r="D334" s="97" t="str">
        <x:v>FPR49108</x:v>
      </x:c>
      <x:c r="E334" s="97">
        <x:v>HP LJ M401dn</x:v>
      </x:c>
      <x:c r="F334" s="97">
        <x:v>1049 - Houston HVAC</x:v>
      </x:c>
      <x:c r="G334" s="97" t="str">
        <x:v>4</x:v>
      </x:c>
      <x:c r="H334" s="97" t="str">
        <x:v>Error code: 79. Also has 15 print jobs waiting to print.</x:v>
      </x:c>
      <x:c r="I334" s="98" t="str">
        <x:v>3/12/15 received closing notes: , could not duplicate issue – upgraded firmware. </x:v>
      </x:c>
    </x:row>
    <x:row r="335" spans="1:7" x14ac:dyDescent="0.25">
      <x:c r="B335" s="90">
        <x:v>7/17/2018</x:v>
      </x:c>
      <x:c r="C335" s="26">
        <x:v>Alejandro Gutierrez 832-772-7855 /agutierrez@morsco.com</x:v>
      </x:c>
      <x:c r="D335" s="26" t="str">
        <x:v>FPR49110</x:v>
      </x:c>
      <x:c r="E335" s="26">
        <x:v>HP LJ M425</x:v>
      </x:c>
      <x:c r="F335" s="26">
        <x:v>1111 - Katy</x:v>
      </x:c>
      <x:c r="G335" s="26" t="n">
        <x:v>236.000000</x:v>
      </x:c>
      <x:c r="H335" s="26" t="str">
        <x:v/>
      </x:c>
      <x:c r="I335" s="91" t="str">
        <x:v>7/18/2018: haven't received a help desk ticket - closed at EOB, no ticket has come in.  Updated Alejandro via email. </x:v>
      </x:c>
    </x:row>
    <x:row r="336" spans="1:7" x14ac:dyDescent="0.25">
      <x:c r="B336" s="96">
        <x:v>10/1/2015</x:v>
      </x:c>
      <x:c r="C336" s="97">
        <x:v>Corey Fuller 903-595-4133 /vnaik@fprus.com</x:v>
      </x:c>
      <x:c r="D336" s="97" t="str">
        <x:v>FPR49131</x:v>
      </x:c>
      <x:c r="E336" s="97">
        <x:v>HP LJ M425</x:v>
      </x:c>
      <x:c r="F336" s="97">
        <x:v>1022 - Tyler</x:v>
      </x:c>
      <x:c r="G336" s="97" t="str">
        <x:v>27</x:v>
      </x:c>
      <x:c r="H336" s="97" t="str">
        <x:v>Ghosting images and smearing toner. Tried cleaning and calibrated - still having the same issue.</x:v>
      </x:c>
      <x:c r="I336" s="98" t="str">
        <x:v>No Work Order Remarks</x:v>
      </x:c>
    </x:row>
    <x:row r="337" spans="1:7" x14ac:dyDescent="0.25">
      <x:c r="B337" s="90">
        <x:v>10/2/2015</x:v>
      </x:c>
      <x:c r="C337" s="26">
        <x:v>Pablo Galindo 903-595-4133 /jrogers@fprus.com</x:v>
      </x:c>
      <x:c r="D337" s="26" t="str">
        <x:v>FPR49131</x:v>
      </x:c>
      <x:c r="E337" s="26">
        <x:v>HP LJ M425</x:v>
      </x:c>
      <x:c r="F337" s="26">
        <x:v>1022 - Tyler</x:v>
      </x:c>
      <x:c r="G337" s="26" t="n">
        <x:v>27.000000</x:v>
      </x:c>
      <x:c r="H337" s="26" t="str">
        <x:v>Print jobs are ghosting or smearing. tried cleaning and calibrating.</x:v>
      </x:c>
      <x:c r="I337" s="91" t="str">
        <x:v>No Work Order Remarks</x:v>
      </x:c>
    </x:row>
    <x:row r="338" spans="1:7" x14ac:dyDescent="0.25">
      <x:c r="B338" s="96">
        <x:v>8/26/2015</x:v>
      </x:c>
      <x:c r="C338" s="97">
        <x:v>Steve Briley 972-650-0700 /jrogers@fprus.com</x:v>
      </x:c>
      <x:c r="D338" s="97" t="str">
        <x:v>FPR49131</x:v>
      </x:c>
      <x:c r="E338" s="97">
        <x:v>HP LJ M425</x:v>
      </x:c>
      <x:c r="F338" s="97">
        <x:v>1022 - Tyler</x:v>
      </x:c>
      <x:c r="G338" s="97" t="str">
        <x:v>27</x:v>
      </x:c>
      <x:c r="H338" s="97" t="str">
        <x:v>Will start up, says "Initializing", then says "79 Service Error". Disconnected from power, tried multiple reboots - no change.</x:v>
      </x:c>
      <x:c r="I338" s="98" t="str">
        <x:v>8/26:  Per M Cutbirth:  cleared the print queue and upgraded the firmware via Team Viewer.   Call complete.  Marked complete.</x:v>
      </x:c>
    </x:row>
    <x:row r="339" spans="1:7" x14ac:dyDescent="0.25">
      <x:c r="B339" s="90">
        <x:v>2/22/2017</x:v>
      </x:c>
      <x:c r="C339" s="26">
        <x:v>Greg Barrow 405-235-9511 /areichhart@fprus.com</x:v>
      </x:c>
      <x:c r="D339" s="26" t="str">
        <x:v>FPR49138</x:v>
      </x:c>
      <x:c r="E339" s="26">
        <x:v>HP LJ M425</x:v>
      </x:c>
      <x:c r="F339" s="26">
        <x:v>1101 - Oklahoma City</x:v>
      </x:c>
      <x:c r="G339" s="26" t="n">
        <x:v>139.000000</x:v>
      </x:c>
      <x:c r="H339" s="26" t="str">
        <x:v>will print but wont copy</x:v>
      </x:c>
      <x:c r="I339" s="91" t="str">
        <x:v>2/23/2017: tech will be onsite by 4pm today.  2/24/2017: VG; adjusted and calibrated the scanner unit. Spoke w/Evenly, it is now working to her satisfaction.  Call complete.  </x:v>
      </x:c>
    </x:row>
    <x:row r="340" spans="1:7" x14ac:dyDescent="0.25">
      <x:c r="B340" s="96">
        <x:v>2/12/2015</x:v>
      </x:c>
      <x:c r="C340" s="97">
        <x:v>Nancy McDonald 2108920199 /nmcdonald@morsco.com</x:v>
      </x:c>
      <x:c r="D340" s="97" t="str">
        <x:v>FPR49197</x:v>
      </x:c>
      <x:c r="E340" s="97">
        <x:v>HP LJ M425</x:v>
      </x:c>
      <x:c r="F340" s="97">
        <x:v>M100 - Water Gardens Bldg.</x:v>
      </x:c>
      <x:c r="G340" s="97" t="str">
        <x:v>932</x:v>
      </x:c>
      <x:c r="H340" s="97" t="str">
        <x:v>we are not able to delete an email address for an employee that is no longer here and add one for a new employee.  We added the address into the book but we can't pick it to scan to.</x:v>
      </x:c>
      <x:c r="I340" s="98" t="str">
        <x:v>Nancy confirmed issue has been resolved. Eric set up the e-mails. </x:v>
      </x:c>
    </x:row>
    <x:row r="341" spans="1:7" x14ac:dyDescent="0.25">
      <x:c r="B341" s="90">
        <x:v>10/9/2015</x:v>
      </x:c>
      <x:c r="C341" s="26">
        <x:v>Charlie Schlechty 210-892-0199 /vnaik@fprus.com</x:v>
      </x:c>
      <x:c r="D341" s="26" t="str">
        <x:v>FPR49197</x:v>
      </x:c>
      <x:c r="E341" s="26">
        <x:v>HP LJ M425</x:v>
      </x:c>
      <x:c r="F341" s="26">
        <x:v>M100 - Water Gardens Bldg.</x:v>
      </x:c>
      <x:c r="G341" s="26" t="n">
        <x:v>932.000000</x:v>
      </x:c>
      <x:c r="H341" s="26" t="str">
        <x:v>Machine is shorting out - preventing fax functionality.</x:v>
      </x:c>
      <x:c r="I341" s="91" t="str">
        <x:v>10/12:  Per M Cutbirth:  R/S for formatter.  10/13:  Per M Cutbirth:  part will be in 10/14.  10/15:  Spoke w/Charlie part is sitting on his desk.  Emailed Michael for ETA for installation.  Tech will be out this afternoon.  10/16:  Spoke w/Charlie it ...</x:v>
      </x:c>
    </x:row>
    <x:row r="342" spans="1:7" x14ac:dyDescent="0.25">
      <x:c r="B342" s="96">
        <x:v>11/7/2014</x:v>
      </x:c>
      <x:c r="C342" s="97">
        <x:v>Rosemary Faris 830-895-1550 /rfaris@morsco.com</x:v>
      </x:c>
      <x:c r="D342" s="97" t="str">
        <x:v>FPR49198</x:v>
      </x:c>
      <x:c r="E342" s="97">
        <x:v>HP LJ M425</x:v>
      </x:c>
      <x:c r="F342" s="97">
        <x:v>1047 - Kerrville-Display Area</x:v>
      </x:c>
      <x:c r="G342" s="97" t="str">
        <x:v>188</x:v>
      </x:c>
      <x:c r="H342" s="97" t="str">
        <x:v>NOT COPYING FROM COMPUTERS AND CUSTOMERS ARE CALLING IN SAYING THEIR FAXES ARE NOT GOING THROUGH</x:v>
      </x:c>
      <x:c r="I342" s="98" t="str">
        <x:v>11/10/14 This call is complete. We called and had them clear the jobs from the queue, there was one job in an error state. We also tested the printing and faxing.</x:v>
      </x:c>
    </x:row>
    <x:row r="343" spans="1:7" x14ac:dyDescent="0.25">
      <x:c r="B343" s="90">
        <x:v>9/13/2018</x:v>
      </x:c>
      <x:c r="C343" s="26">
        <x:v>Mike Peters 2103444436 /vnaik@fprus.com</x:v>
      </x:c>
      <x:c r="D343" s="26" t="str">
        <x:v>FPR49203</x:v>
      </x:c>
      <x:c r="E343" s="26">
        <x:v>HP LJ M425</x:v>
      </x:c>
      <x:c r="F343" s="26">
        <x:v>1034 - San Antonio</x:v>
      </x:c>
      <x:c r="G343" s="26" t="n">
        <x:v>397.000000</x:v>
      </x:c>
      <x:c r="H343" s="26" t="str">
        <x:v>Rollers are not pulling in pages to scan/fax. Also having excessive amount of incoming fax failures.</x:v>
      </x:c>
      <x:c r="I343" s="91" t="str">
        <x:v>9/14/2018: VG; r/s for parts - parts came in today, tech will be out this afternoon or Monday.  9/17/2018:VG; Replace the ADF Kit – fax tested well. Left VM for Debbie.  Call complete. </x:v>
      </x:c>
    </x:row>
    <x:row r="344" spans="1:7" x14ac:dyDescent="0.25">
      <x:c r="B344" s="96">
        <x:v>12/10/2014</x:v>
      </x:c>
      <x:c r="C344" s="97">
        <x:v>Debbie Bulsterbaum 210-344-4436 /dbulsterbaum@morsco.com</x:v>
      </x:c>
      <x:c r="D344" s="97" t="str">
        <x:v>FPR49203</x:v>
      </x:c>
      <x:c r="E344" s="97">
        <x:v>HP LJ M425</x:v>
      </x:c>
      <x:c r="F344" s="97">
        <x:v>1034 - San Antonio</x:v>
      </x:c>
      <x:c r="G344" s="97" t="str">
        <x:v>397</x:v>
      </x:c>
      <x:c r="H344" s="97" t="str">
        <x:v>Unit keeps locking up, starts initialization and gets hung in a loop at least twice a day now,  Primary fax unit -- trouble entering the fax numbers manually.</x:v>
      </x:c>
      <x:c r="I344" s="98" t="str">
        <x:v>12/11/14 Debbie confirmed issue has been resolved. </x:v>
      </x:c>
    </x:row>
    <x:row r="345" spans="1:7" x14ac:dyDescent="0.25">
      <x:c r="B345" s="90">
        <x:v>1/3/2017</x:v>
      </x:c>
      <x:c r="C345" s="26">
        <x:v>Todd Scales 210-212-5410 /vnaik@fprus.com</x:v>
      </x:c>
      <x:c r="D345" s="26" t="str">
        <x:v>FPR49204</x:v>
      </x:c>
      <x:c r="E345" s="26">
        <x:v>HP LJ M425</x:v>
      </x:c>
      <x:c r="F345" s="26">
        <x:v>1046 - San Antonio Downtown (1666)</x:v>
      </x:c>
      <x:c r="G345" s="26" t="n">
        <x:v>0.000000</x:v>
      </x:c>
      <x:c r="H345" s="26" t="str">
        <x:v>Will not receive print jobs from sleep mode</x:v>
      </x:c>
      <x:c r="I345" s="91" t="str">
        <x:v>1/4/2016: have not seen a tech.  Emailed VG for update. 1/5/2017: emailed for update. 1/9/2017: VG; Closed 1/5 updated firmware – cleaned and tested.  Spoke w/Todd, it is now working to his satisfaction. Call complete. </x:v>
      </x:c>
    </x:row>
    <x:row r="346" spans="1:7" x14ac:dyDescent="0.25">
      <x:c r="B346" s="96">
        <x:v>9/12/2014</x:v>
      </x:c>
      <x:c r="C346" s="97">
        <x:v>Jennifer Williams 817-870-2227 /vnaik@fprus.com</x:v>
      </x:c>
      <x:c r="D346" s="97" t="str">
        <x:v>FPR49205</x:v>
      </x:c>
      <x:c r="E346" s="97">
        <x:v>HP CLJ M476dn MFP</x:v>
      </x:c>
      <x:c r="F346" s="97">
        <x:v>M100 - Water Gardens Bldg.</x:v>
      </x:c>
      <x:c r="G346" s="97" t="str">
        <x:v>93</x:v>
      </x:c>
      <x:c r="H346" s="97" t="str">
        <x:v>Gives error "can't connected to service" when trying to scan.</x:v>
      </x:c>
      <x:c r="I346" s="98" t="str">
        <x:v>9/18/14 Their IT department handled the issue. </x:v>
      </x:c>
    </x:row>
    <x:row r="347" spans="1:7" x14ac:dyDescent="0.25">
      <x:c r="B347" s="90">
        <x:v>5/8/2017</x:v>
      </x:c>
      <x:c r="C347" s="26">
        <x:v>Brad Marsh / Jennifer Williams 817-870-2227 /vnaik@fprus.com</x:v>
      </x:c>
      <x:c r="D347" s="26" t="str">
        <x:v>FPR49205</x:v>
      </x:c>
      <x:c r="E347" s="26">
        <x:v>HP CLJ M476nw</x:v>
      </x:c>
      <x:c r="F347" s="26">
        <x:v>M100 - Water Gardens Bldg.</x:v>
      </x:c>
      <x:c r="G347" s="26" t="n">
        <x:v>93.000000</x:v>
      </x:c>
      <x:c r="H347" s="26" t="str">
        <x:v>Blue dots printing on right side of page - toner flaking off.</x:v>
      </x:c>
      <x:c r="I347" s="91" t="str">
        <x:v>5/9/2017: Left VM for Jennifer.  VG; complete, we replaced the cyan toner.  Call complete. </x:v>
      </x:c>
    </x:row>
    <x:row r="348" spans="1:7" x14ac:dyDescent="0.25">
      <x:c r="B348" s="96">
        <x:v>12/5/2016</x:v>
      </x:c>
      <x:c r="C348" s="97">
        <x:v>Tammi Villanueva 817-259-0951 /vnaik@fprus.com</x:v>
      </x:c>
      <x:c r="D348" s="97" t="str">
        <x:v>FPR49205</x:v>
      </x:c>
      <x:c r="E348" s="97">
        <x:v>HP CLJ M476nw</x:v>
      </x:c>
      <x:c r="F348" s="97">
        <x:v>M100 - Water Gardens Bldg.</x:v>
      </x:c>
      <x:c r="G348" s="97" t="str">
        <x:v>93</x:v>
      </x:c>
      <x:c r="H348" s="97" t="str">
        <x:v>Poor Copy quality even after using cleaning function on printer.</x:v>
      </x:c>
      <x:c r="I348" s="98" t="str">
        <x:v>12/6/2016: VG: completed yesterday 12-5-16 from 1:40 to 2:15 – we replaced the cyan and black toner.  Left VM for Tammi.  Call complete. </x:v>
      </x:c>
    </x:row>
    <x:row r="349" spans="1:7" x14ac:dyDescent="0.25">
      <x:c r="B349" s="90">
        <x:v>1/9/2017</x:v>
      </x:c>
      <x:c r="C349" s="26">
        <x:v>Jennifer Williams 817-870-2227 /vnaik@fprus.com</x:v>
      </x:c>
      <x:c r="D349" s="26" t="str">
        <x:v>FPR49205</x:v>
      </x:c>
      <x:c r="E349" s="26">
        <x:v>HP CLJ M476nw</x:v>
      </x:c>
      <x:c r="F349" s="26">
        <x:v>M100 - Water Gardens Bldg.</x:v>
      </x:c>
      <x:c r="G349" s="26" t="n">
        <x:v>93.000000</x:v>
      </x:c>
      <x:c r="H349" s="26" t="str">
        <x:v>Making a squeaking noise and printing horizontal lines on paper.</x:v>
      </x:c>
      <x:c r="I349" s="91" t="str">
        <x:v>1/10/2017: number no longer in service.  VG; Closed 1-9-17 from 3:10 to 3:40 – Issue with black toner – None in stock - bringing one from Corporate.  Call complete. </x:v>
      </x:c>
    </x:row>
    <x:row r="350" spans="1:7" x14ac:dyDescent="0.25">
      <x:c r="B350" s="96">
        <x:v>11/13/2017</x:v>
      </x:c>
      <x:c r="C350" s="97">
        <x:v>Jennifer Williams 817-870-2227 /vnaik@fprus.com</x:v>
      </x:c>
      <x:c r="D350" s="97" t="str">
        <x:v>FPR49205</x:v>
      </x:c>
      <x:c r="E350" s="97">
        <x:v>HP CLJ M476nw</x:v>
      </x:c>
      <x:c r="F350" s="97">
        <x:v>M100 - Water Gardens Bldg.</x:v>
      </x:c>
      <x:c r="G350" s="97" t="str">
        <x:v>93</x:v>
      </x:c>
      <x:c r="H350" s="97" t="str">
        <x:v>Top feeder not pulling in paper. No errors shown.</x:v>
      </x:c>
      <x:c r="I350" s="98" t="str">
        <x:v>11/14/2017: VG; Issue resolved. Cleaned the ADF rollers.  Left VM for Jennifer.  Call complete. </x:v>
      </x:c>
    </x:row>
    <x:row r="351" spans="1:7" x14ac:dyDescent="0.25">
      <x:c r="B351" s="90">
        <x:v>2/1/2018</x:v>
      </x:c>
      <x:c r="C351" s="26">
        <x:v>Jennifer Williams 817-870-2227 /vnaik@fprus.com</x:v>
      </x:c>
      <x:c r="D351" s="26" t="str">
        <x:v>FPR49205</x:v>
      </x:c>
      <x:c r="E351" s="26">
        <x:v>HP CLJ M476nw</x:v>
      </x:c>
      <x:c r="F351" s="26">
        <x:v>M100 - Water Gardens Bldg.</x:v>
      </x:c>
      <x:c r="G351" s="26" t="n">
        <x:v>93.000000</x:v>
      </x:c>
      <x:c r="H351" s="26" t="str">
        <x:v>Print quality is extremely poor even after replacing toner.</x:v>
      </x:c>
      <x:c r="I351" s="91" t="str">
        <x:v>2/2/2018: Left VM for Jennifer.  VG; end user had not pulled the seal on the toner.  Issue resolved.  Call complete. </x:v>
      </x:c>
    </x:row>
    <x:row r="352" spans="1:7" x14ac:dyDescent="0.25">
      <x:c r="B352" s="96">
        <x:v>3/28/2018</x:v>
      </x:c>
      <x:c r="C352" s="97">
        <x:v>Jennifer Williams 817-870-2227 /vnaik@fprus.com</x:v>
      </x:c>
      <x:c r="D352" s="97" t="str">
        <x:v>FPR49205</x:v>
      </x:c>
      <x:c r="E352" s="97">
        <x:v>HP CLJ M476nw</x:v>
      </x:c>
      <x:c r="F352" s="97">
        <x:v>M100 - Water Gardens Bldg.</x:v>
      </x:c>
      <x:c r="G352" s="97" t="str">
        <x:v>93</x:v>
      </x:c>
      <x:c r="H352" s="97" t="str">
        <x:v>Two long blue lines on documents scanned</x:v>
      </x:c>
      <x:c r="I352" s="98" t="str">
        <x:v>3/29/2018: VG; call is complete, we cleaned the glass. Left VM for Jennifer.  Call complete. </x:v>
      </x:c>
    </x:row>
    <x:row r="353" spans="1:7" x14ac:dyDescent="0.25">
      <x:c r="B353" s="90">
        <x:v>7/25/2018</x:v>
      </x:c>
      <x:c r="C353" s="26">
        <x:v>Jennifer Williams 682-730-5226 /vnaik@fprus.com</x:v>
      </x:c>
      <x:c r="D353" s="26" t="str">
        <x:v>FPR49205</x:v>
      </x:c>
      <x:c r="E353" s="26">
        <x:v>HP CLJ M476nw</x:v>
      </x:c>
      <x:c r="F353" s="26">
        <x:v>M100 - Water Gardens Bldg.</x:v>
      </x:c>
      <x:c r="G353" s="26" t="n">
        <x:v>93.000000</x:v>
      </x:c>
      <x:c r="H353" s="26" t="str">
        <x:v>Pink smeared down both sides of pages printed.</x:v>
      </x:c>
      <x:c r="I353" s="91" t="str">
        <x:v>7/26/2018: VG; replaced magenta toner that was empty. Left VM for Jennifer.  Call complete.   </x:v>
      </x:c>
    </x:row>
    <x:row r="354" spans="1:7" x14ac:dyDescent="0.25">
      <x:c r="B354" s="96">
        <x:v>6/15/2018</x:v>
      </x:c>
      <x:c r="C354" s="97">
        <x:v>Brad Marsh 817-870-2227 /areichhart@fprus.com</x:v>
      </x:c>
      <x:c r="D354" s="97" t="str">
        <x:v>FPR49206</x:v>
      </x:c>
      <x:c r="E354" s="97">
        <x:v>HP CLJ M476dn MFP</x:v>
      </x:c>
      <x:c r="F354" s="97">
        <x:v>M100 - Water Gardens Bldg.</x:v>
      </x:c>
      <x:c r="G354" s="97" t="str">
        <x:v>78</x:v>
      </x:c>
      <x:c r="H354" s="97" t="str">
        <x:v>red line that goes down the middle of every page.</x:v>
      </x:c>
      <x:c r="I354" s="98" t="str">
        <x:v>6/19/2018: VG; This machine is in the President’s Office,  and they were unable to gain access.  waiting to hear back from the assistance if changing the magenta resolved issue.  6/20/2018: Have not heard back from assistant.  Closing call. Call complete. </x:v>
      </x:c>
    </x:row>
    <x:row r="355" spans="1:7" x14ac:dyDescent="0.25">
      <x:c r="B355" s="90">
        <x:v>2/7/2018</x:v>
      </x:c>
      <x:c r="C355" s="26">
        <x:v>Brad Marsh 817-870-2227 /vnaik@fprus.com</x:v>
      </x:c>
      <x:c r="D355" s="26" t="str">
        <x:v>FPR49206</x:v>
      </x:c>
      <x:c r="E355" s="26">
        <x:v>HP CLJ M476dn MFP</x:v>
      </x:c>
      <x:c r="F355" s="26">
        <x:v>M100 - Water Gardens Bldg.</x:v>
      </x:c>
      <x:c r="G355" s="26" t="n">
        <x:v>78.000000</x:v>
      </x:c>
      <x:c r="H355" s="26" t="str">
        <x:v>Machine does not power on - confirmed it is plugged into outlet.  Machine has had ongoing issues - now will not turn on at all.</x:v>
      </x:c>
      <x:c r="I355" s="91" t="str">
        <x:v>Closing Notes:  2/8/18 – Turned machine on and upgraded firmware.  Call complete. 2/12/2018: MSC help desk closed the call.  Call complete. </x:v>
      </x:c>
    </x:row>
    <x:row r="356" spans="1:7" x14ac:dyDescent="0.25">
      <x:c r="B356" s="96">
        <x:v>8/10/2015</x:v>
      </x:c>
      <x:c r="C356" s="97">
        <x:v>Elaine Hollis 817-870-2227 /vnaik@fprus.com</x:v>
      </x:c>
      <x:c r="D356" s="97" t="str">
        <x:v>FPR49206</x:v>
      </x:c>
      <x:c r="E356" s="97">
        <x:v>HP CLJ M476dn MFP</x:v>
      </x:c>
      <x:c r="F356" s="97">
        <x:v>M100 - Water Gardens Bldg.</x:v>
      </x:c>
      <x:c r="G356" s="97" t="str">
        <x:v>78</x:v>
      </x:c>
      <x:c r="H356" s="97" t="str">
        <x:v>Printed docs are coming out with jibberish on the pages even after rebbot. Tried reconnecting printer and reloading drivers - neither worked.</x:v>
      </x:c>
      <x:c r="I356" s="98" t="str">
        <x:v>8/11:  Per MSC Help Desk service is complete.  Called Elanie it is working to her satisfaction.  Call complete.  Marked complete.</x:v>
      </x:c>
    </x:row>
    <x:row r="357" spans="1:7" x14ac:dyDescent="0.25">
      <x:c r="B357" s="90">
        <x:v>7/25/2016</x:v>
      </x:c>
      <x:c r="C357" s="26">
        <x:v>David Sommardahl 817-336-0451 /areichhart@fprus.com</x:v>
      </x:c>
      <x:c r="D357" s="26" t="str">
        <x:v>FPR49209</x:v>
      </x:c>
      <x:c r="E357" s="26">
        <x:v>HP CLJ M476dn MFP</x:v>
      </x:c>
      <x:c r="F357" s="26">
        <x:v>M650 - Fort Worth (Corp)</x:v>
      </x:c>
      <x:c r="G357" s="26" t="n">
        <x:v>10.000000</x:v>
      </x:c>
      <x:c r="H357" s="26" t="str">
        <x:v>My printer is acting up and now the display is not working. I have turned off and back on several times and still no help</x:v>
      </x:c>
      <x:c r="I357" s="91" t="str">
        <x:v> Spoke w/Terry, tech was able to clear the print job, It is now working to his satisfaction.  VG; call closed, cleared job.   Call complete. </x:v>
      </x:c>
    </x:row>
    <x:row r="358" spans="1:7" x14ac:dyDescent="0.25">
      <x:c r="B358" s="96">
        <x:v>12/28/2015</x:v>
      </x:c>
      <x:c r="C358" s="97">
        <x:v>Debbie Bulsterbaum 210-803-4512 /vnaik@fprus.com</x:v>
      </x:c>
      <x:c r="D358" s="97" t="str">
        <x:v>FPR49287</x:v>
      </x:c>
      <x:c r="E358" s="97">
        <x:v>HP LJ M425</x:v>
      </x:c>
      <x:c r="F358" s="97">
        <x:v>1034 - San Antonio</x:v>
      </x:c>
      <x:c r="G358" s="97" t="str">
        <x:v>2,632</x:v>
      </x:c>
      <x:c r="H358" s="97" t="str">
        <x:v>Not printing - checked connections and rebooted - no change. Keeps beeping</x:v>
      </x:c>
      <x:c r="I358" s="98" t="str">
        <x:v>12/28/15, 3:11-4:33pm – Reprogrammed network settings to match driver. Updated domain name from network.  Tested all OK.  Call complete.</x:v>
      </x:c>
    </x:row>
    <x:row r="359" spans="1:7" x14ac:dyDescent="0.25">
      <x:c r="B359" s="90">
        <x:v>12/2/2014</x:v>
      </x:c>
      <x:c r="C359" s="26">
        <x:v>Debbie Bulsterbaum 210-344-4436 /arieper@fprus.com</x:v>
      </x:c>
      <x:c r="D359" s="26" t="str">
        <x:v>FPR49288</x:v>
      </x:c>
      <x:c r="E359" s="26">
        <x:v>HP LJ M425</x:v>
      </x:c>
      <x:c r="F359" s="26">
        <x:v>1034 - San Antonio</x:v>
      </x:c>
      <x:c r="G359" s="26" t="n">
        <x:v>1748.000000</x:v>
      </x:c>
      <x:c r="H359" s="26" t="str">
        <x:v>Infeed tray -- document feeder is not working properly   Appears to need a new rubber roller feeder</x:v>
      </x:c>
      <x:c r="I359" s="91" t="str">
        <x:v>12/4/14 replaced the ADF. Debbie confirmed. </x:v>
      </x:c>
    </x:row>
    <x:row r="360" spans="1:7" x14ac:dyDescent="0.25">
      <x:c r="B360" s="96">
        <x:v>1/13/2015</x:v>
      </x:c>
      <x:c r="C360" s="97">
        <x:v>Debbie Bulsterbaum 210-344-4436 /dbulsterbaum@morsco.com</x:v>
      </x:c>
      <x:c r="D360" s="97" t="str">
        <x:v>FPR49288</x:v>
      </x:c>
      <x:c r="E360" s="97">
        <x:v>HP LJ M425</x:v>
      </x:c>
      <x:c r="F360" s="97">
        <x:v>1034 - San Antonio</x:v>
      </x:c>
      <x:c r="G360" s="97" t="str">
        <x:v>1,748</x:v>
      </x:c>
      <x:c r="H360" s="97" t="str">
        <x:v>prints jobs are just sitting in queue</x:v>
      </x:c>
      <x:c r="I360" s="98" t="str">
        <x:v> 1/15/15 Debbie confirmed issue has been resolved.</x:v>
      </x:c>
    </x:row>
    <x:row r="361" spans="1:7" x14ac:dyDescent="0.25">
      <x:c r="B361" s="90">
        <x:v>7/24/2015</x:v>
      </x:c>
      <x:c r="C361" s="26">
        <x:v>Debbie Bulsterbaum 210-344-4436 /dbulsterbaum@morsco.com</x:v>
      </x:c>
      <x:c r="D361" s="26" t="str">
        <x:v>FPR49288</x:v>
      </x:c>
      <x:c r="E361" s="26">
        <x:v>HP LJ M425</x:v>
      </x:c>
      <x:c r="F361" s="26">
        <x:v>1034 - San Antonio</x:v>
      </x:c>
      <x:c r="G361" s="26" t="n">
        <x:v>1748.000000</x:v>
      </x:c>
      <x:c r="H361" s="26" t="str">
        <x:v>Copies are coming out with blotches on them -- not a cleaning issue on the glass top</x:v>
      </x:c>
      <x:c r="I361" s="91" t="str">
        <x:v>7/27:  End user replaced the toner.  Shipping replacemetn toner.   Spoke with Debbie and the blotches have gone away but the line has not.  Still needs a tech to come out. 7/29:  Per M Cutbirth:  on 7/28 they cleaned scanner glass.  Left message w/Debbie. Call complete.  Marked complete.</x:v>
      </x:c>
    </x:row>
    <x:row r="362" spans="1:7" x14ac:dyDescent="0.25">
      <x:c r="B362" s="96">
        <x:v>6/28/2016</x:v>
      </x:c>
      <x:c r="C362" s="97">
        <x:v>George Phillips  210-344-4436 /areichhart@fprus.com</x:v>
      </x:c>
      <x:c r="D362" s="97" t="str">
        <x:v>FPR49288</x:v>
      </x:c>
      <x:c r="E362" s="97">
        <x:v>HP LJ M425</x:v>
      </x:c>
      <x:c r="F362" s="97">
        <x:v>1034 - San Antonio</x:v>
      </x:c>
      <x:c r="G362" s="97" t="str">
        <x:v>1,748</x:v>
      </x:c>
      <x:c r="H362" s="97" t="str">
        <x:v>has very poor quality copies and streaking. It looks like the rollers may need to be cleaned. When the pages are printed through the system they are not as bad as when a copy is being made. It prints large black areas on the right hand side</x:v>
      </x:c>
      <x:c r="I362" s="98" t="str">
        <x:v>6/29/2016: Left VM for George.  VG; the end user replaced the toner and that took care of the issue.  Call complete. </x:v>
      </x:c>
    </x:row>
    <x:row r="363" spans="1:7" x14ac:dyDescent="0.25">
      <x:c r="B363" s="90">
        <x:v>4/8/2016</x:v>
      </x:c>
      <x:c r="C363" s="26">
        <x:v>Debbie Bulsterbaum 210-344-4436 /vnaik@fprus.com</x:v>
      </x:c>
      <x:c r="D363" s="26" t="str">
        <x:v>FPR49288</x:v>
      </x:c>
      <x:c r="E363" s="26">
        <x:v>HP LJ M425</x:v>
      </x:c>
      <x:c r="F363" s="26">
        <x:v>1034 - San Antonio</x:v>
      </x:c>
      <x:c r="G363" s="26" t="n">
        <x:v>1748.000000</x:v>
      </x:c>
      <x:c r="H363" s="26" t="str">
        <x:v>Paper tray not closing or feeding correctly. Also randomly shuts off without an error code.</x:v>
      </x:c>
      <x:c r="I363" s="91" t="str">
        <x:v>4/11/2016: left VM w/Debbie.  Emailed Verity for update.  4/12/2016: Left VM w/Debbie.  VG; 4/12/2016: tech unlocked and adjusted the paper tray and removed extension cord and plugged the unit directly into the wall outlet.  Call complete.  </x:v>
      </x:c>
    </x:row>
    <x:row r="364" spans="1:7" x14ac:dyDescent="0.25">
      <x:c r="B364" s="96">
        <x:v>4/27/2016</x:v>
      </x:c>
      <x:c r="C364" s="97">
        <x:v>Debbie Bulsterbaum 210-344-4436 /areichhart@fprus.com</x:v>
      </x:c>
      <x:c r="D364" s="97" t="str">
        <x:v>FPR49288</x:v>
      </x:c>
      <x:c r="E364" s="97">
        <x:v>HP LJ M425</x:v>
      </x:c>
      <x:c r="F364" s="97">
        <x:v>1034 - San Antonio</x:v>
      </x:c>
      <x:c r="G364" s="97" t="str">
        <x:v>1,748</x:v>
      </x:c>
      <x:c r="H364" s="97" t="str">
        <x:v>is still powering down on its own 3-5 times a day. Tech has been out and issue is still not resolved.  no computer application issues</x:v>
      </x:c>
      <x:c r="I364" s="98" t="str">
        <x:v>4/27/2016: Matthew updated firmware.  Spoke w/Debbie, the device has not shut back off since the update. Call complete. </x:v>
      </x:c>
    </x:row>
    <x:row r="365" spans="1:7" x14ac:dyDescent="0.25">
      <x:c r="B365" s="90">
        <x:v>6/29/2018</x:v>
      </x:c>
      <x:c r="C365" s="26">
        <x:v>Mike Peters 210-344-4436 /vnaik@fprus.com</x:v>
      </x:c>
      <x:c r="D365" s="26" t="str">
        <x:v>FPR49288</x:v>
      </x:c>
      <x:c r="E365" s="26">
        <x:v>HP LJ M425</x:v>
      </x:c>
      <x:c r="F365" s="26">
        <x:v>1034 - San Antonio</x:v>
      </x:c>
      <x:c r="G365" s="26" t="n">
        <x:v>1748.000000</x:v>
      </x:c>
      <x:c r="H365" s="26" t="str">
        <x:v>Red line on all scanned documents.</x:v>
      </x:c>
      <x:c r="I365" s="91" t="str">
        <x:v>7/2/2018: VG; tech was out this morning.  - Help desk closed the call.  Call complete. </x:v>
      </x:c>
    </x:row>
    <x:row r="366" spans="1:7" x14ac:dyDescent="0.25">
      <x:c r="B366" s="96">
        <x:v>6/20/2017</x:v>
      </x:c>
      <x:c r="C366" s="97">
        <x:v>Debbie Bulsterbaum 210-344-4436 /areichhart@fprus.com</x:v>
      </x:c>
      <x:c r="D366" s="97" t="str">
        <x:v>FPR49288</x:v>
      </x:c>
      <x:c r="E366" s="97">
        <x:v>HP LJ M425</x:v>
      </x:c>
      <x:c r="F366" s="97">
        <x:v>1034 - San Antonio</x:v>
      </x:c>
      <x:c r="G366" s="97" t="str">
        <x:v>1,748</x:v>
      </x:c>
      <x:c r="H366" s="97" t="str">
        <x:v>Printer needs to be cleaned. Line is running down the center of the paper</x:v>
      </x:c>
      <x:c r="I366" s="98" t="str">
        <x:v>6/20/017: Debbie confirmed this issue is resolved.  Call complete.  </x:v>
      </x:c>
    </x:row>
    <x:row r="367" spans="1:7" x14ac:dyDescent="0.25">
      <x:c r="B367" s="90">
        <x:v>4/20/2015</x:v>
      </x:c>
      <x:c r="C367" s="26">
        <x:v>Beau Ellis 214-447-0411 /vnaik@fprus.com</x:v>
      </x:c>
      <x:c r="D367" s="26" t="str">
        <x:v>FPR49289</x:v>
      </x:c>
      <x:c r="E367" s="26">
        <x:v>HP LJ M425</x:v>
      </x:c>
      <x:c r="F367" s="26">
        <x:v>M650 - Fort Worth (Corp)</x:v>
      </x:c>
      <x:c r="G367" s="26" t="n">
        <x:v>514.000000</x:v>
      </x:c>
      <x:c r="H367" s="26" t="str">
        <x:v>Paper jam error but cannot locate jam</x:v>
      </x:c>
      <x:c r="I367" s="91" t="str">
        <x:v>4/21/15 Call closed by Verity.</x:v>
      </x:c>
    </x:row>
    <x:row r="368" spans="1:7" x14ac:dyDescent="0.25">
      <x:c r="B368" s="96">
        <x:v>4/12/2017</x:v>
      </x:c>
      <x:c r="C368" s="97">
        <x:v>Joann Ontiveros 713-861-2343 /areichhart@fprus.com</x:v>
      </x:c>
      <x:c r="D368" s="97" t="str">
        <x:v>FPR49291</x:v>
      </x:c>
      <x:c r="E368" s="97">
        <x:v>HP LJ M401dn</x:v>
      </x:c>
      <x:c r="F368" s="97">
        <x:v>1007 - Houston Central</x:v>
      </x:c>
      <x:c r="G368" s="97" t="str">
        <x:v/>
      </x:c>
      <x:c r="H368" s="97" t="str">
        <x:v>Display keeps flashing a "79 service error, Turn off then on"</x:v>
      </x:c>
      <x:c r="I368" s="98" t="str">
        <x:v>4/13/2017: VG; cleared the print queue and upgraded the firmware.  Left VM for Joann.  Call complete. </x:v>
      </x:c>
    </x:row>
    <x:row r="369" spans="1:7" x14ac:dyDescent="0.25">
      <x:c r="B369" s="90">
        <x:v>11/4/2016</x:v>
      </x:c>
      <x:c r="C369" s="26">
        <x:v>Corey Fuller 903595-4133 /vnaik@fprus.com</x:v>
      </x:c>
      <x:c r="D369" s="26" t="str">
        <x:v>FPR49293</x:v>
      </x:c>
      <x:c r="E369" s="26">
        <x:v>HP CLJ M476nw</x:v>
      </x:c>
      <x:c r="F369" s="26">
        <x:v>1022 - Tyler</x:v>
      </x:c>
      <x:c r="G369" s="26" t="n">
        <x:v>148.000000</x:v>
      </x:c>
      <x:c r="H369" s="26" t="str">
        <x:v>Cannot get printer back online even after cycling power.  Using different ethernet cable dis not resolve issue.</x:v>
      </x:c>
      <x:c r="I369" s="91" t="str">
        <x:v>11/7/2016: VG; This will need to be handled by MSC  IT. The technician used his laptop to test the network port on the machine and it tested good.  Spoke w/Corey, IT is working on it.  Call complete. </x:v>
      </x:c>
    </x:row>
    <x:row r="370" spans="1:7" x14ac:dyDescent="0.25">
      <x:c r="B370" s="96">
        <x:v>10/31/2016</x:v>
      </x:c>
      <x:c r="C370" s="97">
        <x:v>Corey Fuller 903-595-4133 /vnaik@fprus.com</x:v>
      </x:c>
      <x:c r="D370" s="97" t="str">
        <x:v>FPR49293</x:v>
      </x:c>
      <x:c r="E370" s="97">
        <x:v>HP CLJ M476nw</x:v>
      </x:c>
      <x:c r="F370" s="97">
        <x:v>1022 - Tyler</x:v>
      </x:c>
      <x:c r="G370" s="97" t="str">
        <x:v>148</x:v>
      </x:c>
      <x:c r="H370" s="97" t="str">
        <x:v>Unable to get printer back online even after cycling power. User does not have additional ethernet cable to see if cable is the issue.</x:v>
      </x:c>
      <x:c r="I370" s="98" t="str">
        <x:v>11/1/2016: Left VM for Corey, the technician crossed over with a laptop and connected to the printer. They have turned this over to MSC IT. Call complete.  </x:v>
      </x:c>
    </x:row>
    <x:row r="371" spans="1:7" x14ac:dyDescent="0.25">
      <x:c r="B371" s="90">
        <x:v>1/25/2018</x:v>
      </x:c>
      <x:c r="C371" s="26">
        <x:v>Corey Fuller 903-595-4133 /vnaik@fprus.com</x:v>
      </x:c>
      <x:c r="D371" s="26" t="str">
        <x:v>FPR49293</x:v>
      </x:c>
      <x:c r="E371" s="26">
        <x:v>HP CLJ M476nw</x:v>
      </x:c>
      <x:c r="F371" s="26">
        <x:v>1022 - Tyler</x:v>
      </x:c>
      <x:c r="G371" s="26" t="n">
        <x:v>148.000000</x:v>
      </x:c>
      <x:c r="H371" s="26" t="str">
        <x:v>Black streaks across pages. Believe printer needs to be cleaned.</x:v>
      </x:c>
      <x:c r="I371" s="91" t="str">
        <x:v> 1/30/2018: Parts should be in today. 1/31/2018: Spoke w/Kimberly, tech was there. (4:21) 2/1/2018: Spoke w/Kimberly, it is now working to her satisfaction.  Call complete. </x:v>
      </x:c>
    </x:row>
    <x:row r="372" spans="1:7" x14ac:dyDescent="0.25">
      <x:c r="B372" s="96">
        <x:v>8/4/2015</x:v>
      </x:c>
      <x:c r="C372" s="97">
        <x:v>Corey Fuller 903-592-2432 /vnaik@fprus.com</x:v>
      </x:c>
      <x:c r="D372" s="97" t="str">
        <x:v>FPR49293</x:v>
      </x:c>
      <x:c r="E372" s="97">
        <x:v>HP CLJ M476nw</x:v>
      </x:c>
      <x:c r="F372" s="97">
        <x:v>1022 - Tyler</x:v>
      </x:c>
      <x:c r="G372" s="97" t="str">
        <x:v>148</x:v>
      </x:c>
      <x:c r="H372" s="97" t="str">
        <x:v>Saying paper low when paper in tray.  Cycled machine, removed and re-added printer and tried to troubleshoot through Window - no resolution.</x:v>
      </x:c>
      <x:c r="I372" s="98" t="str">
        <x:v>8/5:  Not a working number.  You get the fax machine.  Tech can not get a hold of them either.  Veena asked MSC desk for good number.   8/6:  Emailed VG.  Tech will be there this afternoon.  8/7:  Emailed VG for update.  8/7  Emaield VG for update.  Ca...</x:v>
      </x:c>
    </x:row>
    <x:row r="373" spans="1:7" x14ac:dyDescent="0.25">
      <x:c r="B373" s="90">
        <x:v>8/7/2015</x:v>
      </x:c>
      <x:c r="C373" s="26">
        <x:v>Johnathan Medlock 972-650-0700 /jrogers@fprus.com</x:v>
      </x:c>
      <x:c r="D373" s="26" t="str">
        <x:v>FPR49293</x:v>
      </x:c>
      <x:c r="E373" s="26">
        <x:v>HP CLJ M476nw</x:v>
      </x:c>
      <x:c r="F373" s="26">
        <x:v>1022 - Tyler</x:v>
      </x:c>
      <x:c r="G373" s="26" t="n">
        <x:v>148.000000</x:v>
      </x:c>
      <x:c r="H373" s="26" t="str">
        <x:v>Printer is saying that paper is low.  Paper has just been replace in the paper tray</x:v>
      </x:c>
      <x:c r="I373" s="91" t="str">
        <x:v>8/7:  Duplicate call from 8/6.  Call notes from 8/4:  8/5:  Not a working number.  You get the fax machine.  Tech can not get a hold of them either.  Veena asked MSC desk for good number.   8/6:  Emailed VG.  Tech will be there this afternoon.
  8/7  E...</x:v>
      </x:c>
    </x:row>
    <x:row r="374" spans="1:7" x14ac:dyDescent="0.25">
      <x:c r="B374" s="96">
        <x:v>1/19/2015</x:v>
      </x:c>
      <x:c r="C374" s="97">
        <x:v>Scott Hilburn 903-595-4133 /smoore@fprus.com</x:v>
      </x:c>
      <x:c r="D374" s="97" t="str">
        <x:v>FPR49293</x:v>
      </x:c>
      <x:c r="E374" s="97">
        <x:v>HP CLJ M476dn MFP</x:v>
      </x:c>
      <x:c r="F374" s="97">
        <x:v>1022 - Tyler</x:v>
      </x:c>
      <x:c r="G374" s="97" t="str">
        <x:v>148</x:v>
      </x:c>
      <x:c r="H374" s="97" t="str">
        <x:v>slow printing / Tech MUST be out today.</x:v>
      </x:c>
      <x:c r="I374" s="98" t="str">
        <x:v>1/20/15 Ray went out this morning. He could not solve this issue. 1/22/15 this was an IT issue. Call closed. </x:v>
      </x:c>
    </x:row>
    <x:row r="375" spans="1:7" x14ac:dyDescent="0.25">
      <x:c r="B375" s="90">
        <x:v>9/7/2016</x:v>
      </x:c>
      <x:c r="C375" s="26">
        <x:v>Joann Ontiveros 713-861-2343 /areichhart@fprus.com</x:v>
      </x:c>
      <x:c r="D375" s="26" t="str">
        <x:v>FPR49294</x:v>
      </x:c>
      <x:c r="E375" s="26">
        <x:v>HP LJ M425</x:v>
      </x:c>
      <x:c r="F375" s="26">
        <x:v>1007 - Houston Central</x:v>
      </x:c>
      <x:c r="G375" s="26" t="n">
        <x:v>1649.000000</x:v>
      </x:c>
      <x:c r="H375" s="26" t="str">
        <x:v>Error 49: Service Error</x:v>
      </x:c>
      <x:c r="I375" s="91" t="str">
        <x:v>9/8/2016: Spoke w/Shane, device is now working.  Joann no longer works at this location.  VG; cleared the que, trained the end users on clearing the que and upgraded the firmware. Call complete.</x:v>
      </x:c>
    </x:row>
    <x:row r="376" spans="1:7" x14ac:dyDescent="0.25">
      <x:c r="B376" s="96">
        <x:v>2/13/2018</x:v>
      </x:c>
      <x:c r="C376" s="97">
        <x:v>Amy McAdams 713-861-2343 /vnaik@fprus.com</x:v>
      </x:c>
      <x:c r="D376" s="97" t="str">
        <x:v>FPR49294</x:v>
      </x:c>
      <x:c r="E376" s="97">
        <x:v>HP LJ M425</x:v>
      </x:c>
      <x:c r="F376" s="97">
        <x:v>1007 - Houston Central</x:v>
      </x:c>
      <x:c r="G376" s="97" t="str">
        <x:v>1,649</x:v>
      </x:c>
      <x:c r="H376" s="97" t="str">
        <x:v>Lines through every printout - poor CQ.  Extension 710</x:v>
      </x:c>
      <x:c r="I376" s="98" t="str">
        <x:v>2/14/2018: R/s for part.  2/16/2018: Tech will be on site between 10-12 today.  2/19/2018: MSC Help desk closed the call.  Call complete. </x:v>
      </x:c>
    </x:row>
    <x:row r="377" spans="1:7" x14ac:dyDescent="0.25">
      <x:c r="B377" s="90">
        <x:v>8/31/2017</x:v>
      </x:c>
      <x:c r="C377" s="26">
        <x:v>Corey Fuller 903-595-4133 /vnaik@fprus.com</x:v>
      </x:c>
      <x:c r="D377" s="26" t="str">
        <x:v>FPR49320</x:v>
      </x:c>
      <x:c r="E377" s="26">
        <x:v>HP LJ M425</x:v>
      </x:c>
      <x:c r="F377" s="26">
        <x:v>1022 - Tyler</x:v>
      </x:c>
      <x:c r="G377" s="26" t="n">
        <x:v>362.000000</x:v>
      </x:c>
      <x:c r="H377" s="26" t="str">
        <x:v>Lines on scans and copies</x:v>
      </x:c>
      <x:c r="I377" s="91" t="str">
        <x:v>9/1/2017: tech is scheduled to come out today.  9/5/2017: Spoke w/Tracy, he stated all their machines are working.  Call complete. </x:v>
      </x:c>
    </x:row>
    <x:row r="378" spans="1:7" x14ac:dyDescent="0.25">
      <x:c r="B378" s="96">
        <x:v>1/8/2015</x:v>
      </x:c>
      <x:c r="C378" s="97">
        <x:v>Malcolm Farmer 817-336-0451 /vnaik@fprus.com</x:v>
      </x:c>
      <x:c r="D378" s="97" t="str">
        <x:v>FPR49321</x:v>
      </x:c>
      <x:c r="E378" s="97">
        <x:v>HP LJ M425</x:v>
      </x:c>
      <x:c r="F378" s="97">
        <x:v>1004 - Fort Worth</x:v>
      </x:c>
      <x:c r="G378" s="97" t="str">
        <x:v/>
      </x:c>
      <x:c r="H378" s="97" t="str">
        <x:v>Dark pink/red line going through scans.</x:v>
      </x:c>
      <x:c r="I378" s="98" t="str">
        <x:v>1/9/15 Malcolm confirmed issue has been resolved.</x:v>
      </x:c>
    </x:row>
    <x:row r="379" spans="1:7" x14ac:dyDescent="0.25">
      <x:c r="B379" s="90">
        <x:v>6/7/2016</x:v>
      </x:c>
      <x:c r="C379" s="26">
        <x:v>David Sommardahl 817-336-0451 /areichhart@yahoo.com</x:v>
      </x:c>
      <x:c r="D379" s="26" t="str">
        <x:v>FPR49321</x:v>
      </x:c>
      <x:c r="E379" s="26">
        <x:v>HP LJ M425</x:v>
      </x:c>
      <x:c r="F379" s="26">
        <x:v>1004 - Fort Worth</x:v>
      </x:c>
      <x:c r="G379" s="26" t="n">
        <x:v>0.000000</x:v>
      </x:c>
      <x:c r="H379" s="26" t="str">
        <x:v>Not Printing</x:v>
      </x:c>
      <x:c r="I379" s="91" t="str">
        <x:v>6/8/2016: Spoke w/Josh, it is now working.  VG; showed up &amp; David stated there was not a problem with any printers.  Call Complete. </x:v>
      </x:c>
    </x:row>
    <x:row r="380" spans="1:7" x14ac:dyDescent="0.25">
      <x:c r="B380" s="96">
        <x:v>1/13/2017</x:v>
      </x:c>
      <x:c r="C380" s="97">
        <x:v>Malcolm Gardner 817-336-0451 /vnaik@fprus.com</x:v>
      </x:c>
      <x:c r="D380" s="97" t="str">
        <x:v>FPR49321</x:v>
      </x:c>
      <x:c r="E380" s="97">
        <x:v>HP LJ M425</x:v>
      </x:c>
      <x:c r="F380" s="97">
        <x:v>1004 - Fort Worth</x:v>
      </x:c>
      <x:c r="G380" s="97" t="str">
        <x:v/>
      </x:c>
      <x:c r="H380" s="97" t="str">
        <x:v>Error code 50.2 fuser error.</x:v>
      </x:c>
      <x:c r="I380" s="98" t="str">
        <x:v>1/16/2017: VG; fuser ordered for this machine will arrive today and will be out this afternoon to install it. 1/17/2017: Spoke w/Malcolm, it is now working to his satisfaction.  VG; Installed fuser yesterday.  Call complete. </x:v>
      </x:c>
    </x:row>
    <x:row r="381" spans="1:7" x14ac:dyDescent="0.25">
      <x:c r="B381" s="90">
        <x:v>1/9/2017</x:v>
      </x:c>
      <x:c r="C381" s="26">
        <x:v>David Sommardahl 817-336-0451 /areichhart@fprus.com</x:v>
      </x:c>
      <x:c r="D381" s="26" t="str">
        <x:v>FPR49483</x:v>
      </x:c>
      <x:c r="E381" s="26">
        <x:v>HP LJ M401dn</x:v>
      </x:c>
      <x:c r="F381" s="26">
        <x:v>M650 - Fort Worth (Corp)</x:v>
      </x:c>
      <x:c r="G381" s="26" t="n">
        <x:v>167.000000</x:v>
      </x:c>
      <x:c r="H381" s="26" t="str">
        <x:v>Printer is not printing.  Updated firmware and restarted printer.  Still not printing.</x:v>
      </x:c>
      <x:c r="I381" s="91" t="str">
        <x:v>1/10/2016: David no longer works at this location.  Spoke to Mike, he was not sure which device.  VG; Closed 1-9-17 from 2:20 to 3:00 – IT needed to clear the corrupt jobs from the que – laptop printed fine. Call complete. </x:v>
      </x:c>
    </x:row>
    <x:row r="382" spans="1:7" x14ac:dyDescent="0.25">
      <x:c r="B382" s="96">
        <x:v>10/14/2015</x:v>
      </x:c>
      <x:c r="C382" s="97">
        <x:v>Ronnie Pepper 806-376-8283 /jrogers@fprus.com</x:v>
      </x:c>
      <x:c r="D382" s="97" t="str">
        <x:v>FPR49490</x:v>
      </x:c>
      <x:c r="E382" s="97">
        <x:v>HP LJ M425</x:v>
      </x:c>
      <x:c r="F382" s="97">
        <x:v>1002 - Amarillo A/C</x:v>
      </x:c>
      <x:c r="G382" s="97" t="str">
        <x:v>476</x:v>
      </x:c>
      <x:c r="H382" s="97" t="str">
        <x:v>error code 49</x:v>
      </x:c>
      <x:c r="I382" s="98" t="str">
        <x:v>10/15:  Left message w/Ronnie.  Emailed Verity.  Per Michael:  call was completed yesterday, we remoted in and upgraded the firmware.  Call complete.  Marked complete.</x:v>
      </x:c>
    </x:row>
    <x:row r="383" spans="1:7" x14ac:dyDescent="0.25">
      <x:c r="B383" s="90">
        <x:v>2/27/2017</x:v>
      </x:c>
      <x:c r="C383" s="26">
        <x:v>Ronnie Pepper 806-376-8283 /areichhart@fprus.com</x:v>
      </x:c>
      <x:c r="D383" s="26" t="str">
        <x:v>FPR49490</x:v>
      </x:c>
      <x:c r="E383" s="26">
        <x:v>HP LJ M425</x:v>
      </x:c>
      <x:c r="F383" s="26">
        <x:v>1002 - Amarillo A/C</x:v>
      </x:c>
      <x:c r="G383" s="26" t="n">
        <x:v>476.000000</x:v>
      </x:c>
      <x:c r="H383" s="26" t="str">
        <x:v>printer is not working with any computers. 
-IT - tried rebooting the printer. the ip for the printer is 10.2.8.17. I can ping it. I can log into the interface, but no print jobs are printing. cannot print windows test pages</x:v>
      </x:c>
      <x:c r="I383" s="91" t="str">
        <x:v>3/2/2017: VG; This was a problem with the IP Address not being correct on the printer.computers not setup to print to this machine, the technician changed the default printer  Spoke w/Ronnie, it is now working to his satisfaction.  Call complete. </x:v>
      </x:c>
    </x:row>
    <x:row r="384" spans="1:7" x14ac:dyDescent="0.25">
      <x:c r="B384" s="96">
        <x:v>10/26/2015</x:v>
      </x:c>
      <x:c r="C384" s="97">
        <x:v>Dane Greenhouse 806-373-2341 /vnaik@fprus.com</x:v>
      </x:c>
      <x:c r="D384" s="97" t="str">
        <x:v>FPR49491</x:v>
      </x:c>
      <x:c r="E384" s="97">
        <x:v>HP LJ M425</x:v>
      </x:c>
      <x:c r="F384" s="97">
        <x:v>1002 - Wheeler Municipal</x:v>
      </x:c>
      <x:c r="G384" s="97" t="str">
        <x:v>633</x:v>
      </x:c>
      <x:c r="H384" s="97" t="str">
        <x:v>Strange line printing down the side of pages.</x:v>
      </x:c>
      <x:c r="I384" s="98" t="str">
        <x:v>10/27:  Spoke w/Dane tech has not been out.  Emailed Verity.  Per M Cutbirth:  ETA 10/28 between 8:00-1:00.  Dane has been updated.  10/29:  Spoke w/Dane it is working to his satisfaction.  Call complete.  Marked complete</x:v>
      </x:c>
    </x:row>
    <x:row r="385" spans="1:7" x14ac:dyDescent="0.25">
      <x:c r="B385" s="90">
        <x:v>1/15/2016</x:v>
      </x:c>
      <x:c r="C385" s="26">
        <x:v>Dane Greenhouse 806-373-2341 /vnaik@fprus.com</x:v>
      </x:c>
      <x:c r="D385" s="26" t="str">
        <x:v>FPR49492</x:v>
      </x:c>
      <x:c r="E385" s="26">
        <x:v>HP LJ M425</x:v>
      </x:c>
      <x:c r="F385" s="26">
        <x:v>1002 - Wheeler Municipal</x:v>
      </x:c>
      <x:c r="G385" s="26" t="n">
        <x:v>466.000000</x:v>
      </x:c>
      <x:c r="H385" s="26" t="str">
        <x:v>Keeps printing blank pages with two dark lines on each side. Changing cartridge did not resolve issue.</x:v>
      </x:c>
      <x:c r="I385" s="91" t="str">
        <x:v>1/18/2016:  Spoke w/MSC and a tech has not been out.  Emailed Verity.  1/9/2016:  Verity:  Ordered fuser ETA 1/19/2016.  1/20/2016:  Still pending parts.  Verity:  tech replaced toner.  Resolved issue.  Spoke w/Dane it is working to his satisfaction.  ...</x:v>
      </x:c>
    </x:row>
    <x:row r="386" spans="1:7" x14ac:dyDescent="0.25">
      <x:c r="B386" s="96">
        <x:v>9/13/2017</x:v>
      </x:c>
      <x:c r="C386" s="97">
        <x:v>Joe Combs 432-263-8411 /vnaik@fprus.com</x:v>
      </x:c>
      <x:c r="D386" s="97" t="str">
        <x:v>FPR49493</x:v>
      </x:c>
      <x:c r="E386" s="97">
        <x:v>HP LJ M425</x:v>
      </x:c>
      <x:c r="F386" s="97">
        <x:v>1010 - Big Spring</x:v>
      </x:c>
      <x:c r="G386" s="97" t="str">
        <x:v/>
      </x:c>
      <x:c r="H386" s="97" t="str">
        <x:v>Black lines down pages printed.</x:v>
      </x:c>
      <x:c r="I386" s="98" t="str">
        <x:v>9/18/2017: VG; replaced an empty toner. Spoke w/Joe, issue resolved.  Call complete. </x:v>
      </x:c>
    </x:row>
    <x:row r="387" spans="1:7" x14ac:dyDescent="0.25">
      <x:c r="B387" s="90">
        <x:v>3/13/2017</x:v>
      </x:c>
      <x:c r="C387" s="26">
        <x:v>Joey Henderson 936-539-6950 /vnaik@fprus.com</x:v>
      </x:c>
      <x:c r="D387" s="26" t="str">
        <x:v>FPR49494</x:v>
      </x:c>
      <x:c r="E387" s="26">
        <x:v>HP LJ M425</x:v>
      </x:c>
      <x:c r="F387" s="26">
        <x:v>1051 - Conroe HVAC</x:v>
      </x:c>
      <x:c r="G387" s="26" t="n">
        <x:v>199.000000</x:v>
      </x:c>
      <x:c r="H387" s="26" t="str">
        <x:v>White line going down all the printouts.</x:v>
      </x:c>
      <x:c r="I387" s="91" t="str">
        <x:v>3/14/2017: VG had Joey change toner, Joey confirmed this resolved the issue.  Call complete. </x:v>
      </x:c>
    </x:row>
    <x:row r="388" spans="1:7" x14ac:dyDescent="0.25">
      <x:c r="B388" s="96">
        <x:v>5/28/2015</x:v>
      </x:c>
      <x:c r="C388" s="97">
        <x:v>James Deshazier 936-539-6950 /arieper@fprus.com</x:v>
      </x:c>
      <x:c r="D388" s="97" t="str">
        <x:v>FPR49494</x:v>
      </x:c>
      <x:c r="E388" s="97">
        <x:v>HP LJ M425</x:v>
      </x:c>
      <x:c r="F388" s="97">
        <x:v>1051 - Conroe HVAC</x:v>
      </x:c>
      <x:c r="G388" s="97" t="str">
        <x:v>199</x:v>
      </x:c>
      <x:c r="H388" s="97" t="str">
        <x:v>is daily freezing and locking up, which requires power cycling to get it working again.</x:v>
      </x:c>
      <x:c r="I388" s="98" t="str">
        <x:v>5/29/15 Verity is going to remote in and upgrade the firmware. </x:v>
      </x:c>
    </x:row>
    <x:row r="389" spans="1:7" x14ac:dyDescent="0.25">
      <x:c r="B389" s="90">
        <x:v>1/9/2017</x:v>
      </x:c>
      <x:c r="C389" s="26">
        <x:v>Toby Doss 325-677-8174 /vnaik@fprus.com</x:v>
      </x:c>
      <x:c r="D389" s="26" t="str">
        <x:v>FPR49496</x:v>
      </x:c>
      <x:c r="E389" s="26">
        <x:v>HP LJ M425</x:v>
      </x:c>
      <x:c r="F389" s="26">
        <x:v>1001 - Abilene A/C</x:v>
      </x:c>
      <x:c r="G389" s="26" t="n">
        <x:v>1064.000000</x:v>
      </x:c>
      <x:c r="H389" s="26" t="str">
        <x:v>Manual feed pulling in paper but not scanning/copying image.  Flat bed scans fine.</x:v>
      </x:c>
      <x:c r="I389" s="91" t="str">
        <x:v>1/10/2017: Toby was at lunch.  Spoke w/James.  Tech was there working on device.  1/11/2017: Spoke w/James, it is now working to his satisfaction.  Call complete. </x:v>
      </x:c>
    </x:row>
    <x:row r="390" spans="1:7" x14ac:dyDescent="0.25">
      <x:c r="B390" s="96">
        <x:v>10/12/2016</x:v>
      </x:c>
      <x:c r="C390" s="97">
        <x:v>Ryan Campise  903-893-6541 /areichhart@fprus.com</x:v>
      </x:c>
      <x:c r="D390" s="97" t="str">
        <x:v>FPR49569</x:v>
      </x:c>
      <x:c r="E390" s="97">
        <x:v>HP CLJ M476dn MFP</x:v>
      </x:c>
      <x:c r="F390" s="97">
        <x:v>1027 - Longview</x:v>
      </x:c>
      <x:c r="G390" s="97" t="str">
        <x:v>219</x:v>
      </x:c>
      <x:c r="H390" s="97" t="str">
        <x:v>not printing or even turning on. Printer belongs to mwparker@morsco.com His extension is 8027501</x:v>
      </x:c>
      <x:c r="I390" s="98" t="str">
        <x:v>10/13/2016: Spoke w/Joe, tech has not been out.  Emailed VG; tech will be out between 2-4.  Ryan does not work at this location.  10/14/2016: Spoke w/Joe, tech has not been out.  Emailed VG mulit. Times, no response.  Closing Notes:  10/13/16 - Reseate...</x:v>
      </x:c>
    </x:row>
    <x:row r="391" spans="1:7" x14ac:dyDescent="0.25">
      <x:c r="B391" s="90">
        <x:v>10/28/2015</x:v>
      </x:c>
      <x:c r="C391" s="26">
        <x:v>Deanna Cooper 903-234-2183 /dlcooper@morsco.com</x:v>
      </x:c>
      <x:c r="D391" s="26" t="str">
        <x:v>FPR49569</x:v>
      </x:c>
      <x:c r="E391" s="26">
        <x:v>HP CLJ M476dn MFP</x:v>
      </x:c>
      <x:c r="F391" s="26">
        <x:v>1027 - Longview</x:v>
      </x:c>
      <x:c r="G391" s="26" t="n">
        <x:v>219.000000</x:v>
      </x:c>
      <x:c r="H391" s="26" t="str">
        <x:v>HP Printer out of ink</x:v>
      </x:c>
      <x:c r="I391" s="91" t="str">
        <x:v>No Work Order Remarks</x:v>
      </x:c>
    </x:row>
    <x:row r="392" spans="1:7" x14ac:dyDescent="0.25">
      <x:c r="B392" s="96">
        <x:v>3/3/2017</x:v>
      </x:c>
      <x:c r="C392" s="97">
        <x:v>Will Parker  903-234-2183 /vnaik@fprus.com</x:v>
      </x:c>
      <x:c r="D392" s="97" t="str">
        <x:v>FPR49569</x:v>
      </x:c>
      <x:c r="E392" s="97">
        <x:v>HP CLJ M476dn MFP</x:v>
      </x:c>
      <x:c r="F392" s="97">
        <x:v>1027 - Longview</x:v>
      </x:c>
      <x:c r="G392" s="97" t="str">
        <x:v>219</x:v>
      </x:c>
      <x:c r="H392" s="97" t="str">
        <x:v>Poor copy quality since last call six months ago. Needs thorough PM to get device in working order.</x:v>
      </x:c>
      <x:c r="I392" s="98" t="str">
        <x:v>  3/9/2017: toner was delivered.  Emailed Will.   3/13/2017: Spoke w/Will, issue resolved.  Call complete.</x:v>
      </x:c>
    </x:row>
    <x:row r="393" spans="1:7" x14ac:dyDescent="0.25">
      <x:c r="B393" s="90">
        <x:v>12/3/2014</x:v>
      </x:c>
      <x:c r="C393" s="26">
        <x:v>Trisha Flores 956-546-5300 /arieper@fprus.com</x:v>
      </x:c>
      <x:c r="D393" s="26" t="str">
        <x:v>FPR49570</x:v>
      </x:c>
      <x:c r="E393" s="26">
        <x:v>HP LJ M425</x:v>
      </x:c>
      <x:c r="F393" s="26">
        <x:v>1055 - Brownsville</x:v>
      </x:c>
      <x:c r="G393" s="26" t="n">
        <x:v>111.000000</x:v>
      </x:c>
      <x:c r="H393" s="26" t="str">
        <x:v>feeder is not working properly.</x:v>
      </x:c>
      <x:c r="I393" s="91" t="str">
        <x:v>12/4/14 received closing notes: removed jam from adf cleaned. </x:v>
      </x:c>
    </x:row>
    <x:row r="394" spans="1:7" x14ac:dyDescent="0.25">
      <x:c r="B394" s="96">
        <x:v>2/9/2016</x:v>
      </x:c>
      <x:c r="C394" s="97">
        <x:v>T Flores 956-546-5300 /jrogers@fprus.com</x:v>
      </x:c>
      <x:c r="D394" s="97" t="str">
        <x:v>FPR49570</x:v>
      </x:c>
      <x:c r="E394" s="97">
        <x:v>HP LJ M425</x:v>
      </x:c>
      <x:c r="F394" s="97">
        <x:v>1055 - Brownsville</x:v>
      </x:c>
      <x:c r="G394" s="97" t="str">
        <x:v>111</x:v>
      </x:c>
      <x:c r="H394" s="97" t="str">
        <x:v>vertical black streak</x:v>
      </x:c>
      <x:c r="I394" s="98" t="str">
        <x:v>2/11/2016:  Emailed Verity.  Verity:  waiting on fuser be there 2/12/2016.  Spoke w/Trisha she has been updated.  Tech will out to install.  2/12/2016:  Fuser due in today.  2/15/2016:  Spoke w/Edward it is working to his satisfaction.  Call complete.</x:v>
      </x:c>
    </x:row>
    <x:row r="395" spans="1:7" x14ac:dyDescent="0.25">
      <x:c r="B395" s="90">
        <x:v>2/9/2015</x:v>
      </x:c>
      <x:c r="C395" s="26">
        <x:v>Fred Ybarra 4054965732 /fred.ybarra@integrisok.com</x:v>
      </x:c>
      <x:c r="D395" s="26" t="str">
        <x:v>FPR49575</x:v>
      </x:c>
      <x:c r="E395" s="26">
        <x:v>HP LJ M425</x:v>
      </x:c>
      <x:c r="F395" s="26">
        <x:v>1024 - Nacagdoches</x:v>
      </x:c>
      <x:c r="G395" s="26" t="n">
        <x:v>503.000000</x:v>
      </x:c>
      <x:c r="H395" s="26" t="str">
        <x:v>toner spots on the left side of the page.  no evidence its the toner and was not able to locate where it was coming from</x:v>
      </x:c>
      <x:c r="I395" s="91" t="str">
        <x:v>No Work Order Remarks</x:v>
      </x:c>
    </x:row>
    <x:row r="396" spans="1:7" x14ac:dyDescent="0.25">
      <x:c r="B396" s="96">
        <x:v>7/11/2018</x:v>
      </x:c>
      <x:c r="C396" s="97">
        <x:v>Brandon Adams 903-984-5566 /vnaik@fprus.com</x:v>
      </x:c>
      <x:c r="D396" s="97" t="str">
        <x:v>FPR49578</x:v>
      </x:c>
      <x:c r="E396" s="97">
        <x:v>Ricoh SP C320DN</x:v>
      </x:c>
      <x:c r="F396" s="97">
        <x:v>1021 - Kilgore</x:v>
      </x:c>
      <x:c r="G396" s="97" t="str">
        <x:v>32</x:v>
      </x:c>
      <x:c r="H396" s="97" t="str">
        <x:v>Keeps prompting "needs service." machine is down.</x:v>
      </x:c>
      <x:c r="I396" s="98" t="str">
        <x:v>7/12/2018: Ricoh; pending- emailed tech for an update.  7/13/2018: R/s for part - 3-5 business days (follow back up on Tuesday). 7/18/2018: Part was delivered - tech went back out to install part. Spoke w/Preston, ok to close.  Call complete.  </x:v>
      </x:c>
    </x:row>
    <x:row r="397" spans="1:7" x14ac:dyDescent="0.25">
      <x:c r="B397" s="90">
        <x:v>11/11/2016</x:v>
      </x:c>
      <x:c r="C397" s="26">
        <x:v>Archie (Ernie) White 903-984-5566 /areichhart@fprus.com</x:v>
      </x:c>
      <x:c r="D397" s="26" t="str">
        <x:v>FPR49578</x:v>
      </x:c>
      <x:c r="E397" s="26">
        <x:v>Ricoh SP C320DN</x:v>
      </x:c>
      <x:c r="F397" s="26">
        <x:v>1021 - Kilgore</x:v>
      </x:c>
      <x:c r="G397" s="26" t="n">
        <x:v>32.000000</x:v>
      </x:c>
      <x:c r="H397" s="26" t="str">
        <x:v>Paper sensor keeps sensing jam, but no jam.</x:v>
      </x:c>
      <x:c r="I397" s="91" t="str">
        <x:v>11/14/2016: Ricoh; issue resolved.  Called Ernie, on hold for almost 10 mins. Unable to leave VM. Call complete. </x:v>
      </x:c>
    </x:row>
    <x:row r="398" spans="1:7" x14ac:dyDescent="0.25">
      <x:c r="B398" s="96">
        <x:v>10/24/2016</x:v>
      </x:c>
      <x:c r="C398" s="97">
        <x:v>Latane White 903-984-5566 /lwhite@morsco.com</x:v>
      </x:c>
      <x:c r="D398" s="97" t="str">
        <x:v>FPR49578</x:v>
      </x:c>
      <x:c r="E398" s="97">
        <x:v>Ricoh SP C320DN</x:v>
      </x:c>
      <x:c r="F398" s="97">
        <x:v>1021 - Kilgore</x:v>
      </x:c>
      <x:c r="G398" s="97" t="str">
        <x:v>32</x:v>
      </x:c>
      <x:c r="H398" s="97" t="str">
        <x:v>Says jam in front cover.  Open both front doors and no jam.  Sometimes will clear, but now seems not to clear.</x:v>
      </x:c>
      <x:c r="I398" s="98" t="str">
        <x:v>No Work Order Remarks</x:v>
      </x:c>
    </x:row>
    <x:row r="399" spans="1:7" x14ac:dyDescent="0.25">
      <x:c r="B399" s="90">
        <x:v>2/8/2017</x:v>
      </x:c>
      <x:c r="C399" s="26">
        <x:v>Eric Knight 817-870-2227 /areichhart@fprus.com</x:v>
      </x:c>
      <x:c r="D399" s="26" t="str">
        <x:v>FPR49580</x:v>
      </x:c>
      <x:c r="E399" s="26">
        <x:v>Ricoh SP C320DN</x:v>
      </x:c>
      <x:c r="F399" s="26">
        <x:v>3011 - Scottsdale, AZ</x:v>
      </x:c>
      <x:c r="G399" s="26" t="n">
        <x:v>30.000000</x:v>
      </x:c>
      <x:c r="H399" s="26" t="str">
        <x:v>Display error "Cover open please close" Tech has gone through all doors and compartments. Still getting alert signal</x:v>
      </x:c>
      <x:c r="I399" s="91" t="str">
        <x:v>2/9/2017: Ricoh; Issue resolved.  Emailed Eric.  Call complete. </x:v>
      </x:c>
    </x:row>
    <x:row r="400" spans="1:7" x14ac:dyDescent="0.25">
      <x:c r="B400" s="96">
        <x:v>5/31/2017</x:v>
      </x:c>
      <x:c r="C400" s="97">
        <x:v>Kristin Traynor 480-219-4442 /vnaik@fprus.com</x:v>
      </x:c>
      <x:c r="D400" s="97" t="str">
        <x:v>FPR49580</x:v>
      </x:c>
      <x:c r="E400" s="97">
        <x:v>Ricoh SP C320DN</x:v>
      </x:c>
      <x:c r="F400" s="97">
        <x:v>3011 - Scottsdale, AZ</x:v>
      </x:c>
      <x:c r="G400" s="97" t="str">
        <x:v>30</x:v>
      </x:c>
      <x:c r="H400" s="97" t="str">
        <x:v>Constantly saying front cover open.  Main tray is broken as well - may need to be replaced</x:v>
      </x:c>
      <x:c r="I400" s="98" t="str">
        <x:v>6/9/2017: Parts have been approved.  ETA is 5 business days. 6/15/2017: Should be finished tomorrow. 6/20/2017: Ricoh; issue resolved.  Unable to reach Kristin or leave VM.  Call complete. </x:v>
      </x:c>
    </x:row>
    <x:row r="401" spans="1:7" x14ac:dyDescent="0.25">
      <x:c r="B401" s="90">
        <x:v>7/21/2017</x:v>
      </x:c>
      <x:c r="C401" s="26">
        <x:v>Diana Cooper 903-243-2183 /areichhart@fprus.com</x:v>
      </x:c>
      <x:c r="D401" s="26" t="str">
        <x:v>FPR49583</x:v>
      </x:c>
      <x:c r="E401" s="26">
        <x:v>Ricoh SP C320DN</x:v>
      </x:c>
      <x:c r="F401" s="26">
        <x:v>1027 - Longview</x:v>
      </x:c>
      <x:c r="G401" s="26" t="n">
        <x:v>97.000000</x:v>
      </x:c>
      <x:c r="H401" s="26" t="str">
        <x:v>Printer displaying Error SC542 after turning off, waiting and turning on again twice. Started displaying message after transformer blew yesterday and caused possible surge.</x:v>
      </x:c>
      <x:c r="I401" s="91" t="str">
        <x:v>7/24/2017: Ricoh; issue resolved.  Left VM for Diana.  Call complete. </x:v>
      </x:c>
    </x:row>
    <x:row r="402" spans="1:7" x14ac:dyDescent="0.25">
      <x:c r="B402" s="96">
        <x:v>7/20/2017</x:v>
      </x:c>
      <x:c r="C402" s="97">
        <x:v>Deanna Cooper 9032414317 /dlcooper@morsco.com</x:v>
      </x:c>
      <x:c r="D402" s="97" t="str">
        <x:v>FPR49583</x:v>
      </x:c>
      <x:c r="E402" s="97">
        <x:v>Ricoh SP C320DN</x:v>
      </x:c>
      <x:c r="F402" s="97">
        <x:v>1027 - Longview</x:v>
      </x:c>
      <x:c r="G402" s="97" t="str">
        <x:v>97</x:v>
      </x:c>
      <x:c r="H402" s="97" t="str">
        <x:v>Message "Please call service SC542" on screen.</x:v>
      </x:c>
      <x:c r="I402" s="98" t="str">
        <x:v>No Work Order Remarks</x:v>
      </x:c>
    </x:row>
    <x:row r="403" spans="1:7" x14ac:dyDescent="0.25">
      <x:c r="B403" s="90">
        <x:v>6/7/2016</x:v>
      </x:c>
      <x:c r="C403" s="26">
        <x:v>Ryan Campise 903-234-2183 /vnaik@fprus.com</x:v>
      </x:c>
      <x:c r="D403" s="26" t="str">
        <x:v>FPR49583</x:v>
      </x:c>
      <x:c r="E403" s="26">
        <x:v>Ricoh SP C320DN</x:v>
      </x:c>
      <x:c r="F403" s="26">
        <x:v>1027 - Longview</x:v>
      </x:c>
      <x:c r="G403" s="26" t="n">
        <x:v>97.000000</x:v>
      </x:c>
      <x:c r="H403" s="26" t="str">
        <x:v>Error SC899, Rebooted printer - error still came up.</x:v>
      </x:c>
      <x:c r="I403" s="91" t="str">
        <x:v>6/8/2016: Spoke w/Ryan, tech was there now. 6/9/2016: Spoke w/Ryan, it is now working to his satisfaction. Call complete. </x:v>
      </x:c>
    </x:row>
    <x:row r="404" spans="1:7" x14ac:dyDescent="0.25">
      <x:c r="B404" s="96">
        <x:v>12/22/2014</x:v>
      </x:c>
      <x:c r="C404" s="97">
        <x:v>Claire Patton 405-570-1152 /dminter@fprus.com</x:v>
      </x:c>
      <x:c r="D404" s="97" t="str">
        <x:v>FPR49587</x:v>
      </x:c>
      <x:c r="E404" s="97">
        <x:v>Ricoh SP C320DN</x:v>
      </x:c>
      <x:c r="F404" s="97">
        <x:v>1066 - Oklahoma City Showroom</x:v>
      </x:c>
      <x:c r="G404" s="97" t="str">
        <x:v>96</x:v>
      </x:c>
      <x:c r="H404" s="97" t="str">
        <x:v>The device is giving them a "Functional Error Problem" message.</x:v>
      </x:c>
      <x:c r="I404" s="98" t="str">
        <x:v>12/23/14 Claire confirmed issue has been resolved. </x:v>
      </x:c>
    </x:row>
    <x:row r="405" spans="1:7" x14ac:dyDescent="0.25">
      <x:c r="B405" s="90">
        <x:v>12/18/2014</x:v>
      </x:c>
      <x:c r="C405" s="26">
        <x:v>Ben Swonker 936-632-7444 /arieper@fprus.com</x:v>
      </x:c>
      <x:c r="D405" s="26" t="str">
        <x:v>FPR49589</x:v>
      </x:c>
      <x:c r="E405" s="26">
        <x:v>HP LJ M425</x:v>
      </x:c>
      <x:c r="F405" s="26">
        <x:v>1105 - Dallas</x:v>
      </x:c>
      <x:c r="G405" s="26" t="n">
        <x:v>495.000000</x:v>
      </x:c>
      <x:c r="H405" s="26" t="str">
        <x:v>Is in sleep mode and cant ever do anything.</x:v>
      </x:c>
      <x:c r="I405" s="91" t="str">
        <x:v>12/22/14 Ben confirmed issue has been resolved. </x:v>
      </x:c>
    </x:row>
    <x:row r="406" spans="1:7" x14ac:dyDescent="0.25">
      <x:c r="B406" s="96">
        <x:v>6/5/2017</x:v>
      </x:c>
      <x:c r="C406" s="97">
        <x:v>Eric Warren 903-792-5711 /vnaik@fprus.com</x:v>
      </x:c>
      <x:c r="D406" s="97" t="str">
        <x:v>FPR49611</x:v>
      </x:c>
      <x:c r="E406" s="97">
        <x:v>HP CLJ M476dn MFP</x:v>
      </x:c>
      <x:c r="F406" s="97">
        <x:v>1023 - Texarkana</x:v>
      </x:c>
      <x:c r="G406" s="97" t="str">
        <x:v>41</x:v>
      </x:c>
      <x:c r="H406" s="97" t="str">
        <x:v>Unable to print - restarted printer, unable to ping, confirmed ethernet cable is correct.  Believe it is a bad NIC</x:v>
      </x:c>
      <x:c r="I406" s="98" t="str">
        <x:v>6/6/2017: tech will be out this afternoon.  6/8/2017: VG; technician plugged the network cable into another port on the switch and was able to get the machine back on the network.  Spoke w/Leslie.  It is now working to her satisfaction.  Call complete. </x:v>
      </x:c>
    </x:row>
    <x:row r="407" spans="1:7" x14ac:dyDescent="0.25">
      <x:c r="B407" s="90">
        <x:v>7/1/2015</x:v>
      </x:c>
      <x:c r="C407" s="26">
        <x:v>Eric Warren 903-832-3773 /vnaik@fprus.com</x:v>
      </x:c>
      <x:c r="D407" s="26" t="str">
        <x:v>FPR49611</x:v>
      </x:c>
      <x:c r="E407" s="26">
        <x:v>HP CLJ M476dn MFP</x:v>
      </x:c>
      <x:c r="F407" s="26">
        <x:v>1023 - Texarkana</x:v>
      </x:c>
      <x:c r="G407" s="26" t="n">
        <x:v>41.000000</x:v>
      </x:c>
      <x:c r="H407" s="26" t="str">
        <x:v>Leaving excessive toner on pages, error "Service required."</x:v>
      </x:c>
      <x:c r="I407" s="91" t="str">
        <x:v>7/8/15 - The technician diagnosed this as a faulty magenta toner cartridge. The replacement cartridge is being delivered today. Call completed. </x:v>
      </x:c>
    </x:row>
    <x:row r="408" spans="1:7" x14ac:dyDescent="0.25">
      <x:c r="B408" s="96">
        <x:v>8/3/2016</x:v>
      </x:c>
      <x:c r="C408" s="97">
        <x:v>Matthew Hayden 505-579-9511 /areichhart@fprus.com</x:v>
      </x:c>
      <x:c r="D408" s="97" t="str">
        <x:v>FPR50489</x:v>
      </x:c>
      <x:c r="E408" s="97">
        <x:v>Canon IR 400</x:v>
      </x:c>
      <x:c r="F408" s="97">
        <x:v>1044 - Albuquerque</x:v>
      </x:c>
      <x:c r="G408" s="97" t="str">
        <x:v>948</x:v>
      </x:c>
      <x:c r="H408" s="97" t="str">
        <x:v>the printer squeaks each time it puts out a copy</x:v>
      </x:c>
      <x:c r="I408" s="98" t="str">
        <x:v>8/4/2016: Number is no longer in service.  Left a message for tech, they'll email me w/an update.  8/5/2016: emailed CD to get tech notes. 8/8/2016: CD; The call was closed on Friday 8/5 at 3pm. The technician replaced the drum, feed roller, pick up ro...</x:v>
      </x:c>
    </x:row>
    <x:row r="409" spans="1:7" x14ac:dyDescent="0.25">
      <x:c r="B409" s="90">
        <x:v>10/25/2016</x:v>
      </x:c>
      <x:c r="C409" s="26">
        <x:v>Matthew Hayden 505-265-6102 /vnaik@fprus.com</x:v>
      </x:c>
      <x:c r="D409" s="26" t="str">
        <x:v>FPR50489</x:v>
      </x:c>
      <x:c r="E409" s="26">
        <x:v>Canon IR 400</x:v>
      </x:c>
      <x:c r="F409" s="26">
        <x:v>1044 - Albuquerque</x:v>
      </x:c>
      <x:c r="G409" s="26" t="n">
        <x:v>948.000000</x:v>
      </x:c>
      <x:c r="H409" s="26" t="str">
        <x:v>Black marks on all copies from rollers</x:v>
      </x:c>
      <x:c r="I409" s="91" t="str">
        <x:v>10/26/2016: Tech has not been out.  Called canon tech will be out today.  10/27/2016: Spoke w/Jamie, it is now working to his satisfaction.  Call complete. </x:v>
      </x:c>
    </x:row>
    <x:row r="410" spans="1:7" x14ac:dyDescent="0.25">
      <x:c r="B410" s="96">
        <x:v>10/26/2015</x:v>
      </x:c>
      <x:c r="C410" s="97">
        <x:v>Patty or Tina 575-525-2555 /dminter@fprus.com</x:v>
      </x:c>
      <x:c r="D410" s="97" t="str">
        <x:v>FPR50493</x:v>
      </x:c>
      <x:c r="E410" s="97">
        <x:v>HP CLJ M375nw</x:v>
      </x:c>
      <x:c r="F410" s="97">
        <x:v>1040 - Las Cruces</x:v>
      </x:c>
      <x:c r="G410" s="97" t="str">
        <x:v>11</x:v>
      </x:c>
      <x:c r="H410" s="97" t="str">
        <x:v>The device will not print anything. I asked for more detailed info she informed me that she didn't have anything else, she's making the call for someone else.</x:v>
      </x:c>
      <x:c r="I410" s="98" t="str">
        <x:v>10/27:  Spoke w/Tina tech has not been out.  Emailed Verity.  Per M Cutbirth:  Trying to clear issue over the phone if not ETA for tech 10/28.  10/29:  Per MCutbirth:  tried to clean over the phone but never heard back.  Tech has been dispatched.  10/30:  Per M Cutbirth:  cleared the queue and updated the firmware.  Left message  w/Tina.  Call complete.  Marked complete.  </x:v>
      </x:c>
    </x:row>
    <x:row r="411" spans="1:7" x14ac:dyDescent="0.25">
      <x:c r="B411" s="90">
        <x:v>9/19/2018</x:v>
      </x:c>
      <x:c r="C411" s="26">
        <x:v>Shawn Dozier 5755252555 /vnaik@fprus.com</x:v>
      </x:c>
      <x:c r="D411" s="26" t="str">
        <x:v>FPR50494</x:v>
      </x:c>
      <x:c r="E411" s="26">
        <x:v>HP LJ M425</x:v>
      </x:c>
      <x:c r="F411" s="26">
        <x:v>1040 - Las Cruces A/C</x:v>
      </x:c>
      <x:c r="G411" s="26" t="n">
        <x:v>3.000000</x:v>
      </x:c>
      <x:c r="H411" s="26" t="str">
        <x:v>Keeps rebooting or dropping network every 10 minutes.  Printer accessible between each drop. Please pull page count and IP address on completion.</x:v>
      </x:c>
      <x:c r="I411" s="91" t="str">
        <x:v>9/20/2018: VG; reset machine &amp; tested - unable to reach Shawn, phone kept ringing.  Call complete. </x:v>
      </x:c>
    </x:row>
    <x:row r="412" spans="1:7" x14ac:dyDescent="0.25">
      <x:c r="B412" s="96">
        <x:v>4/27/2016</x:v>
      </x:c>
      <x:c r="C412" s="97">
        <x:v>Shawn Dozier 575-525-2555 /areichhart@fprus.com</x:v>
      </x:c>
      <x:c r="D412" s="97" t="str">
        <x:v>FPR50496</x:v>
      </x:c>
      <x:c r="E412" s="97">
        <x:v>Canon IR 4235</x:v>
      </x:c>
      <x:c r="F412" s="97">
        <x:v>1040 - Las Cruces</x:v>
      </x:c>
      <x:c r="G412" s="97" t="str">
        <x:v>2,556</x:v>
      </x:c>
      <x:c r="H412" s="97" t="str">
        <x:v>Glass area dirty, keep cleaning it but it continues to give message and scanning is poor.</x:v>
      </x:c>
      <x:c r="I412" s="98" t="str">
        <x:v>4/28/2016: Spoke w/Patty, it is working to her satisfaction. Call complete. </x:v>
      </x:c>
    </x:row>
    <x:row r="413" spans="1:7" x14ac:dyDescent="0.25">
      <x:c r="B413" s="90">
        <x:v>3/30/2015</x:v>
      </x:c>
      <x:c r="C413" s="26">
        <x:v>MorscoIT IT -- (817) 259.0951 -- it@morsco.com</x:v>
      </x:c>
      <x:c r="D413" s="26" t="str">
        <x:v>FPR50496</x:v>
      </x:c>
      <x:c r="E413" s="26">
        <x:v>Canon IR 4235</x:v>
      </x:c>
      <x:c r="F413" s="26">
        <x:v>1040 - Las Cruces</x:v>
      </x:c>
      <x:c r="G413" s="26" t="n">
        <x:v>2556.000000</x:v>
      </x:c>
      <x:c r="H413" s="26" t="str">
        <x:v>Device is misprinting at the bottom of the page.  Leaving a blank space on the print job.  User has replaced the ink cartridge and same thing is happening.</x:v>
      </x:c>
      <x:c r="I413" s="91" t="str">
        <x:v>4/6/15 received closing notes: cleaned developer rollers. Patty confirmed. </x:v>
      </x:c>
    </x:row>
    <x:row r="414" spans="1:7" x14ac:dyDescent="0.25">
      <x:c r="B414" s="96">
        <x:v>3/5/2018</x:v>
      </x:c>
      <x:c r="C414" s="97">
        <x:v>Shawn Dozier 575-525-2555 /vnaik@fprus.com</x:v>
      </x:c>
      <x:c r="D414" s="97" t="str">
        <x:v>FPR50496</x:v>
      </x:c>
      <x:c r="E414" s="97">
        <x:v>Canon IR 4235</x:v>
      </x:c>
      <x:c r="F414" s="97">
        <x:v>1040 - Las Cruces</x:v>
      </x:c>
      <x:c r="G414" s="97" t="str">
        <x:v>2,556</x:v>
      </x:c>
      <x:c r="H414" s="97" t="str">
        <x:v>Needs cleaning - printing black line down pages.</x:v>
      </x:c>
      <x:c r="I414" s="98" t="str">
        <x:v>3/6/2018: Spoke w/Shawn, tech was out but had to order part - no ETA yet.  3/12/2018: Spoke w/Shawn, it is now working to his satisfaction.  Call complete. </x:v>
      </x:c>
    </x:row>
    <x:row r="415" spans="1:7" x14ac:dyDescent="0.25">
      <x:c r="B415" s="90">
        <x:v>10/15/2018</x:v>
      </x:c>
      <x:c r="C415" s="26">
        <x:v>Jackie Higgins</x:v>
      </x:c>
      <x:c r="D415" s="26" t="str">
        <x:v>FPR50497</x:v>
      </x:c>
      <x:c r="E415" s="26">
        <x:v>Canon IR 4235</x:v>
      </x:c>
      <x:c r="F415" s="26">
        <x:v>1039 - Alamogordo</x:v>
      </x:c>
      <x:c r="G415" s="26" t="n">
        <x:v>739.000000</x:v>
      </x:c>
      <x:c r="H415" s="26" t="str">
        <x:v>Keeps jamming This device is not functioning</x:v>
      </x:c>
      <x:c r="I415" s="91" t="str">
        <x:v>10/16/2018: Spoke w/Jackie, issue is resolved.  Call complete. </x:v>
      </x:c>
    </x:row>
    <x:row r="416" spans="1:7" x14ac:dyDescent="0.25">
      <x:c r="B416" s="96">
        <x:v>12/8/2015</x:v>
      </x:c>
      <x:c r="C416" s="97">
        <x:v>Anita Eberts 575-628-0202 /ameberts@morsco.com</x:v>
      </x:c>
      <x:c r="D416" s="97" t="str">
        <x:v>FPR50501</x:v>
      </x:c>
      <x:c r="E416" s="97">
        <x:v>Ricoh SP C320DN</x:v>
      </x:c>
      <x:c r="F416" s="97">
        <x:v>1035 - Carlsbad</x:v>
      </x:c>
      <x:c r="G416" s="97" t="str">
        <x:v>11</x:v>
      </x:c>
      <x:c r="H416" s="97" t="str">
        <x:v>Need to replace K cartridge on Branch Mgr's Bryans print</x:v>
      </x:c>
      <x:c r="I416" s="98" t="str">
        <x:v>No Work Order Remarks</x:v>
      </x:c>
    </x:row>
    <x:row r="417" spans="1:7" x14ac:dyDescent="0.25">
      <x:c r="B417" s="90">
        <x:v>12/15/2017</x:v>
      </x:c>
      <x:c r="C417" s="26">
        <x:v>Anita M. Eberts (575) 628-0202  /ameberts@morsco.com</x:v>
      </x:c>
      <x:c r="D417" s="26" t="str">
        <x:v>FPR50502</x:v>
      </x:c>
      <x:c r="E417" s="26">
        <x:v>Canon IR 400</x:v>
      </x:c>
      <x:c r="F417" s="26">
        <x:v>1035 - Carlsbad</x:v>
      </x:c>
      <x:c r="G417" s="26" t="n">
        <x:v>2418.000000</x:v>
      </x:c>
      <x:c r="H417" s="26" t="str">
        <x:v>The feeder which scans the document is not working. You can scan one page if you set it on the glass.</x:v>
      </x:c>
      <x:c r="I417" s="91" t="str">
        <x:v>12/18/2017: Spoke w/Anita, it is now working to her satisfaction.  Call complete. </x:v>
      </x:c>
    </x:row>
    <x:row r="418" spans="1:7" x14ac:dyDescent="0.25">
      <x:c r="B418" s="96">
        <x:v>8/22/2018</x:v>
      </x:c>
      <x:c r="C418" s="97">
        <x:v>Bryan Eberts 575-628-0202 /vnaik@fprus.com</x:v>
      </x:c>
      <x:c r="D418" s="97" t="str">
        <x:v>FPR50502</x:v>
      </x:c>
      <x:c r="E418" s="97">
        <x:v>Canon IR 400</x:v>
      </x:c>
      <x:c r="F418" s="97">
        <x:v>1035 - Carlsbad</x:v>
      </x:c>
      <x:c r="G418" s="97" t="str">
        <x:v>2,418</x:v>
      </x:c>
      <x:c r="H418" s="97" t="str">
        <x:v>Prompting to add paper but both trays are full.  Also - web interface shows tray is open, but it's not.</x:v>
      </x:c>
      <x:c r="I418" s="98" t="str">
        <x:v>8/27/2018: Closed today at 9:30.  Unable to reach Bryan. No VM picked up.  Call complete. </x:v>
      </x:c>
    </x:row>
    <x:row r="419" spans="1:7" x14ac:dyDescent="0.25">
      <x:c r="B419" s="90">
        <x:v>1/11/2017</x:v>
      </x:c>
      <x:c r="C419" s="26">
        <x:v>Bryan Eberts 575-628-0202 /vnaik@fprus.com</x:v>
      </x:c>
      <x:c r="D419" s="26" t="str">
        <x:v>FPR50502</x:v>
      </x:c>
      <x:c r="E419" s="26">
        <x:v>Canon IR 400</x:v>
      </x:c>
      <x:c r="F419" s="26">
        <x:v>1035 - Carlsbad</x:v>
      </x:c>
      <x:c r="G419" s="26" t="n">
        <x:v>2418.000000</x:v>
      </x:c>
      <x:c r="H419" s="26" t="str">
        <x:v>Not scanning - when it does it takes 5+ minutes to scan and "convert image."</x:v>
      </x:c>
      <x:c r="I419" s="91" t="str">
        <x:v>1/13/2017: Spoke w/Allen, it is now working to his satisfaction.  Call complete. </x:v>
      </x:c>
    </x:row>
    <x:row r="420" spans="1:7" x14ac:dyDescent="0.25">
      <x:c r="B420" s="96">
        <x:v>1/18/2017</x:v>
      </x:c>
      <x:c r="C420" s="97">
        <x:v>Bryan Eberts 575-628-0202 /vnaik@fprus.com</x:v>
      </x:c>
      <x:c r="D420" s="97" t="str">
        <x:v>FPR50502</x:v>
      </x:c>
      <x:c r="E420" s="97">
        <x:v>Canon IR 400</x:v>
      </x:c>
      <x:c r="F420" s="97">
        <x:v>1035 - Carlsbad</x:v>
      </x:c>
      <x:c r="G420" s="97" t="str">
        <x:v>2,418</x:v>
      </x:c>
      <x:c r="H420" s="97" t="str">
        <x:v>Device needs new motor according to tech - need device up and running ASAP.</x:v>
      </x:c>
      <x:c r="I420" s="98" t="str">
        <x:v>1/19/2017: tech will be out today. 1/23/2017: Spoke w/Allen, it is still down, tech was out.  Unable to reach tech.  Reaching out to Canon again.  MSC help desk has closed the ticket.  Call complete.</x:v>
      </x:c>
    </x:row>
    <x:row r="421" spans="1:7" x14ac:dyDescent="0.25">
      <x:c r="B421" s="90">
        <x:v>5/22/2017</x:v>
      </x:c>
      <x:c r="C421" s="26">
        <x:v>Bryan Eberts 575-628-0202 /vnaik@fprus.com</x:v>
      </x:c>
      <x:c r="D421" s="26" t="str">
        <x:v>FPR50502</x:v>
      </x:c>
      <x:c r="E421" s="26">
        <x:v>Canon IR 400</x:v>
      </x:c>
      <x:c r="F421" s="26">
        <x:v>1035 - Carlsbad</x:v>
      </x:c>
      <x:c r="G421" s="26" t="n">
        <x:v>2418.000000</x:v>
      </x:c>
      <x:c r="H421" s="26" t="str">
        <x:v>Keeps getting paper jams.  Printer also needs to be cleaned.</x:v>
      </x:c>
      <x:c r="I421" s="91" t="str">
        <x:v>5/23/2017: Spoke w/Anita, Tech is still there when calling - needs additional assistance.  5/24/2017: CD; tech was onsite from 8:00 -12:00, issue resolved.  Left message for Anita.  Call complete.</x:v>
      </x:c>
    </x:row>
    <x:row r="422" spans="1:7" x14ac:dyDescent="0.25">
      <x:c r="B422" s="96">
        <x:v>3/4/2015</x:v>
      </x:c>
      <x:c r="C422" s="97">
        <x:v>Alana 817-870-2227 /vnaik@fprus.com</x:v>
      </x:c>
      <x:c r="D422" s="97" t="str">
        <x:v>FPR50560</x:v>
      </x:c>
      <x:c r="E422" s="97">
        <x:v>HP CLJ M476dn MFP</x:v>
      </x:c>
      <x:c r="F422" s="97">
        <x:v>M100 - Water Gardens Bldg.</x:v>
      </x:c>
      <x:c r="G422" s="97" t="str">
        <x:v>7</x:v>
      </x:c>
      <x:c r="H422" s="97" t="str">
        <x:v>Would like to have printer connected to computer.</x:v>
      </x:c>
      <x:c r="I422" s="98" t="str">
        <x:v>Alana confirmed issue has been resolved.</x:v>
      </x:c>
    </x:row>
    <x:row r="423" spans="1:7" x14ac:dyDescent="0.25">
      <x:c r="B423" s="90">
        <x:v>1/27/2016</x:v>
      </x:c>
      <x:c r="C423" s="26">
        <x:v>Michelle Novak 817-870-2227 /jrogers@fprus.com</x:v>
      </x:c>
      <x:c r="D423" s="26" t="str">
        <x:v>FPR50560</x:v>
      </x:c>
      <x:c r="E423" s="26">
        <x:v>HP CLJ M476dn MFP</x:v>
      </x:c>
      <x:c r="F423" s="26">
        <x:v>M100 - Water Gardens Bldg.</x:v>
      </x:c>
      <x:c r="G423" s="26" t="n">
        <x:v>7.000000</x:v>
      </x:c>
      <x:c r="H423" s="26" t="str">
        <x:v>prints blank pages and not printing</x:v>
      </x:c>
      <x:c r="I423" s="91" t="str">
        <x:v>1/28/2016:  Spoke w/Michelle it is working to her satisfaction.  Call complete.</x:v>
      </x:c>
    </x:row>
    <x:row r="424" spans="1:7" x14ac:dyDescent="0.25">
      <x:c r="B424" s="96">
        <x:v>10/3/2018</x:v>
      </x:c>
      <x:c r="C424" s="97">
        <x:v>Nicole Flobeck 817-717-9811 /vnaik@fprus.com</x:v>
      </x:c>
      <x:c r="D424" s="97" t="str">
        <x:v>FPR50560</x:v>
      </x:c>
      <x:c r="E424" s="97">
        <x:v>HP CLJ M476dn MFP</x:v>
      </x:c>
      <x:c r="F424" s="97">
        <x:v>M100 - Water Gardens Bldg.</x:v>
      </x:c>
      <x:c r="G424" s="97" t="str">
        <x:v>7</x:v>
      </x:c>
      <x:c r="H424" s="97" t="str">
        <x:v>Touch screen on printer is broken - non responsive.</x:v>
      </x:c>
      <x:c r="I424" s="98" t="str">
        <x:v>10/5/2018: Emailed for an ETA.  10/8/2018: VG; part should be in tomorrow.  10/10/2018: VG; Replaced the control panel.  Cleaned &amp; tested.  Spoke w/Nicole, issue resolved.  Her number is 817-870-2227.  Call complete. </x:v>
      </x:c>
    </x:row>
    <x:row r="425" spans="1:7" x14ac:dyDescent="0.25">
      <x:c r="B425" s="90">
        <x:v>9/14/2016</x:v>
      </x:c>
      <x:c r="C425" s="26">
        <x:v>Tammi Villanueva 817-259-0951 /areichhart@fprus.com</x:v>
      </x:c>
      <x:c r="D425" s="26" t="str">
        <x:v>FPR50561</x:v>
      </x:c>
      <x:c r="E425" s="26">
        <x:v>HP CLJ M476dn MFP</x:v>
      </x:c>
      <x:c r="F425" s="26">
        <x:v>M100 - Water Gardens Bldg.</x:v>
      </x:c>
      <x:c r="G425" s="26" t="n">
        <x:v>27.000000</x:v>
      </x:c>
      <x:c r="H425" s="26" t="str">
        <x:v>The printer makes a grinding squealing sound when printing.</x:v>
      </x:c>
      <x:c r="I425" s="91" t="str">
        <x:v>9/15/2016: VG; This call was closed yesterday. The customer replaced the yellow toner prior to our arrival. Left VM for Tammi.  Call complete. </x:v>
      </x:c>
    </x:row>
    <x:row r="426" spans="1:7" x14ac:dyDescent="0.25">
      <x:c r="B426" s="96">
        <x:v>11/3/2016</x:v>
      </x:c>
      <x:c r="C426" s="97">
        <x:v>Mandy McCreary 817-870-2227 /vnaik@fprus.com</x:v>
      </x:c>
      <x:c r="D426" s="97" t="str">
        <x:v>FPR50561</x:v>
      </x:c>
      <x:c r="E426" s="97">
        <x:v>HP CLJ M476dn MFP</x:v>
      </x:c>
      <x:c r="F426" s="97">
        <x:v>M100 - Water Gardens Bldg.</x:v>
      </x:c>
      <x:c r="G426" s="97" t="str">
        <x:v>27</x:v>
      </x:c>
      <x:c r="H426" s="97" t="str">
        <x:v>Line on copies and scans.</x:v>
      </x:c>
      <x:c r="I426" s="98" t="str">
        <x:v>11/4/2016: VG; This call is complete. We cleaned the glass. Left VM for Mandy.  Call complete. </x:v>
      </x:c>
    </x:row>
    <x:row r="427" spans="1:7" x14ac:dyDescent="0.25">
      <x:c r="B427" s="90">
        <x:v>6/26/2015</x:v>
      </x:c>
      <x:c r="C427" s="26">
        <x:v>Crysie Norris 817-870-2227 /kdakin@fprus.com</x:v>
      </x:c>
      <x:c r="D427" s="26" t="str">
        <x:v>FPR50561</x:v>
      </x:c>
      <x:c r="E427" s="26">
        <x:v>HP CLJ M476dn MFP</x:v>
      </x:c>
      <x:c r="F427" s="26">
        <x:v>M100 - Water Gardens Bldg.</x:v>
      </x:c>
      <x:c r="G427" s="26" t="n">
        <x:v>27.000000</x:v>
      </x:c>
      <x:c r="H427" s="26" t="str">
        <x:v>Not functioning at all.  Reboot did not resolve issue.</x:v>
      </x:c>
      <x:c r="I427" s="91" t="str">
        <x:v>No Work Order Remarks</x:v>
      </x:c>
    </x:row>
    <x:row r="428" spans="1:7" x14ac:dyDescent="0.25">
      <x:c r="B428" s="96">
        <x:v>6/25/2015</x:v>
      </x:c>
      <x:c r="C428" s="97">
        <x:v>Crysie Norris 817-484-4658 /cbnorris@morsco.com</x:v>
      </x:c>
      <x:c r="D428" s="97" t="str">
        <x:v>FPR50561</x:v>
      </x:c>
      <x:c r="E428" s="97">
        <x:v>HP CLJ M476dn MFP</x:v>
      </x:c>
      <x:c r="F428" s="97">
        <x:v>M100 - Water Gardens Bldg.</x:v>
      </x:c>
      <x:c r="G428" s="97" t="str">
        <x:v>27</x:v>
      </x:c>
      <x:c r="H428" s="97" t="str">
        <x:v>Will not print. Touch screen shows "Printing Document." I have unplugged and rebooted and still nothing.</x:v>
      </x:c>
      <x:c r="I428" s="98" t="str">
        <x:v>6/226/15 - MSC Help Desk marked call as completed. </x:v>
      </x:c>
    </x:row>
    <x:row r="429" spans="1:7" x14ac:dyDescent="0.25">
      <x:c r="B429" s="90">
        <x:v>7/15/2016</x:v>
      </x:c>
      <x:c r="C429" s="26">
        <x:v>Leslie James 972-309-0521 /vnaik@fprus.com</x:v>
      </x:c>
      <x:c r="D429" s="26" t="str">
        <x:v>FPR50563</x:v>
      </x:c>
      <x:c r="E429" s="26">
        <x:v>HP LJ M401dn</x:v>
      </x:c>
      <x:c r="F429" s="26">
        <x:v>1033 - Plano</x:v>
      </x:c>
      <x:c r="G429" s="26" t="n">
        <x:v>2440.000000</x:v>
      </x:c>
      <x:c r="H429" s="26" t="str">
        <x:v>Jamming, will not print at all.</x:v>
      </x:c>
      <x:c r="I429" s="91" t="str">
        <x:v>7/18/2016: Spoke w/Leslie, it is now working to her satisfaction.  Call complete. </x:v>
      </x:c>
    </x:row>
    <x:row r="430" spans="1:7" x14ac:dyDescent="0.25">
      <x:c r="B430" s="96">
        <x:v>10/9/2018</x:v>
      </x:c>
      <x:c r="C430" s="97">
        <x:v>Leslie James 9723090521 /areichhart@fprus.com</x:v>
      </x:c>
      <x:c r="D430" s="97" t="str">
        <x:v>FPR50563</x:v>
      </x:c>
      <x:c r="E430" s="97">
        <x:v>HP LJ M401dn</x:v>
      </x:c>
      <x:c r="F430" s="97">
        <x:v>1033 - Plano</x:v>
      </x:c>
      <x:c r="G430" s="97" t="str">
        <x:v>2,440</x:v>
      </x:c>
      <x:c r="H430" s="97" t="str">
        <x:v>Keeps jamming when trying to print</x:v>
      </x:c>
      <x:c r="I430" s="98" t="str">
        <x:v>10/10/2018: VG; complete, we changed the toner. Spoke w/Leslie, she confirmed this issue was resolved.  Call complete. </x:v>
      </x:c>
    </x:row>
    <x:row r="431" spans="1:7" x14ac:dyDescent="0.25">
      <x:c r="B431" s="90">
        <x:v>11/29/2017</x:v>
      </x:c>
      <x:c r="C431" s="26">
        <x:v>Ryan Hitchcock 972-466-0002 /vnaik@fprus.com</x:v>
      </x:c>
      <x:c r="D431" s="26" t="str">
        <x:v>FPR50567</x:v>
      </x:c>
      <x:c r="E431" s="26">
        <x:v>HP LJ M401dn</x:v>
      </x:c>
      <x:c r="F431" s="26">
        <x:v>1003 - Dallas</x:v>
      </x:c>
      <x:c r="G431" s="26" t="n">
        <x:v>10954.000000</x:v>
      </x:c>
      <x:c r="H431" s="26" t="str">
        <x:v>Marking on pages printed.  Changed toner, but that did not resolve issue.</x:v>
      </x:c>
      <x:c r="I431" s="91" t="str">
        <x:v>12/1/2017: VG; replaced Fuser.  MSC Help desk closed the call.  Call complete. </x:v>
      </x:c>
    </x:row>
    <x:row r="432" spans="1:7" x14ac:dyDescent="0.25">
      <x:c r="B432" s="96">
        <x:v>10/21/2015</x:v>
      </x:c>
      <x:c r="C432" s="97">
        <x:v>Beau Ellis 972-466-0002 /jrogers@fprus.com</x:v>
      </x:c>
      <x:c r="D432" s="97" t="str">
        <x:v>FPR50567</x:v>
      </x:c>
      <x:c r="E432" s="97">
        <x:v>HP LJ M401dn</x:v>
      </x:c>
      <x:c r="F432" s="97">
        <x:v>1003 - Dallas</x:v>
      </x:c>
      <x:c r="G432" s="97" t="str">
        <x:v>10,954</x:v>
      </x:c>
      <x:c r="H432" s="97" t="str">
        <x:v>HP printer is no longer seeing our network. We have swapped cables, tried different wall ports and still unable to ping.</x:v>
      </x:c>
      <x:c r="I432" s="98" t="str">
        <x:v>10/22:  Verity set the correct IP address and the machine is printing fine.    Spoke w/Jeff it is working to his satisfaction.  Call complete.  Marked complete.</x:v>
      </x:c>
    </x:row>
    <x:row r="433" spans="1:7" x14ac:dyDescent="0.25">
      <x:c r="B433" s="90">
        <x:v>10/11/2018</x:v>
      </x:c>
      <x:c r="C433" s="26">
        <x:v>Rodney Ramos</x:v>
      </x:c>
      <x:c r="D433" s="26" t="str">
        <x:v>FPR50568</x:v>
      </x:c>
      <x:c r="E433" s="26">
        <x:v>HP LJ M401dn</x:v>
      </x:c>
      <x:c r="F433" s="26">
        <x:v>1020 - Carrollton HVAC</x:v>
      </x:c>
      <x:c r="G433" s="26" t="n">
        <x:v>2152.000000</x:v>
      </x:c>
      <x:c r="H433" s="26" t="str">
        <x:v>Toners breaking in machine. Please take out toner with call.  This device is not functioning</x:v>
      </x:c>
      <x:c r="I433" s="91" t="str">
        <x:v>No Work Order Remarks</x:v>
      </x:c>
    </x:row>
    <x:row r="434" spans="1:7" x14ac:dyDescent="0.25">
      <x:c r="B434" s="96">
        <x:v>9/24/2018</x:v>
      </x:c>
      <x:c r="C434" s="97">
        <x:v>Ryan Hitchcock 9724660002 /vnaik@fprus.com</x:v>
      </x:c>
      <x:c r="D434" s="97" t="str">
        <x:v>FPR50569</x:v>
      </x:c>
      <x:c r="E434" s="97">
        <x:v>HP LJ M401dn</x:v>
      </x:c>
      <x:c r="F434" s="97">
        <x:v>1003 - Dallas</x:v>
      </x:c>
      <x:c r="G434" s="97" t="str">
        <x:v>4,541</x:v>
      </x:c>
      <x:c r="H434" s="97" t="str">
        <x:v>Constant jamming when coming out of feed tray.</x:v>
      </x:c>
      <x:c r="I434" s="98" t="str">
        <x:v>9/25/2018: tech was onsite when following up. 9/26/2018: MSC help desk confirmed w/user issue resolved. VG; replaced the fuser, feed roller &amp; toner.  Call complete. </x:v>
      </x:c>
    </x:row>
    <x:row r="435" spans="1:7" x14ac:dyDescent="0.25">
      <x:c r="B435" s="90">
        <x:v>8/16/2016</x:v>
      </x:c>
      <x:c r="C435" s="26">
        <x:v>Chris Force 817-335-2291 /vnaik@fprus.com</x:v>
      </x:c>
      <x:c r="D435" s="26" t="str">
        <x:v>FPR50570</x:v>
      </x:c>
      <x:c r="E435" s="26">
        <x:v>HP LJ M401dn</x:v>
      </x:c>
      <x:c r="F435" s="26">
        <x:v>1057 - Fort Worth HVAC</x:v>
      </x:c>
      <x:c r="G435" s="26" t="n">
        <x:v>2563.000000</x:v>
      </x:c>
      <x:c r="H435" s="26" t="str">
        <x:v>Not printing - no error codes.</x:v>
      </x:c>
      <x:c r="I435" s="91" t="str">
        <x:v>8/17/2016: Spoke w/Jim, tech was able to make it out and resolve the issue.  VG; tech was onsite and pointed the computer to the correct print driver.  This was an IT issue.  Call complete. </x:v>
      </x:c>
    </x:row>
    <x:row r="436" spans="1:7" x14ac:dyDescent="0.25">
      <x:c r="B436" s="96">
        <x:v>1/29/2015</x:v>
      </x:c>
      <x:c r="C436" s="97">
        <x:v>Mike Manchi 817-335-2291 /vnaik@fprus.com</x:v>
      </x:c>
      <x:c r="D436" s="97" t="str">
        <x:v>FPR50570</x:v>
      </x:c>
      <x:c r="E436" s="97">
        <x:v>HP LJ M401dn</x:v>
      </x:c>
      <x:c r="F436" s="97">
        <x:v>1057 - Fort Worth HVAC</x:v>
      </x:c>
      <x:c r="G436" s="97" t="str">
        <x:v>2,563</x:v>
      </x:c>
      <x:c r="H436" s="97" t="str">
        <x:v>Machine will not print - was just set up and connected to the network.</x:v>
      </x:c>
      <x:c r="I436" s="98" t="str">
        <x:v>1/30/15 received closing notes: we changed the paper tray guides, turned over to IT for network driver install.</x:v>
      </x:c>
    </x:row>
    <x:row r="437" spans="1:7" x14ac:dyDescent="0.25">
      <x:c r="B437" s="90">
        <x:v>8/3/2015</x:v>
      </x:c>
      <x:c r="C437" s="26">
        <x:v>Karen Vaughn 817-877-0721 /vnaik@fprus.com</x:v>
      </x:c>
      <x:c r="D437" s="26" t="str">
        <x:v>FPR50571</x:v>
      </x:c>
      <x:c r="E437" s="26">
        <x:v>HP LJ M401dn</x:v>
      </x:c>
      <x:c r="F437" s="26">
        <x:v>1004 - Fort Worth</x:v>
      </x:c>
      <x:c r="G437" s="26" t="n">
        <x:v>7585.000000</x:v>
      </x:c>
      <x:c r="H437" s="26" t="str">
        <x:v>Half of the page is coming out with a dark streak all the way down.</x:v>
      </x:c>
      <x:c r="I437" s="91" t="str">
        <x:v>8/4:  not a working number.  Emailed VG   8/5:  Per M Badger replaced toner.  Call complete.  Marked complete</x:v>
      </x:c>
    </x:row>
    <x:row r="438" spans="1:7" x14ac:dyDescent="0.25">
      <x:c r="B438" s="96">
        <x:v>8/3/2015</x:v>
      </x:c>
      <x:c r="C438" s="97">
        <x:v>Karen Vaugh 817-877-0721 /smoore@fprus.com</x:v>
      </x:c>
      <x:c r="D438" s="97" t="str">
        <x:v>FPR50571</x:v>
      </x:c>
      <x:c r="E438" s="97">
        <x:v>HP LJ M401dn</x:v>
      </x:c>
      <x:c r="F438" s="97">
        <x:v>1004 - Fort Worth</x:v>
      </x:c>
      <x:c r="G438" s="97" t="str">
        <x:v>7,585</x:v>
      </x:c>
      <x:c r="H438" s="97" t="str">
        <x:v>Not printing correctly. Changing the cartridge did not correct the issue.</x:v>
      </x:c>
      <x:c r="I438" s="98" t="str">
        <x:v>No Work Order Remarks</x:v>
      </x:c>
    </x:row>
    <x:row r="439" spans="1:7" x14ac:dyDescent="0.25">
      <x:c r="B439" s="90">
        <x:v>8/25/2016</x:v>
      </x:c>
      <x:c r="C439" s="26">
        <x:v>Mike Gilder 817-336-0451 /Mgilder@morsco.com</x:v>
      </x:c>
      <x:c r="D439" s="26" t="str">
        <x:v>FPR50571</x:v>
      </x:c>
      <x:c r="E439" s="26">
        <x:v>HP LJ M401dn</x:v>
      </x:c>
      <x:c r="F439" s="26">
        <x:v>1004 - Fort Worth</x:v>
      </x:c>
      <x:c r="G439" s="26" t="n">
        <x:v>7585.000000</x:v>
      </x:c>
      <x:c r="H439" s="26" t="str">
        <x:v>NEED TO BE CLEANED</x:v>
      </x:c>
      <x:c r="I439" s="91" t="str">
        <x:v>8/29/2016: Spoke w/Mike, it is now working to his satisfaction.  Call complete. </x:v>
      </x:c>
    </x:row>
    <x:row r="440" spans="1:7" x14ac:dyDescent="0.25">
      <x:c r="B440" s="96">
        <x:v>7/30/2018</x:v>
      </x:c>
      <x:c r="C440" s="97">
        <x:v>Justin Schraub 817-336-0451 /vnaik@fprus.com</x:v>
      </x:c>
      <x:c r="D440" s="97" t="str">
        <x:v>FPR50571</x:v>
      </x:c>
      <x:c r="E440" s="97">
        <x:v>HP LJ M401dn</x:v>
      </x:c>
      <x:c r="F440" s="97">
        <x:v>1004 - Fort Worth</x:v>
      </x:c>
      <x:c r="G440" s="97" t="str">
        <x:v>7,585</x:v>
      </x:c>
      <x:c r="H440" s="97" t="str">
        <x:v>Constant jamming - unable to user machine.</x:v>
      </x:c>
      <x:c r="I440" s="98" t="str">
        <x:v>8/1/2018: Spoke w/Justin, issue resolved.  Call complete. </x:v>
      </x:c>
    </x:row>
    <x:row r="441" spans="1:7" x14ac:dyDescent="0.25">
      <x:c r="B441" s="90">
        <x:v>8/2/2016</x:v>
      </x:c>
      <x:c r="C441" s="26">
        <x:v>Shawn Claybaugh 972-242-0202 /areichhart@fprus.com</x:v>
      </x:c>
      <x:c r="D441" s="26" t="str">
        <x:v>FPR50572</x:v>
      </x:c>
      <x:c r="E441" s="26">
        <x:v>HP LJ M401dn</x:v>
      </x:c>
      <x:c r="F441" s="26">
        <x:v>1020 - Carrollton HVAC</x:v>
      </x:c>
      <x:c r="G441" s="26" t="n">
        <x:v>6310.000000</x:v>
      </x:c>
      <x:c r="H441" s="26" t="str">
        <x:v>During and after printing, it kicks out extra blank paper. Sometimes it's between pages and other times it's at the end. It's both pick tickets &amp; signed copies. I tried turning it off and rebooting but it did not help.</x:v>
      </x:c>
      <x:c r="I441" s="91" t="str">
        <x:v>8/3/2016: On hold for 6 mins. VG; stated it was I.T. Emailed VG for ore information. 8/4/2016: VG emailed Beau, tech will not be able to fix issue. 8/5/2016: IT issue. Call complete. </x:v>
      </x:c>
    </x:row>
    <x:row r="442" spans="1:7" x14ac:dyDescent="0.25">
      <x:c r="B442" s="96">
        <x:v>7/21/2016</x:v>
      </x:c>
      <x:c r="C442" s="97">
        <x:v>Shawn Claybaugh 972-242-0202 /vnaik@fprus.com</x:v>
      </x:c>
      <x:c r="D442" s="97" t="str">
        <x:v>FPR50572</x:v>
      </x:c>
      <x:c r="E442" s="97">
        <x:v>HP LJ M401dn</x:v>
      </x:c>
      <x:c r="F442" s="97">
        <x:v>1020 - Carrollton HVAC</x:v>
      </x:c>
      <x:c r="G442" s="97" t="str">
        <x:v>6,310</x:v>
      </x:c>
      <x:c r="H442" s="97" t="str">
        <x:v>Smudges marks on prints. Devices also prints out extra pages intermittently</x:v>
      </x:c>
      <x:c r="I442" s="98" t="str">
        <x:v>7/22/2016: Spoke w/Shawn, he confirmed a tech was out and everything is now working to his satisfaction. Call complete. </x:v>
      </x:c>
    </x:row>
    <x:row r="443" spans="1:7" x14ac:dyDescent="0.25">
      <x:c r="B443" s="90">
        <x:v>7/25/2016</x:v>
      </x:c>
      <x:c r="C443" s="26">
        <x:v>Shawn Claybaugh 972-242-0202 /areichhart@fprus.com</x:v>
      </x:c>
      <x:c r="D443" s="26" t="str">
        <x:v>FPR50572</x:v>
      </x:c>
      <x:c r="E443" s="26">
        <x:v>HP LJ M401dn</x:v>
      </x:c>
      <x:c r="F443" s="26">
        <x:v>1020 - Carrollton HVAC</x:v>
      </x:c>
      <x:c r="G443" s="26" t="n">
        <x:v>6310.000000</x:v>
      </x:c>
      <x:c r="H443" s="26" t="str">
        <x:v>During and after printing, it kicks out extra blank paper. Sometimes it's between pages and other times it's at the end. It's both pick tickets &amp; signed copies. I tried turning it off and rebooting but it did not help.</x:v>
      </x:c>
      <x:c r="I443" s="91" t="str">
        <x:v>7/26/2016: Spoke w/Alex, tech stated it is an issue with the software.  Emailed VG for more info. 7/26/2016: VG; Closed call, IT issue. Spoke w/Alex, let him know we are passing this over to IT. Call complete. </x:v>
      </x:c>
    </x:row>
    <x:row r="444" spans="1:7" x14ac:dyDescent="0.25">
      <x:c r="B444" s="96">
        <x:v>11/9/2015</x:v>
      </x:c>
      <x:c r="C444" s="97">
        <x:v>Mike McCormick 972-242-0202 /mmccormick@morsco.com</x:v>
      </x:c>
      <x:c r="D444" s="97" t="str">
        <x:v>FPR50572</x:v>
      </x:c>
      <x:c r="E444" s="97">
        <x:v>HP LJ M401dn</x:v>
      </x:c>
      <x:c r="F444" s="97">
        <x:v>1020 - Carrollton HVAC</x:v>
      </x:c>
      <x:c r="G444" s="97" t="str">
        <x:v>6,310</x:v>
      </x:c>
      <x:c r="H444" s="97" t="str">
        <x:v>Ink Cartridge is completely out. I can not print anything. I need a cartridge asap! I had to take a cartridge out of another printer.</x:v>
      </x:c>
      <x:c r="I444" s="98" t="str">
        <x:v>11/10:  The vendor is going to have the second cartridge taken out today.  Call complete.  Marked complete.</x:v>
      </x:c>
    </x:row>
    <x:row r="445" spans="1:7" x14ac:dyDescent="0.25">
      <x:c r="B445" s="90">
        <x:v>4/4/2016</x:v>
      </x:c>
      <x:c r="C445" s="26">
        <x:v>Mike McCormick 972-242-0202 /mmccormick@morsco.com</x:v>
      </x:c>
      <x:c r="D445" s="26" t="str">
        <x:v>FPR50572</x:v>
      </x:c>
      <x:c r="E445" s="26">
        <x:v>HP LJ M401dn</x:v>
      </x:c>
      <x:c r="F445" s="26">
        <x:v>1020 - Carrollton HVAC</x:v>
      </x:c>
      <x:c r="G445" s="26" t="n">
        <x:v>6310.000000</x:v>
      </x:c>
      <x:c r="H445" s="26" t="str">
        <x:v>NEED TONER. THIS IS OUR MAIN PRINTER AND IT'S ALMOST OUT AND DO NOT HAVE A REPLACEMENT. AND NEED TO HAVE AN EXTRA ONE ON HAND.</x:v>
      </x:c>
      <x:c r="I445" s="91" t="str">
        <x:v>4/6/2016: Supply order put in as a service order. Call complete. </x:v>
      </x:c>
    </x:row>
    <x:row r="446" spans="1:7" x14ac:dyDescent="0.25">
      <x:c r="B446" s="96">
        <x:v>10/11/2018</x:v>
      </x:c>
      <x:c r="C446" s="97">
        <x:v>Rodney Ramos</x:v>
      </x:c>
      <x:c r="D446" s="97" t="str">
        <x:v>FPR50572</x:v>
      </x:c>
      <x:c r="E446" s="97">
        <x:v>HP LJ M401dn</x:v>
      </x:c>
      <x:c r="F446" s="97">
        <x:v>1020 - Carrollton HVAC</x:v>
      </x:c>
      <x:c r="G446" s="97" t="str">
        <x:v>6,310</x:v>
      </x:c>
      <x:c r="H446" s="97" t="str">
        <x:v>Toners breaking in machine. Tech needs to take out 1 cartridge for machine.  This device is not functioning</x:v>
      </x:c>
      <x:c r="I446" s="98" t="str">
        <x:v>No Work Order Remarks</x:v>
      </x:c>
    </x:row>
    <x:row r="447" spans="1:7" x14ac:dyDescent="0.25">
      <x:c r="B447" s="90">
        <x:v>11/18/2016</x:v>
      </x:c>
      <x:c r="C447" s="26">
        <x:v>Brian Green 817-579-9511 /vnaik@fprus.com</x:v>
      </x:c>
      <x:c r="D447" s="26" t="str">
        <x:v>FPR50573</x:v>
      </x:c>
      <x:c r="E447" s="26">
        <x:v>HP LJ M401dn</x:v>
      </x:c>
      <x:c r="F447" s="26">
        <x:v>1043 - Granbury</x:v>
      </x:c>
      <x:c r="G447" s="26" t="n">
        <x:v>2135.000000</x:v>
      </x:c>
      <x:c r="H447" s="26" t="str">
        <x:v>Constant jamming every time they try to print a ticket.</x:v>
      </x:c>
      <x:c r="I447" s="91" t="str">
        <x:v>11/21/2016: VG; replaced the tray 2 feed roller and sep pad.  Spoke w/Tod, it is now working to his satisfaction.  Call complete. </x:v>
      </x:c>
    </x:row>
    <x:row r="448" spans="1:7" x14ac:dyDescent="0.25">
      <x:c r="B448" s="96">
        <x:v>12/12/2014</x:v>
      </x:c>
      <x:c r="C448" s="97">
        <x:v>Zane Right 325-677-8174 /arieper@fprus.com</x:v>
      </x:c>
      <x:c r="D448" s="97" t="str">
        <x:v>FPR50651</x:v>
      </x:c>
      <x:c r="E448" s="97">
        <x:v>HP LJ M401dn</x:v>
      </x:c>
      <x:c r="F448" s="97">
        <x:v>1001 - Abilene</x:v>
      </x:c>
      <x:c r="G448" s="97" t="str">
        <x:v>51</x:v>
      </x:c>
      <x:c r="H448" s="97" t="str">
        <x:v>error 79</x:v>
      </x:c>
      <x:c r="I448" s="98" t="str">
        <x:v>12/15/14 Zane confirmed issue has been resolved. </x:v>
      </x:c>
    </x:row>
    <x:row r="449" spans="1:7" x14ac:dyDescent="0.25">
      <x:c r="B449" s="90">
        <x:v>7/2/2015</x:v>
      </x:c>
      <x:c r="C449" s="26">
        <x:v>Anna Henzen 325-690-6435 /vnaik@fprus.com</x:v>
      </x:c>
      <x:c r="D449" s="26" t="str">
        <x:v>FPR50658</x:v>
      </x:c>
      <x:c r="E449" s="26">
        <x:v>HP CLJ M476dn MFP</x:v>
      </x:c>
      <x:c r="F449" s="26">
        <x:v>1085 - Abilene Showroom</x:v>
      </x:c>
      <x:c r="G449" s="26" t="n">
        <x:v>256.000000</x:v>
      </x:c>
      <x:c r="H449" s="26" t="str">
        <x:v>Fading toner on page - even after replacing cartridge.</x:v>
      </x:c>
      <x:c r="I449" s="91" t="str">
        <x:v>7/8/15 - Verity ordered toner to resolve fading issue. End user will call if this doesn't resolve issue. </x:v>
      </x:c>
    </x:row>
    <x:row r="450" spans="1:7" x14ac:dyDescent="0.25">
      <x:c r="B450" s="96">
        <x:v>2/4/2015</x:v>
      </x:c>
      <x:c r="C450" s="97">
        <x:v>Anna Henza 325-690-6435 /dminter@fprus.com</x:v>
      </x:c>
      <x:c r="D450" s="97" t="str">
        <x:v>FPR50658</x:v>
      </x:c>
      <x:c r="E450" s="97">
        <x:v>HP CLJ M476dn MFP</x:v>
      </x:c>
      <x:c r="F450" s="97">
        <x:v>1085 - Abilene Showroom</x:v>
      </x:c>
      <x:c r="G450" s="97" t="str">
        <x:v>256</x:v>
      </x:c>
      <x:c r="H450" s="97" t="str">
        <x:v>The device is making faded copies and putting lines on the pages.</x:v>
      </x:c>
      <x:c r="I450" s="98" t="str">
        <x:v>2/9/15 Anna confirmed issue has been resolved. </x:v>
      </x:c>
    </x:row>
    <x:row r="451" spans="1:7" x14ac:dyDescent="0.25">
      <x:c r="B451" s="90">
        <x:v>11/19/2015</x:v>
      </x:c>
      <x:c r="C451" s="26">
        <x:v>Anna Hanson 325-690-6435 /jrogers@fprus.com</x:v>
      </x:c>
      <x:c r="D451" s="26" t="str">
        <x:v>FPR50658</x:v>
      </x:c>
      <x:c r="E451" s="26">
        <x:v>HP CLJ M476dn MFP</x:v>
      </x:c>
      <x:c r="F451" s="26">
        <x:v>1085 - Abilene Showroom</x:v>
      </x:c>
      <x:c r="G451" s="26" t="n">
        <x:v>256.000000</x:v>
      </x:c>
      <x:c r="H451" s="26" t="str">
        <x:v>making horrible noise.  Rt side of page yellow line.</x:v>
      </x:c>
      <x:c r="I451" s="91" t="str">
        <x:v>11/20:  Per Verity:  ordered yellow toner, once it arrives we will dispatch the technician.  11/24:  Tech out today.  11/25:  Tech was a no show.  MSC help desk is now calling wanting ETA on tech.  Called (left messgae) Michael he is out on vacation.  ...</x:v>
      </x:c>
    </x:row>
    <x:row r="452" spans="1:7" x14ac:dyDescent="0.25">
      <x:c r="B452" s="96">
        <x:v>1/28/2016</x:v>
      </x:c>
      <x:c r="C452" s="97">
        <x:v>D Henzen 325-690-6435 /jrogers@fprus.com</x:v>
      </x:c>
      <x:c r="D452" s="97" t="str">
        <x:v>FPR50658</x:v>
      </x:c>
      <x:c r="E452" s="97">
        <x:v>HP CLJ M476dn MFP</x:v>
      </x:c>
      <x:c r="F452" s="97">
        <x:v>1085 - Abilene Showroom</x:v>
      </x:c>
      <x:c r="G452" s="97" t="str">
        <x:v>256</x:v>
      </x:c>
      <x:c r="H452" s="97" t="str">
        <x:v>Invoice printer makes loud screeching noise when printing.</x:v>
      </x:c>
      <x:c r="I452" s="98" t="str">
        <x:v>1/29/2016:  Spoke w/Anna to let her know a tech will be there by 11:00 today.  Called it is working to her satisfaction.  Call complete.</x:v>
      </x:c>
    </x:row>
    <x:row r="453" spans="1:7" x14ac:dyDescent="0.25">
      <x:c r="B453" s="90">
        <x:v>1/19/2015</x:v>
      </x:c>
      <x:c r="C453" s="26">
        <x:v>Eric Knight 817-528-6067 /arieper@fprus.com</x:v>
      </x:c>
      <x:c r="D453" s="26" t="str">
        <x:v>FPR50660</x:v>
      </x:c>
      <x:c r="E453" s="26">
        <x:v>HP CLJ M375nw</x:v>
      </x:c>
      <x:c r="F453" s="26">
        <x:v>M100 - Water Gardens Bldg.</x:v>
      </x:c>
      <x:c r="G453" s="26" t="n">
        <x:v>202.000000</x:v>
      </x:c>
      <x:c r="H453" s="26" t="str">
        <x:v>can not get scanner connected</x:v>
      </x:c>
      <x:c r="I453" s="91" t="str">
        <x:v>1/21/15 notes from Matt: contacted the Eric on the issue and he was going to work with Pablo on getting the device to scan Via USB. Left VM for Eric. </x:v>
      </x:c>
    </x:row>
    <x:row r="454" spans="1:7" x14ac:dyDescent="0.25">
      <x:c r="B454" s="96">
        <x:v>2/13/2018</x:v>
      </x:c>
      <x:c r="C454" s="97">
        <x:v>Michelle McKelvey 817-870-2227 /vnaik@fprus.com</x:v>
      </x:c>
      <x:c r="D454" s="97" t="str">
        <x:v>FPR50660</x:v>
      </x:c>
      <x:c r="E454" s="97">
        <x:v>HP CLJ M375nw</x:v>
      </x:c>
      <x:c r="F454" s="97">
        <x:v>M100 - Water Gardens Bldg.</x:v>
      </x:c>
      <x:c r="G454" s="97" t="str">
        <x:v>202</x:v>
      </x:c>
      <x:c r="H454" s="97" t="str">
        <x:v>Red streaks down the sides of pages - repeat issue. Toner is near full.</x:v>
      </x:c>
      <x:c r="I454" s="98" t="str">
        <x:v>2/15/2018: VG; Issue resolved.  replaced the magenta toner.  Emailed Michelle.  Call complete.  </x:v>
      </x:c>
    </x:row>
    <x:row r="455" spans="1:7" x14ac:dyDescent="0.25">
      <x:c r="B455" s="90">
        <x:v>12/13/2017</x:v>
      </x:c>
      <x:c r="C455" s="26">
        <x:v>Michelle McKelvey 682-200-0093 /areichhart@fprus.com</x:v>
      </x:c>
      <x:c r="D455" s="26" t="str">
        <x:v>FPR50660</x:v>
      </x:c>
      <x:c r="E455" s="26">
        <x:v>HP CLJ M375nw</x:v>
      </x:c>
      <x:c r="F455" s="26">
        <x:v>M100 - Water Gardens Bldg.</x:v>
      </x:c>
      <x:c r="G455" s="26" t="n">
        <x:v>202.000000</x:v>
      </x:c>
      <x:c r="H455" s="26" t="str">
        <x:v>Cass visited this location that a tech needs to service this printer to address the yellow &amp; red streaks across the pages.</x:v>
      </x:c>
      <x:c r="I455" s="91" t="str">
        <x:v> 12/18/2017: VG; technician spoke with the customer on Friday, the new toner resolved all issues. The call is closed.  Phone kept ringing,  unable to reach Michelle.  Call complete. </x:v>
      </x:c>
    </x:row>
    <x:row r="456" spans="1:7" x14ac:dyDescent="0.25">
      <x:c r="B456" s="96">
        <x:v>4/25/2016</x:v>
      </x:c>
      <x:c r="C456" s="97">
        <x:v>Eddie Brown 325-690-6435 /areichhart@fprus.com</x:v>
      </x:c>
      <x:c r="D456" s="97" t="str">
        <x:v>FPR50661</x:v>
      </x:c>
      <x:c r="E456" s="97">
        <x:v>HP CLJ  M551</x:v>
      </x:c>
      <x:c r="F456" s="97">
        <x:v>1085 - Abilene Showroom</x:v>
      </x:c>
      <x:c r="G456" s="97" t="str">
        <x:v>120</x:v>
      </x:c>
      <x:c r="H456" s="97" t="str">
        <x:v>. The code is 49.38.07. I have unplugged electrical and Ethernet cords and nothing seems to help</x:v>
      </x:c>
      <x:c r="I456" s="98" t="str">
        <x:v>4/26/2016: Spoke w/Eddie, it is working to his satisfaction. Call complete. </x:v>
      </x:c>
    </x:row>
    <x:row r="457" spans="1:7" x14ac:dyDescent="0.25">
      <x:c r="B457" s="90">
        <x:v>5/17/2017</x:v>
      </x:c>
      <x:c r="C457" s="26">
        <x:v>Kerry Warren 817-870-2227 /vnaik@fprus.com</x:v>
      </x:c>
      <x:c r="D457" s="26" t="str">
        <x:v>FPR51501</x:v>
      </x:c>
      <x:c r="E457" s="26">
        <x:v>HP CLJ M476dn MFP</x:v>
      </x:c>
      <x:c r="F457" s="26">
        <x:v>M100 - Water Gardens Bldg.</x:v>
      </x:c>
      <x:c r="G457" s="26" t="n">
        <x:v>122.000000</x:v>
      </x:c>
      <x:c r="H457" s="26" t="str">
        <x:v>Auto IP needs to be disabled</x:v>
      </x:c>
      <x:c r="I457" s="91" t="str">
        <x:v>5/18/2017: MSC has closed the call.  Call complete. </x:v>
      </x:c>
    </x:row>
    <x:row r="458" spans="1:7" x14ac:dyDescent="0.25">
      <x:c r="B458" s="96">
        <x:v>4/23/2018</x:v>
      </x:c>
      <x:c r="C458" s="97">
        <x:v>Michelle McKelvey 682-200-0093 /vnaik@fprus.com</x:v>
      </x:c>
      <x:c r="D458" s="97" t="str">
        <x:v>FPR51501</x:v>
      </x:c>
      <x:c r="E458" s="97">
        <x:v>HP CLJ M476dn MFP</x:v>
      </x:c>
      <x:c r="F458" s="97">
        <x:v>M100 - Water Gardens Bldg.</x:v>
      </x:c>
      <x:c r="G458" s="97" t="str">
        <x:v>122</x:v>
      </x:c>
      <x:c r="H458" s="97" t="str">
        <x:v>Blue dots in center of pages and black marks on edge of pages even after changing toner</x:v>
      </x:c>
      <x:c r="I458" s="98" t="str">
        <x:v>4/24/2018: VG; replaced the cyan and magenta toners. Spoke w/Michelle, issue resolved.  Call complete. </x:v>
      </x:c>
    </x:row>
    <x:row r="459" spans="1:7" x14ac:dyDescent="0.25">
      <x:c r="B459" s="90">
        <x:v>10/27/2017</x:v>
      </x:c>
      <x:c r="C459" s="26">
        <x:v>Jake Morrison 817-259-0920 /vnaik@fprus.com</x:v>
      </x:c>
      <x:c r="D459" s="26" t="str">
        <x:v>FPR51505</x:v>
      </x:c>
      <x:c r="E459" s="26">
        <x:v>HP LJ M401n</x:v>
      </x:c>
      <x:c r="F459" s="26">
        <x:v>1080 - Grand Prairie DFW Showroom</x:v>
      </x:c>
      <x:c r="G459" s="26" t="n">
        <x:v>852.000000</x:v>
      </x:c>
      <x:c r="H459" s="26" t="str">
        <x:v>Black streaks on pages. Changing toner did not resolve issue. Getting progressively worse.</x:v>
      </x:c>
      <x:c r="I459" s="91" t="str">
        <x:v>10/30/2017: MSC help desk has closed the call.  Call complete. </x:v>
      </x:c>
    </x:row>
    <x:row r="460" spans="1:7" x14ac:dyDescent="0.25">
      <x:c r="B460" s="96">
        <x:v>6/12/2017</x:v>
      </x:c>
      <x:c r="C460" s="97">
        <x:v>Steve Stringer 682-651-4000 /vnaik@fprus.com</x:v>
      </x:c>
      <x:c r="D460" s="97" t="str">
        <x:v>FPR51506</x:v>
      </x:c>
      <x:c r="E460" s="97">
        <x:v>HP LJ M401n</x:v>
      </x:c>
      <x:c r="F460" s="97">
        <x:v>1083 - Southlake Expressions Home Gallery</x:v>
      </x:c>
      <x:c r="G460" s="97" t="str">
        <x:v/>
      </x:c>
      <x:c r="H460" s="97" t="str">
        <x:v>Not printing - unable to ping printer.  Swapped cables with a working printer - no change.</x:v>
      </x:c>
      <x:c r="I460" s="98" t="str">
        <x:v>6/13/2017: Spoke w/Steve, it is now working to his satisfaction.  Call complete. </x:v>
      </x:c>
    </x:row>
    <x:row r="461" spans="1:7" x14ac:dyDescent="0.25">
      <x:c r="B461" s="90">
        <x:v>3/17/2016</x:v>
      </x:c>
      <x:c r="C461" s="26">
        <x:v>MORRISON SUPPLY 512-928-1110 /JSNODDY@MORSCO.COM</x:v>
      </x:c>
      <x:c r="D461" s="26" t="str">
        <x:v>FPR51510</x:v>
      </x:c>
      <x:c r="E461" s="26">
        <x:v>HP LJ M401n</x:v>
      </x:c>
      <x:c r="F461" s="26">
        <x:v>1012 - Austin Springdale</x:v>
      </x:c>
      <x:c r="G461" s="26" t="n">
        <x:v>5689.000000</x:v>
      </x:c>
      <x:c r="H461" s="26" t="str">
        <x:v>NEED REPLACEMENT TONER-OLD ONE OUT.HAD A EXTRA ONE TO REPLACE IT.</x:v>
      </x:c>
      <x:c r="I461" s="91" t="str">
        <x:v>No Work Order Remarks</x:v>
      </x:c>
    </x:row>
    <x:row r="462" spans="1:7" x14ac:dyDescent="0.25">
      <x:c r="B462" s="96">
        <x:v>9/11/2018</x:v>
      </x:c>
      <x:c r="C462" s="97">
        <x:v>David Rape 5129281110 /vnaik@fprus.com</x:v>
      </x:c>
      <x:c r="D462" s="97" t="str">
        <x:v>FPR51510</x:v>
      </x:c>
      <x:c r="E462" s="97">
        <x:v>HP LJ M401n</x:v>
      </x:c>
      <x:c r="F462" s="97">
        <x:v>1012 - Austin Springdale</x:v>
      </x:c>
      <x:c r="G462" s="97" t="str">
        <x:v>5,689</x:v>
      </x:c>
      <x:c r="H462" s="97" t="str">
        <x:v>"Load paper in tray 3" message even though there is paper tray. Also - will not print on yellow paper.</x:v>
      </x:c>
      <x:c r="I462" s="98" t="str">
        <x:v>9/11/2018: Spoke w/David - issue resolved.  Call complete. </x:v>
      </x:c>
    </x:row>
    <x:row r="463" spans="1:7" x14ac:dyDescent="0.25">
      <x:c r="B463" s="90">
        <x:v>9/10/2018</x:v>
      </x:c>
      <x:c r="C463" s="26">
        <x:v>David Rape 512-928-1110 /vnaik@fprus.com</x:v>
      </x:c>
      <x:c r="D463" s="26" t="str">
        <x:v>FPR51511</x:v>
      </x:c>
      <x:c r="E463" s="26">
        <x:v>HP LJ M401n</x:v>
      </x:c>
      <x:c r="F463" s="26">
        <x:v>1012 - Austin Springdale</x:v>
      </x:c>
      <x:c r="G463" s="26" t="n">
        <x:v>6627.000000</x:v>
      </x:c>
      <x:c r="H463" s="26" t="str">
        <x:v>Metal "handle" on cartridges keeps breaking.  Replaced cartridge with new one and the metal piece broke on that one.</x:v>
      </x:c>
      <x:c r="I463" s="91" t="str">
        <x:v>9/11/2018: VG; closed this morning, they replaced the toner.  Spoke w/David, issue resolved.  Call complete. </x:v>
      </x:c>
    </x:row>
    <x:row r="464" spans="1:7" x14ac:dyDescent="0.25">
      <x:c r="B464" s="96">
        <x:v>9/27/2018</x:v>
      </x:c>
      <x:c r="C464" s="97">
        <x:v>David Rape 5129281110 /vnaik@fprus.com</x:v>
      </x:c>
      <x:c r="D464" s="97" t="str">
        <x:v>FPR51511</x:v>
      </x:c>
      <x:c r="E464" s="97">
        <x:v>HP LJ M401n</x:v>
      </x:c>
      <x:c r="F464" s="97">
        <x:v>1012 - Austin Springdale</x:v>
      </x:c>
      <x:c r="G464" s="97" t="str">
        <x:v>6,627</x:v>
      </x:c>
      <x:c r="H464" s="97" t="str">
        <x:v>More cartridge handles being broken - need this issue fixed.</x:v>
      </x:c>
      <x:c r="I464" s="98" t="str">
        <x:v>9/28/2018: VG; r/s for toner - should be delivered today.  10/1/2018: Issue was resolved.  Spoke w/David, ok to close.  Call complete. </x:v>
      </x:c>
    </x:row>
    <x:row r="465" spans="1:7" x14ac:dyDescent="0.25">
      <x:c r="B465" s="90">
        <x:v>5/2/2016</x:v>
      </x:c>
      <x:c r="C465" s="26">
        <x:v>janice snoddy/morrison supply 512-928-1110 /JSNODDY@MORSCO.COM</x:v>
      </x:c>
      <x:c r="D465" s="26" t="str">
        <x:v>FPR51511</x:v>
      </x:c>
      <x:c r="E465" s="26">
        <x:v>HP LJ M401n</x:v>
      </x:c>
      <x:c r="F465" s="26">
        <x:v>1012 - Austin Springdale</x:v>
      </x:c>
      <x:c r="G465" s="26" t="n">
        <x:v>6627.000000</x:v>
      </x:c>
      <x:c r="H465" s="26" t="str">
        <x:v>RUNNING OUT OF INK AND WE HAVE NO BACKUP. NEED 1 ASAP + A SPARE IN ORDER TO NOT RUN OUT.</x:v>
      </x:c>
      <x:c r="I465" s="91" t="str">
        <x:v>5/3/2016: Spoke with Blake and said that tech support has been out to fix the problem. Call complete.  </x:v>
      </x:c>
    </x:row>
    <x:row r="466" spans="1:7" x14ac:dyDescent="0.25">
      <x:c r="B466" s="96">
        <x:v>8/16/2016</x:v>
      </x:c>
      <x:c r="C466" s="97">
        <x:v>Mark Longbine 512-928-1110 /vnaik@fprus.com</x:v>
      </x:c>
      <x:c r="D466" s="97" t="str">
        <x:v>FPR51511</x:v>
      </x:c>
      <x:c r="E466" s="97">
        <x:v>HP LJ M401n</x:v>
      </x:c>
      <x:c r="F466" s="97">
        <x:v>1012 - Austin Springdale</x:v>
      </x:c>
      <x:c r="G466" s="97" t="str">
        <x:v>6,627</x:v>
      </x:c>
      <x:c r="H466" s="97" t="str">
        <x:v>Unable to pull IP, user switched network cable, switched ports and unplugged/plugged in machine- no change. Verified DHCP and MAC address - believe it may be a faulty network card.</x:v>
      </x:c>
      <x:c r="I466" s="98" t="str">
        <x:v>8/17/2016: Spoke w/Mark, issue has been resolved, device is not working to his satisfaction. Call complete. </x:v>
      </x:c>
    </x:row>
    <x:row r="467" spans="1:7" x14ac:dyDescent="0.25">
      <x:c r="B467" s="90">
        <x:v>9/24/2018</x:v>
      </x:c>
      <x:c r="C467" s="26">
        <x:v>Craig Abrahamson 512-219-8335 /vnaik@fprus.com</x:v>
      </x:c>
      <x:c r="D467" s="26" t="str">
        <x:v>FPR51515</x:v>
      </x:c>
      <x:c r="E467" s="26">
        <x:v>HP LJ M401n</x:v>
      </x:c>
      <x:c r="F467" s="26">
        <x:v>1014 - Austin Northwest</x:v>
      </x:c>
      <x:c r="G467" s="26" t="n">
        <x:v>3530.000000</x:v>
      </x:c>
      <x:c r="H467" s="26" t="str">
        <x:v>Not picking up paper to print.</x:v>
      </x:c>
      <x:c r="I467" s="91" t="str">
        <x:v>9/25/2018: MSC confirmed with user issue resolved &amp; closed ticket. VG; cleaned &amp; tested. Call complete. </x:v>
      </x:c>
    </x:row>
    <x:row r="468" spans="1:7" x14ac:dyDescent="0.25">
      <x:c r="B468" s="96">
        <x:v>2/23/2016</x:v>
      </x:c>
      <x:c r="C468" s="97">
        <x:v>Carlene 830-620-6724 /crbuck@morsco.com</x:v>
      </x:c>
      <x:c r="D468" s="97" t="str">
        <x:v>FPR51519</x:v>
      </x:c>
      <x:c r="E468" s="97">
        <x:v>HP LJ M401n</x:v>
      </x:c>
      <x:c r="F468" s="97">
        <x:v>1016 - New Braunfels</x:v>
      </x:c>
      <x:c r="G468" s="97" t="str">
        <x:v>3,133</x:v>
      </x:c>
      <x:c r="H468" s="97" t="str">
        <x:v>we are almost out of toner!  Need ASAP</x:v>
      </x:c>
      <x:c r="I468" s="98" t="str">
        <x:v>No Work Order Remarks</x:v>
      </x:c>
    </x:row>
    <x:row r="469" spans="1:7" x14ac:dyDescent="0.25">
      <x:c r="B469" s="90">
        <x:v>2/24/2016</x:v>
      </x:c>
      <x:c r="C469" s="26">
        <x:v>Carlene 830-620-0771 /crbuck@morsco.com</x:v>
      </x:c>
      <x:c r="D469" s="26" t="str">
        <x:v>FPR51519</x:v>
      </x:c>
      <x:c r="E469" s="26">
        <x:v>HP LJ M401n</x:v>
      </x:c>
      <x:c r="F469" s="26">
        <x:v>1016 - New Braunfels</x:v>
      </x:c>
      <x:c r="G469" s="26" t="n">
        <x:v>3133.000000</x:v>
      </x:c>
      <x:c r="H469" s="26" t="str">
        <x:v/>
      </x:c>
      <x:c r="I469" s="91" t="str">
        <x:v>No Work Order Remarks</x:v>
      </x:c>
    </x:row>
    <x:row r="470" spans="1:7" x14ac:dyDescent="0.25">
      <x:c r="B470" s="96">
        <x:v>3/20/2017</x:v>
      </x:c>
      <x:c r="C470" s="97">
        <x:v>Jon Baden Jr 254-753-1591 /vnaik@fprus.com</x:v>
      </x:c>
      <x:c r="D470" s="97" t="str">
        <x:v>FPR51521</x:v>
      </x:c>
      <x:c r="E470" s="97">
        <x:v>HP LJ M401n</x:v>
      </x:c>
      <x:c r="F470" s="97">
        <x:v>1017 - Waco</x:v>
      </x:c>
      <x:c r="G470" s="97" t="str">
        <x:v>934</x:v>
      </x:c>
      <x:c r="H470" s="97" t="str">
        <x:v>Will not connect to/show up in DHCP. Checked ports and switched network cable - no change. Believe it may be a NIC issue.</x:v>
      </x:c>
      <x:c r="I470" s="98" t="str">
        <x:v>3/21/2017:  Spoke w/Jon, it is now working to his satisfaction.  Call complete. </x:v>
      </x:c>
    </x:row>
    <x:row r="471" spans="1:7" x14ac:dyDescent="0.25">
      <x:c r="B471" s="90">
        <x:v>6/15/2017</x:v>
      </x:c>
      <x:c r="C471" s="26">
        <x:v>Jon Baden Jr 254-753-1591 /vnaik@fprus.com</x:v>
      </x:c>
      <x:c r="D471" s="26" t="str">
        <x:v>FPR51521</x:v>
      </x:c>
      <x:c r="E471" s="26">
        <x:v>HP LJ M401n</x:v>
      </x:c>
      <x:c r="F471" s="26">
        <x:v>1017 - Waco</x:v>
      </x:c>
      <x:c r="G471" s="26" t="n">
        <x:v>934.000000</x:v>
      </x:c>
      <x:c r="H471" s="26" t="str">
        <x:v>Internet Supply Order</x:v>
      </x:c>
      <x:c r="I471" s="91" t="str">
        <x:v>6/19/2017: VG; shipped replaced toner.  Spoke w/Elisabeth, she changed toner and asked for me to call in the morning around 10 to make sure the issue is resolved. 6/20/2017: New service request has been placed.  Call complete. </x:v>
      </x:c>
    </x:row>
    <x:row r="472" spans="1:7" x14ac:dyDescent="0.25">
      <x:c r="B472" s="96">
        <x:v>6/20/2017</x:v>
      </x:c>
      <x:c r="C472" s="97">
        <x:v>Elisabeth  254-753-1591 /areichhart@fprus.com</x:v>
      </x:c>
      <x:c r="D472" s="97" t="str">
        <x:v>FPR51521</x:v>
      </x:c>
      <x:c r="E472" s="97">
        <x:v>HP LJ M401n</x:v>
      </x:c>
      <x:c r="F472" s="97">
        <x:v>1017 - Waco</x:v>
      </x:c>
      <x:c r="G472" s="97" t="str">
        <x:v>934</x:v>
      </x:c>
      <x:c r="H472" s="97" t="str">
        <x:v>Changed toner - did not resolve the issue.  Device is now jamming in the cartridge area.</x:v>
      </x:c>
      <x:c r="I472" s="98" t="str">
        <x:v>6/21/2017: Spoke w/Elisabeth, it is now working to her satisfaction.  Call complete. </x:v>
      </x:c>
    </x:row>
    <x:row r="473" spans="1:7" x14ac:dyDescent="0.25">
      <x:c r="B473" s="90">
        <x:v>7/19/2017</x:v>
      </x:c>
      <x:c r="C473" s="26">
        <x:v>Elizabeth Murillo-Sanchez 254-753-1591 /areichhart@fprus.com</x:v>
      </x:c>
      <x:c r="D473" s="26" t="str">
        <x:v>FPR51522</x:v>
      </x:c>
      <x:c r="E473" s="26">
        <x:v>HP LJ M401n</x:v>
      </x:c>
      <x:c r="F473" s="26">
        <x:v>1017 - Waco</x:v>
      </x:c>
      <x:c r="G473" s="26" t="n">
        <x:v>210.000000</x:v>
      </x:c>
      <x:c r="H473" s="26" t="str">
        <x:v>WE CAN NOT PRINT ON THIS PRINTER.
THE PRINTER HAS POWER. THERE ARE
3 COMPUTERS THAT ARE HOOKED TO THIS PRINTER
</x:v>
      </x:c>
      <x:c r="I473" s="91" t="str">
        <x:v>7/20/2017: Call placed late yesterday - emailed tech for an ETA when they'd be out.  7/21/2017: VG; IT issue.  Call complete. </x:v>
      </x:c>
    </x:row>
    <x:row r="474" spans="1:7" x14ac:dyDescent="0.25">
      <x:c r="B474" s="96">
        <x:v>8/22/2017</x:v>
      </x:c>
      <x:c r="C474" s="97">
        <x:v>Elizabeth Murillo-Sanchez 254-753-1591 /vnaik@fprus.com</x:v>
      </x:c>
      <x:c r="D474" s="97" t="str">
        <x:v>FPR51522</x:v>
      </x:c>
      <x:c r="E474" s="97">
        <x:v>HP LJ M401n</x:v>
      </x:c>
      <x:c r="F474" s="97">
        <x:v>1017 - Waco</x:v>
      </x:c>
      <x:c r="G474" s="97" t="str">
        <x:v>210</x:v>
      </x:c>
      <x:c r="H474" s="97" t="str">
        <x:v>Black spots all over paper</x:v>
      </x:c>
      <x:c r="I474" s="98" t="str">
        <x:v>8/23/2017: VG; tech will be onsite today.  8/25/2017: Spoke w/Elizabeth, it is now working to her satisfaction.  Call complete. </x:v>
      </x:c>
    </x:row>
    <x:row r="475" spans="1:7" x14ac:dyDescent="0.25">
      <x:c r="B475" s="90">
        <x:v>2/21/2017</x:v>
      </x:c>
      <x:c r="C475" s="26">
        <x:v>Ronnie Sprenger 830-895-1550 /vnaik@fprus.com</x:v>
      </x:c>
      <x:c r="D475" s="26" t="str">
        <x:v>FPR51524</x:v>
      </x:c>
      <x:c r="E475" s="26">
        <x:v>HP LJ M401n</x:v>
      </x:c>
      <x:c r="F475" s="26">
        <x:v>1047 - Kerrville-Display Area</x:v>
      </x:c>
      <x:c r="G475" s="26" t="n">
        <x:v>1539.000000</x:v>
      </x:c>
      <x:c r="H475" s="26" t="str">
        <x:v>Jamming halfway through print jobs.</x:v>
      </x:c>
      <x:c r="I475" s="91" t="str">
        <x:v>2/22/2017: Emailed for ETA when tech will be out today.   2/23/2017: Spoke w/Ronnie, it is now working to his satisfaction.  VG; Removed the jam &amp; cleaned machine. Call complete. </x:v>
      </x:c>
    </x:row>
    <x:row r="476" spans="1:7" x14ac:dyDescent="0.25">
      <x:c r="B476" s="96">
        <x:v>2/1/2018</x:v>
      </x:c>
      <x:c r="C476" s="97">
        <x:v>Rosemary Faris 830-895-1550 /rfaris@morsco.com</x:v>
      </x:c>
      <x:c r="D476" s="97" t="str">
        <x:v>FPR51524</x:v>
      </x:c>
      <x:c r="E476" s="97">
        <x:v>HP LJ M401n</x:v>
      </x:c>
      <x:c r="F476" s="97">
        <x:v>1047 - Kerrville-Display Area</x:v>
      </x:c>
      <x:c r="G476" s="97" t="str">
        <x:v>1,539</x:v>
      </x:c>
      <x:c r="H476" s="97" t="str">
        <x:v>NEED INK CARTRIDGE</x:v>
      </x:c>
      <x:c r="I476" s="98" t="str">
        <x:v>No Work Order Remarks</x:v>
      </x:c>
    </x:row>
    <x:row r="477" spans="1:7" x14ac:dyDescent="0.25">
      <x:c r="B477" s="90">
        <x:v>2/15/2016</x:v>
      </x:c>
      <x:c r="C477" s="26">
        <x:v>J Buchanan 830-895-1550 /jrogers@fprus.com</x:v>
      </x:c>
      <x:c r="D477" s="26" t="str">
        <x:v>FPR51524</x:v>
      </x:c>
      <x:c r="E477" s="26">
        <x:v>HP LJ M401n</x:v>
      </x:c>
      <x:c r="F477" s="26">
        <x:v>1047 - Kerrville-Display Area</x:v>
      </x:c>
      <x:c r="G477" s="26" t="n">
        <x:v>1539.000000</x:v>
      </x:c>
      <x:c r="H477" s="26" t="str">
        <x:v>Printer not pulling from tray 3.</x:v>
      </x:c>
      <x:c r="I477" s="91" t="str">
        <x:v>2/16/2016:  Spoke w/Johnathan tech has not been out.  Emailed Verity.   2/17/2016:  Verity:  Technician eta is tomorrow between 2 and 4PM.   2/19/2016:  Left message w/Johnathan.  Emailed Verity.  Verity:  2/18/2016; adjusted the paper tray guides and ...</x:v>
      </x:c>
    </x:row>
    <x:row r="478" spans="1:7" x14ac:dyDescent="0.25">
      <x:c r="B478" s="96">
        <x:v>12/30/2016</x:v>
      </x:c>
      <x:c r="C478" s="97">
        <x:v>Rosemary Faris 830-895-1550 /vnaik@fprus.com</x:v>
      </x:c>
      <x:c r="D478" s="97" t="str">
        <x:v>FPR51525</x:v>
      </x:c>
      <x:c r="E478" s="97">
        <x:v>HP LJ M401n</x:v>
      </x:c>
      <x:c r="F478" s="97">
        <x:v>1047 - Kerrville-Display Area</x:v>
      </x:c>
      <x:c r="G478" s="97" t="str">
        <x:v>3,296</x:v>
      </x:c>
      <x:c r="H478" s="97" t="str">
        <x:v>Toner residue all over inside of machine-causing poor CQ</x:v>
      </x:c>
      <x:c r="I478" s="98" t="str">
        <x:v>1/4/2017: Spoke w/Rosemary.  She believes everything is working correctly, ok to close call with tech notes.VG; complete, replaced toner – cleaned. Call Complete. </x:v>
      </x:c>
    </x:row>
    <x:row r="479" spans="1:7" x14ac:dyDescent="0.25">
      <x:c r="B479" s="90">
        <x:v>10/28/2016</x:v>
      </x:c>
      <x:c r="C479" s="26">
        <x:v>Terry Rapp 830-386-0626 /vnaik@fprus.com</x:v>
      </x:c>
      <x:c r="D479" s="26" t="str">
        <x:v>FPR51529</x:v>
      </x:c>
      <x:c r="E479" s="26">
        <x:v>HP LJ M401n</x:v>
      </x:c>
      <x:c r="F479" s="26">
        <x:v>1059 - Seguin</x:v>
      </x:c>
      <x:c r="G479" s="26" t="n">
        <x:v>2065.000000</x:v>
      </x:c>
      <x:c r="H479" s="26" t="str">
        <x:v>Started jamming and won't feed from Tray3</x:v>
      </x:c>
      <x:c r="I479" s="91" t="str">
        <x:v>10/31/2016: tech will be out tomorrow morning 11/1/2016: Spoke w/Joe, it is now working to his satisfaction.  VG; removed jam and tested machine. Call complete. </x:v>
      </x:c>
    </x:row>
    <x:row r="480" spans="1:7" x14ac:dyDescent="0.25">
      <x:c r="B480" s="96">
        <x:v>11/28/2017</x:v>
      </x:c>
      <x:c r="C480" s="97">
        <x:v>Kevin Waltz 210-892-0496 /areichhart@fprus.com</x:v>
      </x:c>
      <x:c r="D480" s="97" t="str">
        <x:v>FPR51530</x:v>
      </x:c>
      <x:c r="E480" s="97">
        <x:v>HP LJ M401n</x:v>
      </x:c>
      <x:c r="F480" s="97">
        <x:v>1086 - San Antonio Northwest</x:v>
      </x:c>
      <x:c r="G480" s="97" t="str">
        <x:v>171</x:v>
      </x:c>
      <x:c r="H480" s="97" t="str">
        <x:v>Printer appears to be stuck in a setting called AutoIP. It is causing it to get an incorrect IP address that we are not able to change.</x:v>
      </x:c>
      <x:c r="I480" s="98" t="str">
        <x:v>11/29/2017: VG; technician programmed the correct IP Address.  Spoke w/Kevin, ok to close.  Call complete. </x:v>
      </x:c>
    </x:row>
    <x:row r="481" spans="1:7" x14ac:dyDescent="0.25">
      <x:c r="B481" s="90">
        <x:v>5/24/2016</x:v>
      </x:c>
      <x:c r="C481" s="26">
        <x:v>KEVIN WALTZ 210-892-0496 /klwaltz@morsco.com</x:v>
      </x:c>
      <x:c r="D481" s="26" t="str">
        <x:v>FPR51530</x:v>
      </x:c>
      <x:c r="E481" s="26">
        <x:v>HP LJ M401n</x:v>
      </x:c>
      <x:c r="F481" s="26">
        <x:v>1086 - San Antonio Northwest</x:v>
      </x:c>
      <x:c r="G481" s="26" t="n">
        <x:v>171.000000</x:v>
      </x:c>
      <x:c r="H481" s="26" t="str">
        <x:v>CARTRIDGE TONER LOW.
NO SPARE AVAILABLE.</x:v>
      </x:c>
      <x:c r="I481" s="91" t="str">
        <x:v>No Work Order Remarks</x:v>
      </x:c>
    </x:row>
    <x:row r="482" spans="1:7" x14ac:dyDescent="0.25">
      <x:c r="B482" s="96">
        <x:v>7/19/2016</x:v>
      </x:c>
      <x:c r="C482" s="97">
        <x:v>Debbie Bulsterbaum 210-344-4436 /vnaik@fprus.com</x:v>
      </x:c>
      <x:c r="D482" s="97" t="str">
        <x:v>FPR51534</x:v>
      </x:c>
      <x:c r="E482" s="97">
        <x:v>HP LJ M401n</x:v>
      </x:c>
      <x:c r="F482" s="97">
        <x:v>1034 - San Antonio</x:v>
      </x:c>
      <x:c r="G482" s="97" t="str">
        <x:v>5,466</x:v>
      </x:c>
      <x:c r="H482" s="97" t="str">
        <x:v>Double feeding pages when printing. Adjusted trays, cycled power, confirmed no errors.</x:v>
      </x:c>
      <x:c r="I482" s="98" t="str">
        <x:v>7/20/2016: Spoke w/Debbie, tech was out this morning and replaced rollers and it is now working to her satisfaction.  Call complete. </x:v>
      </x:c>
    </x:row>
    <x:row r="483" spans="1:7" x14ac:dyDescent="0.25">
      <x:c r="B483" s="90">
        <x:v>12/21/2017</x:v>
      </x:c>
      <x:c r="C483" s="26">
        <x:v>Debbie Bulsterbaum 210-344-4436 /vnaik@fprus.com</x:v>
      </x:c>
      <x:c r="D483" s="26" t="str">
        <x:v>FPR51534</x:v>
      </x:c>
      <x:c r="E483" s="26">
        <x:v>HP LJ M401n</x:v>
      </x:c>
      <x:c r="F483" s="26">
        <x:v>1034 - San Antonio</x:v>
      </x:c>
      <x:c r="G483" s="26" t="n">
        <x:v>5466.000000</x:v>
      </x:c>
      <x:c r="H483" s="26" t="str">
        <x:v>Black bars across every 9th or 10th print.</x:v>
      </x:c>
      <x:c r="I483" s="91" t="str">
        <x:v>12/22/2017: Spoke w/Debbie, replaced the toner, it is now working to her satisfaction.  Call complete. </x:v>
      </x:c>
    </x:row>
    <x:row r="484" spans="1:7" x14ac:dyDescent="0.25">
      <x:c r="B484" s="96">
        <x:v>8/3/2017</x:v>
      </x:c>
      <x:c r="C484" s="97">
        <x:v>Jimmy Belt 4052321117 /vnaik@fprus.com</x:v>
      </x:c>
      <x:c r="D484" s="97" t="str">
        <x:v>FPR51536</x:v>
      </x:c>
      <x:c r="E484" s="97">
        <x:v>HP CLJ M476dn MFP</x:v>
      </x:c>
      <x:c r="F484" s="97">
        <x:v>1031 - Oklahoma City HVAC</x:v>
      </x:c>
      <x:c r="G484" s="97" t="str">
        <x:v>30</x:v>
      </x:c>
      <x:c r="H484" s="97" t="str">
        <x:v>Unable to ping.  Tried cycling power and changing network cable.</x:v>
      </x:c>
      <x:c r="I484" s="98" t="str">
        <x:v>8/4/2017: IT issue.  MSC Help desk closed call. </x:v>
      </x:c>
    </x:row>
    <x:row r="485" spans="1:7" x14ac:dyDescent="0.25">
      <x:c r="B485" s="90">
        <x:v>5/5/2016</x:v>
      </x:c>
      <x:c r="C485" s="26">
        <x:v>Pam Lemmings 4052321117 /pslemmings@morsco.com</x:v>
      </x:c>
      <x:c r="D485" s="26" t="str">
        <x:v>FPR51536</x:v>
      </x:c>
      <x:c r="E485" s="26">
        <x:v>HP CLJ M476dn MFP</x:v>
      </x:c>
      <x:c r="F485" s="26">
        <x:v>1031 - Oklahoma City HVAC</x:v>
      </x:c>
      <x:c r="G485" s="26" t="n">
        <x:v>30.000000</x:v>
      </x:c>
      <x:c r="H485" s="26" t="str">
        <x:v/>
      </x:c>
      <x:c r="I485" s="91" t="str">
        <x:v>No Work Order Remarks</x:v>
      </x:c>
    </x:row>
    <x:row r="486" spans="1:7" x14ac:dyDescent="0.25">
      <x:c r="B486" s="96">
        <x:v>11/3/2016</x:v>
      </x:c>
      <x:c r="C486" s="97">
        <x:v>Kathy Moses 310-597-4550 /vnaik@fprus.com</x:v>
      </x:c>
      <x:c r="D486" s="97" t="str">
        <x:v>FPR51537</x:v>
      </x:c>
      <x:c r="E486" s="97">
        <x:v>HP CLJ M477fdw</x:v>
      </x:c>
      <x:c r="F486" s="97">
        <x:v>1123 - Kohler Signature Store</x:v>
      </x:c>
      <x:c r="G486" s="97" t="str">
        <x:v/>
      </x:c>
      <x:c r="H486" s="97" t="str">
        <x:v>Poor print quality</x:v>
      </x:c>
      <x:c r="I486" s="98" t="str">
        <x:v>11/4/2016: spoke w/Jen, tech said they need genuine HP toner. MSC has not approved that toner.  They ordered another reg toner.  Ok to close call. LDI; Toner cartridges showed the smudges &amp; lines they were getting.  Call complete. </x:v>
      </x:c>
    </x:row>
    <x:row r="487" spans="1:7" x14ac:dyDescent="0.25">
      <x:c r="B487" s="90">
        <x:v>10/7/2016</x:v>
      </x:c>
      <x:c r="C487" s="26">
        <x:v>Kathy Moses 310-597-4550 /vnaik@fprus.com</x:v>
      </x:c>
      <x:c r="D487" s="26" t="str">
        <x:v>FPR51537</x:v>
      </x:c>
      <x:c r="E487" s="26">
        <x:v>HP CLJ M477fdw</x:v>
      </x:c>
      <x:c r="F487" s="26">
        <x:v>1123 - Kohler Signature Store</x:v>
      </x:c>
      <x:c r="G487" s="26" t="n">
        <x:v>0.000000</x:v>
      </x:c>
      <x:c r="H487" s="26" t="str">
        <x:v>Toner is smearing on pages printed.</x:v>
      </x:c>
      <x:c r="I487" s="91" t="str">
        <x:v> 10/12/2016: MYLD; Customer is not using compatible toners, toners are still at 80%, advised to replace them if spots get worse, changed sleep timer to 1hr from 15 minutes, updated firmware to latest version. Spoke w/Jen, it is now working to her satis...</x:v>
      </x:c>
    </x:row>
    <x:row r="488" spans="1:7" x14ac:dyDescent="0.25">
      <x:c r="B488" s="96">
        <x:v>10/2/2018</x:v>
      </x:c>
      <x:c r="C488" s="97">
        <x:v>Kathy Moses 310-597-4550 /areichhart@fprus.com</x:v>
      </x:c>
      <x:c r="D488" s="97" t="str">
        <x:v>FPR51537</x:v>
      </x:c>
      <x:c r="E488" s="97">
        <x:v>HP CLJ M477fdw</x:v>
      </x:c>
      <x:c r="F488" s="97">
        <x:v>1123 - Kohler Signature Store</x:v>
      </x:c>
      <x:c r="G488" s="97" t="str">
        <x:v/>
      </x:c>
      <x:c r="H488" s="97" t="str">
        <x:v>Internet connection is intermittent. Keeps dropping from the network and is slow to reconnect.</x:v>
      </x:c>
      <x:c r="I488" s="98" t="str">
        <x:v>No Work Order Remarks</x:v>
      </x:c>
    </x:row>
    <x:row r="489" spans="1:7" x14ac:dyDescent="0.25">
      <x:c r="B489" s="90">
        <x:v>10/12/2018</x:v>
      </x:c>
      <x:c r="C489" s="26">
        <x:v>Adam Brown</x:v>
      </x:c>
      <x:c r="D489" s="26" t="str">
        <x:v>FPR51537</x:v>
      </x:c>
      <x:c r="E489" s="26">
        <x:v>HP CLJ M477fdw</x:v>
      </x:c>
      <x:c r="F489" s="26">
        <x:v>1123 - Kohler Signature Store</x:v>
      </x:c>
      <x:c r="G489" s="26" t="n">
        <x:v>0.000000</x:v>
      </x:c>
      <x:c r="H489" s="26" t="str">
        <x:v>Anything we are printing that is grey or white or silver is printing with a pink tinge. Can this be fixed over the phone? Please call.  This device is not functioning</x:v>
      </x:c>
      <x:c r="I489" s="91" t="str">
        <x:v>  10/18/2018: VG; Color is calibrated fine, internal tests are fine, showed tech picture he was printing &amp;there is a pink shade to it; Tech made copyfrom the printer &amp; no pink shade occurs. Advised the driver settings on his pc need to be fixed.  Email...</x:v>
      </x:c>
    </x:row>
    <x:row r="490" spans="1:7" x14ac:dyDescent="0.25">
      <x:c r="B490" s="96">
        <x:v>8/15/2016</x:v>
      </x:c>
      <x:c r="C490" s="97">
        <x:v>Ronnie Sprenger 830-275-4800 /areichhart@fprus.com</x:v>
      </x:c>
      <x:c r="D490" s="97" t="str">
        <x:v>FPR51539</x:v>
      </x:c>
      <x:c r="E490" s="97">
        <x:v>HP LJ M401n</x:v>
      </x:c>
      <x:c r="F490" s="97">
        <x:v>1114 - Uvalde</x:v>
      </x:c>
      <x:c r="G490" s="97" t="str">
        <x:v>811</x:v>
      </x:c>
      <x:c r="H490" s="97" t="str">
        <x:v>Warehouse printer is jamming every time any paper is fed into it. I clear the jam and the next paper jams in the same cartridge area.</x:v>
      </x:c>
      <x:c r="I490" s="98" t="str">
        <x:v>8/16/2016: Spoke w/Ronnie, not sure a tech has been out. VG; tech will be out tomorrow between 10-12.  Updated Ronnie. 8/17/2016: Spoke w/Ronnie, it is now working to his satisfaction.  Call complete. </x:v>
      </x:c>
    </x:row>
    <x:row r="491" spans="1:7" x14ac:dyDescent="0.25">
      <x:c r="B491" s="90">
        <x:v>4/3/2017</x:v>
      </x:c>
      <x:c r="C491" s="26">
        <x:v>ERIN PINESET 512-302-3575 /ecpineset@morsco.com</x:v>
      </x:c>
      <x:c r="D491" s="26" t="str">
        <x:v>FPR51540</x:v>
      </x:c>
      <x:c r="E491" s="26">
        <x:v>HP LJ M401n</x:v>
      </x:c>
      <x:c r="F491" s="26">
        <x:v>1019 - Austin-Ryan HVAC</x:v>
      </x:c>
      <x:c r="G491" s="26" t="n">
        <x:v>2149.000000</x:v>
      </x:c>
      <x:c r="H491" s="26" t="str">
        <x:v/>
      </x:c>
      <x:c r="I491" s="91" t="str">
        <x:v>No Work Order Remarks</x:v>
      </x:c>
    </x:row>
    <x:row r="492" spans="1:7" x14ac:dyDescent="0.25">
      <x:c r="B492" s="96">
        <x:v>8/14/2018</x:v>
      </x:c>
      <x:c r="C492" s="97">
        <x:v>Melinda Sawey 817-341-9279 /vnaik@fprus.com</x:v>
      </x:c>
      <x:c r="D492" s="97" t="str">
        <x:v>FPR51543</x:v>
      </x:c>
      <x:c r="E492" s="97">
        <x:v>HP LJ M401n</x:v>
      </x:c>
      <x:c r="F492" s="97">
        <x:v>1138 - Ott Distributors</x:v>
      </x:c>
      <x:c r="G492" s="97" t="str">
        <x:v>9,481</x:v>
      </x:c>
      <x:c r="H492" s="97" t="str">
        <x:v>Tray is making squealing noises and keeps jamming.</x:v>
      </x:c>
      <x:c r="I492" s="98" t="str">
        <x:v>8/15/2018: Left VM for Melina.  Emailed VG for an update. 8/16/2018: Left VM for Melinda. VG; replaced tray 3 feed unit.  Call complete. </x:v>
      </x:c>
    </x:row>
    <x:row r="493" spans="1:7" x14ac:dyDescent="0.25">
      <x:c r="B493" s="90">
        <x:v>5/18/2016</x:v>
      </x:c>
      <x:c r="C493" s="26">
        <x:v>Mamie Beyer 210-349-7878 /mpbeyer@morsco.com</x:v>
      </x:c>
      <x:c r="D493" s="26" t="str">
        <x:v>FPR51546</x:v>
      </x:c>
      <x:c r="E493" s="26">
        <x:v>HP LJ M401n</x:v>
      </x:c>
      <x:c r="F493" s="26">
        <x:v>1081 - Expressions Home Gallery</x:v>
      </x:c>
      <x:c r="G493" s="26" t="n">
        <x:v>418.000000</x:v>
      </x:c>
      <x:c r="H493" s="26" t="str">
        <x:v>(3) cf280a black toner cartridges</x:v>
      </x:c>
      <x:c r="I493" s="91" t="str">
        <x:v>No Work Order Remarks</x:v>
      </x:c>
    </x:row>
    <x:row r="494" spans="1:7" x14ac:dyDescent="0.25">
      <x:c r="B494" s="96">
        <x:v>6/22/2018</x:v>
      </x:c>
      <x:c r="C494" s="97">
        <x:v>Mamie Beyer 210-349-7878 /mpbeyer@morsco.com</x:v>
      </x:c>
      <x:c r="D494" s="97" t="str">
        <x:v>FPR51546</x:v>
      </x:c>
      <x:c r="E494" s="97">
        <x:v>HP LJ M401n</x:v>
      </x:c>
      <x:c r="F494" s="97">
        <x:v>1081 - Expressions Home Gallery</x:v>
      </x:c>
      <x:c r="G494" s="97" t="str">
        <x:v>418</x:v>
      </x:c>
      <x:c r="H494" s="97" t="str">
        <x:v/>
      </x:c>
      <x:c r="I494" s="98" t="str">
        <x:v>No Work Order Remarks</x:v>
      </x:c>
    </x:row>
    <x:row r="495" spans="1:7" x14ac:dyDescent="0.25">
      <x:c r="B495" s="90">
        <x:v>12/1/2015</x:v>
      </x:c>
      <x:c r="C495" s="26">
        <x:v>Mike Waller 580-355-1288 /vnaik@fprus.com</x:v>
      </x:c>
      <x:c r="D495" s="26" t="str">
        <x:v>FPR51549</x:v>
      </x:c>
      <x:c r="E495" s="26">
        <x:v>HP LJ M401dn</x:v>
      </x:c>
      <x:c r="F495" s="26">
        <x:v>3007 - Tucson, AZ</x:v>
      </x:c>
      <x:c r="G495" s="26" t="n">
        <x:v>4968.000000</x:v>
      </x:c>
      <x:c r="H495" s="26" t="str">
        <x:v>Not getting a network connection. Confirmed all ports are good, swapped cables and rebooted device - no improvement.</x:v>
      </x:c>
      <x:c r="I495" s="91" t="str">
        <x:v>12/2:  Spoke w Brad trying to get a tech out.  Emailed Verity they are working with a vendor.  Talked w/Mike tech has called Mike and is on his way (2:44).  12/3:  The network cable was not plugged into the correct port. Spoke w/Brad it is working ot h...</x:v>
      </x:c>
    </x:row>
    <x:row r="496" spans="1:7" x14ac:dyDescent="0.25">
      <x:c r="B496" s="96">
        <x:v>1/5/2016</x:v>
      </x:c>
      <x:c r="C496" s="97">
        <x:v>Derek Hicks 903-893-6541 /vnaik@fprus.com</x:v>
      </x:c>
      <x:c r="D496" s="97" t="str">
        <x:v>FPR51552</x:v>
      </x:c>
      <x:c r="E496" s="97">
        <x:v>HP LJ M401dn</x:v>
      </x:c>
      <x:c r="F496" s="97">
        <x:v>1028 - Sherman</x:v>
      </x:c>
      <x:c r="G496" s="97" t="str">
        <x:v>1,539</x:v>
      </x:c>
      <x:c r="H496" s="97" t="str">
        <x:v>Not picking up paper from tray.</x:v>
      </x:c>
      <x:c r="I496" s="98" t="str">
        <x:v>1/6/2016:  Tech is there now.  1/7/2016:  Spoke w/Cody it is working to his satisfaction.  Call complete.</x:v>
      </x:c>
    </x:row>
    <x:row r="497" spans="1:7" x14ac:dyDescent="0.25">
      <x:c r="B497" s="90">
        <x:v>9/29/2014</x:v>
      </x:c>
      <x:c r="C497" s="26">
        <x:v>Gina Sink 682-651-4000 /Dminter@fprus.com</x:v>
      </x:c>
      <x:c r="D497" s="26" t="str">
        <x:v>FPR51555</x:v>
      </x:c>
      <x:c r="E497" s="26">
        <x:v>Ricoh SP C320DN</x:v>
      </x:c>
      <x:c r="F497" s="26">
        <x:v>1083 - Southlake Expressions Home Gallery</x:v>
      </x:c>
      <x:c r="G497" s="26" t="n">
        <x:v>69.000000</x:v>
      </x:c>
      <x:c r="H497" s="26" t="str">
        <x:v>The device will not print more that 25 pages. Would like a tech to call ASAP if this can be resolved via phone.. They have a deadline to meet and a lot of printing to do. if this can't be resolved  via phone please call with an ETA</x:v>
      </x:c>
      <x:c r="I497" s="91" t="str">
        <x:v>9/30/14 Gina confirmed issue has been resolved. </x:v>
      </x:c>
    </x:row>
    <x:row r="498" spans="1:7" x14ac:dyDescent="0.25">
      <x:c r="B498" s="96">
        <x:v>9/29/2014</x:v>
      </x:c>
      <x:c r="C498" s="97">
        <x:v>Gina/Jamie Adams 682-651-4000 /vnaik@fprus.com</x:v>
      </x:c>
      <x:c r="D498" s="97" t="str">
        <x:v>FPR51555</x:v>
      </x:c>
      <x:c r="E498" s="97">
        <x:v>Ricoh SP C320DN</x:v>
      </x:c>
      <x:c r="F498" s="97">
        <x:v>1083 - Southlake Expressions Home Gallery</x:v>
      </x:c>
      <x:c r="G498" s="97" t="str">
        <x:v>69</x:v>
      </x:c>
      <x:c r="H498" s="97" t="str">
        <x:v>will only print 25 pages, then stops - no error.  Tried with multiple print jobs.  Prints to allother machines just fine.</x:v>
      </x:c>
      <x:c r="I498" s="98" t="str">
        <x:v>No Work Order Remarks</x:v>
      </x:c>
    </x:row>
    <x:row r="499" spans="1:7" x14ac:dyDescent="0.25">
      <x:c r="B499" s="90">
        <x:v>12/22/2014</x:v>
      </x:c>
      <x:c r="C499" s="26">
        <x:v>Gina Sink 682-651-4000 /dminter@fprus.com</x:v>
      </x:c>
      <x:c r="D499" s="26" t="str">
        <x:v>FPR51555</x:v>
      </x:c>
      <x:c r="E499" s="26">
        <x:v>Ricoh SP C320DN</x:v>
      </x:c>
      <x:c r="F499" s="26">
        <x:v>1083 - Southlake Expressions Home Gallery</x:v>
      </x:c>
      <x:c r="G499" s="26" t="n">
        <x:v>69.000000</x:v>
      </x:c>
      <x:c r="H499" s="26" t="str">
        <x:v>The device says there is a paper jam when there isn't one.</x:v>
      </x:c>
      <x:c r="I499" s="91" t="str">
        <x:v>12/23/14 Gina confirmed issue has been resolved. </x:v>
      </x:c>
    </x:row>
    <x:row r="500" spans="1:7" x14ac:dyDescent="0.25">
      <x:c r="B500" s="96">
        <x:v>7/7/2015</x:v>
      </x:c>
      <x:c r="C500" s="97">
        <x:v>Gina Sink 817-805-5946 /vnaik@fprus.com</x:v>
      </x:c>
      <x:c r="D500" s="97" t="str">
        <x:v>FPR51555</x:v>
      </x:c>
      <x:c r="E500" s="97">
        <x:v>Ricoh SP C320DN</x:v>
      </x:c>
      <x:c r="F500" s="97">
        <x:v>1083 - Southlake Expressions Home Gallery</x:v>
      </x:c>
      <x:c r="G500" s="97" t="str">
        <x:v>69</x:v>
      </x:c>
      <x:c r="H500" s="97" t="str">
        <x:v>Putting blue water spots on the top of pages.  Please call before going onsite - site is currently not open.</x:v>
      </x:c>
      <x:c r="I500" s="98" t="str">
        <x:v>7/8/15 - Call completed by Ricoh tech. </x:v>
      </x:c>
    </x:row>
    <x:row r="501" spans="1:7" x14ac:dyDescent="0.25">
      <x:c r="B501" s="90">
        <x:v>5/3/2018</x:v>
      </x:c>
      <x:c r="C501" s="26">
        <x:v>Mike ROmero 303-710-3284 /sbrasfield@fprus.com</x:v>
      </x:c>
      <x:c r="D501" s="26" t="str">
        <x:v>FPR51556</x:v>
      </x:c>
      <x:c r="E501" s="26">
        <x:v>HP LJ M402dn</x:v>
      </x:c>
      <x:c r="F501" s="26">
        <x:v>4001 - Denver, CO</x:v>
      </x:c>
      <x:c r="G501" s="26" t="n">
        <x:v>1037.000000</x:v>
      </x:c>
      <x:c r="H501" s="26" t="str">
        <x:v>Toner is leaving streaks all over pages</x:v>
      </x:c>
      <x:c r="I501" s="91" t="str">
        <x:v>5/4/2018: ABP; the gear turning the drum in toner is broken.  Spoke w/Mike, issue resolved. Call complete. </x:v>
      </x:c>
    </x:row>
    <x:row r="502" spans="1:7" x14ac:dyDescent="0.25">
      <x:c r="B502" s="96">
        <x:v>4/17/2018</x:v>
      </x:c>
      <x:c r="C502" s="97">
        <x:v>Cody Moore 940-761-3636 /areichhart@fprus.com</x:v>
      </x:c>
      <x:c r="D502" s="97" t="str">
        <x:v>FPR51557</x:v>
      </x:c>
      <x:c r="E502" s="97">
        <x:v>HP LJ M401dn</x:v>
      </x:c>
      <x:c r="F502" s="97">
        <x:v>1006 - Wichita Falls</x:v>
      </x:c>
      <x:c r="G502" s="97" t="str">
        <x:v>1,239</x:v>
      </x:c>
      <x:c r="H502" s="97" t="str">
        <x:v>User called in stating he couldn't print to one of his printers. This could be a damaged NIC or firmware corruption, but without connectivity to the device, it is hard to tell.</x:v>
      </x:c>
      <x:c r="I502" s="98" t="str">
        <x:v>4/20/2018: VG; The technician crossed over to the printer and it is working fine. They worked with IT and determined it was a network issue. MSC IT is taking it from here.  Unable to reach Cody.  Call complete. </x:v>
      </x:c>
    </x:row>
    <x:row r="503" spans="1:7" x14ac:dyDescent="0.25">
      <x:c r="B503" s="90">
        <x:v>2/6/2017</x:v>
      </x:c>
      <x:c r="C503" s="26">
        <x:v>Tony Otero  620-276-8223 /areichhart@fprus.com</x:v>
      </x:c>
      <x:c r="D503" s="26" t="str">
        <x:v>FPR51559</x:v>
      </x:c>
      <x:c r="E503" s="26">
        <x:v>HP CLJ M476dn MFP</x:v>
      </x:c>
      <x:c r="F503" s="26">
        <x:v>1075 - Garden City, KS</x:v>
      </x:c>
      <x:c r="G503" s="26" t="n">
        <x:v>0.000000</x:v>
      </x:c>
      <x:c r="H503" s="26" t="str">
        <x:v>printing streaks down every page</x:v>
      </x:c>
      <x:c r="I503" s="91" t="str">
        <x:v>  2/8/2017: Toner should be in this afternoon.  2/9/201: Spoke w/Tony, black toner is working better - ok to close.  Call complete. </x:v>
      </x:c>
    </x:row>
    <x:row r="504" spans="1:7" x14ac:dyDescent="0.25">
      <x:c r="B504" s="96">
        <x:v>5/25/2017</x:v>
      </x:c>
      <x:c r="C504" s="97">
        <x:v>Tony Otero 620-276-8223 /sbrasfield@fprus.com</x:v>
      </x:c>
      <x:c r="D504" s="97" t="str">
        <x:v>FPR51559</x:v>
      </x:c>
      <x:c r="E504" s="97">
        <x:v>HP CLJ M476dn MFP</x:v>
      </x:c>
      <x:c r="F504" s="97">
        <x:v>1075 - Garden City, KS</x:v>
      </x:c>
      <x:c r="G504" s="97" t="str">
        <x:v/>
      </x:c>
      <x:c r="H504" s="97" t="str">
        <x:v>pink lines down multiple pages when printing, magenta could be leaking</x:v>
      </x:c>
      <x:c r="I504" s="98" t="str">
        <x:v>5/26/2017: Waiting on a help desk ticket. 5/30/2017: did not receive help desk ticket- end user confirmed issue was resolved. Call cancelled. </x:v>
      </x:c>
    </x:row>
    <x:row r="505" spans="1:7" x14ac:dyDescent="0.25">
      <x:c r="B505" s="90">
        <x:v>9/26/2017</x:v>
      </x:c>
      <x:c r="C505" s="26">
        <x:v>Tony Otero 620-276-8223 /vnaik@fprus.com</x:v>
      </x:c>
      <x:c r="D505" s="26" t="str">
        <x:v>FPR51559</x:v>
      </x:c>
      <x:c r="E505" s="26">
        <x:v>HP CLJ M476dn MFP</x:v>
      </x:c>
      <x:c r="F505" s="26">
        <x:v>1075 - Garden City, KS</x:v>
      </x:c>
      <x:c r="G505" s="26" t="n">
        <x:v>0.000000</x:v>
      </x:c>
      <x:c r="H505" s="26" t="str">
        <x:v>Needs to be cleaned and looked at - print quality has been poor.  Also getting colored streaks on sides of pages printed.</x:v>
      </x:c>
      <x:c r="I505" s="91" t="str">
        <x:v>  10/2/2017: Still waiting for a tech to accept the call.  10/3/2017: Spoke w/Vicki, it is now working to their satisfaction.  Call complete. </x:v>
      </x:c>
    </x:row>
    <x:row r="506" spans="1:7" x14ac:dyDescent="0.25">
      <x:c r="B506" s="96">
        <x:v>1/22/2018</x:v>
      </x:c>
      <x:c r="C506" s="97">
        <x:v>LAURIE JEWKES 4804972222 /Lpjewkes@morsco.com</x:v>
      </x:c>
      <x:c r="D506" s="97" t="str">
        <x:v>FPR51562</x:v>
      </x:c>
      <x:c r="E506" s="97">
        <x:v>Canon IR 400</x:v>
      </x:c>
      <x:c r="F506" s="97">
        <x:v>3008 - Phoenix, AZ</x:v>
      </x:c>
      <x:c r="G506" s="97" t="str">
        <x:v>1,689</x:v>
      </x:c>
      <x:c r="H506" s="97" t="str">
        <x:v>KEEPS SAYING 'JAMMED'; HAVING TO REBOOT IN ORDER TO USE EACH TIME.</x:v>
      </x:c>
      <x:c r="I506" s="98" t="str">
        <x:v> 1/25/2018: PCOS; Clean feeder optics paper path &amp; rollers. Not reading any cassette pedestal. Found main connector broken on machine &amp; first pedestal. Repair connectors. Emailed Laurie.  Call complete. </x:v>
      </x:c>
    </x:row>
    <x:row r="507" spans="1:7" x14ac:dyDescent="0.25">
      <x:c r="B507" s="90">
        <x:v>2/2/2017</x:v>
      </x:c>
      <x:c r="C507" s="26">
        <x:v>Dean Hartman 817-484-4670 /vnaik@fprus.com</x:v>
      </x:c>
      <x:c r="D507" s="26" t="str">
        <x:v>FPR51566</x:v>
      </x:c>
      <x:c r="E507" s="26">
        <x:v>HP CLJ M476dn MFP</x:v>
      </x:c>
      <x:c r="F507" s="26">
        <x:v>M100 - Water Gardens Bldg.</x:v>
      </x:c>
      <x:c r="G507" s="26" t="n">
        <x:v>13.000000</x:v>
      </x:c>
      <x:c r="H507" s="26" t="str">
        <x:v>Font is different on pages - prints fine from another device.  Already removed/re-added printer and reinstalled drivers, updated firmware - no improvement</x:v>
      </x:c>
      <x:c r="I507" s="91" t="str">
        <x:v>2/3/2017: VG; call is complete, the technician crossed over from a laptop and printed the job fine. Turned this over to MSC IT. Left VM for Dean.  Call complete. </x:v>
      </x:c>
    </x:row>
    <x:row r="508" spans="1:7" x14ac:dyDescent="0.25">
      <x:c r="B508" s="96">
        <x:v>11/10/2017</x:v>
      </x:c>
      <x:c r="C508" s="97">
        <x:v>Tina Abeyta 915-778-3086 /tabeyta@morsco.com</x:v>
      </x:c>
      <x:c r="D508" s="97" t="str">
        <x:v>FPR51567</x:v>
      </x:c>
      <x:c r="E508" s="97">
        <x:v>Canon IR C5235</x:v>
      </x:c>
      <x:c r="F508" s="97">
        <x:v>1112 - El Paso Showroom</x:v>
      </x:c>
      <x:c r="G508" s="97" t="str">
        <x:v>3,492</x:v>
      </x:c>
      <x:c r="H508" s="97" t="str">
        <x:v>waster toner almost full, need new waster toner.</x:v>
      </x:c>
      <x:c r="I508" s="98" t="str">
        <x:v>supply request.  </x:v>
      </x:c>
    </x:row>
    <x:row r="509" spans="1:7" x14ac:dyDescent="0.25">
      <x:c r="B509" s="90">
        <x:v>1/17/2017</x:v>
      </x:c>
      <x:c r="C509" s="26">
        <x:v>Sally Sarmiento 915-778-3086 /vnaik@fprus.com</x:v>
      </x:c>
      <x:c r="D509" s="26" t="str">
        <x:v>FPR51567</x:v>
      </x:c>
      <x:c r="E509" s="26">
        <x:v>Canon IR C5235</x:v>
      </x:c>
      <x:c r="F509" s="26">
        <x:v>1112 - El Paso Showroom</x:v>
      </x:c>
      <x:c r="G509" s="26" t="n">
        <x:v>3492.000000</x:v>
      </x:c>
      <x:c r="H509" s="26" t="str">
        <x:v>Needs scanner/printer cleaned - having misreads when trying to attach manifests - believe it's not picking up bar codes correctly.</x:v>
      </x:c>
      <x:c r="I509" s="91" t="str">
        <x:v> 1/19/2017: Spoke w/Canon - the deal has the call open and is sending a tech out today.  1/20/2017: waiting to hear back from the tech. 1/23/2017: Spoke w/Sally, tech came out and cleaned device.  It is an IT issue.  Call complete. </x:v>
      </x:c>
    </x:row>
    <x:row r="510" spans="1:7" x14ac:dyDescent="0.25">
      <x:c r="B510" s="96">
        <x:v>12/9/2015</x:v>
      </x:c>
      <x:c r="C510" s="97">
        <x:v>Gina Avila 915-778-3086 /vnaik@fprus.com</x:v>
      </x:c>
      <x:c r="D510" s="97" t="str">
        <x:v>FPR51567</x:v>
      </x:c>
      <x:c r="E510" s="97">
        <x:v>Canon IR C5235</x:v>
      </x:c>
      <x:c r="F510" s="97">
        <x:v>1112 - El Paso Showroom</x:v>
      </x:c>
      <x:c r="G510" s="97" t="str">
        <x:v>3,492</x:v>
      </x:c>
      <x:c r="H510" s="97" t="str">
        <x:v>Not printing color images</x:v>
      </x:c>
      <x:c r="I510" s="98" t="str">
        <x:v>12/11:  Spoke w/Gina tech has not ben out.  Called  Canon. Canon has escalated the call and will be calling Gina w/ETA.   12/15:  Left messge w/Gina.  12/16:  left message w/Gina.  Called Canon issure was resolved on 12/11.  Call complete.  Marked comp...</x:v>
      </x:c>
    </x:row>
    <x:row r="511" spans="1:7" x14ac:dyDescent="0.25">
      <x:c r="B511" s="90">
        <x:v>4/6/2016</x:v>
      </x:c>
      <x:c r="C511" s="26">
        <x:v>Gina Avila 915-778-3086 /vnaik@fprus.com</x:v>
      </x:c>
      <x:c r="D511" s="26" t="str">
        <x:v>FPR51567</x:v>
      </x:c>
      <x:c r="E511" s="26">
        <x:v>Canon IR C5235</x:v>
      </x:c>
      <x:c r="F511" s="26">
        <x:v>1112 - El Paso Showroom</x:v>
      </x:c>
      <x:c r="G511" s="26" t="n">
        <x:v>3492.000000</x:v>
      </x:c>
      <x:c r="H511" s="26" t="str">
        <x:v>Paper jam error - opened/closed all doors but can't get paper out.</x:v>
      </x:c>
      <x:c r="I511" s="91" t="str">
        <x:v>4/7/2016: Spoke w/Gina, it is working to her satisfaction. Call complete. </x:v>
      </x:c>
    </x:row>
    <x:row r="512" spans="1:7" x14ac:dyDescent="0.25">
      <x:c r="B512" s="96">
        <x:v>6/25/2015</x:v>
      </x:c>
      <x:c r="C512" s="97">
        <x:v>Gina Avila/Ram Saenz 915-778-3086 /vnaik@fprus.com</x:v>
      </x:c>
      <x:c r="D512" s="97" t="str">
        <x:v>FPR51567</x:v>
      </x:c>
      <x:c r="E512" s="97">
        <x:v>Canon IR C5235</x:v>
      </x:c>
      <x:c r="F512" s="97">
        <x:v>1112 - El Paso Showroom</x:v>
      </x:c>
      <x:c r="G512" s="97" t="str">
        <x:v>3,492</x:v>
      </x:c>
      <x:c r="H512" s="97" t="str">
        <x:v>Squeaking badly and printing slowly. thinks firmware may need to be updated.</x:v>
      </x:c>
      <x:c r="I512" s="98" t="str">
        <x:v>6/29/15 - Tech went out on 6/26 - accordingt to the end users service was called in on the wrong machine. No issues found  with this device. </x:v>
      </x:c>
    </x:row>
    <x:row r="513" spans="1:7" x14ac:dyDescent="0.25">
      <x:c r="B513" s="90">
        <x:v>8/17/2015</x:v>
      </x:c>
      <x:c r="C513" s="26">
        <x:v>Gina Avila 915-778-3086 /vnaik@fprus.com</x:v>
      </x:c>
      <x:c r="D513" s="26" t="str">
        <x:v>FPR51567</x:v>
      </x:c>
      <x:c r="E513" s="26">
        <x:v>Canon IR C5235</x:v>
      </x:c>
      <x:c r="F513" s="26">
        <x:v>1112 - El Paso Showroom</x:v>
      </x:c>
      <x:c r="G513" s="26" t="n">
        <x:v>3492.000000</x:v>
      </x:c>
      <x:c r="H513" s="26" t="str">
        <x:v>Need to add scan feature and button onto printer.</x:v>
      </x:c>
      <x:c r="I513" s="91" t="str">
        <x:v>8/18:  Left message w/Gina.  8/20:  Emailed Eric.  Per  Eric:  We still haven’t received the IP address for the client or Cass.  8/24:  MSC help desk says the issue has been resolved.  Left message w/Gina.</x:v>
      </x:c>
    </x:row>
    <x:row r="514" spans="1:7" x14ac:dyDescent="0.25">
      <x:c r="B514" s="96">
        <x:v>8/29/2018</x:v>
      </x:c>
      <x:c r="C514" s="97">
        <x:v>Eddie Avalos 210-541-0285 /vnaik@fprus.com</x:v>
      </x:c>
      <x:c r="D514" s="97" t="str">
        <x:v>FPR51576</x:v>
      </x:c>
      <x:c r="E514" s="97">
        <x:v>HP LJ M401dn</x:v>
      </x:c>
      <x:c r="F514" s="97">
        <x:v>1048 - San Antonio HVAC</x:v>
      </x:c>
      <x:c r="G514" s="97" t="str">
        <x:v>3,609</x:v>
      </x:c>
      <x:c r="H514" s="97" t="str">
        <x:v>Printer jams on every print job.</x:v>
      </x:c>
      <x:c r="I514" s="98" t="str">
        <x:v>8/31/2018: VG; replaced the fuser, feed roller and sep pad. MSC has call closed.  Call complete. </x:v>
      </x:c>
    </x:row>
    <x:row r="515" spans="1:7" x14ac:dyDescent="0.25">
      <x:c r="B515" s="90">
        <x:v>11/7/2017</x:v>
      </x:c>
      <x:c r="C515" s="26">
        <x:v>Charles Fleming 210-887-7872 /vnaik@fprus.com</x:v>
      </x:c>
      <x:c r="D515" s="26" t="str">
        <x:v>FPR51576</x:v>
      </x:c>
      <x:c r="E515" s="26">
        <x:v>HP LJ M401dn</x:v>
      </x:c>
      <x:c r="F515" s="26">
        <x:v>1048 - San Antonio HVAC</x:v>
      </x:c>
      <x:c r="G515" s="26" t="n">
        <x:v>3609.000000</x:v>
      </x:c>
      <x:c r="H515" s="26" t="str">
        <x:v>Took black cartridge out to shake but when putting back into machine - toner got stuck. Unable to reinstall-machine down</x:v>
      </x:c>
      <x:c r="I515" s="91" t="str">
        <x:v>11/8/2017: Spoke w/Charles, it is now working to his satisfaction.  Call complete. </x:v>
      </x:c>
    </x:row>
    <x:row r="516" spans="1:7" x14ac:dyDescent="0.25">
      <x:c r="B516" s="96">
        <x:v>2/12/2016</x:v>
      </x:c>
      <x:c r="C516" s="97">
        <x:v>Danica Gonzales 806-765-6888 /jrogers@fprus.com</x:v>
      </x:c>
      <x:c r="D516" s="97" t="str">
        <x:v>FPR51582</x:v>
      </x:c>
      <x:c r="E516" s="97">
        <x:v>Canon IR6255</x:v>
      </x:c>
      <x:c r="F516" s="97">
        <x:v>1008 - Lubbock</x:v>
      </x:c>
      <x:c r="G516" s="97" t="str">
        <x:v>4,674</x:v>
      </x:c>
      <x:c r="H516" s="97" t="str">
        <x:v>machine says to call service representative</x:v>
      </x:c>
      <x:c r="I516" s="98" t="str">
        <x:v>2/15/2016:  Spoke w/Sarah it is working to her satisfaction.  Call complete.</x:v>
      </x:c>
    </x:row>
    <x:row r="517" spans="1:7" x14ac:dyDescent="0.25">
      <x:c r="B517" s="90">
        <x:v>6/7/2016</x:v>
      </x:c>
      <x:c r="C517" s="26">
        <x:v>Lane Luce 806-765-6888 /areichhart@yahoo.com</x:v>
      </x:c>
      <x:c r="D517" s="26" t="str">
        <x:v>FPR51582</x:v>
      </x:c>
      <x:c r="E517" s="26">
        <x:v>Canon IR6255</x:v>
      </x:c>
      <x:c r="F517" s="26">
        <x:v>1008 - Lubbock</x:v>
      </x:c>
      <x:c r="G517" s="26" t="n">
        <x:v>4674.000000</x:v>
      </x:c>
      <x:c r="H517" s="26" t="str">
        <x:v>We have a black line on original prints… we need a service tech for our copier</x:v>
      </x:c>
      <x:c r="I517" s="91" t="str">
        <x:v>6/8/2016: Spoke w/Danika, tech has not been out.  Emailed tech.  6/9/2016: Per MSC Help Desk, Call Complete. </x:v>
      </x:c>
    </x:row>
    <x:row r="518" spans="1:7" x14ac:dyDescent="0.25">
      <x:c r="B518" s="96">
        <x:v>7/1/2016</x:v>
      </x:c>
      <x:c r="C518" s="97">
        <x:v>Lane Luce 806-765-6888 /areichhart@fprus.com</x:v>
      </x:c>
      <x:c r="D518" s="97" t="str">
        <x:v>FPR51582</x:v>
      </x:c>
      <x:c r="E518" s="97">
        <x:v>Canon IR6255</x:v>
      </x:c>
      <x:c r="F518" s="97">
        <x:v>1008 - Lubbock</x:v>
      </x:c>
      <x:c r="G518" s="97" t="str">
        <x:v>4,674</x:v>
      </x:c>
      <x:c r="H518" s="97" t="str">
        <x:v>the left side of the page prints too light and is difficult to read.  This is not a toner issue, as you can see the top of the page prints fine.</x:v>
      </x:c>
      <x:c r="I518" s="98" t="str">
        <x:v>7/1/2016: Spoke w/Danica, tech went out.  R/S for parts.  7/7/2016: Tech is bring parts out today. Left a VM for Lane w/an update. 7/8/2016: Left a VM for Lane, called Canon, they confirmed a tech went out on 7/7/2016 and resolved the issue.  Call comp...</x:v>
      </x:c>
    </x:row>
    <x:row r="519" spans="1:7" x14ac:dyDescent="0.25">
      <x:c r="B519" s="90">
        <x:v>3/14/2017</x:v>
      </x:c>
      <x:c r="C519" s="26">
        <x:v>Danica Gonzeles 806-765-6888 /vnaik@fprus.com</x:v>
      </x:c>
      <x:c r="D519" s="26" t="str">
        <x:v>FPR51582</x:v>
      </x:c>
      <x:c r="E519" s="26">
        <x:v>Canon IR6255</x:v>
      </x:c>
      <x:c r="F519" s="26">
        <x:v>1008 - Lubbock</x:v>
      </x:c>
      <x:c r="G519" s="26" t="n">
        <x:v>4674.000000</x:v>
      </x:c>
      <x:c r="H519" s="26" t="str">
        <x:v>Jamming copies.</x:v>
      </x:c>
      <x:c r="I519" s="91" t="str">
        <x:v>3/15/2017: Spoke w/ Danica, still having issues - emailed tech to go back out.   3/16/2017: Spoke w/Danica, it is now working to her satisfaction.  Call complete. </x:v>
      </x:c>
    </x:row>
    <x:row r="520" spans="1:7" x14ac:dyDescent="0.25">
      <x:c r="B520" s="96">
        <x:v>3/29/2017</x:v>
      </x:c>
      <x:c r="C520" s="97">
        <x:v>Lane Luce 806-765-6888 /vnaik@fprus.com</x:v>
      </x:c>
      <x:c r="D520" s="97" t="str">
        <x:v>FPR51582</x:v>
      </x:c>
      <x:c r="E520" s="97">
        <x:v>Canon IR6255</x:v>
      </x:c>
      <x:c r="F520" s="97">
        <x:v>1008 - Lubbock</x:v>
      </x:c>
      <x:c r="G520" s="97" t="str">
        <x:v>4,674</x:v>
      </x:c>
      <x:c r="H520" s="97" t="str">
        <x:v>No paper/add paper error when trays are full.</x:v>
      </x:c>
      <x:c r="I520" s="98" t="str">
        <x:v>3/31/2017: Spoke w/Danica, it is now working to her satisfaction.  Call complete. </x:v>
      </x:c>
    </x:row>
    <x:row r="521" spans="1:7" x14ac:dyDescent="0.25">
      <x:c r="B521" s="90">
        <x:v>4/18/2017</x:v>
      </x:c>
      <x:c r="C521" s="26">
        <x:v>DAnica Gonzales 806-765-6888 /vnaik@fprus.com</x:v>
      </x:c>
      <x:c r="D521" s="26" t="str">
        <x:v>FPR51582</x:v>
      </x:c>
      <x:c r="E521" s="26">
        <x:v>Canon IR6255</x:v>
      </x:c>
      <x:c r="F521" s="26">
        <x:v>1008 - Lubbock</x:v>
      </x:c>
      <x:c r="G521" s="26" t="n">
        <x:v>4674.000000</x:v>
      </x:c>
      <x:c r="H521" s="26" t="str">
        <x:v>Some print jobs do not automatically print.  Even after manually selecting tray - sometimes jobs don't print correctly and must be manually deleted from queue.</x:v>
      </x:c>
      <x:c r="I521" s="91" t="str">
        <x:v>4/19/2017: Unable to reach Danica.  Tech was out yesterday and did not find anything wrong with device.  New call has been open.  Call complete. </x:v>
      </x:c>
    </x:row>
    <x:row r="522" spans="1:7" x14ac:dyDescent="0.25">
      <x:c r="B522" s="96">
        <x:v>4/19/2017</x:v>
      </x:c>
      <x:c r="C522" s="97">
        <x:v>DAnica Gonzales 806-765-6888 /vnaik@fprus.com</x:v>
      </x:c>
      <x:c r="D522" s="97" t="str">
        <x:v>FPR51582</x:v>
      </x:c>
      <x:c r="E522" s="97">
        <x:v>Canon IR6255</x:v>
      </x:c>
      <x:c r="F522" s="97">
        <x:v>1008 - Lubbock</x:v>
      </x:c>
      <x:c r="G522" s="97" t="str">
        <x:v>4,674</x:v>
      </x:c>
      <x:c r="H522" s="97" t="str">
        <x:v>Error code E000840-0001. Not functioning at all.</x:v>
      </x:c>
      <x:c r="I522" s="98" t="str">
        <x:v>4/20/2017: Spoke w/Jeremy, it is now working to his satisfaction.  Call complete. 								
</x:v>
      </x:c>
    </x:row>
    <x:row r="523" spans="1:7" x14ac:dyDescent="0.25">
      <x:c r="B523" s="90">
        <x:v>4/24/2017</x:v>
      </x:c>
      <x:c r="C523" s="26">
        <x:v>Danica Gonzales 806-765-6888 /vnaik@fprus.com</x:v>
      </x:c>
      <x:c r="D523" s="26" t="str">
        <x:v>FPR51582</x:v>
      </x:c>
      <x:c r="E523" s="26">
        <x:v>Canon IR6255</x:v>
      </x:c>
      <x:c r="F523" s="26">
        <x:v>1008 - Lubbock</x:v>
      </x:c>
      <x:c r="G523" s="26" t="n">
        <x:v>4674.000000</x:v>
      </x:c>
      <x:c r="H523" s="26" t="str">
        <x:v>Burning smell still coming from machine after replacing parts.</x:v>
      </x:c>
      <x:c r="I523" s="91" t="str">
        <x:v>4/25/2017: YTOM; No faults found. Cleaned front filter, cleaned fan in front, checked fixing unit, tested a-ok. MSC Help Desk closed call.  Call complete. </x:v>
      </x:c>
    </x:row>
    <x:row r="524" spans="1:7" x14ac:dyDescent="0.25">
      <x:c r="B524" s="96">
        <x:v>5/29/2018</x:v>
      </x:c>
      <x:c r="C524" s="97">
        <x:v>Lane Luce 806-765-6888 /areichhart@fprus.com</x:v>
      </x:c>
      <x:c r="D524" s="97" t="str">
        <x:v>FPR51582</x:v>
      </x:c>
      <x:c r="E524" s="97">
        <x:v>Canon IR6255</x:v>
      </x:c>
      <x:c r="F524" s="97">
        <x:v>1008 - Lubbock</x:v>
      </x:c>
      <x:c r="G524" s="97" t="str">
        <x:v>4,674</x:v>
      </x:c>
      <x:c r="H524" s="97" t="str">
        <x:v>We have been informed that this printer is not functioning as it should. There was a tech out recently that fixed a few things, but this is now a recurring issue where they cannot use the printer in its full functionality.</x:v>
      </x:c>
      <x:c r="I524" s="98" t="str">
        <x:v>5/30/2018: Left VM for Lane.  CD; issue resolved.  Call complete. </x:v>
      </x:c>
    </x:row>
    <x:row r="525" spans="1:7" x14ac:dyDescent="0.25">
      <x:c r="B525" s="90">
        <x:v>6/4/2018</x:v>
      </x:c>
      <x:c r="C525" s="26">
        <x:v>Lane Luce 806-765-6888 /vnaik@fprus.com</x:v>
      </x:c>
      <x:c r="D525" s="26" t="str">
        <x:v>FPR51582</x:v>
      </x:c>
      <x:c r="E525" s="26">
        <x:v>Canon IR6255</x:v>
      </x:c>
      <x:c r="F525" s="26">
        <x:v>1008 - Lubbock</x:v>
      </x:c>
      <x:c r="G525" s="26" t="n">
        <x:v>4674.000000</x:v>
      </x:c>
      <x:c r="H525" s="26" t="str">
        <x:v>Functions cannot be used.  Error - printer needs to be checked. Contact technician.</x:v>
      </x:c>
      <x:c r="I525" s="91" t="str">
        <x:v>6/5/2018: ytom; inspected, reset error, rebuilt fuser, tested ok.  Spoke w/Armando, issue resolved.  Call complete. </x:v>
      </x:c>
    </x:row>
    <x:row r="526" spans="1:7" x14ac:dyDescent="0.25">
      <x:c r="B526" s="96">
        <x:v>8/9/2018</x:v>
      </x:c>
      <x:c r="C526" s="97">
        <x:v>Armando Galaviz 806-765-6888 /vnaik@fprus.com</x:v>
      </x:c>
      <x:c r="D526" s="97" t="str">
        <x:v>FPR51582</x:v>
      </x:c>
      <x:c r="E526" s="97">
        <x:v>Canon IR6255</x:v>
      </x:c>
      <x:c r="F526" s="97">
        <x:v>1008 - Lubbock</x:v>
      </x:c>
      <x:c r="G526" s="97" t="str">
        <x:v>4,674</x:v>
      </x:c>
      <x:c r="H526" s="97" t="str">
        <x:v>"Feeder needs to be checked" error on screen. Unable to find any paper jams.</x:v>
      </x:c>
      <x:c r="I526" s="98" t="str">
        <x:v>8/10/2018: Spoke w/Armando, tech has not been out.  Escalated call.  8/13/2018: Unable to reach Armando - phone kept ringing (over 2 mins) no VM picked up.  CD; Cleaned sensors &amp; optics, cleaned glass, reset error code. Tested a-ok. Call complete. </x:v>
      </x:c>
    </x:row>
    <x:row r="527" spans="1:7" x14ac:dyDescent="0.25">
      <x:c r="B527" s="90">
        <x:v>8/9/2018</x:v>
      </x:c>
      <x:c r="C527" s="26">
        <x:v>Danica Gonzales 8067656888 /vnaik@fprus.com</x:v>
      </x:c>
      <x:c r="D527" s="26" t="str">
        <x:v>FPR51582</x:v>
      </x:c>
      <x:c r="E527" s="26">
        <x:v>Canon IR6255</x:v>
      </x:c>
      <x:c r="F527" s="26">
        <x:v>1008 - Lubbock</x:v>
      </x:c>
      <x:c r="G527" s="26" t="n">
        <x:v>4674.000000</x:v>
      </x:c>
      <x:c r="H527" s="26" t="str">
        <x:v>Top feed tray not working - says "feeder needs to be checked, call service rep"</x:v>
      </x:c>
      <x:c r="I527" s="91" t="str">
        <x:v>No Work Order Remarks</x:v>
      </x:c>
    </x:row>
    <x:row r="528" spans="1:7" x14ac:dyDescent="0.25">
      <x:c r="B528" s="96">
        <x:v>10/4/2018</x:v>
      </x:c>
      <x:c r="C528" s="97">
        <x:v>Danica Gonzales 8067656888 /vnaik@fprus.com</x:v>
      </x:c>
      <x:c r="D528" s="97" t="str">
        <x:v>FPR51582</x:v>
      </x:c>
      <x:c r="E528" s="97">
        <x:v>Canon IR6255</x:v>
      </x:c>
      <x:c r="F528" s="97">
        <x:v>1008 - Lubbock</x:v>
      </x:c>
      <x:c r="G528" s="97" t="str">
        <x:v>4,674</x:v>
      </x:c>
      <x:c r="H528" s="97" t="str">
        <x:v>Feeder tray is jamming on all copies.</x:v>
      </x:c>
      <x:c r="I528" s="98" t="str">
        <x:v>10/5/2018: emailed for an ETA.  10/8/2018: Spoke w/Jeremy, issue resolved.  Call complete. </x:v>
      </x:c>
    </x:row>
    <x:row r="529" spans="1:7" x14ac:dyDescent="0.25">
      <x:c r="B529" s="90">
        <x:v>12/18/2014</x:v>
      </x:c>
      <x:c r="C529" s="26">
        <x:v>Danica Gonzales 806-765-6888 /arieper@fprus.com</x:v>
      </x:c>
      <x:c r="D529" s="26" t="str">
        <x:v>FPR51583</x:v>
      </x:c>
      <x:c r="E529" s="26">
        <x:v>HP LJ M425</x:v>
      </x:c>
      <x:c r="F529" s="26">
        <x:v>1008 - Lubbock</x:v>
      </x:c>
      <x:c r="G529" s="26" t="n">
        <x:v>61.000000</x:v>
      </x:c>
      <x:c r="H529" s="26" t="str">
        <x:v>piece is broken and has 79 error code</x:v>
      </x:c>
      <x:c r="I529" s="91" t="str">
        <x:v>12/22/14 Danica confirmed issue has been resolved. </x:v>
      </x:c>
    </x:row>
    <x:row r="530" spans="1:7" x14ac:dyDescent="0.25">
      <x:c r="B530" s="96">
        <x:v>10/24/2017</x:v>
      </x:c>
      <x:c r="C530" s="97">
        <x:v>Danica Gonzales 806-765-6888 /cpadgett@fprus.com</x:v>
      </x:c>
      <x:c r="D530" s="97" t="str">
        <x:v>FPR51586</x:v>
      </x:c>
      <x:c r="E530" s="97">
        <x:v>HP LJ M401dn</x:v>
      </x:c>
      <x:c r="F530" s="97">
        <x:v>1008 - Lubbock</x:v>
      </x:c>
      <x:c r="G530" s="97" t="str">
        <x:v>1,059</x:v>
      </x:c>
      <x:c r="H530" s="97" t="str">
        <x:v>Printing black lines and duplicating print job.</x:v>
      </x:c>
      <x:c r="I530" s="98" t="str">
        <x:v>10/26/2017: VG; defective toner.  Two new ones have been ordered.  Spoke w/Danica, ok to close.  Call complete. </x:v>
      </x:c>
    </x:row>
    <x:row r="531" spans="1:7" x14ac:dyDescent="0.25">
      <x:c r="B531" s="90">
        <x:v>4/2/2018</x:v>
      </x:c>
      <x:c r="C531" s="26">
        <x:v>Kristi McCauley 806-785-6888 /vnaik@fprus.com</x:v>
      </x:c>
      <x:c r="D531" s="26" t="str">
        <x:v>FPR51589</x:v>
      </x:c>
      <x:c r="E531" s="26">
        <x:v>Canon IR 400</x:v>
      </x:c>
      <x:c r="F531" s="26">
        <x:v>1079 - Lubbock Showroom</x:v>
      </x:c>
      <x:c r="G531" s="26" t="n">
        <x:v>3001.000000</x:v>
      </x:c>
      <x:c r="H531" s="26" t="str">
        <x:v>Lines down pages - needs to be cleaned.</x:v>
      </x:c>
      <x:c r="I531" s="91" t="str">
        <x:v>4/3/2018: Spoke w/Kevin, tech was out and had to order a part - emailed CD for an update. 4/9/2018: Tech will be out this afternoon w/part.  4/10/2018: CD; tech replaced the fuser.  Spoke w/Kristi, issue resolved.  Call complete. </x:v>
      </x:c>
    </x:row>
    <x:row r="532" spans="1:7" x14ac:dyDescent="0.25">
      <x:c r="B532" s="96">
        <x:v>9/16/2014</x:v>
      </x:c>
      <x:c r="C532" s="97">
        <x:v>Corey Pilard 806-785-6888 /arieper@fprus.com</x:v>
      </x:c>
      <x:c r="D532" s="97" t="str">
        <x:v>FPR51589</x:v>
      </x:c>
      <x:c r="E532" s="97">
        <x:v>Canon IR 400</x:v>
      </x:c>
      <x:c r="F532" s="97">
        <x:v>1079 - Lubbock Showroom</x:v>
      </x:c>
      <x:c r="G532" s="97" t="str">
        <x:v>3,001</x:v>
      </x:c>
      <x:c r="H532" s="97" t="str">
        <x:v>The device keeps prompting them to clean it.</x:v>
      </x:c>
      <x:c r="I532" s="98" t="str">
        <x:v>9/24/14 Blair from Tascosca completed call.</x:v>
      </x:c>
    </x:row>
    <x:row r="533" spans="1:7" x14ac:dyDescent="0.25">
      <x:c r="B533" s="90">
        <x:v>12/5/2014</x:v>
      </x:c>
      <x:c r="C533" s="26">
        <x:v>Jaime Martinez 806-785-6888 /vnaik@fprus.com</x:v>
      </x:c>
      <x:c r="D533" s="26" t="str">
        <x:v>FPR51589</x:v>
      </x:c>
      <x:c r="E533" s="26">
        <x:v>Canon IR 400</x:v>
      </x:c>
      <x:c r="F533" s="26">
        <x:v>1079 - Lubbock Showroom</x:v>
      </x:c>
      <x:c r="G533" s="26" t="n">
        <x:v>3001.000000</x:v>
      </x:c>
      <x:c r="H533" s="26" t="str">
        <x:v>Jamming when doing multiple copies.</x:v>
      </x:c>
      <x:c r="I533" s="91" t="str">
        <x:v>12/10/14 call was closed by Tascosca.</x:v>
      </x:c>
    </x:row>
    <x:row r="534" spans="1:7" x14ac:dyDescent="0.25">
      <x:c r="B534" s="96">
        <x:v>5/5/2015</x:v>
      </x:c>
      <x:c r="C534" s="97">
        <x:v>ANITA WARD 806-785-6888 /ajward@morsco.com</x:v>
      </x:c>
      <x:c r="D534" s="97" t="str">
        <x:v>FPR51589</x:v>
      </x:c>
      <x:c r="E534" s="97">
        <x:v>Canon IR 400</x:v>
      </x:c>
      <x:c r="F534" s="97">
        <x:v>1079 - Lubbock Showroom</x:v>
      </x:c>
      <x:c r="G534" s="97" t="str">
        <x:v>3,001</x:v>
      </x:c>
      <x:c r="H534" s="97" t="str">
        <x:v>jamming, won't fax at times, making noses, does not copy complete</x:v>
      </x:c>
      <x:c r="I534" s="98" t="str">
        <x:v>No Work Order Remarks</x:v>
      </x:c>
    </x:row>
    <x:row r="535" spans="1:7" x14ac:dyDescent="0.25">
      <x:c r="B535" s="90">
        <x:v>5/5/2015</x:v>
      </x:c>
      <x:c r="C535" s="26">
        <x:v>Jaime Martinez 806-785-6888 /vnaik@fprus.com</x:v>
      </x:c>
      <x:c r="D535" s="26" t="str">
        <x:v>FPR51589</x:v>
      </x:c>
      <x:c r="E535" s="26">
        <x:v>Canon IR 400</x:v>
      </x:c>
      <x:c r="F535" s="26">
        <x:v>1079 - Lubbock Showroom</x:v>
      </x:c>
      <x:c r="G535" s="26" t="n">
        <x:v>3001.000000</x:v>
      </x:c>
      <x:c r="H535" s="26" t="str">
        <x:v>Keeps jamming. Completely down.</x:v>
      </x:c>
      <x:c r="I535" s="91" t="str">
        <x:v>5/6/15 Amber confirmed issue has been resolved. </x:v>
      </x:c>
    </x:row>
    <x:row r="536" spans="1:7" x14ac:dyDescent="0.25">
      <x:c r="B536" s="96">
        <x:v>9/9/2015</x:v>
      </x:c>
      <x:c r="C536" s="97">
        <x:v>ANITA WARD 806-785-6888 /AJWARD@MORSCO.COM</x:v>
      </x:c>
      <x:c r="D536" s="97" t="str">
        <x:v>FPR51589</x:v>
      </x:c>
      <x:c r="E536" s="97">
        <x:v>Canon IR 400</x:v>
      </x:c>
      <x:c r="F536" s="97">
        <x:v>1079 - Lubbock Showroom</x:v>
      </x:c>
      <x:c r="G536" s="97" t="str">
        <x:v>3,001</x:v>
      </x:c>
      <x:c r="H536" s="97" t="str">
        <x:v/>
      </x:c>
      <x:c r="I536" s="98" t="str">
        <x:v>No Work Order Remarks</x:v>
      </x:c>
    </x:row>
    <x:row r="537" spans="1:7" x14ac:dyDescent="0.25">
      <x:c r="B537" s="90">
        <x:v>6/20/2014</x:v>
      </x:c>
      <x:c r="C537" s="26">
        <x:v>Jaime 806-785-6888 /arieper@fprus.com</x:v>
      </x:c>
      <x:c r="D537" s="26" t="str">
        <x:v>FPR51590</x:v>
      </x:c>
      <x:c r="E537" s="26">
        <x:v>HP LJ M425</x:v>
      </x:c>
      <x:c r="F537" s="26">
        <x:v>1079 - Lubbock Showroom</x:v>
      </x:c>
      <x:c r="G537" s="26" t="n">
        <x:v>680.000000</x:v>
      </x:c>
      <x:c r="H537" s="26" t="str">
        <x:v>Lost communication with his laptop.</x:v>
      </x:c>
      <x:c r="I537" s="91" t="str">
        <x:v>6/23/14 Sent email to Blair for update. Call completed by Tascosa. Left VM for Jaime</x:v>
      </x:c>
    </x:row>
    <x:row r="538" spans="1:7" x14ac:dyDescent="0.25">
      <x:c r="B538" s="96">
        <x:v>1/9/2018</x:v>
      </x:c>
      <x:c r="C538" s="97">
        <x:v>Lauren Lincecum 806-241-9373 /vnaik@fprus.com</x:v>
      </x:c>
      <x:c r="D538" s="97" t="str">
        <x:v>FPR51592</x:v>
      </x:c>
      <x:c r="E538" s="97">
        <x:v>Ricoh SP C320DN</x:v>
      </x:c>
      <x:c r="F538" s="97">
        <x:v>1079 - Lubbock Showroom</x:v>
      </x:c>
      <x:c r="G538" s="97" t="str">
        <x:v>303</x:v>
      </x:c>
      <x:c r="H538" s="97" t="str">
        <x:v>Jams every time they print.</x:v>
      </x:c>
      <x:c r="I538" s="98" t="str">
        <x:v>  1/16/2018: Emailed Andy for update.  1/19/2018: Tech will be out in the next couple of hours to complete the call.  1/22/2018: Ricoh; issue resolved.  Left VM for Lauren.  Call complete. </x:v>
      </x:c>
    </x:row>
    <x:row r="539" spans="1:7" x14ac:dyDescent="0.25">
      <x:c r="B539" s="90">
        <x:v>2/24/2017</x:v>
      </x:c>
      <x:c r="C539" s="26">
        <x:v>Todd Scales 210-212-5410 /areichhart@fprus.com</x:v>
      </x:c>
      <x:c r="D539" s="26" t="str">
        <x:v>FPR51601</x:v>
      </x:c>
      <x:c r="E539" s="26">
        <x:v>HP LJ M401n</x:v>
      </x:c>
      <x:c r="F539" s="26">
        <x:v>1046 - San Antonio Downtown (1666)</x:v>
      </x:c>
      <x:c r="G539" s="26" t="n">
        <x:v>2951.000000</x:v>
      </x:c>
      <x:c r="H539" s="26" t="str">
        <x:v>printing with marks on the left side of the sheet.</x:v>
      </x:c>
      <x:c r="I539" s="91" t="str">
        <x:v>2/27/2017: Tech left VM for Todd, have not heard back - a tech has not been dispatched.   2/28/2017: MSC closed the call.  Call complete. </x:v>
      </x:c>
    </x:row>
    <x:row r="540" spans="1:7" x14ac:dyDescent="0.25">
      <x:c r="B540" s="96">
        <x:v>7/14/2016</x:v>
      </x:c>
      <x:c r="C540" s="97">
        <x:v>Ronnie Sprenger 830-275-4800 /areichhart@fprus.com</x:v>
      </x:c>
      <x:c r="D540" s="97" t="str">
        <x:v>FPR51603</x:v>
      </x:c>
      <x:c r="E540" s="97">
        <x:v>HP LJ M401n</x:v>
      </x:c>
      <x:c r="F540" s="97">
        <x:v>1114 - Uvalde</x:v>
      </x:c>
      <x:c r="G540" s="97" t="str">
        <x:v>2,670</x:v>
      </x:c>
      <x:c r="H540" s="97" t="str">
        <x:v>BLANK PAPER COMES OUT WITH EVERY PRINT</x:v>
      </x:c>
      <x:c r="I540" s="98" t="str">
        <x:v>7/18/2016: Spoke w/Jared, he stated it is an IT issue.  VG: The technician went onsite and ran internal prints and crossed over from a laptop. The blanks are coming from the network. They also had another device doing the same thing. They contacted MSC IT and turned it over to them. Call complete. </x:v>
      </x:c>
    </x:row>
    <x:row r="541" spans="1:7" x14ac:dyDescent="0.25">
      <x:c r="B541" s="90">
        <x:v>8/2/2016</x:v>
      </x:c>
      <x:c r="C541" s="26">
        <x:v>Ronnie Sprenger 830-275-4800 /areichhart@fprus.com</x:v>
      </x:c>
      <x:c r="D541" s="26" t="str">
        <x:v>FPR51603</x:v>
      </x:c>
      <x:c r="E541" s="26">
        <x:v>HP LJ M401n</x:v>
      </x:c>
      <x:c r="F541" s="26">
        <x:v>1114 - Uvalde</x:v>
      </x:c>
      <x:c r="G541" s="26" t="n">
        <x:v>2670.000000</x:v>
      </x:c>
      <x:c r="H541" s="26" t="str">
        <x:v>Updated firmware and drivers for the printer
Turned printer off and back on
Still printing blank pages when printing
</x:v>
      </x:c>
      <x:c r="I541" s="91" t="str">
        <x:v>8/3/2016: Spoke w/Ronnie, tech called as said it was an internal issue.  Emailed VG 8/4/2016: Issue is pending. 8/5/2016: IT issue. Call complete. </x:v>
      </x:c>
    </x:row>
    <x:row r="542" spans="1:7" x14ac:dyDescent="0.25">
      <x:c r="B542" s="96">
        <x:v>6/7/2016</x:v>
      </x:c>
      <x:c r="C542" s="97">
        <x:v>Arturo Maluy 972-996-2012 /vnaik@fprus.com</x:v>
      </x:c>
      <x:c r="D542" s="97" t="str">
        <x:v>FPR51644</x:v>
      </x:c>
      <x:c r="E542" s="97">
        <x:v>HP CLJ M476nw</x:v>
      </x:c>
      <x:c r="F542" s="97">
        <x:v>1106 - Dallas Expressions Home Gallery</x:v>
      </x:c>
      <x:c r="G542" s="97" t="str">
        <x:v>27</x:v>
      </x:c>
      <x:c r="H542" s="97" t="str">
        <x:v>Black vertical stripes on it.</x:v>
      </x:c>
      <x:c r="I542" s="98" t="str">
        <x:v>6/8/2016: Left VM for Arturo.  VG; replaced defective black toner. Call complete. </x:v>
      </x:c>
    </x:row>
    <x:row r="543" spans="1:7" x14ac:dyDescent="0.25">
      <x:c r="B543" s="90">
        <x:v>3/22/2016</x:v>
      </x:c>
      <x:c r="C543" s="26">
        <x:v>Gary Walker 214-429-6988 /vnaik@fprus.com</x:v>
      </x:c>
      <x:c r="D543" s="26" t="str">
        <x:v>FPR51644</x:v>
      </x:c>
      <x:c r="E543" s="26">
        <x:v>HP CLJ M476nw</x:v>
      </x:c>
      <x:c r="F543" s="26">
        <x:v>1106 - Dallas Expressions Home Gallery</x:v>
      </x:c>
      <x:c r="G543" s="26" t="n">
        <x:v>27.000000</x:v>
      </x:c>
      <x:c r="H543" s="26" t="str">
        <x:v>79 error code</x:v>
      </x:c>
      <x:c r="I543" s="91" t="str">
        <x:v>3/23/2016:  Spoke w/Gary tech has not been out.  Emailed Verity.  Verity:  Tech will be there this morning.  Spoke w/Gary it is working to his satisfacation.  Call complete.</x:v>
      </x:c>
    </x:row>
    <x:row r="544" spans="1:7" x14ac:dyDescent="0.25">
      <x:c r="B544" s="96">
        <x:v>8/1/2016</x:v>
      </x:c>
      <x:c r="C544" s="97">
        <x:v>Tim Strumm 972-432-7972 /vnaik@fprus.com</x:v>
      </x:c>
      <x:c r="D544" s="97" t="str">
        <x:v>FPR51646</x:v>
      </x:c>
      <x:c r="E544" s="97">
        <x:v>HP CLJ M476nw</x:v>
      </x:c>
      <x:c r="F544" s="97">
        <x:v>1106 - Dallas Expressions Home Gallery</x:v>
      </x:c>
      <x:c r="G544" s="97" t="str">
        <x:v>68</x:v>
      </x:c>
      <x:c r="H544" s="97" t="str">
        <x:v>Printer does not print - throw spooling error when trying to print</x:v>
      </x:c>
      <x:c r="I544" s="98" t="str">
        <x:v>No Work Order Remarks</x:v>
      </x:c>
    </x:row>
    <x:row r="545" spans="1:7" x14ac:dyDescent="0.25">
      <x:c r="B545" s="90">
        <x:v>1/10/2017</x:v>
      </x:c>
      <x:c r="C545" s="26">
        <x:v>Mark Kois  469-804-0643 /areichhart@fprus.com</x:v>
      </x:c>
      <x:c r="D545" s="26" t="str">
        <x:v>FPR51651</x:v>
      </x:c>
      <x:c r="E545" s="26">
        <x:v>HP LJ M401dn</x:v>
      </x:c>
      <x:c r="F545" s="26">
        <x:v>1105 - Dallas</x:v>
      </x:c>
      <x:c r="G545" s="26" t="n">
        <x:v>1453.000000</x:v>
      </x:c>
      <x:c r="H545" s="26" t="str">
        <x:v>Not acepting paper, roller that pulls paper is pulls paper half way and continually jams and gets stuck.</x:v>
      </x:c>
      <x:c r="I545" s="91" t="str">
        <x:v>1/11/2017: VG: reinstalled the paper correctly in the tray – cleaned and tested. Spoke w/Dave, it is now working to his satisfaction.  Call complete. </x:v>
      </x:c>
    </x:row>
    <x:row r="546" spans="1:7" x14ac:dyDescent="0.25">
      <x:c r="B546" s="96">
        <x:v>12/20/2016</x:v>
      </x:c>
      <x:c r="C546" s="97">
        <x:v>Mark Kois 469-804-0643 /areichhart@fprus.com</x:v>
      </x:c>
      <x:c r="D546" s="97" t="str">
        <x:v>FPR51651</x:v>
      </x:c>
      <x:c r="E546" s="97">
        <x:v>HP LJ M401dn</x:v>
      </x:c>
      <x:c r="F546" s="97">
        <x:v>1105 - Dallas</x:v>
      </x:c>
      <x:c r="G546" s="97" t="str">
        <x:v>1,453</x:v>
      </x:c>
      <x:c r="H546" s="97" t="str">
        <x:v>printer will not print and is tearing top right corner when it feeds paper  "No Paper pickup. Press OK to Print"</x:v>
      </x:c>
      <x:c r="I546" s="98" t="str">
        <x:v>12/22/2016: VG; We removed the jam and replaced the tray 3 roller.  MSC help desk has closed the call.  Call complete. </x:v>
      </x:c>
    </x:row>
    <x:row r="547" spans="1:7" x14ac:dyDescent="0.25">
      <x:c r="B547" s="90">
        <x:v>10/27/2015</x:v>
      </x:c>
      <x:c r="C547" s="26">
        <x:v>Mike Ortiz 505-570-5533 /vnaik@fprus.com</x:v>
      </x:c>
      <x:c r="D547" s="26" t="str">
        <x:v>FPR51656</x:v>
      </x:c>
      <x:c r="E547" s="26">
        <x:v>HP LJ M401dn</x:v>
      </x:c>
      <x:c r="F547" s="26">
        <x:v>1109 - Santa Fe</x:v>
      </x:c>
      <x:c r="G547" s="26" t="n">
        <x:v>424.000000</x:v>
      </x:c>
      <x:c r="H547" s="26" t="str">
        <x:v>502 Fuser error - same issue as last week.</x:v>
      </x:c>
      <x:c r="I547" s="91" t="str">
        <x:v>10/28/15 - Replaced fuser and it worked for a day.  They have ordered a power supply.  11/3:  Per M Cutbirth:  appears the site was having some electrical work done and once that was completed the printer has had 4 days of working with no errors.  Left...</x:v>
      </x:c>
    </x:row>
    <x:row r="548" spans="1:7" x14ac:dyDescent="0.25">
      <x:c r="B548" s="96">
        <x:v>10/20/2015</x:v>
      </x:c>
      <x:c r="C548" s="97">
        <x:v>Beau Ellis 505-570-5533 /jrogers@fprus.com</x:v>
      </x:c>
      <x:c r="D548" s="97" t="str">
        <x:v>FPR51656</x:v>
      </x:c>
      <x:c r="E548" s="97">
        <x:v>HP LJ M401dn</x:v>
      </x:c>
      <x:c r="F548" s="97">
        <x:v>1109 - Santa Fe</x:v>
      </x:c>
      <x:c r="G548" s="97" t="str">
        <x:v>424</x:v>
      </x:c>
      <x:c r="H548" s="97" t="str">
        <x:v>502 fuse error</x:v>
      </x:c>
      <x:c r="I548" s="98" t="str">
        <x:v>10/21:  Spoke w/mike it is working to his satisfaction.  Call complete.  Marked complete.</x:v>
      </x:c>
    </x:row>
    <x:row r="549" spans="1:7" x14ac:dyDescent="0.25">
      <x:c r="B549" s="90">
        <x:v>4/14/2017</x:v>
      </x:c>
      <x:c r="C549" s="26">
        <x:v>Ram Saenz 915-206-3720 /areichhart@fprus.com</x:v>
      </x:c>
      <x:c r="D549" s="26" t="str">
        <x:v>FPR51659</x:v>
      </x:c>
      <x:c r="E549" s="26">
        <x:v>HP LJ M401dn</x:v>
      </x:c>
      <x:c r="F549" s="26">
        <x:v>1100 - El Paso</x:v>
      </x:c>
      <x:c r="G549" s="26" t="n">
        <x:v>2764.000000</x:v>
      </x:c>
      <x:c r="H549" s="26" t="str">
        <x:v>Vertical lines on all printouts. also, printing out extra blank pages with printouts.</x:v>
      </x:c>
      <x:c r="I549" s="91" t="str">
        <x:v>  4/18/2017:   VG; IT issue. 4/20/2017: waiting for a reply from help desk  4/24/2017: Will close at the EOB, if not directed otherwise from Help Desk. Call complete. </x:v>
      </x:c>
    </x:row>
    <x:row r="550" spans="1:7" x14ac:dyDescent="0.25">
      <x:c r="B550" s="96">
        <x:v>6/7/2016</x:v>
      </x:c>
      <x:c r="C550" s="97">
        <x:v>Cody Petty 469-280-0004 /areichhart@yahoo.com</x:v>
      </x:c>
      <x:c r="D550" s="97" t="str">
        <x:v>FPR51662</x:v>
      </x:c>
      <x:c r="E550" s="97">
        <x:v>HP LJ M401dn</x:v>
      </x:c>
      <x:c r="F550" s="97">
        <x:v>4001 - Denver, CO</x:v>
      </x:c>
      <x:c r="G550" s="97" t="str">
        <x:v>2,114</x:v>
      </x:c>
      <x:c r="H550" s="97" t="str">
        <x:v>Gives message: "Initializing. No paper pickup"</x:v>
      </x:c>
      <x:c r="I550" s="98" t="str">
        <x:v>6/8/2016: Spoke w/Cody, tech has not been out.  VG; formatter will be in today. Tech will be out tomorrow.  Cody is updated.  6/9/2016: tech was there when I called. VG; call is complete.  Spoke w/ JP, device is now working to their satisfaction. Call ...</x:v>
      </x:c>
    </x:row>
    <x:row r="551" spans="1:7" x14ac:dyDescent="0.25">
      <x:c r="B551" s="90">
        <x:v>5/3/2018</x:v>
      </x:c>
      <x:c r="C551" s="26">
        <x:v>Mike Romero 303-710-3284 /sbrasfield@fprus.com</x:v>
      </x:c>
      <x:c r="D551" s="26" t="str">
        <x:v>FPR51662</x:v>
      </x:c>
      <x:c r="E551" s="26">
        <x:v>HP LJ M401dn</x:v>
      </x:c>
      <x:c r="F551" s="26">
        <x:v>4001 - Denver, CO</x:v>
      </x:c>
      <x:c r="G551" s="26" t="n">
        <x:v>2114.000000</x:v>
      </x:c>
      <x:c r="H551" s="26" t="str">
        <x:v>Toner is leaving streaks all over pages</x:v>
      </x:c>
      <x:c r="I551" s="91" t="str">
        <x:v>5/4/2018: ABP; Replaced toner. Spoke w/Mike, issue resolved. Call complete. </x:v>
      </x:c>
    </x:row>
    <x:row r="552" spans="1:7" x14ac:dyDescent="0.25">
      <x:c r="B552" s="96">
        <x:v>3/7/2017</x:v>
      </x:c>
      <x:c r="C552" s="97">
        <x:v>Stephanie Walker 817-444-3215 /areichhart@fprus.com</x:v>
      </x:c>
      <x:c r="D552" s="97" t="str">
        <x:v>FPR51664</x:v>
      </x:c>
      <x:c r="E552" s="97">
        <x:v>HP LJ M401dn</x:v>
      </x:c>
      <x:c r="F552" s="97">
        <x:v>1060 - Azle</x:v>
      </x:c>
      <x:c r="G552" s="97" t="str">
        <x:v>1,790</x:v>
      </x:c>
      <x:c r="H552" s="97" t="str">
        <x:v>is printing badly. We cannot read what is being printed on the column with the amounts. We have changed the ink cartridge to see if it helps and it doesn't.</x:v>
      </x:c>
      <x:c r="I552" s="98" t="str">
        <x:v>3/8/2017: Tech was onsite this morning, R/S for part - ETA tomorrow.  3/9/2017: Spoke w/Stephanie, it is now working to her satisfaction.  Call complete. </x:v>
      </x:c>
    </x:row>
    <x:row r="553" spans="1:7" x14ac:dyDescent="0.25">
      <x:c r="B553" s="90">
        <x:v>6/14/2018</x:v>
      </x:c>
      <x:c r="C553" s="26">
        <x:v>Rick McCracken 575-437-5620 /areichhart@fprus.com</x:v>
      </x:c>
      <x:c r="D553" s="26" t="str">
        <x:v>FPR51668</x:v>
      </x:c>
      <x:c r="E553" s="26">
        <x:v>HP LJ M401dn</x:v>
      </x:c>
      <x:c r="F553" s="26">
        <x:v>1039 - Alamogordo</x:v>
      </x:c>
      <x:c r="G553" s="26" t="n">
        <x:v>4194.000000</x:v>
      </x:c>
      <x:c r="H553" s="26" t="str">
        <x:v>printer needs cleaning,prints out ghost images</x:v>
      </x:c>
      <x:c r="I553" s="91" t="str">
        <x:v> 6/22/2018: Emailed for a n update.  6/25/2018: Tech will be out between 1-3 today. 6/26/2018: Issue resolved, replaced fuser. Spoke w/Rick, issue resolved.  Call complete.   </x:v>
      </x:c>
    </x:row>
    <x:row r="554" spans="1:7" x14ac:dyDescent="0.25">
      <x:c r="B554" s="96">
        <x:v>7/26/2016</x:v>
      </x:c>
      <x:c r="C554" s="97">
        <x:v>Shawn Dozier 575-525-2555 /areichhart@fprus.com</x:v>
      </x:c>
      <x:c r="D554" s="97" t="str">
        <x:v>FPR51670</x:v>
      </x:c>
      <x:c r="E554" s="97">
        <x:v>HP LJ M401dn</x:v>
      </x:c>
      <x:c r="F554" s="97">
        <x:v>1040 - Las Cruces</x:v>
      </x:c>
      <x:c r="G554" s="97" t="str">
        <x:v>1,638</x:v>
      </x:c>
      <x:c r="H554" s="97" t="str">
        <x:v>Device is having a hard time trying to print.</x:v>
      </x:c>
      <x:c r="I554" s="98" t="str">
        <x:v>7/27/2016: Spoke w/Shawn, tech has not been out.  VG; parts will arrive before noon, will send tech out. Asked them to give ETA to end user.   7/28/2016: Spoke w/Bradly, tech was out and device is now working. Call complete. </x:v>
      </x:c>
    </x:row>
    <x:row r="555" spans="1:7" x14ac:dyDescent="0.25">
      <x:c r="B555" s="90">
        <x:v>6/14/2018</x:v>
      </x:c>
      <x:c r="C555" s="26">
        <x:v>Shawn Dozier 575-525-2555 /areichhart@fprus.com</x:v>
      </x:c>
      <x:c r="D555" s="26" t="str">
        <x:v>FPR51670</x:v>
      </x:c>
      <x:c r="E555" s="26">
        <x:v>HP LJ M401dn</x:v>
      </x:c>
      <x:c r="F555" s="26">
        <x:v>1040 - Las Cruces</x:v>
      </x:c>
      <x:c r="G555" s="26" t="n">
        <x:v>1638.000000</x:v>
      </x:c>
      <x:c r="H555" s="26" t="str">
        <x:v>not printing</x:v>
      </x:c>
      <x:c r="I555" s="91" t="str">
        <x:v>6/19/2018: VG; Tech trouble shot connection, performed cold reset, firmware update, reloaded all network settings, contacted site IT to update software, tested. Waited for 5 mins, unable to reach Shawn.  Call complete. </x:v>
      </x:c>
    </x:row>
    <x:row r="556" spans="1:7" x14ac:dyDescent="0.25">
      <x:c r="B556" s="96">
        <x:v>6/19/2017</x:v>
      </x:c>
      <x:c r="C556" s="97">
        <x:v>Shawn Dozier 575-525-2555 /vnaik@fprus.com</x:v>
      </x:c>
      <x:c r="D556" s="97" t="str">
        <x:v>FPR51671</x:v>
      </x:c>
      <x:c r="E556" s="97">
        <x:v>HP LJ M401dn</x:v>
      </x:c>
      <x:c r="F556" s="97">
        <x:v>1040 - Las Cruces</x:v>
      </x:c>
      <x:c r="G556" s="97" t="str">
        <x:v>3,335</x:v>
      </x:c>
      <x:c r="H556" s="97" t="str">
        <x:v>Display stating jam at cartridge. Reseated cartridge, but keep getting error.</x:v>
      </x:c>
      <x:c r="I556" s="98" t="str">
        <x:v> 6/30/2017: VG: technician replaced the roller and sep pad, we shipped a paper tray and the end user installed it. Spoke w/Patti, ok to close.  Call complete. </x:v>
      </x:c>
    </x:row>
    <x:row r="557" spans="1:7" x14ac:dyDescent="0.25">
      <x:c r="B557" s="90">
        <x:v>7/26/2016</x:v>
      </x:c>
      <x:c r="C557" s="26">
        <x:v>Shawn Dozier 575-525-2555 /areichhart@fprus.com</x:v>
      </x:c>
      <x:c r="D557" s="26" t="str">
        <x:v>FPR51671</x:v>
      </x:c>
      <x:c r="E557" s="26">
        <x:v>HP LJ M401dn</x:v>
      </x:c>
      <x:c r="F557" s="26">
        <x:v>1040 - Las Cruces</x:v>
      </x:c>
      <x:c r="G557" s="26" t="n">
        <x:v>3335.000000</x:v>
      </x:c>
      <x:c r="H557" s="26" t="str">
        <x:v>Device is having a hard time grabbing the paper when trying to print.</x:v>
      </x:c>
      <x:c r="I557" s="91" t="str">
        <x:v>7/27/2016: Spoke w/Shawn, tech has not been out.  VG; parts will arrive before noon, will send tech out. Asked them to give ETA to end user.  7/28/2016: Spoke w/Bradly, tech was out and device is now working. Call complete. </x:v>
      </x:c>
    </x:row>
    <x:row r="558" spans="1:7" x14ac:dyDescent="0.25">
      <x:c r="B558" s="96">
        <x:v>10/19/2015</x:v>
      </x:c>
      <x:c r="C558" s="97">
        <x:v>JR Timberlake 575-525-2555 /jrogers@fprus.com</x:v>
      </x:c>
      <x:c r="D558" s="97" t="str">
        <x:v>FPR51671</x:v>
      </x:c>
      <x:c r="E558" s="97">
        <x:v>HP LJ M401dn</x:v>
      </x:c>
      <x:c r="F558" s="97">
        <x:v>1040 - Las Cruces</x:v>
      </x:c>
      <x:c r="G558" s="97" t="str">
        <x:v>3,335</x:v>
      </x:c>
      <x:c r="H558" s="97" t="str">
        <x:v>Tray 3 is no longer feeding the paper. Giving Error "unable to get paper" then transistions to another tray.</x:v>
      </x:c>
      <x:c r="I558" s="98" t="str">
        <x:v>10/20:  Spoke w/JR it is working to his satisfaction.  Call complete.  Marked complete.</x:v>
      </x:c>
    </x:row>
    <x:row r="559" spans="1:7" x14ac:dyDescent="0.25">
      <x:c r="B559" s="90">
        <x:v>9/27/2018</x:v>
      </x:c>
      <x:c r="C559" s="26">
        <x:v>Marty Boiko 949-679-8414 /vnaik@fprus.com</x:v>
      </x:c>
      <x:c r="D559" s="26" t="str">
        <x:v>FPR51672</x:v>
      </x:c>
      <x:c r="E559" s="26">
        <x:v>HP LJ M401dn</x:v>
      </x:c>
      <x:c r="F559" s="26">
        <x:v>2003 - Irvine</x:v>
      </x:c>
      <x:c r="G559" s="26" t="n">
        <x:v>114.000000</x:v>
      </x:c>
      <x:c r="H559" s="26" t="str">
        <x:v>Print jobs are stuck in print queue - unable to cancel or print.  Cycling power did not resolve issue.</x:v>
      </x:c>
      <x:c r="I559" s="91" t="str">
        <x:v>9/28/2018: Unable to reach Marty.  VG; there were multiple stores printing to this printer. The jobs from other places were stuck in the queue, it was an IT issue. The technician worked with them and got it cleared up.  Call is billable. Closing call. </x:v>
      </x:c>
    </x:row>
    <x:row r="560" spans="1:7" x14ac:dyDescent="0.25">
      <x:c r="B560" s="96">
        <x:v>6/11/2018</x:v>
      </x:c>
      <x:c r="C560" s="97">
        <x:v>Sharmin Welch 6026209356 /sswelch@morsco.com</x:v>
      </x:c>
      <x:c r="D560" s="97" t="str">
        <x:v>FPR51675</x:v>
      </x:c>
      <x:c r="E560" s="97">
        <x:v>HP LJ M401dn</x:v>
      </x:c>
      <x:c r="F560" s="97">
        <x:v>3003 - Gilbert, AZ</x:v>
      </x:c>
      <x:c r="G560" s="97" t="str">
        <x:v>2,036</x:v>
      </x:c>
      <x:c r="H560" s="97" t="str">
        <x:v>out of toner - for showroom 3003 - EHG Gilbert AZ</x:v>
      </x:c>
      <x:c r="I560" s="98" t="str">
        <x:v>No Work Order Remarks</x:v>
      </x:c>
    </x:row>
    <x:row r="561" spans="1:7" x14ac:dyDescent="0.25">
      <x:c r="B561" s="90">
        <x:v>8/18/2017</x:v>
      </x:c>
      <x:c r="C561" s="26">
        <x:v>Kathy Moses 310-597-4550 /vnaik@fprus.com</x:v>
      </x:c>
      <x:c r="D561" s="26" t="str">
        <x:v>FPR55902</x:v>
      </x:c>
      <x:c r="E561" s="26">
        <x:v>HP CLJ M477fdw</x:v>
      </x:c>
      <x:c r="F561" s="26">
        <x:v>1123 - Kohler Signature Store</x:v>
      </x:c>
      <x:c r="G561" s="26" t="n">
        <x:v>354.000000</x:v>
      </x:c>
      <x:c r="H561" s="26" t="str">
        <x:v>Jamming - unable to access and remove jam.</x:v>
      </x:c>
      <x:c r="I561" s="91" t="str">
        <x:v>  8/23/2017: Part is in, waiting for an ETA when a tech will be out.  8/23/2017: LDI; Replaced fuser assembly and tested, all print jobs from queue printed.  Spoke w/Kathy, it is now working to her satisfaction.  Call complete.</x:v>
      </x:c>
    </x:row>
    <x:row r="562" spans="1:7" x14ac:dyDescent="0.25">
      <x:c r="B562" s="96">
        <x:v>8/17/2017</x:v>
      </x:c>
      <x:c r="C562" s="97">
        <x:v>Kathy Moses 8062814149 /kymoses@morsco.com</x:v>
      </x:c>
      <x:c r="D562" s="97" t="str">
        <x:v>FPR55902</x:v>
      </x:c>
      <x:c r="E562" s="97">
        <x:v>HP CLJ M477fdw</x:v>
      </x:c>
      <x:c r="F562" s="97">
        <x:v>1123 - Kohler Signature Store</x:v>
      </x:c>
      <x:c r="G562" s="97" t="str">
        <x:v>354</x:v>
      </x:c>
      <x:c r="H562" s="97" t="str">
        <x:v>Paper is jammed in our main showroom floor printer.  We opened from back and front. There is not a way to access the paper.</x:v>
      </x:c>
      <x:c r="I562" s="98" t="str">
        <x:v>No Work Order Remarks</x:v>
      </x:c>
    </x:row>
    <x:row r="563" spans="1:7" x14ac:dyDescent="0.25">
      <x:c r="B563" s="90">
        <x:v>9/11/2017</x:v>
      </x:c>
      <x:c r="C563" s="26">
        <x:v>Kathy Moses 310-597-4550 /vnaik@fprus.com</x:v>
      </x:c>
      <x:c r="D563" s="26" t="str">
        <x:v>FPR55902</x:v>
      </x:c>
      <x:c r="E563" s="26">
        <x:v>HP CLJ M477fdw</x:v>
      </x:c>
      <x:c r="F563" s="26">
        <x:v>1123 - Kohler Signature Store</x:v>
      </x:c>
      <x:c r="G563" s="26" t="n">
        <x:v>354.000000</x:v>
      </x:c>
      <x:c r="H563" s="26" t="str">
        <x:v>Not printing - unable to ping. Confirmed it was set to DHCP</x:v>
      </x:c>
      <x:c r="I563" s="91" t="str">
        <x:v>9/11/2017 - MSC closed the call. Marking complete. </x:v>
      </x:c>
    </x:row>
    <x:row r="564" spans="1:7" x14ac:dyDescent="0.25">
      <x:c r="B564" s="96">
        <x:v>2/22/2017</x:v>
      </x:c>
      <x:c r="C564" s="97">
        <x:v>Kathy Moses 8062814149 /kymoses@morsco.com</x:v>
      </x:c>
      <x:c r="D564" s="97" t="str">
        <x:v>FPR55902</x:v>
      </x:c>
      <x:c r="E564" s="97">
        <x:v>HP CLJ M477fdw</x:v>
      </x:c>
      <x:c r="F564" s="97">
        <x:v>1123 - Kohler Signature Store</x:v>
      </x:c>
      <x:c r="G564" s="97" t="str">
        <x:v>354</x:v>
      </x:c>
      <x:c r="H564" s="97" t="str">
        <x:v>Some pages are printing in all blue.</x:v>
      </x:c>
      <x:c r="I564" s="98" t="str">
        <x:v>2/23/2017: Called and emailed Kathy - no MSC help desk ticket.  2/24/2017: Help desk ticket was put it - call dispatched.   2/27/2017: LDI; general service &amp; replaced color drums, tested by customer.  Emailed Kathy.  Call complete. </x:v>
      </x:c>
    </x:row>
    <x:row r="565" spans="1:7" x14ac:dyDescent="0.25">
      <x:c r="B565" s="90">
        <x:v>5/17/2017</x:v>
      </x:c>
      <x:c r="C565" s="26">
        <x:v>Kathy Moses 8062814149 /kymoses@morsco.com</x:v>
      </x:c>
      <x:c r="D565" s="26" t="str">
        <x:v>FPR55902</x:v>
      </x:c>
      <x:c r="E565" s="26">
        <x:v>HP CLJ M477fdw</x:v>
      </x:c>
      <x:c r="F565" s="26">
        <x:v>1123 - Kohler Signature Store</x:v>
      </x:c>
      <x:c r="G565" s="26" t="n">
        <x:v>354.000000</x:v>
      </x:c>
      <x:c r="H565" s="26" t="str">
        <x:v/>
      </x:c>
      <x:c r="I565" s="91" t="str">
        <x:v>No Work Order Remarks</x:v>
      </x:c>
    </x:row>
    <x:row r="566" spans="1:7" x14ac:dyDescent="0.25">
      <x:c r="B566" s="96">
        <x:v>9/12/2018</x:v>
      </x:c>
      <x:c r="C566" s="97">
        <x:v>Adam Brown 310-597-4550 /vnaik@fprus.com</x:v>
      </x:c>
      <x:c r="D566" s="97" t="str">
        <x:v>FPR55902</x:v>
      </x:c>
      <x:c r="E566" s="97">
        <x:v>HP CLJ M477fdw</x:v>
      </x:c>
      <x:c r="F566" s="97">
        <x:v>1123 - Kohler Signature Store</x:v>
      </x:c>
      <x:c r="G566" s="97" t="str">
        <x:v>354</x:v>
      </x:c>
      <x:c r="H566" s="97" t="str">
        <x:v>Unresponsive. Will not print - unable to access on web interface.</x:v>
      </x:c>
      <x:c r="I566" s="98" t="str">
        <x:v> 9/19/2018: Unable to reach Adam. VG; trying to print - machine not setup on wireless network. Tech assisted in setting it up on wireless network but signal was weak. Suggested the machine be hard wired to network. Turned over to end user &amp; their IT.  ...</x:v>
      </x:c>
    </x:row>
    <x:row r="567" spans="1:7" x14ac:dyDescent="0.25">
      <x:c r="B567" s="90">
        <x:v>10/7/2016</x:v>
      </x:c>
      <x:c r="C567" s="26">
        <x:v>Kathy Moses 310-597-4550 /vnaik@fprus.com</x:v>
      </x:c>
      <x:c r="D567" s="26" t="str">
        <x:v>FPR55902</x:v>
      </x:c>
      <x:c r="E567" s="26">
        <x:v>HP CLJ M477fdw</x:v>
      </x:c>
      <x:c r="F567" s="26">
        <x:v>1123 - Kohler Signature Store</x:v>
      </x:c>
      <x:c r="G567" s="26" t="n">
        <x:v>354.000000</x:v>
      </x:c>
      <x:c r="H567" s="26" t="str">
        <x:v>Colors printed are off.  Also going into sleep mode often and toner is smearing.</x:v>
      </x:c>
      <x:c r="I567" s="91" t="str">
        <x:v> 10/12/2016:. Set sleep mode to 1 hr. from 15 minutes, did firmware upgrade, improved copy quality but still has high yellow tine, customer is not using compatible toners, advised Kathy. Spoke w/Jen, device is not connected to network.  IT issue.  Call...</x:v>
      </x:c>
    </x:row>
    <x:row r="568" spans="1:7" x14ac:dyDescent="0.25">
      <x:c r="B568" s="96">
        <x:v>8/13/2018</x:v>
      </x:c>
      <x:c r="C568" s="97">
        <x:v>James Fakas 8307674313 /vnaik@fprus.com</x:v>
      </x:c>
      <x:c r="D568" s="97" t="str">
        <x:v>FPR55903</x:v>
      </x:c>
      <x:c r="E568" s="97">
        <x:v>HP LJ M401dn</x:v>
      </x:c>
      <x:c r="F568" s="97">
        <x:v>1320 - Columbia, SC</x:v>
      </x:c>
      <x:c r="G568" s="97" t="str">
        <x:v>895</x:v>
      </x:c>
      <x:c r="H568" s="97" t="str">
        <x:v>Printer needs to be cleaned.</x:v>
      </x:c>
      <x:c r="I568" s="98" t="str">
        <x:v>8/13/2018: COS; r/s for part - No ETA yet. Should be here in a couple of days.   8/16/2018: COS; replaced ADF maintenance kit to resolve paper skipping issues.  Tested all modes ok.  Emailed Eric.  Call complete. </x:v>
      </x:c>
    </x:row>
    <x:row r="569" spans="1:7" x14ac:dyDescent="0.25">
      <x:c r="B569" s="90">
        <x:v>8/13/2018</x:v>
      </x:c>
      <x:c r="C569" s="26">
        <x:v>James Fakas 8307674313 /vnaik@fprus.com</x:v>
      </x:c>
      <x:c r="D569" s="26" t="str">
        <x:v>FPR55905</x:v>
      </x:c>
      <x:c r="E569" s="26">
        <x:v>HP LJ M401dn</x:v>
      </x:c>
      <x:c r="F569" s="26">
        <x:v>1320 - Columbia, SC</x:v>
      </x:c>
      <x:c r="G569" s="26" t="n">
        <x:v>3150.000000</x:v>
      </x:c>
      <x:c r="H569" s="26" t="str">
        <x:v>Needs cleaning</x:v>
      </x:c>
      <x:c r="I569" s="91" t="str">
        <x:v>8/13/2018: COS; r/s for part - No ETA yet. Should be here in a couple of days.   8/16/2018: COS; replaced ADF maintenance kit to resolve paper skipping issues.  Tested all modes ok.  Emailed Eric.  Call complete. </x:v>
      </x:c>
    </x:row>
    <x:row r="570" spans="1:7" x14ac:dyDescent="0.25">
      <x:c r="B570" s="96">
        <x:v>11/20/2017</x:v>
      </x:c>
      <x:c r="C570" s="97">
        <x:v>Zane Wright 325-677-8174 /vnaik@fprus.com</x:v>
      </x:c>
      <x:c r="D570" s="97" t="str">
        <x:v>FPR55909</x:v>
      </x:c>
      <x:c r="E570" s="97">
        <x:v>HP LJ M402dn</x:v>
      </x:c>
      <x:c r="F570" s="97">
        <x:v>1001 - Abilene</x:v>
      </x:c>
      <x:c r="G570" s="97" t="str">
        <x:v>2,239</x:v>
      </x:c>
      <x:c r="H570" s="97" t="str">
        <x:v>Jamming and clicking loudly.</x:v>
      </x:c>
      <x:c r="I570" s="98" t="str">
        <x:v>11/21/2017: VG; removed the jam &amp; cleaned the device.  Left VM for Zane.  Call complete.  </x:v>
      </x:c>
    </x:row>
    <x:row r="571" spans="1:7" x14ac:dyDescent="0.25">
      <x:c r="B571" s="90">
        <x:v>10/2/2018</x:v>
      </x:c>
      <x:c r="C571" s="26">
        <x:v>Zane Wright 325-677-8174 /areichhart@fprus.com</x:v>
      </x:c>
      <x:c r="D571" s="26" t="str">
        <x:v>FPR55911</x:v>
      </x:c>
      <x:c r="E571" s="26">
        <x:v>HP LJ M402dn</x:v>
      </x:c>
      <x:c r="F571" s="26">
        <x:v>1001 - Abilene</x:v>
      </x:c>
      <x:c r="G571" s="26" t="n">
        <x:v>1497.000000</x:v>
      </x:c>
      <x:c r="H571" s="26" t="str">
        <x:v>Printer is not recognizing Tray 1. Printer automatically prints from Tray 3 but does not allow printing from Tray 1</x:v>
      </x:c>
      <x:c r="I571" s="91" t="str">
        <x:v>10/3/2018: VG; had them adjust the paper tray settings.   Spoke w/Doug, issue resolved.  Call complete. </x:v>
      </x:c>
    </x:row>
    <x:row r="572" spans="1:7" x14ac:dyDescent="0.25">
      <x:c r="B572" s="96">
        <x:v>6/6/2016</x:v>
      </x:c>
      <x:c r="C572" s="97">
        <x:v>Melinda Sawey 817-341-9279 /vnaik@fprus.com</x:v>
      </x:c>
      <x:c r="D572" s="97" t="str">
        <x:v>FPR55911</x:v>
      </x:c>
      <x:c r="E572" s="97">
        <x:v>HP LJ M402dn</x:v>
      </x:c>
      <x:c r="F572" s="97">
        <x:v>1001 - Abilene</x:v>
      </x:c>
      <x:c r="G572" s="97" t="str">
        <x:v>1,497</x:v>
      </x:c>
      <x:c r="H572" s="97" t="str">
        <x:v>Every ticket that prints from the warehouse printer prints an extra page stating "PCL XL Warning Illegal Media Source."</x:v>
      </x:c>
      <x:c r="I572" s="98" t="str">
        <x:v>6/7/2016: Left VM for Melinda. Service call has been Canceled by MSC help desk.  Call complete. </x:v>
      </x:c>
    </x:row>
    <x:row r="573" spans="1:7" x14ac:dyDescent="0.25">
      <x:c r="B573" s="90">
        <x:v>7/3/2017</x:v>
      </x:c>
      <x:c r="C573" s="26">
        <x:v>Johnny NOrhawitz 713-781-2222 /vnaik@fprus.com</x:v>
      </x:c>
      <x:c r="D573" s="26" t="str">
        <x:v>FPR55912</x:v>
      </x:c>
      <x:c r="E573" s="26">
        <x:v>HP LJ M401n</x:v>
      </x:c>
      <x:c r="F573" s="26">
        <x:v>1116 - Expressions Home Gallery</x:v>
      </x:c>
      <x:c r="G573" s="26" t="n">
        <x:v>4524.000000</x:v>
      </x:c>
      <x:c r="H573" s="26" t="str">
        <x:v>Showing offline and not connecting to service even though printer is showing "ready" and online.</x:v>
      </x:c>
      <x:c r="I573" s="91" t="str">
        <x:v>7/5/2017: VG; tech is scheduled to go out today.  7/6/2017: MSC closed the call.  Call complete. </x:v>
      </x:c>
    </x:row>
    <x:row r="574" spans="1:7" x14ac:dyDescent="0.25">
      <x:c r="B574" s="96">
        <x:v>7/5/2017</x:v>
      </x:c>
      <x:c r="C574" s="97">
        <x:v>Johnny Norhawitz 713-781-2222 /areichhart@fprus.com</x:v>
      </x:c>
      <x:c r="D574" s="97" t="str">
        <x:v>FPR55912</x:v>
      </x:c>
      <x:c r="E574" s="97">
        <x:v>HP LJ M401n</x:v>
      </x:c>
      <x:c r="F574" s="97">
        <x:v>1116 - Expressions Home Gallery</x:v>
      </x:c>
      <x:c r="G574" s="97" t="str">
        <x:v>4,524</x:v>
      </x:c>
      <x:c r="H574" s="97" t="str">
        <x:v>not printing</x:v>
      </x:c>
      <x:c r="I574" s="98" t="str">
        <x:v> 7/6/2017: MSC closed the call.  Call complete. </x:v>
      </x:c>
    </x:row>
    <x:row r="575" spans="1:7" x14ac:dyDescent="0.25">
      <x:c r="B575" s="90">
        <x:v>9/12/2016</x:v>
      </x:c>
      <x:c r="C575" s="26">
        <x:v>RA 7137812222 /rawilliams@morso.com</x:v>
      </x:c>
      <x:c r="D575" s="26" t="str">
        <x:v>FPR55912</x:v>
      </x:c>
      <x:c r="E575" s="26">
        <x:v>HP LJ M401n</x:v>
      </x:c>
      <x:c r="F575" s="26">
        <x:v>1116 - Expressions Home Gallery</x:v>
      </x:c>
      <x:c r="G575" s="26" t="n">
        <x:v>4524.000000</x:v>
      </x:c>
      <x:c r="H575" s="26" t="str">
        <x:v/>
      </x:c>
      <x:c r="I575" s="91" t="str">
        <x:v>No Work Order Remarks</x:v>
      </x:c>
    </x:row>
    <x:row r="576" spans="1:7" x14ac:dyDescent="0.25">
      <x:c r="B576" s="96">
        <x:v>6/6/2018</x:v>
      </x:c>
      <x:c r="C576" s="97">
        <x:v>Zane Wright 3256778174 /vnaik@fprus.com</x:v>
      </x:c>
      <x:c r="D576" s="97" t="str">
        <x:v>FPR55913</x:v>
      </x:c>
      <x:c r="E576" s="97">
        <x:v>HP LJ M402dn</x:v>
      </x:c>
      <x:c r="F576" s="97">
        <x:v>1001 - Abilene A/C</x:v>
      </x:c>
      <x:c r="G576" s="97" t="str">
        <x:v>1,294</x:v>
      </x:c>
      <x:c r="H576" s="97" t="str">
        <x:v>Unable to print and making a clicking noise. Printer was just fixed.</x:v>
      </x:c>
      <x:c r="I576" s="98" t="str">
        <x:v>6/7/2018: VG; Tech is going back out today.  6/8/2018: VG; have paged the technician for an ETA. He should be onsite today, I am just trying to determine when. 6/9/2018: Replaced toner.  Issue resolved. Unable to reach Zane.  Call complete. </x:v>
      </x:c>
    </x:row>
    <x:row r="577" spans="1:7" x14ac:dyDescent="0.25">
      <x:c r="B577" s="90">
        <x:v>6/4/2018</x:v>
      </x:c>
      <x:c r="C577" s="26">
        <x:v>Zane Wright 325-677-8174 /vnaik@fprus.com</x:v>
      </x:c>
      <x:c r="D577" s="26" t="str">
        <x:v>FPR55913</x:v>
      </x:c>
      <x:c r="E577" s="26">
        <x:v>HP LJ M402dn</x:v>
      </x:c>
      <x:c r="F577" s="26">
        <x:v>1001 - Abilene A/C</x:v>
      </x:c>
      <x:c r="G577" s="26" t="n">
        <x:v>1294.000000</x:v>
      </x:c>
      <x:c r="H577" s="26" t="str">
        <x:v>Tray 2 not recognized as having paper.</x:v>
      </x:c>
      <x:c r="I577" s="91" t="str">
        <x:v>6/5/2018: tech will be onsite today. 6/6/2018: VG; Replaced the feed rollers &amp; cleaned the machine.  Spoke w/Roma, issue is resolved.  Call complete. </x:v>
      </x:c>
    </x:row>
    <x:row r="578" spans="1:7" x14ac:dyDescent="0.25">
      <x:c r="B578" s="96">
        <x:v>2/14/2017</x:v>
      </x:c>
      <x:c r="C578" s="97">
        <x:v>Mamie Beyer 2103497878 /mpbeyer@morsco.com</x:v>
      </x:c>
      <x:c r="D578" s="97" t="str">
        <x:v>FPR55916</x:v>
      </x:c>
      <x:c r="E578" s="97">
        <x:v>HP LJ M401n</x:v>
      </x:c>
      <x:c r="F578" s="97">
        <x:v>1007 - Houston Central</x:v>
      </x:c>
      <x:c r="G578" s="97" t="str">
        <x:v>611</x:v>
      </x:c>
      <x:c r="H578" s="97" t="str">
        <x:v>need toner cartridge for CF280A</x:v>
      </x:c>
      <x:c r="I578" s="98" t="str">
        <x:v>No Work Order Remarks</x:v>
      </x:c>
    </x:row>
    <x:row r="579" spans="1:7" x14ac:dyDescent="0.25">
      <x:c r="B579" s="90">
        <x:v>10/6/2016</x:v>
      </x:c>
      <x:c r="C579" s="26">
        <x:v>Jenna Evans 858-433-9200 /vnaik@fprus.com</x:v>
      </x:c>
      <x:c r="D579" s="26" t="str">
        <x:v>FPR55934</x:v>
      </x:c>
      <x:c r="E579" s="26">
        <x:v>HP LJ M401n</x:v>
      </x:c>
      <x:c r="F579" s="26">
        <x:v>1122 - Expressions Home Gallery</x:v>
      </x:c>
      <x:c r="G579" s="26" t="n">
        <x:v>33.000000</x:v>
      </x:c>
      <x:c r="H579" s="26" t="str">
        <x:v>Parts of the page are magnified when printing.</x:v>
      </x:c>
      <x:c r="I579" s="91" t="str">
        <x:v>Printer is fine:  - problem is with one of the user's computer ( it prints in a smaller font )suspect it is a driver issues but were not allowed to access that person's computer since she was not there All other users of that printer have no issues. IT...</x:v>
      </x:c>
    </x:row>
    <x:row r="580" spans="1:7" x14ac:dyDescent="0.25">
      <x:c r="B580" s="96">
        <x:v>8/4/2016</x:v>
      </x:c>
      <x:c r="C580" s="97">
        <x:v>kay 432-520-0242 /lduree@morsco.com</x:v>
      </x:c>
      <x:c r="D580" s="97" t="str">
        <x:v>FPR55935</x:v>
      </x:c>
      <x:c r="E580" s="97">
        <x:v>HP LJ M402dn</x:v>
      </x:c>
      <x:c r="F580" s="97">
        <x:v>1011 - Midland Showroom</x:v>
      </x:c>
      <x:c r="G580" s="97" t="str">
        <x:v>1,928</x:v>
      </x:c>
      <x:c r="H580" s="97" t="str">
        <x:v>cartridge</x:v>
      </x:c>
      <x:c r="I580" s="98" t="str">
        <x:v>No Work Order Remarks</x:v>
      </x:c>
    </x:row>
    <x:row r="581" spans="1:7" x14ac:dyDescent="0.25">
      <x:c r="B581" s="90">
        <x:v>6/29/2017</x:v>
      </x:c>
      <x:c r="C581" s="26">
        <x:v>Joe Combs 432-263-8411 /areichhart@fprus.com</x:v>
      </x:c>
      <x:c r="D581" s="26" t="str">
        <x:v>FPR55937</x:v>
      </x:c>
      <x:c r="E581" s="26">
        <x:v>HP LJ M402dn</x:v>
      </x:c>
      <x:c r="F581" s="26">
        <x:v>1010 - Big Spring</x:v>
      </x:c>
      <x:c r="G581" s="26" t="n">
        <x:v>166.000000</x:v>
      </x:c>
      <x:c r="H581" s="26" t="str">
        <x:v>paper tray 2 broken. requesting replacement tray</x:v>
      </x:c>
      <x:c r="I581" s="91" t="str">
        <x:v>6/30/2017: VG; new tray should come in today.  Tech will go out this afternoon or Monday.  7/5/2017: Spoke w/Stacy, they received the new tray and installed it.  It is now working to his satisfaction.  Call complete. </x:v>
      </x:c>
    </x:row>
    <x:row r="582" spans="1:7" x14ac:dyDescent="0.25">
      <x:c r="B582" s="96">
        <x:v>9/8/2017</x:v>
      </x:c>
      <x:c r="C582" s="97">
        <x:v>Joe Combs 432-263-8411 /vnaik@fprus.com</x:v>
      </x:c>
      <x:c r="D582" s="97" t="str">
        <x:v>FPR55939</x:v>
      </x:c>
      <x:c r="E582" s="97">
        <x:v>HP LJ M402dn</x:v>
      </x:c>
      <x:c r="F582" s="97">
        <x:v>1010 - Big Spring</x:v>
      </x:c>
      <x:c r="G582" s="97" t="str">
        <x:v>1,937</x:v>
      </x:c>
      <x:c r="H582" s="97" t="str">
        <x:v>Making a loud clicking noise and constantly jamming.</x:v>
      </x:c>
      <x:c r="I582" s="98" t="str">
        <x:v>9/11/17 - Parts are on order for this machine, ETA is tomorrow. Tech will be out once parts arrive, either tomorrow or Wednesday.   9/13/17 - Tech was out and replaced parts on machine. Call complete. MSC has closed the call. </x:v>
      </x:c>
    </x:row>
    <x:row r="583" spans="1:7" x14ac:dyDescent="0.25">
      <x:c r="B583" s="90">
        <x:v>8/22/2016</x:v>
      </x:c>
      <x:c r="C583" s="26">
        <x:v>Crystal Walker 432-332-6467 /cwalker@morsco.com</x:v>
      </x:c>
      <x:c r="D583" s="26" t="str">
        <x:v>FPR55943</x:v>
      </x:c>
      <x:c r="E583" s="26">
        <x:v>HP LJ M402dn</x:v>
      </x:c>
      <x:c r="F583" s="26">
        <x:v>1009 - Odessa</x:v>
      </x:c>
      <x:c r="G583" s="26" t="n">
        <x:v>4863.000000</x:v>
      </x:c>
      <x:c r="H583" s="26" t="str">
        <x:v/>
      </x:c>
      <x:c r="I583" s="91" t="str">
        <x:v>No Work Order Remarks</x:v>
      </x:c>
    </x:row>
    <x:row r="584" spans="1:7" x14ac:dyDescent="0.25">
      <x:c r="B584" s="96">
        <x:v>7/14/2016</x:v>
      </x:c>
      <x:c r="C584" s="97">
        <x:v>Crystal Walke 432-332-6467 /cwalker@morsco.cm</x:v>
      </x:c>
      <x:c r="D584" s="97" t="str">
        <x:v>FPR55943</x:v>
      </x:c>
      <x:c r="E584" s="97">
        <x:v>HP LJ M402dn</x:v>
      </x:c>
      <x:c r="F584" s="97">
        <x:v>1009 - Odessa</x:v>
      </x:c>
      <x:c r="G584" s="97" t="str">
        <x:v>4,863</x:v>
      </x:c>
      <x:c r="H584" s="97" t="str">
        <x:v>I HAVE 2 OF THESE PRINTERS AND 1 CARTRIDGE LAST ONLY 2 WEEKS</x:v>
      </x:c>
      <x:c r="I584" s="98" t="str">
        <x:v>No Work Order Remarks</x:v>
      </x:c>
    </x:row>
    <x:row r="585" spans="1:7" x14ac:dyDescent="0.25">
      <x:c r="B585" s="90">
        <x:v>7/5/2017</x:v>
      </x:c>
      <x:c r="C585" s="26">
        <x:v>MIke Chamberlin 909-433-3990 /vnaik@fprus.com</x:v>
      </x:c>
      <x:c r="D585" s="26" t="str">
        <x:v>FPR55944</x:v>
      </x:c>
      <x:c r="E585" s="26">
        <x:v>HP LJ M401n</x:v>
      </x:c>
      <x:c r="F585" s="26">
        <x:v>1121- Expressions Home Gallery</x:v>
      </x:c>
      <x:c r="G585" s="26" t="n">
        <x:v>389.000000</x:v>
      </x:c>
      <x:c r="H585" s="26" t="str">
        <x:v>Constant paper jams.</x:v>
      </x:c>
      <x:c r="I585" s="91" t="str">
        <x:v>7/6/2017: Spoke w/Chelsea, it is now working to her satisfaction.  Call complete. </x:v>
      </x:c>
    </x:row>
    <x:row r="586" spans="1:7" x14ac:dyDescent="0.25">
      <x:c r="B586" s="96">
        <x:v>11/14/2017</x:v>
      </x:c>
      <x:c r="C586" s="97">
        <x:v>Michael Gilder 817-336-0451 /areichhart@fprus.com</x:v>
      </x:c>
      <x:c r="D586" s="97" t="str">
        <x:v>FPR55946</x:v>
      </x:c>
      <x:c r="E586" s="97">
        <x:v>HP LJ M425</x:v>
      </x:c>
      <x:c r="F586" s="97">
        <x:v>1004 - Fort Worth</x:v>
      </x:c>
      <x:c r="G586" s="97" t="str">
        <x:v>3,139</x:v>
      </x:c>
      <x:c r="H586" s="97" t="str">
        <x:v>Changed ethernet cable
Checked printer entry in DHCP
Restarted print spooler on computer
Ran print reset script
Removed and readded printer to computer
Power cycled the printer
Tried to ping printer --Unable to ping</x:v>
      </x:c>
      <x:c r="I586" s="98" t="str">
        <x:v>No Work Order Remarks</x:v>
      </x:c>
    </x:row>
    <x:row r="587" spans="1:7" x14ac:dyDescent="0.25">
      <x:c r="B587" s="90">
        <x:v>8/13/2018</x:v>
      </x:c>
      <x:c r="C587" s="26">
        <x:v>James Fakas 803-767-4313 /jrfakas@morsco.com</x:v>
      </x:c>
      <x:c r="D587" s="26" t="str">
        <x:v>FPR55948</x:v>
      </x:c>
      <x:c r="E587" s="26">
        <x:v>Canon IR C5235</x:v>
      </x:c>
      <x:c r="F587" s="26">
        <x:v>1320 - Columbia, SC</x:v>
      </x:c>
      <x:c r="G587" s="26" t="n">
        <x:v>766.000000</x:v>
      </x:c>
      <x:c r="H587" s="26" t="str">
        <x:v>MFP Will not print necessary office documents.</x:v>
      </x:c>
      <x:c r="I587" s="91" t="str">
        <x:v>8/14/2018: Spoke w/Tommy, issue resolved. Call complete. </x:v>
      </x:c>
    </x:row>
    <x:row r="588" spans="1:7" x14ac:dyDescent="0.25">
      <x:c r="B588" s="96">
        <x:v>7/26/2018</x:v>
      </x:c>
      <x:c r="C588" s="97">
        <x:v>James Fakas 803-767-4313 /areichhart@fprus.com</x:v>
      </x:c>
      <x:c r="D588" s="97" t="str">
        <x:v>FPR55948</x:v>
      </x:c>
      <x:c r="E588" s="97">
        <x:v>Canon IR C5235</x:v>
      </x:c>
      <x:c r="F588" s="97">
        <x:v>1320 - Columbia, SC</x:v>
      </x:c>
      <x:c r="G588" s="97" t="str">
        <x:v>766</x:v>
      </x:c>
      <x:c r="H588" s="97" t="str">
        <x:v>on main display it says "Receiving", then times out. Continuous errors of Load paper and slide glider in drawer 4 is not set properly. Users only print from drawer 1 &amp; 2</x:v>
      </x:c>
      <x:c r="I588" s="98" t="str">
        <x:v>7/30/2018: CD; issue resolved.  End use confirmed the issue is resolved.  They want techs to come look at all their machines at this location.   Update their Help Desk to create tickets if service is approved.  Closing call. </x:v>
      </x:c>
    </x:row>
    <x:row r="589" spans="1:7" x14ac:dyDescent="0.25">
      <x:c r="B589" s="90">
        <x:v>4/28/2017</x:v>
      </x:c>
      <x:c r="C589" s="26">
        <x:v>Emmet Howle 803-767-4313 /sbrasfield@fprus.com</x:v>
      </x:c>
      <x:c r="D589" s="26" t="str">
        <x:v>FPR55948</x:v>
      </x:c>
      <x:c r="E589" s="26">
        <x:v>Canon IR C5235</x:v>
      </x:c>
      <x:c r="F589" s="26">
        <x:v>1320 - Columbia, SC</x:v>
      </x:c>
      <x:c r="G589" s="26" t="n">
        <x:v>766.000000</x:v>
      </x:c>
      <x:c r="H589" s="26" t="str">
        <x:v>Waste toner has been emptied but the sensor is sayin its still full and device wont work. Power cylcing is not working</x:v>
      </x:c>
      <x:c r="I589" s="91" t="str">
        <x:v>5/1/2017: Unable to reach Emmet.  CD; call was closed on 4/28.  Call complete. </x:v>
      </x:c>
    </x:row>
    <x:row r="590" spans="1:7" x14ac:dyDescent="0.25">
      <x:c r="B590" s="96">
        <x:v>12/20/2017</x:v>
      </x:c>
      <x:c r="C590" s="97">
        <x:v>Pam Slemmings 405-232-1117 /areichhart@fprus.com</x:v>
      </x:c>
      <x:c r="D590" s="97" t="str">
        <x:v>FPR55949</x:v>
      </x:c>
      <x:c r="E590" s="97">
        <x:v>HP LJ M402dn</x:v>
      </x:c>
      <x:c r="F590" s="97">
        <x:v>1031 - Oklahoma City HVAC</x:v>
      </x:c>
      <x:c r="G590" s="97" t="str">
        <x:v>1,071</x:v>
      </x:c>
      <x:c r="H590" s="97" t="str">
        <x:v>Printer is making weird squealing noises and is jamming</x:v>
      </x:c>
      <x:c r="I590" s="98" t="str">
        <x:v>12/21/2017: Spoke w/Pam, she received new toner and the device is now working to her satisfaction.  Call complete. </x:v>
      </x:c>
    </x:row>
    <x:row r="591" spans="1:7" x14ac:dyDescent="0.25">
      <x:c r="B591" s="90">
        <x:v>2/16/2018</x:v>
      </x:c>
      <x:c r="C591" s="26">
        <x:v>Jimmy Belt 405-232-1117 /vnaik@fprus.com</x:v>
      </x:c>
      <x:c r="D591" s="26" t="str">
        <x:v>FPR55949</x:v>
      </x:c>
      <x:c r="E591" s="26">
        <x:v>HP LJ M402dn</x:v>
      </x:c>
      <x:c r="F591" s="26">
        <x:v>1031 - Oklahoma City HVAC</x:v>
      </x:c>
      <x:c r="G591" s="26" t="n">
        <x:v>1071.000000</x:v>
      </x:c>
      <x:c r="H591" s="26" t="str">
        <x:v>Clicking sounds when printing then repeat jamming.</x:v>
      </x:c>
      <x:c r="I591" s="91" t="str">
        <x:v>  2/26/2018: VG; toner was broken, new toner has been ordered.  Spoke w/Jimmy, ok to close.  Call complete. </x:v>
      </x:c>
    </x:row>
    <x:row r="592" spans="1:7" x14ac:dyDescent="0.25">
      <x:c r="B592" s="96">
        <x:v>8/8/2017</x:v>
      </x:c>
      <x:c r="C592" s="97">
        <x:v>PAM 4052321117 /pslemmings@morsco.com</x:v>
      </x:c>
      <x:c r="D592" s="97" t="str">
        <x:v>FPR55949</x:v>
      </x:c>
      <x:c r="E592" s="97">
        <x:v>HP LJ M402dn</x:v>
      </x:c>
      <x:c r="F592" s="97">
        <x:v>1031 - Oklahoma City HVAC</x:v>
      </x:c>
      <x:c r="G592" s="97" t="str">
        <x:v>1,071</x:v>
      </x:c>
      <x:c r="H592" s="97" t="str">
        <x:v>need new cartridge black</x:v>
      </x:c>
      <x:c r="I592" s="98" t="str">
        <x:v>No Work Order Remarks</x:v>
      </x:c>
    </x:row>
    <x:row r="593" spans="1:7" x14ac:dyDescent="0.25">
      <x:c r="B593" s="90">
        <x:v>12/13/2016</x:v>
      </x:c>
      <x:c r="C593" s="26">
        <x:v>Jimmy Belt 405-232-1117 /areichhart@fprus.com</x:v>
      </x:c>
      <x:c r="D593" s="26" t="str">
        <x:v>FPR55949</x:v>
      </x:c>
      <x:c r="E593" s="26">
        <x:v>HP LJ M402dn</x:v>
      </x:c>
      <x:c r="F593" s="26">
        <x:v>1031 - Oklahoma City HVAC</x:v>
      </x:c>
      <x:c r="G593" s="26" t="n">
        <x:v>1071.000000</x:v>
      </x:c>
      <x:c r="H593" s="26" t="str">
        <x:v>Printer keeps going into sleep mode. Have to power button after each print job</x:v>
      </x:c>
      <x:c r="I593" s="91" t="str">
        <x:v>12/15/2016: VG; adjusted the sleep setting, issue resolved. Left VM for Jimmy.  Call complete. </x:v>
      </x:c>
    </x:row>
    <x:row r="594" spans="1:7" x14ac:dyDescent="0.25">
      <x:c r="B594" s="96">
        <x:v>5/3/2016</x:v>
      </x:c>
      <x:c r="C594" s="97">
        <x:v>Danny Cathey 903-792-5711 /areichhart@fprus.com</x:v>
      </x:c>
      <x:c r="D594" s="97" t="str">
        <x:v>FPR55950</x:v>
      </x:c>
      <x:c r="E594" s="97">
        <x:v>Ricoh SP C320DN</x:v>
      </x:c>
      <x:c r="F594" s="97">
        <x:v>1023 - Texarkana</x:v>
      </x:c>
      <x:c r="G594" s="97" t="str">
        <x:v>56</x:v>
      </x:c>
      <x:c r="H594" s="97" t="str">
        <x:v>after printing a couple pages it starts to beep and gives a red alert button.</x:v>
      </x:c>
      <x:c r="I594" s="98" t="str">
        <x:v>5/4/2016: Spoke with Danny tech has been out and machine is working fine. Call complete.</x:v>
      </x:c>
    </x:row>
    <x:row r="595" spans="1:7" x14ac:dyDescent="0.25">
      <x:c r="B595" s="90">
        <x:v>5/18/2018</x:v>
      </x:c>
      <x:c r="C595" s="26">
        <x:v>Jason Romberg 405-232-1117 /vnaik@fprus.com</x:v>
      </x:c>
      <x:c r="D595" s="26" t="str">
        <x:v>FPR55951</x:v>
      </x:c>
      <x:c r="E595" s="26">
        <x:v>HP LJ M402dn</x:v>
      </x:c>
      <x:c r="F595" s="26">
        <x:v>1031 - Oklahoma City HVAC</x:v>
      </x:c>
      <x:c r="G595" s="26" t="n">
        <x:v>2878.000000</x:v>
      </x:c>
      <x:c r="H595" s="26" t="str">
        <x:v>Gears on cartridge are making a grinding sound - appears to be causing paper jams.  3rd broken cartridge in 2 weeks</x:v>
      </x:c>
      <x:c r="I595" s="91" t="str">
        <x:v>5/21/2018: New toner will be out tomorrow.  Emailed for an ETA when a tech will  be out.  5/22/2018: Emailed for an update.  5/23/2018: VG; new toner resolved the issue.  Unable to reach Jason.  Call complete. </x:v>
      </x:c>
    </x:row>
    <x:row r="596" spans="1:7" x14ac:dyDescent="0.25">
      <x:c r="B596" s="96">
        <x:v>5/26/2015</x:v>
      </x:c>
      <x:c r="C596" s="97">
        <x:v>Shauna Rampy 903-792-5711 /arieper@fprus.com</x:v>
      </x:c>
      <x:c r="D596" s="97" t="str">
        <x:v>FPR55952</x:v>
      </x:c>
      <x:c r="E596" s="97">
        <x:v>Canon IR 400</x:v>
      </x:c>
      <x:c r="F596" s="97">
        <x:v>1023 - Texarkana</x:v>
      </x:c>
      <x:c r="G596" s="97" t="str">
        <x:v>1,339</x:v>
      </x:c>
      <x:c r="H596" s="97" t="str">
        <x:v>printing is working after power outage, but scanning is not. machine was power cycled. didn't help.</x:v>
      </x:c>
      <x:c r="I596" s="98" t="str">
        <x:v>5/27/15 Shauna was not in the office, however the customer confirmed issue has been resolved. </x:v>
      </x:c>
    </x:row>
    <x:row r="597" spans="1:7" x14ac:dyDescent="0.25">
      <x:c r="B597" s="90">
        <x:v>1/5/2015</x:v>
      </x:c>
      <x:c r="C597" s="26">
        <x:v>Shauna 903-792-5711 /arieper@fprus.com</x:v>
      </x:c>
      <x:c r="D597" s="26" t="str">
        <x:v>FPR55952</x:v>
      </x:c>
      <x:c r="E597" s="26">
        <x:v>Canon IR 400</x:v>
      </x:c>
      <x:c r="F597" s="26">
        <x:v>1023 - Texarkana</x:v>
      </x:c>
      <x:c r="G597" s="26" t="n">
        <x:v>1339.000000</x:v>
      </x:c>
      <x:c r="H597" s="26" t="str">
        <x:v>Not printing from email to device.</x:v>
      </x:c>
      <x:c r="I597" s="91" t="str">
        <x:v>1/6/15 Closed by Morrison IT.</x:v>
      </x:c>
    </x:row>
    <x:row r="598" spans="1:7" x14ac:dyDescent="0.25">
      <x:c r="B598" s="96">
        <x:v>10/17/2018</x:v>
      </x:c>
      <x:c r="C598" s="97">
        <x:v>Doug Jones(325-658-3000)</x:v>
      </x:c>
      <x:c r="D598" s="97" t="str">
        <x:v>FPR55955</x:v>
      </x:c>
      <x:c r="E598" s="97">
        <x:v>HP LJ M402dn</x:v>
      </x:c>
      <x:c r="F598" s="97">
        <x:v>1029 - San Angelo</x:v>
      </x:c>
      <x:c r="G598" s="97" t="str">
        <x:v>3,021</x:v>
      </x:c>
      <x:c r="H598" s="97" t="str">
        <x:v>50.2 error code.  Reboot did not clear code.  This device is not functioning</x:v>
      </x:c>
      <x:c r="I598" s="98" t="str">
        <x:v>10/18/2018: VG; completed this afternoon, we replaced the fuser. Unable to reach or leave VM for Doug.  Call complete. </x:v>
      </x:c>
    </x:row>
    <x:row r="599" spans="1:7" x14ac:dyDescent="0.25">
      <x:c r="B599" s="90">
        <x:v>8/5/2016</x:v>
      </x:c>
      <x:c r="C599" s="26">
        <x:v>danny guzman 432-520-0242 /deguzman@morsco.com</x:v>
      </x:c>
      <x:c r="D599" s="26" t="str">
        <x:v>FPR55957</x:v>
      </x:c>
      <x:c r="E599" s="26">
        <x:v>HP LJ M402dn</x:v>
      </x:c>
      <x:c r="F599" s="26">
        <x:v>1011 - Midland Showroom</x:v>
      </x:c>
      <x:c r="G599" s="26" t="n">
        <x:v>1000.000000</x:v>
      </x:c>
      <x:c r="H599" s="26" t="str">
        <x:v>RUNNING OUT OF INK</x:v>
      </x:c>
      <x:c r="I599" s="91" t="str">
        <x:v>No Work Order Remarks</x:v>
      </x:c>
    </x:row>
    <x:row r="600" spans="1:7" x14ac:dyDescent="0.25">
      <x:c r="B600" s="96">
        <x:v>7/7/2017</x:v>
      </x:c>
      <x:c r="C600" s="97">
        <x:v>Joann Ontiveros 713-861-2343 /areichhart@fprus.com</x:v>
      </x:c>
      <x:c r="D600" s="97" t="str">
        <x:v>FPR55958</x:v>
      </x:c>
      <x:c r="E600" s="97">
        <x:v>HP LJ M402dn</x:v>
      </x:c>
      <x:c r="F600" s="97">
        <x:v>1007 - Houston Central</x:v>
      </x:c>
      <x:c r="G600" s="97" t="str">
        <x:v>4,234</x:v>
      </x:c>
      <x:c r="H600" s="97" t="str">
        <x:v>50.2 Fuser Error</x:v>
      </x:c>
      <x:c r="I600" s="98" t="str">
        <x:v>7/7/2017: Spoke w/Shane, he has not seen a tech.  Emailed VG for update. 7/11/2017: Emailed VG for update.  7/12/2017: VG; replaced fuser. Left VM for Shane.  Call complete. </x:v>
      </x:c>
    </x:row>
    <x:row r="601" spans="1:7" x14ac:dyDescent="0.25">
      <x:c r="B601" s="90">
        <x:v>10/2/2017</x:v>
      </x:c>
      <x:c r="C601" s="26">
        <x:v>Greg Meyer 713-861-2343 /vnaik@fprus.com</x:v>
      </x:c>
      <x:c r="D601" s="26" t="str">
        <x:v>FPR55958</x:v>
      </x:c>
      <x:c r="E601" s="26">
        <x:v>HP LJ M402dn</x:v>
      </x:c>
      <x:c r="F601" s="26">
        <x:v>1007 - Houston Central</x:v>
      </x:c>
      <x:c r="G601" s="26" t="n">
        <x:v>4234.000000</x:v>
      </x:c>
      <x:c r="H601" s="26" t="str">
        <x:v>Slow printing - takes several minutes to print a job. IT is able to ping and access GUI</x:v>
      </x:c>
      <x:c r="I601" s="91" t="str">
        <x:v>  10/5/2017: Unable to reach Greg.  Emailed tech for update. 10/6/2017: phone kept ringing, unable to leave VM for Greg.  VG; technician cleaned the optics and checked the toner levels. Call  complete.</x:v>
      </x:c>
    </x:row>
    <x:row r="602" spans="1:7" x14ac:dyDescent="0.25">
      <x:c r="B602" s="96">
        <x:v>8/28/2018</x:v>
      </x:c>
      <x:c r="C602" s="97">
        <x:v>Pat Herrera 620-276-8223 /vnaik@fprus.com</x:v>
      </x:c>
      <x:c r="D602" s="97" t="str">
        <x:v>FPR55959</x:v>
      </x:c>
      <x:c r="E602" s="97">
        <x:v>HP LJ M402dn</x:v>
      </x:c>
      <x:c r="F602" s="97">
        <x:v>1075 - Garden City, KS</x:v>
      </x:c>
      <x:c r="G602" s="97" t="str">
        <x:v>1,690</x:v>
      </x:c>
      <x:c r="H602" s="97" t="str">
        <x:v>Paper jam error but not jam found.</x:v>
      </x:c>
      <x:c r="I602" s="98" t="str">
        <x:v>8/30/2018: VG; shipped a roller for this device. The technician ETA is tomorrow by 2 PM. 9/5/2018: More parts were ordered.  9/7/2018: VG; tech was out this morning, issue resolved.   Unable to reach Pat.  Call complete. </x:v>
      </x:c>
    </x:row>
    <x:row r="603" spans="1:7" x14ac:dyDescent="0.25">
      <x:c r="B603" s="90">
        <x:v>5/17/2017</x:v>
      </x:c>
      <x:c r="C603" s="26">
        <x:v>Brandon Hildebrandt 936-756-3393 /vnaik@fprus.com</x:v>
      </x:c>
      <x:c r="D603" s="26" t="str">
        <x:v>FPR55962</x:v>
      </x:c>
      <x:c r="E603" s="26">
        <x:v>HP LJ M402dn</x:v>
      </x:c>
      <x:c r="F603" s="26">
        <x:v>1030 - Conroe</x:v>
      </x:c>
      <x:c r="G603" s="26" t="n">
        <x:v>1295.000000</x:v>
      </x:c>
      <x:c r="H603" s="26" t="str">
        <x:v>Needs cleaning - poor CQ</x:v>
      </x:c>
      <x:c r="I603" s="91" t="str">
        <x:v>5/18/2017: tech will be out today.  5/19/2017: Spoke w/Terry, ok to close.  Call complete. </x:v>
      </x:c>
    </x:row>
    <x:row r="604" spans="1:7" x14ac:dyDescent="0.25">
      <x:c r="B604" s="96">
        <x:v>2/26/2018</x:v>
      </x:c>
      <x:c r="C604" s="97">
        <x:v>Brad Roberts 281-4993299 /vnaik@fprus.com</x:v>
      </x:c>
      <x:c r="D604" s="97" t="str">
        <x:v>FPR55968</x:v>
      </x:c>
      <x:c r="E604" s="97">
        <x:v>HP LJ M402dn</x:v>
      </x:c>
      <x:c r="F604" s="97">
        <x:v>1041 - Stafford</x:v>
      </x:c>
      <x:c r="G604" s="97" t="str">
        <x:v>763</x:v>
      </x:c>
      <x:c r="H604" s="97" t="str">
        <x:v>Machines requires user to press "OK" button for each job to print. Please call IT if this can be resolved over the phone.</x:v>
      </x:c>
      <x:c r="I604" s="98" t="str">
        <x:v>2/27/2018: Brad called and said they resolved the call on their end and to Cancel the call.  Call complete. </x:v>
      </x:c>
    </x:row>
    <x:row r="605" spans="1:7" x14ac:dyDescent="0.25">
      <x:c r="B605" s="90">
        <x:v>1/18/2018</x:v>
      </x:c>
      <x:c r="C605" s="26">
        <x:v>Brad Roberts 281-499-3299 /vnaik@fprus.com</x:v>
      </x:c>
      <x:c r="D605" s="26" t="str">
        <x:v>FPR55968</x:v>
      </x:c>
      <x:c r="E605" s="26">
        <x:v>HP LJ M402dn</x:v>
      </x:c>
      <x:c r="F605" s="26">
        <x:v>1041 - Stafford</x:v>
      </x:c>
      <x:c r="G605" s="26" t="n">
        <x:v>763.000000</x:v>
      </x:c>
      <x:c r="H605" s="26" t="str">
        <x:v>Will not print unless they press the "ok" button. Sometimes it gives jam error but there is not a jam.</x:v>
      </x:c>
      <x:c r="I605" s="91" t="str">
        <x:v>1/19/2018: VG; complete, the technician adjusted the tray guides and tested. MSC Help desk closed the call.  Call complete. </x:v>
      </x:c>
    </x:row>
    <x:row r="606" spans="1:7" x14ac:dyDescent="0.25">
      <x:c r="B606" s="96">
        <x:v>6/5/2018</x:v>
      </x:c>
      <x:c r="C606" s="97">
        <x:v>Brad Roberts 281-499-3299 /vnaik@fprus.com</x:v>
      </x:c>
      <x:c r="D606" s="97" t="str">
        <x:v>FPR55968</x:v>
      </x:c>
      <x:c r="E606" s="97">
        <x:v>HP LJ M402dn</x:v>
      </x:c>
      <x:c r="F606" s="97">
        <x:v>1041 - Stafford</x:v>
      </x:c>
      <x:c r="G606" s="97" t="str">
        <x:v>763</x:v>
      </x:c>
      <x:c r="H606" s="97" t="str">
        <x:v>Must select "ok" before printing.  IT already cycled power and updated firmware</x:v>
      </x:c>
      <x:c r="I606" s="98" t="str">
        <x:v>6/6/2018: tech will be onsite today. 6/7/2018: VG; adjusted the paper setting to plain letter.  Left VM for Brad.  Call complete. </x:v>
      </x:c>
    </x:row>
    <x:row r="607" spans="1:7" x14ac:dyDescent="0.25">
      <x:c r="B607" s="90">
        <x:v>7/27/2017</x:v>
      </x:c>
      <x:c r="C607" s="26">
        <x:v>Brad Robers 281-499-3299 /areichhart@fprus.com</x:v>
      </x:c>
      <x:c r="D607" s="26" t="str">
        <x:v>FPR55968</x:v>
      </x:c>
      <x:c r="E607" s="26">
        <x:v>HP LJ M402dn</x:v>
      </x:c>
      <x:c r="F607" s="26">
        <x:v>1041 - Stafford</x:v>
      </x:c>
      <x:c r="G607" s="26" t="n">
        <x:v>763.000000</x:v>
      </x:c>
      <x:c r="H607" s="26" t="str">
        <x:v>Tray 2 is not reading paper in paper tray. Suspecting paper tray sensor is the issue</x:v>
      </x:c>
      <x:c r="I607" s="91" t="str">
        <x:v>7/28/2017:  VG; Call is scheduled for this afternoon.  8/1/2017: VG; could not duplicate any issue. They adjusted the tray guides and cleaned the device.   Left VM for Brad.  Call complete. </x:v>
      </x:c>
    </x:row>
    <x:row r="608" spans="1:7" x14ac:dyDescent="0.25">
      <x:c r="B608" s="96">
        <x:v>12/6/2016</x:v>
      </x:c>
      <x:c r="C608" s="97">
        <x:v>Dwight Beadle 281-499-3299 /dbeadle@morsco.com</x:v>
      </x:c>
      <x:c r="D608" s="97" t="str">
        <x:v>FPR55970</x:v>
      </x:c>
      <x:c r="E608" s="97">
        <x:v>HP LJ M402dn</x:v>
      </x:c>
      <x:c r="F608" s="97">
        <x:v>1041 - Stafford</x:v>
      </x:c>
      <x:c r="G608" s="97" t="str">
        <x:v>768</x:v>
      </x:c>
      <x:c r="H608" s="97" t="str">
        <x:v>Need toner. Your restocking sequence is not working.  We have no toners on site and will soon have to work around using this printer.  Maybe you need to set you reorder sheet count a little lower.  (Machine is operational for the moment.)</x:v>
      </x:c>
      <x:c r="I608" s="98" t="str">
        <x:v>No Work Order Remarks</x:v>
      </x:c>
    </x:row>
    <x:row r="609" spans="1:7" x14ac:dyDescent="0.25">
      <x:c r="B609" s="90">
        <x:v>3/12/2018</x:v>
      </x:c>
      <x:c r="C609" s="26">
        <x:v>Kristi McCauley 806-785-6888 /vnaik@fprus.com</x:v>
      </x:c>
      <x:c r="D609" s="26" t="str">
        <x:v>FPR55971</x:v>
      </x:c>
      <x:c r="E609" s="26">
        <x:v>HP LJ M402dn</x:v>
      </x:c>
      <x:c r="F609" s="26">
        <x:v>1079 - Lubbock Showroom</x:v>
      </x:c>
      <x:c r="G609" s="26" t="n">
        <x:v>1299.000000</x:v>
      </x:c>
      <x:c r="H609" s="26" t="str">
        <x:v>Printer drawer is stuck - unable to open.</x:v>
      </x:c>
      <x:c r="I609" s="91" t="str">
        <x:v> 3/16/2018: VG; tray has been delivered.  Vendor has requested an ETA when the tech will be out.  3/19/2018: VG; The paper tray has been installed and the machine is up and running. Left VM for Kristi.  Call complete. </x:v>
      </x:c>
    </x:row>
    <x:row r="610" spans="1:7" x14ac:dyDescent="0.25">
      <x:c r="B610" s="96">
        <x:v>8/4/2017</x:v>
      </x:c>
      <x:c r="C610" s="97">
        <x:v>Kristi McCauley 806-785-6888 /areichhart@fprus.com</x:v>
      </x:c>
      <x:c r="D610" s="97" t="str">
        <x:v>FPR55971</x:v>
      </x:c>
      <x:c r="E610" s="97">
        <x:v>HP LJ M402dn</x:v>
      </x:c>
      <x:c r="F610" s="97">
        <x:v>1079 - Lubbock Showroom</x:v>
      </x:c>
      <x:c r="G610" s="97" t="str">
        <x:v>1,299</x:v>
      </x:c>
      <x:c r="H610" s="97" t="str">
        <x:v>Printer is displaying "load paper in tray 3" and will not print unless user presses ok</x:v>
      </x:c>
      <x:c r="I610" s="98" t="str">
        <x:v>8/7/2017: Tech is scheduled to go out tomorrow morning.  8/8/2017: VG; adjusted the tray guides, changed the menu settings &amp; tested the unit. Spoke w/Veronica.  Call complete. </x:v>
      </x:c>
    </x:row>
    <x:row r="611" spans="1:7" x14ac:dyDescent="0.25">
      <x:c r="B611" s="90">
        <x:v>5/1/2018</x:v>
      </x:c>
      <x:c r="C611" s="26">
        <x:v>Robert Larson 956-994-9131 /areichhart@fprus.com</x:v>
      </x:c>
      <x:c r="D611" s="26" t="str">
        <x:v>FPR55972</x:v>
      </x:c>
      <x:c r="E611" s="26">
        <x:v>HP LJ M402dn</x:v>
      </x:c>
      <x:c r="F611" s="26">
        <x:v>1045 - McAllen</x:v>
      </x:c>
      <x:c r="G611" s="26" t="n">
        <x:v>4317.000000</x:v>
      </x:c>
      <x:c r="H611" s="26" t="str">
        <x:v>Printer jams up after almost every print job and makes terrible noises as well.</x:v>
      </x:c>
      <x:c r="I611" s="91" t="str">
        <x:v>5/2/2018: VG; replaced toner.  Issue resolved. Spoke w/Robert, issue resolved.  Call complete. </x:v>
      </x:c>
    </x:row>
    <x:row r="612" spans="1:7" x14ac:dyDescent="0.25">
      <x:c r="B612" s="96">
        <x:v>4/6/2017</x:v>
      </x:c>
      <x:c r="C612" s="97">
        <x:v>Dora Castro 956-994-9131 /dcastro@morsco.com</x:v>
      </x:c>
      <x:c r="D612" s="97" t="str">
        <x:v>FPR55972</x:v>
      </x:c>
      <x:c r="E612" s="97">
        <x:v>HP LJ M402dn</x:v>
      </x:c>
      <x:c r="F612" s="97">
        <x:v>1045 - McAllen</x:v>
      </x:c>
      <x:c r="G612" s="97" t="str">
        <x:v>4,317</x:v>
      </x:c>
      <x:c r="H612" s="97" t="str">
        <x:v/>
      </x:c>
      <x:c r="I612" s="98" t="str">
        <x:v>No Work Order Remarks</x:v>
      </x:c>
    </x:row>
    <x:row r="613" spans="1:7" x14ac:dyDescent="0.25">
      <x:c r="B613" s="90">
        <x:v>1/13/2017</x:v>
      </x:c>
      <x:c r="C613" s="26">
        <x:v>Robert Larson 956-994-9131 /areichhart@fprus.com</x:v>
      </x:c>
      <x:c r="D613" s="26" t="str">
        <x:v>FPR55972</x:v>
      </x:c>
      <x:c r="E613" s="26">
        <x:v>HP LJ M402dn</x:v>
      </x:c>
      <x:c r="F613" s="26">
        <x:v>1045 - McAllen</x:v>
      </x:c>
      <x:c r="G613" s="26" t="n">
        <x:v>4317.000000</x:v>
      </x:c>
      <x:c r="H613" s="26" t="str">
        <x:v>showing to have a "Jam in Cartridge Area" error. Had the associate take the ink cartridge out of the printer to check for a paper jam and they found nothing in the printer.</x:v>
      </x:c>
      <x:c r="I613" s="91" t="str">
        <x:v>1/16/2017: VG; technician ETA is between 2 and 4 today.  1/17/2017: VG; End User removed Jam prior to arrival - Trained End User on clearing jams - Tested  Left VM for Robert.  Call complete. </x:v>
      </x:c>
    </x:row>
    <x:row r="614" spans="1:7" x14ac:dyDescent="0.25">
      <x:c r="B614" s="96">
        <x:v>6/23/2017</x:v>
      </x:c>
      <x:c r="C614" s="97">
        <x:v>Robert Larson 956-994-9131 /areichhart@fprus.com</x:v>
      </x:c>
      <x:c r="D614" s="97" t="str">
        <x:v>FPR55974</x:v>
      </x:c>
      <x:c r="E614" s="97">
        <x:v>HP LJ M402dn</x:v>
      </x:c>
      <x:c r="F614" s="97">
        <x:v>1045 - McAllen</x:v>
      </x:c>
      <x:c r="G614" s="97" t="str">
        <x:v>2,783</x:v>
      </x:c>
      <x:c r="H614" s="97" t="str">
        <x:v>Printer continues to Jam. Users have removed the jam several times, but the printer keeps jamming</x:v>
      </x:c>
      <x:c r="I614" s="98" t="str">
        <x:v>6/26/2017: VG; tech will be onsite by 4pm today.  6/27/2017: left VM for Robert.  VG: removed the protective drum shield and also had to replace the toner.  Call complete. </x:v>
      </x:c>
    </x:row>
    <x:row r="615" spans="1:7" x14ac:dyDescent="0.25">
      <x:c r="B615" s="90">
        <x:v>9/13/2018</x:v>
      </x:c>
      <x:c r="C615" s="26">
        <x:v>ANABEL ROBLEDO 9569949131 /arobledo@morsco.com</x:v>
      </x:c>
      <x:c r="D615" s="26" t="str">
        <x:v>FPR55974</x:v>
      </x:c>
      <x:c r="E615" s="26">
        <x:v>HP LJ M402dn</x:v>
      </x:c>
      <x:c r="F615" s="26">
        <x:v>1045 - McAllen</x:v>
      </x:c>
      <x:c r="G615" s="26" t="n">
        <x:v>2783.000000</x:v>
      </x:c>
      <x:c r="H615" s="26" t="str">
        <x:v>Printer making loud noise, 2nd tray does not dispense paper.</x:v>
      </x:c>
      <x:c r="I615" s="91" t="str">
        <x:v>9/14/2018: VG; rollers have been shipped and arrived, the technician should be onsite this afternoon. 9/17/2018: Emailed for an update.  9/18/2018: VG; complete, the technician reset the machine and reseated the paper tray. Emailed Anabel.  Call complete. </x:v>
      </x:c>
    </x:row>
    <x:row r="616" spans="1:7" x14ac:dyDescent="0.25">
      <x:c r="B616" s="96">
        <x:v>1/12/2017</x:v>
      </x:c>
      <x:c r="C616" s="97">
        <x:v>Eddie Brown 325-690-6435 /areichhart@fprus.com</x:v>
      </x:c>
      <x:c r="D616" s="97" t="str">
        <x:v>FPR55979</x:v>
      </x:c>
      <x:c r="E616" s="97">
        <x:v>HP LJ M402dn</x:v>
      </x:c>
      <x:c r="F616" s="97">
        <x:v>1085 - Abilene Showroom</x:v>
      </x:c>
      <x:c r="G616" s="97" t="str">
        <x:v>554</x:v>
      </x:c>
      <x:c r="H616" s="97" t="str">
        <x:v>Printer is not printing and/or gets jammed
Cannot ping printer
</x:v>
      </x:c>
      <x:c r="I616" s="98" t="str">
        <x:v>1/13/2017: tech will be onsite by noon today.  1/16/2017: VG; completed on 1-13-17, technician cleaned the feed rollers and tested. Unable to reach Eddie.  Call complete.</x:v>
      </x:c>
    </x:row>
    <x:row r="617" spans="1:7" x14ac:dyDescent="0.25">
      <x:c r="B617" s="90">
        <x:v>6/11/2018</x:v>
      </x:c>
      <x:c r="C617" s="26">
        <x:v>Deretta Austin 405-235-9511 /areichhart@fprus.com</x:v>
      </x:c>
      <x:c r="D617" s="26" t="str">
        <x:v>FPR55983</x:v>
      </x:c>
      <x:c r="E617" s="26">
        <x:v>HP LJ M402dn</x:v>
      </x:c>
      <x:c r="F617" s="26">
        <x:v>1101 - Oklahoma City</x:v>
      </x:c>
      <x:c r="G617" s="26" t="n">
        <x:v>1597.000000</x:v>
      </x:c>
      <x:c r="H617" s="26" t="str">
        <x:v>Printer continuously jams when trying to print. Also accompanied by loud "squeeling" sounds when trying to print</x:v>
      </x:c>
      <x:c r="I617" s="91" t="str">
        <x:v>6/12/2018: VG; shipping a fuser and feed roller for this device. They will arrive tomorrow. 6/13/2018: VG; completed on 6-13-18, we replaced a defective cartridge. MSC closed call. </x:v>
      </x:c>
    </x:row>
    <x:row r="618" spans="1:7" x14ac:dyDescent="0.25">
      <x:c r="B618" s="96">
        <x:v>6/26/2017</x:v>
      </x:c>
      <x:c r="C618" s="97">
        <x:v>Deretta Austin 405-235-9511 /vnaik@fprus.com</x:v>
      </x:c>
      <x:c r="D618" s="97" t="str">
        <x:v>FPR55985</x:v>
      </x:c>
      <x:c r="E618" s="97">
        <x:v>HP LJ M402dn</x:v>
      </x:c>
      <x:c r="F618" s="97">
        <x:v>1101 - Oklahoma City</x:v>
      </x:c>
      <x:c r="G618" s="97" t="str">
        <x:v>3,049</x:v>
      </x:c>
      <x:c r="H618" s="97" t="str">
        <x:v>Bar codes aren't printing off clearly - need machine to be cleaned.</x:v>
      </x:c>
      <x:c r="I618" s="98" t="str">
        <x:v>6/27/2017: VG: technician is due onsite today between 1 and 3PM. 6/28/2017: VG; adjusted the density settings. Left VM for Deretta.  Call complete. </x:v>
      </x:c>
    </x:row>
    <x:row r="619" spans="1:7" x14ac:dyDescent="0.25">
      <x:c r="B619" s="90">
        <x:v>5/24/2017</x:v>
      </x:c>
      <x:c r="C619" s="26">
        <x:v>Greg Barrow 405-235-9511 /vnaik@fprus.com</x:v>
      </x:c>
      <x:c r="D619" s="26" t="str">
        <x:v>FPR55985</x:v>
      </x:c>
      <x:c r="E619" s="26">
        <x:v>HP LJ M402dn</x:v>
      </x:c>
      <x:c r="F619" s="26">
        <x:v>1101 - Oklahoma City</x:v>
      </x:c>
      <x:c r="G619" s="26" t="n">
        <x:v>3049.000000</x:v>
      </x:c>
      <x:c r="H619" s="26" t="str">
        <x:v>Printing light copies even after changing toner.</x:v>
      </x:c>
      <x:c r="I619" s="91" t="str">
        <x:v>5/25/2017:VG; adjusted the print settings, the call is complete.  Spoke w/Doretta, it is now working to her satisfaction.  Call complete. </x:v>
      </x:c>
    </x:row>
    <x:row r="620" spans="1:7" x14ac:dyDescent="0.25">
      <x:c r="B620" s="96">
        <x:v>9/20/2017</x:v>
      </x:c>
      <x:c r="C620" s="97">
        <x:v>Greg Barrow 405-235-9511 /areichhart@fprus.com</x:v>
      </x:c>
      <x:c r="D620" s="97" t="str">
        <x:v>FPR55985</x:v>
      </x:c>
      <x:c r="E620" s="97">
        <x:v>HP LJ M402dn</x:v>
      </x:c>
      <x:c r="F620" s="97">
        <x:v>1101 - Oklahoma City</x:v>
      </x:c>
      <x:c r="G620" s="97" t="str">
        <x:v>3,049</x:v>
      </x:c>
      <x:c r="H620" s="97" t="str">
        <x:v>The roller / feeder on the top tray has broken off. Please send repair service ASAP.</x:v>
      </x:c>
      <x:c r="I620" s="98" t="str">
        <x:v>9/21/2017: Placed late yesterday - tech will be out today.  9/22/2017: VG; cleaned the device. Spoke w/Mike, it is now working to his satisfaction.  Call complete. </x:v>
      </x:c>
    </x:row>
    <x:row r="621" spans="1:7" x14ac:dyDescent="0.25">
      <x:c r="B621" s="90">
        <x:v>4/19/2017</x:v>
      </x:c>
      <x:c r="C621" s="26">
        <x:v>Greg Barrow 405-235-9511 /vnaik@fprus.com</x:v>
      </x:c>
      <x:c r="D621" s="26" t="str">
        <x:v>FPR55985</x:v>
      </x:c>
      <x:c r="E621" s="26">
        <x:v>HP LJ M402dn</x:v>
      </x:c>
      <x:c r="F621" s="26">
        <x:v>1101 - Oklahoma City</x:v>
      </x:c>
      <x:c r="G621" s="26" t="n">
        <x:v>3049.000000</x:v>
      </x:c>
      <x:c r="H621" s="26" t="str">
        <x:v>Loud paper in tray 2 when tray 2 already has paper in it. If you manually select OK, it prints from tray 3.</x:v>
      </x:c>
      <x:c r="I621" s="91" t="str">
        <x:v>  4/24/2017: R/s for part - parts should be in today or tomorrow.  4/25/2017: VG; tray was shipped to and installed by the end user. Spoke w/Steve, it is now working to his satisfaction.  Call complete. </x:v>
      </x:c>
    </x:row>
    <x:row r="622" spans="1:7" x14ac:dyDescent="0.25">
      <x:c r="B622" s="96">
        <x:v>2/22/2017</x:v>
      </x:c>
      <x:c r="C622" s="97">
        <x:v>Mike Buttles 956-421-4333 /vnaik@fprus.com</x:v>
      </x:c>
      <x:c r="D622" s="97" t="str">
        <x:v>FPR55992</x:v>
      </x:c>
      <x:c r="E622" s="97">
        <x:v>HP LJ M402dn</x:v>
      </x:c>
      <x:c r="F622" s="97">
        <x:v>1056 - Harlingen</x:v>
      </x:c>
      <x:c r="G622" s="97" t="str">
        <x:v>1,901</x:v>
      </x:c>
      <x:c r="H622" s="97" t="str">
        <x:v>Fuser error - cycled power twice but error stays up.</x:v>
      </x:c>
      <x:c r="I622" s="98" t="str">
        <x:v>  2/28/2017: The ETA is today between 2:30 and 4:30 PM.  Closing Notes:  2/29/17 - Tech replaced fuser, call complete. MSC, closed call. </x:v>
      </x:c>
    </x:row>
    <x:row r="623" spans="1:7" x14ac:dyDescent="0.25">
      <x:c r="B623" s="90">
        <x:v>2/28/2017</x:v>
      </x:c>
      <x:c r="C623" s="26">
        <x:v>Mike Buttles 956-421-4333 /areichhart@fprus.com</x:v>
      </x:c>
      <x:c r="D623" s="26" t="str">
        <x:v>FPR55992</x:v>
      </x:c>
      <x:c r="E623" s="26">
        <x:v>HP LJ M402dn</x:v>
      </x:c>
      <x:c r="F623" s="26">
        <x:v>1056 - Harlingen</x:v>
      </x:c>
      <x:c r="G623" s="26" t="n">
        <x:v>1901.000000</x:v>
      </x:c>
      <x:c r="H623" s="26" t="str">
        <x:v>User has already power cycled the printer 2 times</x:v>
      </x:c>
      <x:c r="I623" s="91" t="str">
        <x:v>No Work Order Remarks</x:v>
      </x:c>
    </x:row>
    <x:row r="624" spans="1:7" x14ac:dyDescent="0.25">
      <x:c r="B624" s="96">
        <x:v>9/6/2018</x:v>
      </x:c>
      <x:c r="C624" s="97">
        <x:v>Mike Buttles 956-421-4333 /vnaik@fprus.com</x:v>
      </x:c>
      <x:c r="D624" s="97" t="str">
        <x:v>FPR55994</x:v>
      </x:c>
      <x:c r="E624" s="97">
        <x:v>HP LJ M402dn</x:v>
      </x:c>
      <x:c r="F624" s="97">
        <x:v>1056 - Harlingen</x:v>
      </x:c>
      <x:c r="G624" s="97" t="str">
        <x:v>83</x:v>
      </x:c>
      <x:c r="H624" s="97" t="str">
        <x:v>Constant jamming when trying to print.</x:v>
      </x:c>
      <x:c r="I624" s="98" t="str">
        <x:v> 9/12/2018: VG; part came in - but contact cancelled the call.  They replaced toner &amp; jamming stopped.  Unable to reach Mike - phone kept ringing. MSC closed call.  Call complete. </x:v>
      </x:c>
    </x:row>
    <x:row r="625" spans="1:7" x14ac:dyDescent="0.25">
      <x:c r="B625" s="90">
        <x:v>8/14/2017</x:v>
      </x:c>
      <x:c r="C625" s="26">
        <x:v>Monty Roberts 713-554-8580 /mbroberts@morsco.com</x:v>
      </x:c>
      <x:c r="D625" s="26" t="str">
        <x:v>FPR55995</x:v>
      </x:c>
      <x:c r="E625" s="26">
        <x:v>HP LJ M402dn</x:v>
      </x:c>
      <x:c r="F625" s="26">
        <x:v>1068 - Rosenberg</x:v>
      </x:c>
      <x:c r="G625" s="26" t="n">
        <x:v>3251.000000</x:v>
      </x:c>
      <x:c r="H625" s="26" t="str">
        <x:v>NEED CARTRIDGE</x:v>
      </x:c>
      <x:c r="I625" s="91" t="str">
        <x:v>No Work Order Remarks</x:v>
      </x:c>
    </x:row>
    <x:row r="626" spans="1:7" x14ac:dyDescent="0.25">
      <x:c r="B626" s="96">
        <x:v>11/13/2017</x:v>
      </x:c>
      <x:c r="C626" s="97">
        <x:v>Monty Roberts 713-554-8580 /vnaik@fprus.com</x:v>
      </x:c>
      <x:c r="D626" s="97" t="str">
        <x:v>FPR55995</x:v>
      </x:c>
      <x:c r="E626" s="97">
        <x:v>HP LJ M402dn</x:v>
      </x:c>
      <x:c r="F626" s="97">
        <x:v>1068 - Rosenberg</x:v>
      </x:c>
      <x:c r="G626" s="97" t="str">
        <x:v>3,251</x:v>
      </x:c>
      <x:c r="H626" s="97" t="str">
        <x:v>Loud clicking noise and displaying paper jam error.</x:v>
      </x:c>
      <x:c r="I626" s="98" t="str">
        <x:v>11/14/2017: VG; call was cancelled by the end user, they reseated the toners and reseated the transfer belt. Spoke w/Monty, it is now working to his satisfaction.  Call complete.</x:v>
      </x:c>
    </x:row>
    <x:row r="627" spans="1:7" x14ac:dyDescent="0.25">
      <x:c r="B627" s="90">
        <x:v>2/10/2017</x:v>
      </x:c>
      <x:c r="C627" s="26">
        <x:v>Orry Randermann 979-733-9595 /vnaik@fprus.com</x:v>
      </x:c>
      <x:c r="D627" s="26" t="str">
        <x:v>FPR55996</x:v>
      </x:c>
      <x:c r="E627" s="26">
        <x:v>HP LJ M402dn</x:v>
      </x:c>
      <x:c r="F627" s="26">
        <x:v>1067 - Columbus</x:v>
      </x:c>
      <x:c r="G627" s="26" t="n">
        <x:v>2815.000000</x:v>
      </x:c>
      <x:c r="H627" s="26" t="str">
        <x:v>79 Service error</x:v>
      </x:c>
      <x:c r="I627" s="91" t="str">
        <x:v>2/13/2017: Waiting for an ETA.  2/14/2017: tech will be out tomorrow.  2/15/2017: call closed by MSC help desk.  Call complete. </x:v>
      </x:c>
    </x:row>
    <x:row r="628" spans="1:7" x14ac:dyDescent="0.25">
      <x:c r="B628" s="96">
        <x:v>3/21/2017</x:v>
      </x:c>
      <x:c r="C628" s="97">
        <x:v>Eric Sanders 979-733-9595 /vnaik@fprus.com</x:v>
      </x:c>
      <x:c r="D628" s="97" t="str">
        <x:v>FPR55996</x:v>
      </x:c>
      <x:c r="E628" s="97">
        <x:v>HP LJ M402dn</x:v>
      </x:c>
      <x:c r="F628" s="97">
        <x:v>1067 - Columbus</x:v>
      </x:c>
      <x:c r="G628" s="97" t="str">
        <x:v>2,815</x:v>
      </x:c>
      <x:c r="H628" s="97" t="str">
        <x:v>Service error 79 and 49.  Cleared print jobs out of queue - still giving same error code.</x:v>
      </x:c>
      <x:c r="I628" s="98" t="str">
        <x:v> 3/27/2017: Tech is going back out this afternoon.  3/28/2017: Spoke w/Phillip, it is now working to his satisfaction.  Tech was out yesterday and resolve the issue.  Call complete. </x:v>
      </x:c>
    </x:row>
    <x:row r="629" spans="1:7" x14ac:dyDescent="0.25">
      <x:c r="B629" s="90">
        <x:v>3/15/2017</x:v>
      </x:c>
      <x:c r="C629" s="26">
        <x:v>Orry Randermann 979-733-9595 /areichhart@fprus.com</x:v>
      </x:c>
      <x:c r="D629" s="26" t="str">
        <x:v>FPR55996</x:v>
      </x:c>
      <x:c r="E629" s="26">
        <x:v>HP LJ M402dn</x:v>
      </x:c>
      <x:c r="F629" s="26">
        <x:v>1067 - Columbus</x:v>
      </x:c>
      <x:c r="G629" s="26" t="n">
        <x:v>2815.000000</x:v>
      </x:c>
      <x:c r="H629" s="26" t="str">
        <x:v>Service error 79 and 49.</x:v>
      </x:c>
      <x:c r="I629" s="91" t="str">
        <x:v>3/16/2017: IT issue, waiting to hear if it has been resolved.  Will close tomorrow at EOB.  3/17/2017: Closing at EOB- have not heard back from IT. 3/20/2017: Did not hear back from help desk.  Call complete. </x:v>
      </x:c>
    </x:row>
    <x:row r="630" spans="1:7" x14ac:dyDescent="0.25">
      <x:c r="B630" s="96">
        <x:v>10/13/2016</x:v>
      </x:c>
      <x:c r="C630" s="97">
        <x:v>Orry Randermann 979-733-9595 /areichhart@fprus.com</x:v>
      </x:c>
      <x:c r="D630" s="97" t="str">
        <x:v>FPR55996</x:v>
      </x:c>
      <x:c r="E630" s="97">
        <x:v>HP LJ M402dn</x:v>
      </x:c>
      <x:c r="F630" s="97">
        <x:v>1067 - Columbus</x:v>
      </x:c>
      <x:c r="G630" s="97" t="str">
        <x:v>2,815</x:v>
      </x:c>
      <x:c r="H630" s="97" t="str">
        <x:v>will not print- also will not get past initializing intermittently.  printer receiving #79 Service Error,</x:v>
      </x:c>
      <x:c r="I630" s="98" t="str">
        <x:v>10/14/2016: Kept ringing, no VM picked up. Emailed VG. 10/17/16 - Orry confirmed with MSC Help Desk that device is working, call complete. </x:v>
      </x:c>
    </x:row>
    <x:row r="631" spans="1:7" x14ac:dyDescent="0.25">
      <x:c r="B631" s="90">
        <x:v>8/15/2017</x:v>
      </x:c>
      <x:c r="C631" s="26">
        <x:v>Mark Black 480-282-5900 /vnaik@fprus.com</x:v>
      </x:c>
      <x:c r="D631" s="26" t="str">
        <x:v>FPR56002</x:v>
      </x:c>
      <x:c r="E631" s="26">
        <x:v>HP LJ M402dn</x:v>
      </x:c>
      <x:c r="F631" s="26">
        <x:v>3004 - Mesa (Pima)</x:v>
      </x:c>
      <x:c r="G631" s="26" t="n">
        <x:v>15324.000000</x:v>
      </x:c>
      <x:c r="H631" s="26" t="str">
        <x:v>Paper jam error in cartridge area.</x:v>
      </x:c>
      <x:c r="I631" s="91" t="str">
        <x:v>8/17/2017: LO; inspected the feed rollers &amp; paper path.  Found a small piece of paper in the fuser, cleaned &amp; tested both trays fine. Spoke w/Steve, it is now working to his satisfaction.  Call complete. </x:v>
      </x:c>
    </x:row>
    <x:row r="632" spans="1:7" x14ac:dyDescent="0.25">
      <x:c r="B632" s="96">
        <x:v>3/13/2018</x:v>
      </x:c>
      <x:c r="C632" s="97">
        <x:v>George Bugar 713-936-4000 /areichhart@fprus.com</x:v>
      </x:c>
      <x:c r="D632" s="97" t="str">
        <x:v>FPR56003</x:v>
      </x:c>
      <x:c r="E632" s="97">
        <x:v>HP LJ M402dn</x:v>
      </x:c>
      <x:c r="F632" s="97">
        <x:v>1073 - Houston PVF</x:v>
      </x:c>
      <x:c r="G632" s="97" t="str">
        <x:v>3,399</x:v>
      </x:c>
      <x:c r="H632" s="97" t="str">
        <x:v>Internet Supply Order</x:v>
      </x:c>
      <x:c r="I632" s="98" t="str">
        <x:v>help desk cancelled the call. </x:v>
      </x:c>
    </x:row>
    <x:row r="633" spans="1:7" x14ac:dyDescent="0.25">
      <x:c r="B633" s="90">
        <x:v>3/13/2018</x:v>
      </x:c>
      <x:c r="C633" s="26">
        <x:v>Charles Bever 713-936-4000 /cbever@morsco.com</x:v>
      </x:c>
      <x:c r="D633" s="26" t="str">
        <x:v>FPR56003</x:v>
      </x:c>
      <x:c r="E633" s="26">
        <x:v>HP LJ M402dn</x:v>
      </x:c>
      <x:c r="F633" s="26">
        <x:v>1073 - Houston PVF</x:v>
      </x:c>
      <x:c r="G633" s="26" t="n">
        <x:v>3399.000000</x:v>
      </x:c>
      <x:c r="H633" s="26" t="str">
        <x:v>BAD TONER CARTRIDGE
PTCF226X.  We had two. After installing the new cartridge, printer would not print.  Installed the second one and it worked.   this is the second time we have had issues with the generic cartridge.   Please send a replacement unit</x:v>
      </x:c>
      <x:c r="I633" s="91" t="str">
        <x:v>supply request. </x:v>
      </x:c>
    </x:row>
    <x:row r="634" spans="1:7" x14ac:dyDescent="0.25">
      <x:c r="B634" s="96">
        <x:v>5/18/2017</x:v>
      </x:c>
      <x:c r="C634" s="97">
        <x:v>Pam Scott 9032389000 /pscott@morsco.com</x:v>
      </x:c>
      <x:c r="D634" s="97" t="str">
        <x:v>FPR56004</x:v>
      </x:c>
      <x:c r="E634" s="97">
        <x:v>HP LJ M402dn</x:v>
      </x:c>
      <x:c r="F634" s="97">
        <x:v>1050 - Longview HVAC</x:v>
      </x:c>
      <x:c r="G634" s="97" t="str">
        <x:v>2,568</x:v>
      </x:c>
      <x:c r="H634" s="97" t="str">
        <x:v/>
      </x:c>
      <x:c r="I634" s="98" t="str">
        <x:v>No Work Order Remarks</x:v>
      </x:c>
    </x:row>
    <x:row r="635" spans="1:7" x14ac:dyDescent="0.25">
      <x:c r="B635" s="90">
        <x:v>11/28/2017</x:v>
      </x:c>
      <x:c r="C635" s="26">
        <x:v>Pam Scott 9032389000 /pscott@morsco.com</x:v>
      </x:c>
      <x:c r="D635" s="26" t="str">
        <x:v>FPR56004</x:v>
      </x:c>
      <x:c r="E635" s="26">
        <x:v>HP LJ M402dn</x:v>
      </x:c>
      <x:c r="F635" s="26">
        <x:v>1050 - Longview HVAC</x:v>
      </x:c>
      <x:c r="G635" s="26" t="n">
        <x:v>2568.000000</x:v>
      </x:c>
      <x:c r="H635" s="26" t="str">
        <x:v>PRINTER CARTRIDGE</x:v>
      </x:c>
      <x:c r="I635" s="91" t="str">
        <x:v>No Work Order Remarks</x:v>
      </x:c>
    </x:row>
    <x:row r="636" spans="1:7" x14ac:dyDescent="0.25">
      <x:c r="B636" s="96">
        <x:v>3/23/2018</x:v>
      </x:c>
      <x:c r="C636" s="97">
        <x:v>George Bugar 713-936-4000 /vnaik@fprus.com</x:v>
      </x:c>
      <x:c r="D636" s="97" t="str">
        <x:v>FPR56005</x:v>
      </x:c>
      <x:c r="E636" s="97">
        <x:v>HP LJ M402dn</x:v>
      </x:c>
      <x:c r="F636" s="97">
        <x:v>1073 - Houston PVF</x:v>
      </x:c>
      <x:c r="G636" s="97" t="str">
        <x:v>2,530</x:v>
      </x:c>
      <x:c r="H636" s="97" t="str">
        <x:v>Shuts down randomly.  Also machine is extremely dirty due to environment - causing functionality issues - please clean.</x:v>
      </x:c>
      <x:c r="I636" s="98" t="str">
        <x:v>3/26/2018: VG; Moved machine from Power Strip to Wall Outlet - Upgraded Firmware - Cleaned and Tested. Spoke w/George, ok to close.  Call complete. </x:v>
      </x:c>
    </x:row>
    <x:row r="637" spans="1:7" x14ac:dyDescent="0.25">
      <x:c r="B637" s="90">
        <x:v>4/3/2018</x:v>
      </x:c>
      <x:c r="C637" s="26">
        <x:v>George Bugar 7139364000 /vnaik@fprus.com</x:v>
      </x:c>
      <x:c r="D637" s="26" t="str">
        <x:v>FPR56005</x:v>
      </x:c>
      <x:c r="E637" s="26">
        <x:v>HP LJ M402dn</x:v>
      </x:c>
      <x:c r="F637" s="26">
        <x:v>1073 - Houston PVF</x:v>
      </x:c>
      <x:c r="G637" s="26" t="n">
        <x:v>2530.000000</x:v>
      </x:c>
      <x:c r="H637" s="26" t="str">
        <x:v>Consistently jamming. Could be due to very dirty warehouse and just needs thorough cleaning.</x:v>
      </x:c>
      <x:c r="I637" s="91" t="str">
        <x:v>4/4/2018: VG; issue resolved. Spoke w/Charles, ok to close.  Call complete. </x:v>
      </x:c>
    </x:row>
    <x:row r="638" spans="1:7" x14ac:dyDescent="0.25">
      <x:c r="B638" s="96">
        <x:v>12/1/2017</x:v>
      </x:c>
      <x:c r="C638" s="97">
        <x:v>George Bugar 713-936-4000 /vnaik@fprus.com</x:v>
      </x:c>
      <x:c r="D638" s="97" t="str">
        <x:v>FPR56005</x:v>
      </x:c>
      <x:c r="E638" s="97">
        <x:v>HP LJ M402dn</x:v>
      </x:c>
      <x:c r="F638" s="97">
        <x:v>1073 - Houston PVF</x:v>
      </x:c>
      <x:c r="G638" s="97" t="str">
        <x:v>2,530</x:v>
      </x:c>
      <x:c r="H638" s="97" t="str">
        <x:v>Tray feed not functioning properly.  Jamming and not printing.</x:v>
      </x:c>
      <x:c r="I638" s="98" t="str">
        <x:v>12/4/2017: VG; Replaced toner &amp; tested.  Spoke w/George, it is now working to his satisfaction.  Call complete. </x:v>
      </x:c>
    </x:row>
    <x:row r="639" spans="1:7" x14ac:dyDescent="0.25">
      <x:c r="B639" s="90">
        <x:v>6/1/2018</x:v>
      </x:c>
      <x:c r="C639" s="26">
        <x:v>Pam Scott 9032389000 /pscott@morsco.com</x:v>
      </x:c>
      <x:c r="D639" s="26" t="str">
        <x:v>FPR56006</x:v>
      </x:c>
      <x:c r="E639" s="26">
        <x:v>HP LJ M402dn</x:v>
      </x:c>
      <x:c r="F639" s="26">
        <x:v>1050 - Longview HVAC</x:v>
      </x:c>
      <x:c r="G639" s="26" t="n">
        <x:v>1862.000000</x:v>
      </x:c>
      <x:c r="H639" s="26" t="str">
        <x:v>Bottom Printer Drawer is not funcationing.</x:v>
      </x:c>
      <x:c r="I639" s="91" t="str">
        <x:v>6/4/2018: Unable to reach Pam - R/s for part -should be out tomorrow.  6/5/2018: Tech should be out this afternoon. 6/6/2018: VG; Were able to work with their IT to change the paper settings.  Emailed Pam.  Call complete.  </x:v>
      </x:c>
    </x:row>
    <x:row r="640" spans="1:7" x14ac:dyDescent="0.25">
      <x:c r="B640" s="96">
        <x:v>6/11/2018</x:v>
      </x:c>
      <x:c r="C640" s="97">
        <x:v>Scott Hood 903-238-9000 /vnaik@fprus.com</x:v>
      </x:c>
      <x:c r="D640" s="97" t="str">
        <x:v>FPR56006</x:v>
      </x:c>
      <x:c r="E640" s="97">
        <x:v>HP LJ M402dn</x:v>
      </x:c>
      <x:c r="F640" s="97">
        <x:v>1050 - Longview HVAC</x:v>
      </x:c>
      <x:c r="G640" s="97" t="str">
        <x:v>1,862</x:v>
      </x:c>
      <x:c r="H640" s="97" t="str">
        <x:v>printer will not power on. Machine was just serviced last week.</x:v>
      </x:c>
      <x:c r="I640" s="98" t="str">
        <x:v>6/12/2018: VG; shipped a power supply for this device. That part should arrive tomorrow. 6/19/2018: VG; The power supply was replaced. Unable to reach Scott.  Call complete. </x:v>
      </x:c>
    </x:row>
    <x:row r="641" spans="1:7" x14ac:dyDescent="0.25">
      <x:c r="B641" s="90">
        <x:v>10/12/2017</x:v>
      </x:c>
      <x:c r="C641" s="26">
        <x:v>Tommy Glasco 903-238-9000 /vnaik@fprus.com</x:v>
      </x:c>
      <x:c r="D641" s="26" t="str">
        <x:v>FPR56006</x:v>
      </x:c>
      <x:c r="E641" s="26">
        <x:v>HP LJ M402dn</x:v>
      </x:c>
      <x:c r="F641" s="26">
        <x:v>1050 - Longview HVAC</x:v>
      </x:c>
      <x:c r="G641" s="26" t="n">
        <x:v>1862.000000</x:v>
      </x:c>
      <x:c r="H641" s="26" t="str">
        <x:v>Loud grinding noise</x:v>
      </x:c>
      <x:c r="I641" s="91" t="str">
        <x:v>10/13/17: E-mailed Verity. 10/16/2017: VG; adjusted the tray 2 paper guides and cleaned the device. MSC closed the call.  Call complete. </x:v>
      </x:c>
    </x:row>
    <x:row r="642" spans="1:7" x14ac:dyDescent="0.25">
      <x:c r="B642" s="96">
        <x:v>5/2/2018</x:v>
      </x:c>
      <x:c r="C642" s="97">
        <x:v>Mike Thiele 281-557-6480 /vnaik@fprus.com</x:v>
      </x:c>
      <x:c r="D642" s="97" t="str">
        <x:v>FPR56011</x:v>
      </x:c>
      <x:c r="E642" s="97">
        <x:v>HP LJ M402dn</x:v>
      </x:c>
      <x:c r="F642" s="97">
        <x:v>1089 - League City HVAC</x:v>
      </x:c>
      <x:c r="G642" s="97" t="str">
        <x:v>1,560</x:v>
      </x:c>
      <x:c r="H642" s="97" t="str">
        <x:v>Lots of squeaking noises and papers keep getting jammed.</x:v>
      </x:c>
      <x:c r="I642" s="98" t="str">
        <x:v>5/3/2018: VG; R/s for parts - due to arrive today.  5/4/2018: VG; Replaced the feed rollers &amp; toner, issue resolved.  Spoke w/Mark, issue resolved.  Call complete.  </x:v>
      </x:c>
    </x:row>
    <x:row r="643" spans="1:7" x14ac:dyDescent="0.25">
      <x:c r="B643" s="90">
        <x:v>11/28/2016</x:v>
      </x:c>
      <x:c r="C643" s="26">
        <x:v>Connie Pessolano 281-557-6480 /cdpessolano@morsco.com</x:v>
      </x:c>
      <x:c r="D643" s="26" t="str">
        <x:v>FPR56011</x:v>
      </x:c>
      <x:c r="E643" s="26">
        <x:v>HP LJ M402dn</x:v>
      </x:c>
      <x:c r="F643" s="26">
        <x:v>1089 - League City HVAC</x:v>
      </x:c>
      <x:c r="G643" s="26" t="n">
        <x:v>1560.000000</x:v>
      </x:c>
      <x:c r="H643" s="26" t="str">
        <x:v>Internet Supply Order</x:v>
      </x:c>
      <x:c r="I643" s="91" t="str">
        <x:v>No Work Order Remarks</x:v>
      </x:c>
    </x:row>
    <x:row r="644" spans="1:7" x14ac:dyDescent="0.25">
      <x:c r="B644" s="96">
        <x:v>9/27/2017</x:v>
      </x:c>
      <x:c r="C644" s="97">
        <x:v>Shawn Claybaugh 713-554-8500 /vnaik@fprus.com</x:v>
      </x:c>
      <x:c r="D644" s="97" t="str">
        <x:v>FPR56015</x:v>
      </x:c>
      <x:c r="E644" s="97">
        <x:v>HP LJ M402dn</x:v>
      </x:c>
      <x:c r="F644" s="97">
        <x:v>1049 - Houston HVAC</x:v>
      </x:c>
      <x:c r="G644" s="97" t="str">
        <x:v>139</x:v>
      </x:c>
      <x:c r="H644" s="97" t="str">
        <x:v>Not printing jobs sent to it.  IT checked their side - doesn't show any backed up jobs or new jobs.  Able to ping and get to UI</x:v>
      </x:c>
      <x:c r="I644" s="98" t="str">
        <x:v>9/27/2017: MSC help desk closed the call.  Call complete. </x:v>
      </x:c>
    </x:row>
    <x:row r="645" spans="1:7" x14ac:dyDescent="0.25">
      <x:c r="B645" s="90">
        <x:v>4/19/2018</x:v>
      </x:c>
      <x:c r="C645" s="26">
        <x:v>Mathew Moses 214-447-4111 /vnaik@fprus.com</x:v>
      </x:c>
      <x:c r="D645" s="26" t="str">
        <x:v>FPR56016</x:v>
      </x:c>
      <x:c r="E645" s="26">
        <x:v>HP LJ M402dn</x:v>
      </x:c>
      <x:c r="F645" s="26">
        <x:v>3012 - Phoenix, AZ</x:v>
      </x:c>
      <x:c r="G645" s="26" t="n">
        <x:v>0.000000</x:v>
      </x:c>
      <x:c r="H645" s="26" t="str">
        <x:v>Toner splotches on prints. Needs cleaning and general check-up</x:v>
      </x:c>
      <x:c r="I645" s="91" t="str">
        <x:v> 4/23/2018: LO; Printer was working fine when I arrived.  Printer cartridge is at 100% and was probably replaced to resolve the issue.  I upgraded firmware to 20180201 and Melinda tested good.  Unable to reach Mathew.  Call complete. </x:v>
      </x:c>
    </x:row>
    <x:row r="646" spans="1:7" x14ac:dyDescent="0.25">
      <x:c r="B646" s="96">
        <x:v>5/2/2018</x:v>
      </x:c>
      <x:c r="C646" s="97">
        <x:v>Eddie Avalos 2105410285 /vnaik@fprus.com</x:v>
      </x:c>
      <x:c r="D646" s="97" t="str">
        <x:v>FPR56017</x:v>
      </x:c>
      <x:c r="E646" s="97">
        <x:v>HP LJ M402dn</x:v>
      </x:c>
      <x:c r="F646" s="97">
        <x:v>1048 - San Antonio HVAC</x:v>
      </x:c>
      <x:c r="G646" s="97" t="str">
        <x:v>277</x:v>
      </x:c>
      <x:c r="H646" s="97" t="str">
        <x:v>Keeps jamming - must restart printer to get it to ready.</x:v>
      </x:c>
      <x:c r="I646" s="98" t="str">
        <x:v>5/3/2018: VG; provider spoke with Eddie who cancelled the call and said the machine was working. Left VM for Eddie.  Call complete. </x:v>
      </x:c>
    </x:row>
    <x:row r="647" spans="1:7" x14ac:dyDescent="0.25">
      <x:c r="B647" s="90">
        <x:v>9/6/2018</x:v>
      </x:c>
      <x:c r="C647" s="26">
        <x:v>Eddie Avalos 210-541-0285 /areichhart@fprus.com</x:v>
      </x:c>
      <x:c r="D647" s="26" t="str">
        <x:v>FPR56017</x:v>
      </x:c>
      <x:c r="E647" s="26">
        <x:v>HP LJ M402dn</x:v>
      </x:c>
      <x:c r="F647" s="26">
        <x:v>1048 - San Antonio HVAC</x:v>
      </x:c>
      <x:c r="G647" s="26" t="n">
        <x:v>277.000000</x:v>
      </x:c>
      <x:c r="H647" s="26" t="str">
        <x:v>every time he prints, he has to go to the printer and press a button in order for it to print.</x:v>
      </x:c>
      <x:c r="I647" s="91" t="str">
        <x:v>9/7/2018: VG; called the end user and walked them through modifying the tray settings. MSC Help Desk closed call.  </x:v>
      </x:c>
    </x:row>
    <x:row r="648" spans="1:7" x14ac:dyDescent="0.25">
      <x:c r="B648" s="96">
        <x:v>9/7/2018</x:v>
      </x:c>
      <x:c r="C648" s="97">
        <x:v>Eddie Avalos 2105410285 /vnaik@fprus.com</x:v>
      </x:c>
      <x:c r="D648" s="97" t="str">
        <x:v>FPR56017</x:v>
      </x:c>
      <x:c r="E648" s="97">
        <x:v>HP LJ M402dn</x:v>
      </x:c>
      <x:c r="F648" s="97">
        <x:v>1048 - San Antonio HVAC</x:v>
      </x:c>
      <x:c r="G648" s="97" t="str">
        <x:v>277</x:v>
      </x:c>
      <x:c r="H648" s="97" t="str">
        <x:v>Must push go button on printer to get each job to print.</x:v>
      </x:c>
      <x:c r="I648" s="98" t="str">
        <x:v>No Work Order Remarks</x:v>
      </x:c>
    </x:row>
    <x:row r="649" spans="1:7" x14ac:dyDescent="0.25">
      <x:c r="B649" s="90">
        <x:v>4/6/2018</x:v>
      </x:c>
      <x:c r="C649" s="26">
        <x:v>Eddie  Avalos 210-541-0285 /vnaik@fprus.com</x:v>
      </x:c>
      <x:c r="D649" s="26" t="str">
        <x:v>FPR56017</x:v>
      </x:c>
      <x:c r="E649" s="26">
        <x:v>HP LJ M402dn</x:v>
      </x:c>
      <x:c r="F649" s="26">
        <x:v>1048 - San Antonio HVAC</x:v>
      </x:c>
      <x:c r="G649" s="26" t="n">
        <x:v>277.000000</x:v>
      </x:c>
      <x:c r="H649" s="26" t="str">
        <x:v>Jams when printing. Also makes a grinding sound when printing.</x:v>
      </x:c>
      <x:c r="I649" s="91" t="str">
        <x:v>4/9/2018: VG; technician was onsite this morning @ 8:25 am and repaired the device. Spoke w/Eddie, issue resolved.  Call complete. </x:v>
      </x:c>
    </x:row>
    <x:row r="650" spans="1:7" x14ac:dyDescent="0.25">
      <x:c r="B650" s="96">
        <x:v>4/5/2018</x:v>
      </x:c>
      <x:c r="C650" s="97">
        <x:v>Warren Wehe 830-515-4778 /areichhart@fprus.com</x:v>
      </x:c>
      <x:c r="D650" s="97" t="str">
        <x:v>FPR56021</x:v>
      </x:c>
      <x:c r="E650" s="97">
        <x:v>HP LJ M402dn</x:v>
      </x:c>
      <x:c r="F650" s="97">
        <x:v>1092 - New Braunfels HVAC</x:v>
      </x:c>
      <x:c r="G650" s="97" t="str">
        <x:v>2,715</x:v>
      </x:c>
      <x:c r="H650" s="97" t="str">
        <x:v>pick up roller</x:v>
      </x:c>
      <x:c r="I650" s="98" t="str">
        <x:v>4/9/2018: R/S for parts - no ETA.  4/10/2018: Tech was out 9 am to resolve issue.  Replace rollers.  Spoke w/Warren, issue resolved. Call complete. </x:v>
      </x:c>
    </x:row>
    <x:row r="651" spans="1:7" x14ac:dyDescent="0.25">
      <x:c r="B651" s="90">
        <x:v>10/10/2017</x:v>
      </x:c>
      <x:c r="C651" s="26">
        <x:v>Warren Wehe 830-515-4778 /areichhart@fprus.com</x:v>
      </x:c>
      <x:c r="D651" s="26" t="str">
        <x:v>FPR56021</x:v>
      </x:c>
      <x:c r="E651" s="26">
        <x:v>HP LJ M402dn</x:v>
      </x:c>
      <x:c r="F651" s="26">
        <x:v>1092 - New Braunfels HVAC</x:v>
      </x:c>
      <x:c r="G651" s="26" t="n">
        <x:v>2715.000000</x:v>
      </x:c>
      <x:c r="H651" s="26" t="str">
        <x:v>The printer will only print to about half of the capacity of tray, then stop altogether until more paper is added. Almost as if the censor is needing replacement.</x:v>
      </x:c>
      <x:c r="I651" s="91" t="str">
        <x:v>10/12/2017: Kept getting a busy signal, unable to reach Warren.  VG; issue resolved, replaced the feed &amp; sep rollers.  Call complete.   </x:v>
      </x:c>
    </x:row>
    <x:row r="652" spans="1:7" x14ac:dyDescent="0.25">
      <x:c r="B652" s="96">
        <x:v>10/5/2017</x:v>
      </x:c>
      <x:c r="C652" s="97">
        <x:v>Warren Wehe 830-515-4778 /vnaik@fprus.com</x:v>
      </x:c>
      <x:c r="D652" s="97" t="str">
        <x:v>FPR56021</x:v>
      </x:c>
      <x:c r="E652" s="97">
        <x:v>HP LJ M402dn</x:v>
      </x:c>
      <x:c r="F652" s="97">
        <x:v>1092 - New Braunfels HVAC</x:v>
      </x:c>
      <x:c r="G652" s="97" t="str">
        <x:v>2,715</x:v>
      </x:c>
      <x:c r="H652" s="97" t="str">
        <x:v>Jam error but unable to locate any jams.</x:v>
      </x:c>
      <x:c r="I652" s="98" t="str">
        <x:v>10/6/2017: VG;  technician adjusted the tray guides and changed the paper type from custom to plain. He also cleaned the device. Spoke w/Colby, it is no working to his satisfaction.  Call complete. </x:v>
      </x:c>
    </x:row>
    <x:row r="653" spans="1:7" x14ac:dyDescent="0.25">
      <x:c r="B653" s="90">
        <x:v>3/20/2017</x:v>
      </x:c>
      <x:c r="C653" s="26">
        <x:v>Warren Wehe 830-515-4778 /vnaik@fprus.com</x:v>
      </x:c>
      <x:c r="D653" s="26" t="str">
        <x:v>FPR56023</x:v>
      </x:c>
      <x:c r="E653" s="26">
        <x:v>HP LJ M402dn</x:v>
      </x:c>
      <x:c r="F653" s="26">
        <x:v>1092 - New Braunfels HVAC</x:v>
      </x:c>
      <x:c r="G653" s="26" t="n">
        <x:v>224.000000</x:v>
      </x:c>
      <x:c r="H653" s="26" t="str">
        <x:v>Giving false jam error.  Having to force each print job.</x:v>
      </x:c>
      <x:c r="I653" s="91" t="str">
        <x:v>3/21/2017: Spoke w/Warren, it is now working to his satisfaction.  Call complete. </x:v>
      </x:c>
    </x:row>
    <x:row r="654" spans="1:7" x14ac:dyDescent="0.25">
      <x:c r="B654" s="96">
        <x:v>4/5/2018</x:v>
      </x:c>
      <x:c r="C654" s="97">
        <x:v>Warren Wehe 830-515-4778 /areichhart@fprus.com</x:v>
      </x:c>
      <x:c r="D654" s="97" t="str">
        <x:v>FPR56023</x:v>
      </x:c>
      <x:c r="E654" s="97">
        <x:v>HP LJ M402dn</x:v>
      </x:c>
      <x:c r="F654" s="97">
        <x:v>1092 - New Braunfels HVAC</x:v>
      </x:c>
      <x:c r="G654" s="97" t="str">
        <x:v>224</x:v>
      </x:c>
      <x:c r="H654" s="97" t="str">
        <x:v>pick up roller worn out</x:v>
      </x:c>
      <x:c r="I654" s="98" t="str">
        <x:v>4/9/2018: R/S for parts - no ETA.  4/10/2018: Tech was out 9 am to resolve issue.  Replace rollers.  Spoke w/Warren, issue resolved. Call complete. </x:v>
      </x:c>
    </x:row>
    <x:row r="655" spans="1:7" x14ac:dyDescent="0.25">
      <x:c r="B655" s="90">
        <x:v>4/13/2018</x:v>
      </x:c>
      <x:c r="C655" s="26">
        <x:v>Randy Waggoner 936-560-1852 /vnaik@fprus.com</x:v>
      </x:c>
      <x:c r="D655" s="26" t="str">
        <x:v>FPR56026</x:v>
      </x:c>
      <x:c r="E655" s="26">
        <x:v>HP LJ M402dn</x:v>
      </x:c>
      <x:c r="F655" s="26">
        <x:v>1024 - Nacagdoches</x:v>
      </x:c>
      <x:c r="G655" s="26" t="n">
        <x:v>2842.000000</x:v>
      </x:c>
      <x:c r="H655" s="26" t="str">
        <x:v>Periodically freezes up during print jobs - must reboot machine to fix it.</x:v>
      </x:c>
      <x:c r="I655" s="91" t="str">
        <x:v>4/16/2018: Tech should be out this afternoon, emailed for another update.  4/17/2018: ETA is tomorrow before noon. 4/18/2018: VG; upgraded the firmware &amp; cleaned the device.  Unable to reach Randy.  Call complete. </x:v>
      </x:c>
    </x:row>
    <x:row r="656" spans="1:7" x14ac:dyDescent="0.25">
      <x:c r="B656" s="96">
        <x:v>11/3/2017</x:v>
      </x:c>
      <x:c r="C656" s="97">
        <x:v>Donald Ellis 936-560-1852 /vnaik@fprus.com</x:v>
      </x:c>
      <x:c r="D656" s="97" t="str">
        <x:v>FPR56026</x:v>
      </x:c>
      <x:c r="E656" s="97">
        <x:v>HP LJ M402dn</x:v>
      </x:c>
      <x:c r="F656" s="97">
        <x:v>1024 - Nacagdoches</x:v>
      </x:c>
      <x:c r="G656" s="97" t="str">
        <x:v>2,842</x:v>
      </x:c>
      <x:c r="H656" s="97" t="str">
        <x:v>Unable to print to printer even after cycling power. Checked ethernet cable, checked printer in DHCP mode.</x:v>
      </x:c>
      <x:c r="I656" s="98" t="str">
        <x:v>No Work Order Remarks</x:v>
      </x:c>
    </x:row>
    <x:row r="657" spans="1:7" x14ac:dyDescent="0.25">
      <x:c r="B657" s="90">
        <x:v>11/3/2017</x:v>
      </x:c>
      <x:c r="C657" s="26">
        <x:v>Ryan Campise 903-234-2183 /vnaik@fprus.com</x:v>
      </x:c>
      <x:c r="D657" s="26" t="str">
        <x:v>FPR56029</x:v>
      </x:c>
      <x:c r="E657" s="26">
        <x:v>HP LJ M402dn</x:v>
      </x:c>
      <x:c r="F657" s="26">
        <x:v>1027 - Longview</x:v>
      </x:c>
      <x:c r="G657" s="26" t="n">
        <x:v>2199.000000</x:v>
      </x:c>
      <x:c r="H657" s="26" t="str">
        <x:v>Unable to ping printer. Confirmed correct IP address, unable to see activity on DHCP.  cycled power and changed out ethernet cable.</x:v>
      </x:c>
      <x:c r="I657" s="91" t="str">
        <x:v>No Work Order Remarks</x:v>
      </x:c>
    </x:row>
    <x:row r="658" spans="1:7" x14ac:dyDescent="0.25">
      <x:c r="B658" s="96">
        <x:v>5/8/2018</x:v>
      </x:c>
      <x:c r="C658" s="97">
        <x:v>Alex Gutierrez 713-907-0968 /vnaik@fprus.com</x:v>
      </x:c>
      <x:c r="D658" s="97" t="str">
        <x:v>FPR56032</x:v>
      </x:c>
      <x:c r="E658" s="97">
        <x:v>HP LJ M402dn</x:v>
      </x:c>
      <x:c r="F658" s="97">
        <x:v>1111 - Katy</x:v>
      </x:c>
      <x:c r="G658" s="97" t="str">
        <x:v>2,463</x:v>
      </x:c>
      <x:c r="H658" s="97" t="str">
        <x:v>Believes machine is broken cartridges.</x:v>
      </x:c>
      <x:c r="I658" s="98" t="str">
        <x:v>5/9/2018: Spoke w/Alex, issue resolved.  Call complete. </x:v>
      </x:c>
    </x:row>
    <x:row r="659" spans="1:7" x14ac:dyDescent="0.25">
      <x:c r="B659" s="90">
        <x:v>4/21/2017</x:v>
      </x:c>
      <x:c r="C659" s="26">
        <x:v>Debbie Bulsterbaum 210-344-4436 /vnaik@fprus.com</x:v>
      </x:c>
      <x:c r="D659" s="26" t="str">
        <x:v>FPR56034</x:v>
      </x:c>
      <x:c r="E659" s="26">
        <x:v>HP CLJ M476dn MFP</x:v>
      </x:c>
      <x:c r="F659" s="26">
        <x:v>1034 - San Antonio</x:v>
      </x:c>
      <x:c r="G659" s="26" t="n">
        <x:v>81.000000</x:v>
      </x:c>
      <x:c r="H659" s="26" t="str">
        <x:v>Same issue returned - users are unable to print.  IT is unable to ping printer. Please resend tech.</x:v>
      </x:c>
      <x:c r="I659" s="91" t="str">
        <x:v> 4/25/2017: part has been delayed - no ETA yet.  4/26/2017: Part was delivered this morning.  Tech will be out this afternoon.  4/27/2017: VG; issue resolved.  Left VM for Debbie.  Call complete. </x:v>
      </x:c>
    </x:row>
    <x:row r="660" spans="1:7" x14ac:dyDescent="0.25">
      <x:c r="B660" s="96">
        <x:v>4/14/2017</x:v>
      </x:c>
      <x:c r="C660" s="97">
        <x:v>Debbie Bulsterbaum 210-344-4436 /areichhart@fprus.com</x:v>
      </x:c>
      <x:c r="D660" s="97" t="str">
        <x:v>FPR56034</x:v>
      </x:c>
      <x:c r="E660" s="97">
        <x:v>HP CLJ M476dn MFP</x:v>
      </x:c>
      <x:c r="F660" s="97">
        <x:v>1034 - San Antonio</x:v>
      </x:c>
      <x:c r="G660" s="97" t="str">
        <x:v>81</x:v>
      </x:c>
      <x:c r="H660" s="97" t="str">
        <x:v>Printer is not printing. Unable to ping printer. Possible bad network card</x:v>
      </x:c>
      <x:c r="I660" s="98" t="str">
        <x:v>4/17/2017: VG; complete, we reconfigured the network settings and tested. Spoke w/Debbie, it is now working to her satisfaction.  Call complete. </x:v>
      </x:c>
    </x:row>
    <x:row r="661" spans="1:7" x14ac:dyDescent="0.25">
      <x:c r="B661" s="90">
        <x:v>12/12/2016</x:v>
      </x:c>
      <x:c r="C661" s="26">
        <x:v>Debbie Bulsterbaum 210-344-4436 /vnaik@fprus.com</x:v>
      </x:c>
      <x:c r="D661" s="26" t="str">
        <x:v>FPR56034</x:v>
      </x:c>
      <x:c r="E661" s="26">
        <x:v>HP CLJ M476dn MFP</x:v>
      </x:c>
      <x:c r="F661" s="26">
        <x:v>1034 - San Antonio</x:v>
      </x:c>
      <x:c r="G661" s="26" t="n">
        <x:v>81.000000</x:v>
      </x:c>
      <x:c r="H661" s="26" t="str">
        <x:v>Line on full length of RH side of page when scanned through top feeder.  Cleaned glass with alcohol - no improvement. Also a squeaking noise when copying.  Same issues as previous device.</x:v>
      </x:c>
      <x:c r="I661" s="91" t="str">
        <x:v>12/13/2016: VG; sending tech out this morning.   Left VM for Debbie. 12/15/2016: Spoke w/Kelly, it is now working to her satisfaction.  Call complete. </x:v>
      </x:c>
    </x:row>
    <x:row r="662" spans="1:7" x14ac:dyDescent="0.25">
      <x:c r="B662" s="96">
        <x:v>6/25/2015</x:v>
      </x:c>
      <x:c r="C662" s="97">
        <x:v>Randy Waggoner 936-632-7444 /vnaik@fprus.com</x:v>
      </x:c>
      <x:c r="D662" s="97" t="str">
        <x:v>FPR56035</x:v>
      </x:c>
      <x:c r="E662" s="97">
        <x:v>Ricoh SP C320DN</x:v>
      </x:c>
      <x:c r="F662" s="97">
        <x:v>1404 - Suwanee</x:v>
      </x:c>
      <x:c r="G662" s="97" t="str">
        <x:v>129</x:v>
      </x:c>
      <x:c r="H662" s="97" t="str">
        <x:v>Need tech out to replace waste container</x:v>
      </x:c>
      <x:c r="I662" s="98" t="str">
        <x:v>No Work Order Remarks</x:v>
      </x:c>
    </x:row>
    <x:row r="663" spans="1:7" x14ac:dyDescent="0.25">
      <x:c r="B663" s="90">
        <x:v>3/20/2015</x:v>
      </x:c>
      <x:c r="C663" s="26">
        <x:v>Chelsea Moree 936-632-7444 /arieper@fprus.com</x:v>
      </x:c>
      <x:c r="D663" s="26" t="str">
        <x:v>FPR56035</x:v>
      </x:c>
      <x:c r="E663" s="26">
        <x:v>Ricoh SP C320DN</x:v>
      </x:c>
      <x:c r="F663" s="26">
        <x:v>1404 - Suwanee</x:v>
      </x:c>
      <x:c r="G663" s="26" t="n">
        <x:v>129.000000</x:v>
      </x:c>
      <x:c r="H663" s="26" t="str">
        <x:v>Error SC899</x:v>
      </x:c>
      <x:c r="I663" s="91" t="str">
        <x:v>3/24/15 Call showing cancelled per Ricoh. Left message for Chelsea. </x:v>
      </x:c>
    </x:row>
    <x:row r="664" spans="1:7" x14ac:dyDescent="0.25">
      <x:c r="B664" s="96">
        <x:v>10/3/2016</x:v>
      </x:c>
      <x:c r="C664" s="97">
        <x:v>Tommy Glasco 903-238-9000 /vnaik@fprus.com</x:v>
      </x:c>
      <x:c r="D664" s="97" t="str">
        <x:v>FPR56035</x:v>
      </x:c>
      <x:c r="E664" s="97">
        <x:v>Ricoh SP C320DN</x:v>
      </x:c>
      <x:c r="F664" s="97">
        <x:v>1404 - Suwanee</x:v>
      </x:c>
      <x:c r="G664" s="97" t="str">
        <x:v>129</x:v>
      </x:c>
      <x:c r="H664" s="97" t="str">
        <x:v>Mismatch paper size. Printing letter but it reads that it's printing legal.</x:v>
      </x:c>
      <x:c r="I664" s="98" t="str">
        <x:v>10/4/2016: Ricoh; issue resolved. Spoke w/Leon  at 936-632-7444.  It is now working to his satisfaction.  Call complete. </x:v>
      </x:c>
    </x:row>
    <x:row r="665" spans="1:7" x14ac:dyDescent="0.25">
      <x:c r="B665" s="90">
        <x:v>2/1/2016</x:v>
      </x:c>
      <x:c r="C665" s="26">
        <x:v>Leon Strickland 936-632-7444 /tsmitherman@fprus.com</x:v>
      </x:c>
      <x:c r="D665" s="26" t="str">
        <x:v>FPR56035</x:v>
      </x:c>
      <x:c r="E665" s="26">
        <x:v>Ricoh SP C320DN</x:v>
      </x:c>
      <x:c r="F665" s="26">
        <x:v>1404 - Suwanee</x:v>
      </x:c>
      <x:c r="G665" s="26" t="n">
        <x:v>129.000000</x:v>
      </x:c>
      <x:c r="H665" s="26" t="str">
        <x:v>Giving error code SC899</x:v>
      </x:c>
      <x:c r="I665" s="91" t="str">
        <x:v>2/2/2016:  Help desk finally made ticket dispatched to Ricoh.  2/3/2016:  Spoke w/ Leon it is working to his satisfaction.  Call complete.</x:v>
      </x:c>
    </x:row>
    <x:row r="666" spans="1:7" x14ac:dyDescent="0.25">
      <x:c r="B666" s="96">
        <x:v>9/11/2018</x:v>
      </x:c>
      <x:c r="C666" s="97">
        <x:v>Linda Whitaker 14802825900 /lawhitaker@morsco.com</x:v>
      </x:c>
      <x:c r="D666" s="97" t="str">
        <x:v>FPR56041</x:v>
      </x:c>
      <x:c r="E666" s="97">
        <x:v>HP LJ M402dn</x:v>
      </x:c>
      <x:c r="F666" s="97">
        <x:v>3004 - Mesa (Pima)</x:v>
      </x:c>
      <x:c r="G666" s="97" t="str">
        <x:v>5,737</x:v>
      </x:c>
      <x:c r="H666" s="97" t="str">
        <x:v>not printing  from 2nd tray have to always push ok to get it to print</x:v>
      </x:c>
      <x:c r="I666" s="98" t="str">
        <x:v>9/12/2018: Waiting on a MSC Help desk ticket. 9/14/2018: Have not received a ticket - closing at EOB, let Linda know.</x:v>
      </x:c>
    </x:row>
    <x:row r="667" spans="1:7" x14ac:dyDescent="0.25">
      <x:c r="B667" s="90">
        <x:v>1/29/2018</x:v>
      </x:c>
      <x:c r="C667" s="26">
        <x:v>Scott Beagley 480-497-2222 /vnaik@fprus.com</x:v>
      </x:c>
      <x:c r="D667" s="26" t="str">
        <x:v>FPR56044</x:v>
      </x:c>
      <x:c r="E667" s="26">
        <x:v>HP LJ M402dn</x:v>
      </x:c>
      <x:c r="F667" s="26">
        <x:v>3008 - Phoenix, AZ</x:v>
      </x:c>
      <x:c r="G667" s="26" t="n">
        <x:v>7029.000000</x:v>
      </x:c>
      <x:c r="H667" s="26" t="str">
        <x:v>Clicking sound as it prints.  Pages are fed through unevenly causing it to skip pages on print jobs.</x:v>
      </x:c>
      <x:c r="I667" s="91" t="str">
        <x:v>1/30/2018: LO; completed 1/29/18 at 2:56 pm, the technician found the existing toner was the issue. End user had a toner on hand and replaced. Issue resolved.  Left VM for Scott.  Call complete. </x:v>
      </x:c>
    </x:row>
    <x:row r="668" spans="1:7" x14ac:dyDescent="0.25">
      <x:c r="B668" s="96">
        <x:v>5/29/2018</x:v>
      </x:c>
      <x:c r="C668" s="97">
        <x:v>LAURIE JEWKES 480-497-2222 /Lpjewkes@morsco.com</x:v>
      </x:c>
      <x:c r="D668" s="97" t="str">
        <x:v>FPR56044</x:v>
      </x:c>
      <x:c r="E668" s="97">
        <x:v>HP LJ M402dn</x:v>
      </x:c>
      <x:c r="F668" s="97">
        <x:v>3008 - Phoenix, AZ</x:v>
      </x:c>
      <x:c r="G668" s="97" t="str">
        <x:v>7,029</x:v>
      </x:c>
      <x:c r="H668" s="97" t="str">
        <x:v/>
      </x:c>
      <x:c r="I668" s="98" t="str">
        <x:v>No Work Order Remarks</x:v>
      </x:c>
    </x:row>
    <x:row r="669" spans="1:7" x14ac:dyDescent="0.25">
      <x:c r="B669" s="90">
        <x:v>10/17/2017</x:v>
      </x:c>
      <x:c r="C669" s="26">
        <x:v>Scott Beagley 480-497-2222 /vnaik@fprus.com</x:v>
      </x:c>
      <x:c r="D669" s="26" t="str">
        <x:v>FPR56046</x:v>
      </x:c>
      <x:c r="E669" s="26">
        <x:v>HP LJ M402dn</x:v>
      </x:c>
      <x:c r="F669" s="26">
        <x:v>3008 - Phoenix, AZ</x:v>
      </x:c>
      <x:c r="G669" s="26" t="n">
        <x:v>3357.000000</x:v>
      </x:c>
      <x:c r="H669" s="26" t="str">
        <x:v>Squeaking loudly and constantly jamming</x:v>
      </x:c>
      <x:c r="I669" s="91" t="str">
        <x:v>10/19/2017: LO: r/s for parts - ETA today.  10/24/2017: LO; issue resolved.  Unable to reach Scott.  Call complete. </x:v>
      </x:c>
    </x:row>
    <x:row r="670" spans="1:7" x14ac:dyDescent="0.25">
      <x:c r="B670" s="96">
        <x:v>7/31/2017</x:v>
      </x:c>
      <x:c r="C670" s="97">
        <x:v>Wendell Stratman 480-265-3628 /areichhart@fprus.com</x:v>
      </x:c>
      <x:c r="D670" s="97" t="str">
        <x:v>FPR56046</x:v>
      </x:c>
      <x:c r="E670" s="97">
        <x:v>HP LJ M402dn</x:v>
      </x:c>
      <x:c r="F670" s="97">
        <x:v>3008 - Phoenix, AZ</x:v>
      </x:c>
      <x:c r="G670" s="97" t="str">
        <x:v>3,357</x:v>
      </x:c>
      <x:c r="H670" s="97" t="str">
        <x:v>Saying paper jam but are unable to find a jam.</x:v>
      </x:c>
      <x:c r="I670" s="98" t="str">
        <x:v>8/1/2017: LO; cleaned &amp; inspected printer.  Replaced toner cartridge due to jamming issues, customer tested. Spoke w/Wendell, it is now working to his satisfaction.  Call complete.  </x:v>
      </x:c>
    </x:row>
    <x:row r="671" spans="1:7" x14ac:dyDescent="0.25">
      <x:c r="B671" s="90">
        <x:v>3/16/2018</x:v>
      </x:c>
      <x:c r="C671" s="26">
        <x:v>Scott Beagley 6027081692 /vnaik@fprus.com</x:v>
      </x:c>
      <x:c r="D671" s="26" t="str">
        <x:v>FPR56047</x:v>
      </x:c>
      <x:c r="E671" s="26">
        <x:v>HP LJ M402dn</x:v>
      </x:c>
      <x:c r="F671" s="26">
        <x:v>3008 - Phoenix, AZ</x:v>
      </x:c>
      <x:c r="G671" s="26" t="n">
        <x:v>599.000000</x:v>
      </x:c>
      <x:c r="H671" s="26" t="str">
        <x:v>Paper jam error but unable to locate jam.</x:v>
      </x:c>
      <x:c r="I671" s="91" t="str">
        <x:v>No Work Order Remarks</x:v>
      </x:c>
    </x:row>
    <x:row r="672" spans="1:7" x14ac:dyDescent="0.25">
      <x:c r="B672" s="96">
        <x:v>9/20/2017</x:v>
      </x:c>
      <x:c r="C672" s="97">
        <x:v>Scott Beagley 480-497-2222 /areichhart@fprus.com</x:v>
      </x:c>
      <x:c r="D672" s="97" t="str">
        <x:v>FPR56052</x:v>
      </x:c>
      <x:c r="E672" s="97">
        <x:v>HP LJ M402dn</x:v>
      </x:c>
      <x:c r="F672" s="97">
        <x:v>3008 - Phoenix, AZ</x:v>
      </x:c>
      <x:c r="G672" s="97" t="str">
        <x:v>2,904</x:v>
      </x:c>
      <x:c r="H672" s="97" t="str">
        <x:v>Printing too light on all documents that come out of the printer.</x:v>
      </x:c>
      <x:c r="I672" s="98" t="str">
        <x:v>9/21/2017: LO; completed today. End user had fixed machine before techs arrival. Left VM for Scott.  Call complete. </x:v>
      </x:c>
    </x:row>
    <x:row r="673" spans="1:7" x14ac:dyDescent="0.25">
      <x:c r="B673" s="90">
        <x:v>9/18/2017</x:v>
      </x:c>
      <x:c r="C673" s="26">
        <x:v>LAURIE JEWKES 480-497-2222 /Lpjewkes@morsco.com</x:v>
      </x:c>
      <x:c r="D673" s="26" t="str">
        <x:v>FPR56052</x:v>
      </x:c>
      <x:c r="E673" s="26">
        <x:v>HP LJ M402dn</x:v>
      </x:c>
      <x:c r="F673" s="26">
        <x:v>3008 - Phoenix, AZ</x:v>
      </x:c>
      <x:c r="G673" s="26" t="n">
        <x:v>2904.000000</x:v>
      </x:c>
      <x:c r="H673" s="26" t="str">
        <x:v>PRINTING TOO LIGHT; CHANGED OUT TONER BUT STILL PRINTING LIGHT.</x:v>
      </x:c>
      <x:c r="I673" s="91" t="str">
        <x:v>9/18/2017: waiting on a help desk ticket.  9/21/2017: New service request has been placed.  Call complete</x:v>
      </x:c>
    </x:row>
    <x:row r="674" spans="1:7" x14ac:dyDescent="0.25">
      <x:c r="B674" s="96">
        <x:v>5/29/2018</x:v>
      </x:c>
      <x:c r="C674" s="97">
        <x:v>Laurie Jewkes 4804972222 /vnaik@fprus.com</x:v>
      </x:c>
      <x:c r="D674" s="97" t="str">
        <x:v>FPR56052</x:v>
      </x:c>
      <x:c r="E674" s="97">
        <x:v>HP LJ M402dn</x:v>
      </x:c>
      <x:c r="F674" s="97">
        <x:v>3008 - Phoenix, AZ</x:v>
      </x:c>
      <x:c r="G674" s="97" t="str">
        <x:v>2,904</x:v>
      </x:c>
      <x:c r="H674" s="97" t="str">
        <x:v>Even after changing toner cartridge - getting black lines and dots on pages. Tried cleaning - did not resolve issue.</x:v>
      </x:c>
      <x:c r="I674" s="98" t="str">
        <x:v>5/30/2018: LO; issue resolved. Emailed Laurie.  Call complete. </x:v>
      </x:c>
    </x:row>
    <x:row r="675" spans="1:7" x14ac:dyDescent="0.25">
      <x:c r="B675" s="90">
        <x:v>3/6/2018</x:v>
      </x:c>
      <x:c r="C675" s="26">
        <x:v>Timothy Mabe 336-546-1765 /vnaik@fprus.com</x:v>
      </x:c>
      <x:c r="D675" s="26" t="str">
        <x:v>FPR56055</x:v>
      </x:c>
      <x:c r="E675" s="26">
        <x:v>HP LJ M402dn</x:v>
      </x:c>
      <x:c r="F675" s="26">
        <x:v>1302 - Winston-Salem</x:v>
      </x:c>
      <x:c r="G675" s="26" t="n">
        <x:v>2637.000000</x:v>
      </x:c>
      <x:c r="H675" s="26" t="str">
        <x:v>Printer cartridge broke inside machine - pieces found inside.</x:v>
      </x:c>
      <x:c r="I675" s="91" t="str">
        <x:v>3/7/2018: Spoke w/Tim, device needed a new toner.  Ok to close.  Call complete. </x:v>
      </x:c>
    </x:row>
    <x:row r="676" spans="1:7" x14ac:dyDescent="0.25">
      <x:c r="B676" s="96">
        <x:v>7/27/2018</x:v>
      </x:c>
      <x:c r="C676" s="97">
        <x:v>Jeff Honeycutt 919-834-1661 /areichhart@fprus.com</x:v>
      </x:c>
      <x:c r="D676" s="97" t="str">
        <x:v>FPR56057</x:v>
      </x:c>
      <x:c r="E676" s="97">
        <x:v>HP LJ M402dn</x:v>
      </x:c>
      <x:c r="F676" s="97">
        <x:v>1303 - Raleigh</x:v>
      </x:c>
      <x:c r="G676" s="97" t="str">
        <x:v>2,304</x:v>
      </x:c>
      <x:c r="H676" s="97" t="str">
        <x:v>User called in to state his printer is continuously jamming, even after the jam is cleared. A new toner cartridge was installed yesterday which got it to work for a little bit, but it's now doing the same thing.</x:v>
      </x:c>
      <x:c r="I676" s="98" t="str">
        <x:v>8/1/2018: VG;  customer had replaced the toner and the technician tested the device with no issues. Unable to reach Jeff.  Call complete. </x:v>
      </x:c>
    </x:row>
    <x:row r="677" spans="1:7" x14ac:dyDescent="0.25">
      <x:c r="B677" s="90">
        <x:v>5/24/2017</x:v>
      </x:c>
      <x:c r="C677" s="26">
        <x:v>David Sommardahl 919-834-1661 /areichhart@fprus.com</x:v>
      </x:c>
      <x:c r="D677" s="26" t="str">
        <x:v>FPR56057</x:v>
      </x:c>
      <x:c r="E677" s="26">
        <x:v>HP LJ M402dn</x:v>
      </x:c>
      <x:c r="F677" s="26">
        <x:v>1303 - Raleigh</x:v>
      </x:c>
      <x:c r="G677" s="26" t="n">
        <x:v>2304.000000</x:v>
      </x:c>
      <x:c r="H677" s="26" t="str">
        <x:v>Printer is not communicating on the network</x:v>
      </x:c>
      <x:c r="I677" s="91" t="str">
        <x:v>No Work Order Remarks</x:v>
      </x:c>
    </x:row>
    <x:row r="678" spans="1:7" x14ac:dyDescent="0.25">
      <x:c r="B678" s="96">
        <x:v>5/24/2017</x:v>
      </x:c>
      <x:c r="C678" s="97">
        <x:v>David Sommardahl (919) 834-1661 /areichhart@fprus.com</x:v>
      </x:c>
      <x:c r="D678" s="97" t="str">
        <x:v>FPR56059</x:v>
      </x:c>
      <x:c r="E678" s="97">
        <x:v>HP LJ M402dn</x:v>
      </x:c>
      <x:c r="F678" s="97">
        <x:v>1303 - Raleigh</x:v>
      </x:c>
      <x:c r="G678" s="97" t="str">
        <x:v>4,417</x:v>
      </x:c>
      <x:c r="H678" s="97" t="str">
        <x:v>Printer is not communicating with the network</x:v>
      </x:c>
      <x:c r="I678" s="98" t="str">
        <x:v>No Work Order Remarks</x:v>
      </x:c>
    </x:row>
    <x:row r="679" spans="1:7" x14ac:dyDescent="0.25">
      <x:c r="B679" s="90">
        <x:v>2/14/2018</x:v>
      </x:c>
      <x:c r="C679" s="26">
        <x:v>Dave Zier 623-412-2333 /vnaik@fprus.com</x:v>
      </x:c>
      <x:c r="D679" s="26" t="str">
        <x:v>FPR56060</x:v>
      </x:c>
      <x:c r="E679" s="26">
        <x:v>HP LJ M402dn</x:v>
      </x:c>
      <x:c r="F679" s="26">
        <x:v>3002 - Peoria, AZ</x:v>
      </x:c>
      <x:c r="G679" s="26" t="n">
        <x:v>3355.000000</x:v>
      </x:c>
      <x:c r="H679" s="26" t="str">
        <x:v>Clicks loud when warming up then jams when printing.</x:v>
      </x:c>
      <x:c r="I679" s="91" t="str">
        <x:v>2/15/2018: emailed LO for an update. 2/16/2018: Left VM for Dave.  LO; tech had customer change the toner, that resolved the issue.  Call complete. </x:v>
      </x:c>
    </x:row>
    <x:row r="680" spans="1:7" x14ac:dyDescent="0.25">
      <x:c r="B680" s="96">
        <x:v>10/13/2017</x:v>
      </x:c>
      <x:c r="C680" s="97">
        <x:v>Davie Zier 623-412-2333 /vnaik@fprus.com</x:v>
      </x:c>
      <x:c r="D680" s="97" t="str">
        <x:v>FPR56060</x:v>
      </x:c>
      <x:c r="E680" s="97">
        <x:v>HP LJ M402dn</x:v>
      </x:c>
      <x:c r="F680" s="97">
        <x:v>3002 - Peoria, AZ</x:v>
      </x:c>
      <x:c r="G680" s="97" t="str">
        <x:v>3,355</x:v>
      </x:c>
      <x:c r="H680" s="97" t="str">
        <x:v>Thumping/clicking noises when printing and paper jams.</x:v>
      </x:c>
      <x:c r="I680" s="98" t="str">
        <x:v>10/16/2017: LO; Tested and noticed that the noise and paper jamming issues were due to a bad toner cartridge. Toner cartridge had a broken drum arm that rolls the drum. Replaced bad toner and tested all ok.  Left message for Dave.  Call complete. </x:v>
      </x:c>
    </x:row>
    <x:row r="681" spans="1:7" x14ac:dyDescent="0.25">
      <x:c r="B681" s="90">
        <x:v>1/11/2018</x:v>
      </x:c>
      <x:c r="C681" s="26">
        <x:v>David Zier 602-708-1712 /areichhart@fprus.com</x:v>
      </x:c>
      <x:c r="D681" s="26" t="str">
        <x:v>FPR56060</x:v>
      </x:c>
      <x:c r="E681" s="26">
        <x:v>HP LJ M402dn</x:v>
      </x:c>
      <x:c r="F681" s="26">
        <x:v>3002 - Peoria, AZ</x:v>
      </x:c>
      <x:c r="G681" s="26" t="n">
        <x:v>3355.000000</x:v>
      </x:c>
      <x:c r="H681" s="26" t="str">
        <x:v>Printer is displaying "fuser error 50.2" even after power cycling</x:v>
      </x:c>
      <x:c r="I681" s="91" t="str">
        <x:v>1/12/2018: Spoke w/Dave, it is now working to his satisfaction.  Call complete. </x:v>
      </x:c>
    </x:row>
    <x:row r="682" spans="1:7" x14ac:dyDescent="0.25">
      <x:c r="B682" s="96">
        <x:v>8/31/2018</x:v>
      </x:c>
      <x:c r="C682" s="97">
        <x:v>Forrest Adams 828-431-4636 /areichhart@fprus.com</x:v>
      </x:c>
      <x:c r="D682" s="97" t="str">
        <x:v>FPR56061</x:v>
      </x:c>
      <x:c r="E682" s="97">
        <x:v>HP LJ M402dn</x:v>
      </x:c>
      <x:c r="F682" s="97">
        <x:v>1304 - Hickory</x:v>
      </x:c>
      <x:c r="G682" s="97" t="str">
        <x:v>1,138</x:v>
      </x:c>
      <x:c r="H682" s="97" t="str">
        <x:v>printer keeps jamming did a hard reset on printer and took out the ink cartridges and put it back in printer still jams</x:v>
      </x:c>
      <x:c r="I682" s="98" t="str">
        <x:v>9/6/2018: VG; r/s for part - part was delivered, tech will be back onsite tomorrow.  9/7/2018: Emailed for an ETA when a tech will be out.  9/10/2018: Tech will be out by 3pm.  9/11/2018: VG; issue resolved.  Unable to reach Forrest.  Call complete. </x:v>
      </x:c>
    </x:row>
    <x:row r="683" spans="1:7" x14ac:dyDescent="0.25">
      <x:c r="B683" s="90">
        <x:v>5/7/2018</x:v>
      </x:c>
      <x:c r="C683" s="26">
        <x:v>Brian Harris 704-334-4651 /vnaik@fprus.com</x:v>
      </x:c>
      <x:c r="D683" s="26" t="str">
        <x:v>FPR56071</x:v>
      </x:c>
      <x:c r="E683" s="26">
        <x:v>HP LJ M402dn</x:v>
      </x:c>
      <x:c r="F683" s="26">
        <x:v>1310 - Charlotte</x:v>
      </x:c>
      <x:c r="G683" s="26" t="n">
        <x:v>7451.000000</x:v>
      </x:c>
      <x:c r="H683" s="26" t="str">
        <x:v>Jams on almost every print job.</x:v>
      </x:c>
      <x:c r="I683" s="91" t="str">
        <x:v>5/8/2018: Left VM for Brian.  Emailed COS for an update. 5/9/2018: Emailed COS.  5/10/2018: Left VM for Brian.  Emailed COS for an update on Imagining unit. 5/11/2018: Tech replaced imagining unit.  Call complete. </x:v>
      </x:c>
    </x:row>
    <x:row r="684" spans="1:7" x14ac:dyDescent="0.25">
      <x:c r="B684" s="96">
        <x:v>2/19/2018</x:v>
      </x:c>
      <x:c r="C684" s="97">
        <x:v>Ryan Fielder 682-730-5284 /areichhart@fprus.com</x:v>
      </x:c>
      <x:c r="D684" s="97" t="str">
        <x:v>FPR56071</x:v>
      </x:c>
      <x:c r="E684" s="97">
        <x:v>HP LJ M402dn</x:v>
      </x:c>
      <x:c r="F684" s="97">
        <x:v>1310 - Charlotte</x:v>
      </x:c>
      <x:c r="G684" s="97" t="str">
        <x:v>7,451</x:v>
      </x:c>
      <x:c r="H684" s="97" t="str">
        <x:v>Printer has a "grinding" sound coming out of the bottom tray</x:v>
      </x:c>
      <x:c r="I684" s="98" t="str">
        <x:v>   2/21/2018: CSS; Found toner cartridge drive coupler broken.  Replaced toner cartridge for customer.  Cleaned &amp; tested system.  OK.  Spoke w/Kevin, "passed the issue off to Alfonso".  Left message for Alfonso.  Call complete. </x:v>
      </x:c>
    </x:row>
    <x:row r="685" spans="1:7" x14ac:dyDescent="0.25">
      <x:c r="B685" s="90">
        <x:v>5/24/2018</x:v>
      </x:c>
      <x:c r="C685" s="26">
        <x:v>Nicole Hedrick 336-546-1755 /vnaik@fprus.com</x:v>
      </x:c>
      <x:c r="D685" s="26" t="str">
        <x:v>FPR56075</x:v>
      </x:c>
      <x:c r="E685" s="26">
        <x:v>HP LJ M402dn</x:v>
      </x:c>
      <x:c r="F685" s="26">
        <x:v>1398 - Murray Corporate</x:v>
      </x:c>
      <x:c r="G685" s="26" t="n">
        <x:v>710.000000</x:v>
      </x:c>
      <x:c r="H685" s="26" t="str">
        <x:v>Top drawer will not close. Unable to use machine.</x:v>
      </x:c>
      <x:c r="I685" s="91" t="str">
        <x:v>5/25/2018: unable to reach Nicole.  Emailed COS for an update. 5/29/2018: Left VM for Nicole.  Emailed COS for an update. 5/30/2018: COS: issue resolved.  Call complete. </x:v>
      </x:c>
    </x:row>
    <x:row r="686" spans="1:7" x14ac:dyDescent="0.25">
      <x:c r="B686" s="96">
        <x:v>9/12/2017</x:v>
      </x:c>
      <x:c r="C686" s="97">
        <x:v>Angie Loehne 404-366-4243 /vnaik@fprus.com</x:v>
      </x:c>
      <x:c r="D686" s="97" t="str">
        <x:v>FPR56085</x:v>
      </x:c>
      <x:c r="E686" s="97">
        <x:v>HP LJ M402dn</x:v>
      </x:c>
      <x:c r="F686" s="97">
        <x:v>1403 - Forest Park</x:v>
      </x:c>
      <x:c r="G686" s="97" t="str">
        <x:v>3,924</x:v>
      </x:c>
      <x:c r="H686" s="97" t="str">
        <x:v>Constant jamming and making a high pitched squealing noise. (Angie @ EXT 8143713)</x:v>
      </x:c>
      <x:c r="I686" s="98" t="str">
        <x:v>Closing Notes:  9/13/17 - Toner cartridge had broken gear causing printing issues and jamming. Ordered replacement cartridges to be sent overnight. </x:v>
      </x:c>
    </x:row>
    <x:row r="687" spans="1:7" x14ac:dyDescent="0.25">
      <x:c r="B687" s="90">
        <x:v>9/27/2017</x:v>
      </x:c>
      <x:c r="C687" s="26">
        <x:v>Angie Loehne 404-366-4243 /vnaik@fprus.com</x:v>
      </x:c>
      <x:c r="D687" s="26" t="str">
        <x:v>FPR56087</x:v>
      </x:c>
      <x:c r="E687" s="26">
        <x:v>HP LJ M402dn</x:v>
      </x:c>
      <x:c r="F687" s="26">
        <x:v>1403 - Forest Park</x:v>
      </x:c>
      <x:c r="G687" s="26" t="n">
        <x:v>259.000000</x:v>
      </x:c>
      <x:c r="H687" s="26" t="str">
        <x:v>Will not print jobs sent from any machines on the network. Unable to ping or get into web interface.</x:v>
      </x:c>
      <x:c r="I687" s="91" t="str">
        <x:v>9/29/2017: IT issue - call has been cancelled with tech.  Call complete. </x:v>
      </x:c>
    </x:row>
    <x:row r="688" spans="1:7" x14ac:dyDescent="0.25">
      <x:c r="B688" s="96">
        <x:v>8/17/2018</x:v>
      </x:c>
      <x:c r="C688" s="97">
        <x:v>Alicia Boggs 404-366-4243 /vnaik@fprus.com</x:v>
      </x:c>
      <x:c r="D688" s="97" t="str">
        <x:v>FPR56089</x:v>
      </x:c>
      <x:c r="E688" s="97">
        <x:v>HP LJ M402dn</x:v>
      </x:c>
      <x:c r="F688" s="97">
        <x:v>1403 - Forest Park</x:v>
      </x:c>
      <x:c r="G688" s="97" t="str">
        <x:v>1,759</x:v>
      </x:c>
      <x:c r="H688" s="97" t="str">
        <x:v>Clicking noise when printing and pages keep getting jammed.</x:v>
      </x:c>
      <x:c r="I688" s="98" t="str">
        <x:v>8/20/2018: VG; r/s for feed rollers &amp; fuser.  ETA is tomorrow.   End user is aware.  8/22/2018: tech should be out this afternoon.  Emailed for an update.  8/27/2018: Changed defective toner.  Issue resolved.  Unable to reach Alicia.  Call complete. </x:v>
      </x:c>
    </x:row>
    <x:row r="689" spans="1:7" x14ac:dyDescent="0.25">
      <x:c r="B689" s="90">
        <x:v>2/12/2018</x:v>
      </x:c>
      <x:c r="C689" s="26">
        <x:v>Sam PIch 678-714-9232 /vnaik@fprus.com</x:v>
      </x:c>
      <x:c r="D689" s="26" t="str">
        <x:v>FPR56091</x:v>
      </x:c>
      <x:c r="E689" s="26">
        <x:v>HP LJ M402dn</x:v>
      </x:c>
      <x:c r="F689" s="26">
        <x:v>1404 - Suwanee</x:v>
      </x:c>
      <x:c r="G689" s="26" t="n">
        <x:v>4018.000000</x:v>
      </x:c>
      <x:c r="H689" s="26" t="str">
        <x:v>Alignment is off on machine.  Printing isn't lining up correctly on printouts.</x:v>
      </x:c>
      <x:c r="I689" s="91" t="str">
        <x:v>2/14/2018: FI; A gear on the toner cartridge was broken causing the drum in the toner to skip and misalign. Toner was replaced with a cartridge onsite. Call complete.</x:v>
      </x:c>
    </x:row>
    <x:row r="690" spans="1:7" x14ac:dyDescent="0.25">
      <x:c r="B690" s="96">
        <x:v>5/31/2017</x:v>
      </x:c>
      <x:c r="C690" s="97">
        <x:v>Sam Pich 678-714-9232 /vnaik@fprus.com</x:v>
      </x:c>
      <x:c r="D690" s="97" t="str">
        <x:v>FPR56093</x:v>
      </x:c>
      <x:c r="E690" s="97">
        <x:v>HP LJ M402dn</x:v>
      </x:c>
      <x:c r="F690" s="97">
        <x:v>1404 - Suwanee</x:v>
      </x:c>
      <x:c r="G690" s="97" t="str">
        <x:v>1,022</x:v>
      </x:c>
      <x:c r="H690" s="97" t="str">
        <x:v>Fuser error on printer.</x:v>
      </x:c>
      <x:c r="I690" s="98" t="str">
        <x:v>6/1/2017: Device is being replaced.  6/5/2017: Emailed tech for update on replacement.  6/6/2017: device has been delivered.  Left VM for Sam.  Call complete. </x:v>
      </x:c>
    </x:row>
    <x:row r="691" spans="1:7" x14ac:dyDescent="0.25">
      <x:c r="B691" s="90">
        <x:v>5/31/2018</x:v>
      </x:c>
      <x:c r="C691" s="26">
        <x:v>Kathy Moses 806-281-4149 /areichhart@fprus.com</x:v>
      </x:c>
      <x:c r="D691" s="26" t="str">
        <x:v>FPR59272</x:v>
      </x:c>
      <x:c r="E691" s="26">
        <x:v>HP CLJ M477fnw</x:v>
      </x:c>
      <x:c r="F691" s="26">
        <x:v>1133 - West Hollywood</x:v>
      </x:c>
      <x:c r="G691" s="26" t="n">
        <x:v>104.000000</x:v>
      </x:c>
      <x:c r="H691" s="26" t="str">
        <x:v>printing out with a magenta streak or magenta colored dots.</x:v>
      </x:c>
      <x:c r="I691" s="91" t="str">
        <x:v>6/1/2018: toner is being sent out   6/5/2018: toner was delivered this morning, left message for Kathy.  6/7/2018: Left VM for Kathy.  6/8/2018: Unable to reach the site, closing call at the EOB. Call complete. </x:v>
      </x:c>
    </x:row>
    <x:row r="692" spans="1:7" x14ac:dyDescent="0.25">
      <x:c r="B692" s="96">
        <x:v>8/10/2018</x:v>
      </x:c>
      <x:c r="C692" s="97">
        <x:v>Kathy Moses 424-281-3802 /vnaik@fprus.com</x:v>
      </x:c>
      <x:c r="D692" s="97" t="str">
        <x:v>FPR59273</x:v>
      </x:c>
      <x:c r="E692" s="97">
        <x:v>HP CLJ M477fnw</x:v>
      </x:c>
      <x:c r="F692" s="97">
        <x:v>1133 - West Hollywood</x:v>
      </x:c>
      <x:c r="G692" s="97" t="str">
        <x:v>513</x:v>
      </x:c>
      <x:c r="H692" s="97" t="str">
        <x:v>Fuser error on screen.</x:v>
      </x:c>
      <x:c r="I692" s="98" t="str">
        <x:v>8/13/2018: Left VM for Kathy.  VG; fuser on order. 8/14/2018: Tech was unable to make it out - ETA is today before 3. 8/15/2018: VG; technician was onsite yesterday afternoon and installed the fuser. Left a message for Kathy.  Call complete. </x:v>
      </x:c>
    </x:row>
    <x:row r="693" spans="1:7" x14ac:dyDescent="0.25">
      <x:c r="B693" s="90">
        <x:v>5/31/2018</x:v>
      </x:c>
      <x:c r="C693" s="26">
        <x:v>Kathy Moses 806-281-4149 /areichhart@fprus.com</x:v>
      </x:c>
      <x:c r="D693" s="26" t="str">
        <x:v>FPR59273</x:v>
      </x:c>
      <x:c r="E693" s="26">
        <x:v>HP CLJ M477fnw</x:v>
      </x:c>
      <x:c r="F693" s="26">
        <x:v>1133 - West Hollywood</x:v>
      </x:c>
      <x:c r="G693" s="26" t="n">
        <x:v>513.000000</x:v>
      </x:c>
      <x:c r="H693" s="26" t="str">
        <x:v>printing out with a magenta streak or magenta colored dots.</x:v>
      </x:c>
      <x:c r="I693" s="91" t="str">
        <x:v>6/1/2018: toner is being sent out   6/5/2018: toner was delivered this morning, left message for Kathy.  6/7/2018: Left VM for Kathy.  6/8/2018: Unable to reach the site, closing call at the EOB. Call complete. </x:v>
      </x:c>
    </x:row>
    <x:row r="694" spans="1:7" x14ac:dyDescent="0.25">
      <x:c r="B694" s="96">
        <x:v>5/31/2018</x:v>
      </x:c>
      <x:c r="C694" s="97">
        <x:v>Kathy Moses 806-281-4149 /areichhart@fprus.com</x:v>
      </x:c>
      <x:c r="D694" s="97" t="str">
        <x:v>FPR59274</x:v>
      </x:c>
      <x:c r="E694" s="97">
        <x:v>HP CLJ M477fnw</x:v>
      </x:c>
      <x:c r="F694" s="97">
        <x:v>1133 - West Hollywood</x:v>
      </x:c>
      <x:c r="G694" s="97" t="str">
        <x:v>6</x:v>
      </x:c>
      <x:c r="H694" s="97" t="str">
        <x:v>printing out with a magenta streak or magenta colored dots.</x:v>
      </x:c>
      <x:c r="I694" s="98" t="str">
        <x:v>6/1/2018: toner is being sent out   6/5/2018: toner was delivered this morning, left message for Kathy.  6/7/2018: Left VM for Kathy.  6/8/2018: Unable to reach the site, closing call at the EOB. Call complete. </x:v>
      </x:c>
    </x:row>
    <x:row r="695" spans="1:7" x14ac:dyDescent="0.25">
      <x:c r="B695" s="90">
        <x:v>5/3/2018</x:v>
      </x:c>
      <x:c r="C695" s="26">
        <x:v>Mike Romero 303-710-3284 /sbrasfield@fprus.com</x:v>
      </x:c>
      <x:c r="D695" s="26" t="str">
        <x:v>FPR59276</x:v>
      </x:c>
      <x:c r="E695" s="26">
        <x:v>HP LJ M402dn</x:v>
      </x:c>
      <x:c r="F695" s="26">
        <x:v>4001 - Denver, CO</x:v>
      </x:c>
      <x:c r="G695" s="26" t="n">
        <x:v>5618.000000</x:v>
      </x:c>
      <x:c r="H695" s="26" t="str">
        <x:v>Toner is leaving streaks all over pages</x:v>
      </x:c>
      <x:c r="I695" s="91" t="str">
        <x:v>5/4/2018: ABP; the drive on the right side of the drum is broken, the are it clams to in the machine looks fine.  Spoke w/Mike, issue resolved. Call complete. </x:v>
      </x:c>
    </x:row>
    <x:row r="696" spans="1:7" x14ac:dyDescent="0.25">
      <x:c r="B696" s="96">
        <x:v>7/20/2018</x:v>
      </x:c>
      <x:c r="C696" s="97">
        <x:v>Richard Pierce 2146819008 /rjpierce@morsco.com</x:v>
      </x:c>
      <x:c r="D696" s="97" t="str">
        <x:v>FPR59277</x:v>
      </x:c>
      <x:c r="E696" s="97">
        <x:v>HP CLJ M476nw</x:v>
      </x:c>
      <x:c r="F696" s="97">
        <x:v>M650 - Fort Worth (Corp)</x:v>
      </x:c>
      <x:c r="G696" s="97" t="str">
        <x:v>112</x:v>
      </x:c>
      <x:c r="H696" s="97" t="str">
        <x:v>Need ink replacement cartridges - all colors</x:v>
      </x:c>
      <x:c r="I696" s="98" t="str">
        <x:v>supply request </x:v>
      </x:c>
    </x:row>
    <x:row r="697" spans="1:7" x14ac:dyDescent="0.25">
      <x:c r="B697" s="90">
        <x:v>7/20/2018</x:v>
      </x:c>
      <x:c r="C697" s="26">
        <x:v>Richard Pierce 2146819008 /rjpierce@morsco.com</x:v>
      </x:c>
      <x:c r="D697" s="26" t="str">
        <x:v>FPR59277</x:v>
      </x:c>
      <x:c r="E697" s="26">
        <x:v>HP CLJ M476nw</x:v>
      </x:c>
      <x:c r="F697" s="26">
        <x:v>M650 - Fort Worth (Corp)</x:v>
      </x:c>
      <x:c r="G697" s="26" t="n">
        <x:v>112.000000</x:v>
      </x:c>
      <x:c r="H697" s="26" t="str">
        <x:v>Need ink replacement cartridges - all colors - deliver to the front office</x:v>
      </x:c>
      <x:c r="I697" s="91" t="str">
        <x:v>No Work Order Remarks</x:v>
      </x:c>
    </x:row>
    <x:row r="698" spans="1:7" x14ac:dyDescent="0.25">
      <x:c r="B698" s="96">
        <x:v>10/15/2018</x:v>
      </x:c>
      <x:c r="C698" s="97">
        <x:v>rich pierce</x:v>
      </x:c>
      <x:c r="D698" s="97" t="str">
        <x:v>FPR59277</x:v>
      </x:c>
      <x:c r="E698" s="97">
        <x:v>HP CLJ M476nw</x:v>
      </x:c>
      <x:c r="F698" s="97">
        <x:v>M650 - Fort Worth (Corp)</x:v>
      </x:c>
      <x:c r="G698" s="97" t="str">
        <x:v>112</x:v>
      </x:c>
      <x:c r="H698" s="97" t="str">
        <x:v>low ink - not scanning
supplies ordered - no delivery
 This device is not functioning</x:v>
      </x:c>
      <x:c r="I698" s="98" t="str">
        <x:v>supply request</x:v>
      </x:c>
    </x:row>
    <x:row r="699" spans="1:7" x14ac:dyDescent="0.25">
      <x:c r="B699" s="90">
        <x:v>10/17/2018</x:v>
      </x:c>
      <x:c r="C699" s="26">
        <x:v>Greg Bush(602-381-1401)</x:v>
      </x:c>
      <x:c r="D699" s="26" t="str">
        <x:v>FPR59280</x:v>
      </x:c>
      <x:c r="E699" s="26">
        <x:v>Canon IR C5540</x:v>
      </x:c>
      <x:c r="F699" s="26">
        <x:v>3012 - Phoenix, AZ</x:v>
      </x:c>
      <x:c r="G699" s="26" t="n">
        <x:v>0.000000</x:v>
      </x:c>
      <x:c r="H699" s="26" t="str">
        <x:v>Finisher tray is not moving/working  This device is not functioning</x:v>
      </x:c>
      <x:c r="I699" s="91" t="str">
        <x:v>10/19/2018: Spoke w/Kathy, issue resolved.  Call complete. </x:v>
      </x:c>
    </x:row>
    <x:row r="700" spans="1:7" x14ac:dyDescent="0.25">
      <x:c r="B700" s="96">
        <x:v>10/10/2018</x:v>
      </x:c>
      <x:c r="C700" s="97">
        <x:v>Stephen Lacen 480-202-5900 /vnaik@fprus.com</x:v>
      </x:c>
      <x:c r="D700" s="97" t="str">
        <x:v>FPR59282</x:v>
      </x:c>
      <x:c r="E700" s="97">
        <x:v>HP LJ M402dn</x:v>
      </x:c>
      <x:c r="F700" s="97">
        <x:v>1136 - Stafford</x:v>
      </x:c>
      <x:c r="G700" s="97" t="str">
        <x:v/>
      </x:c>
      <x:c r="H700" s="97" t="str">
        <x:v>Port on printer is not active - unable to connect printer to network.</x:v>
      </x:c>
      <x:c r="I700" s="98" t="str">
        <x:v>10/11/2018: Tech should be out this afternoon.  10/12/2018: Emailed VG for an update.  10/15/2018: VG; site stated that they were able to reset the printer and IT got it working. This call can be cancelled. Unable to reach Stephen.  Closing call. </x:v>
      </x:c>
    </x:row>
    <x:row r="701" spans="1:7" x14ac:dyDescent="0.25">
      <x:c r="B701" s="90">
        <x:v>2/13/2018</x:v>
      </x:c>
      <x:c r="C701" s="26">
        <x:v>Scott Beagley 480-497-2222 /areichhart@fprus.com</x:v>
      </x:c>
      <x:c r="D701" s="26" t="str">
        <x:v>FPR59317</x:v>
      </x:c>
      <x:c r="E701" s="26">
        <x:v>HP CLJ M477dn</x:v>
      </x:c>
      <x:c r="F701" s="26">
        <x:v>3008 - Phoenix, AZ</x:v>
      </x:c>
      <x:c r="G701" s="26" t="n">
        <x:v>0.000000</x:v>
      </x:c>
      <x:c r="H701" s="26" t="str">
        <x:v>Printer is jamming and eating paper, will not print intermittently, and shuts off randomly throughout the day.</x:v>
      </x:c>
      <x:c r="I701" s="91" t="str">
        <x:v>2/14/2018: Tech will be out this afternoon.  2/16/2018: LO; tech went back out today, couldn't duplicate issue.  Updated firmware.  Left VM for Scott.  Call complete.  </x:v>
      </x:c>
    </x:row>
    <x:row r="702" spans="1:7" x14ac:dyDescent="0.25">
      <x:c r="B702" s="96">
        <x:v>2/21/2018</x:v>
      </x:c>
      <x:c r="C702" s="97">
        <x:v>Alan Madrid 520-806-5300 /vnaik@fprus.com</x:v>
      </x:c>
      <x:c r="D702" s="97" t="str">
        <x:v>FPR59322</x:v>
      </x:c>
      <x:c r="E702" s="97">
        <x:v>Canon IR 400</x:v>
      </x:c>
      <x:c r="F702" s="97">
        <x:v>3007 - Tucson, AZ</x:v>
      </x:c>
      <x:c r="G702" s="97" t="str">
        <x:v>1,328</x:v>
      </x:c>
      <x:c r="H702" s="97" t="str">
        <x:v>Cannot figure out login information  - please call to reset login info.</x:v>
      </x:c>
      <x:c r="I702" s="98" t="str">
        <x:v>2/22/2018: MSC help desk closed this call.  Call complete. </x:v>
      </x:c>
    </x:row>
    <x:row r="703" spans="1:7" x14ac:dyDescent="0.25">
      <x:c r="B703" s="90">
        <x:v>8/17/2018</x:v>
      </x:c>
      <x:c r="C703" s="26">
        <x:v>Kristin Traynor 480-219-4442 /areichhart@fprus.com</x:v>
      </x:c>
      <x:c r="D703" s="26" t="str">
        <x:v>FPR59327</x:v>
      </x:c>
      <x:c r="E703" s="26">
        <x:v>Canon IR 400</x:v>
      </x:c>
      <x:c r="F703" s="26">
        <x:v>3011 - Scottsdale, AZ</x:v>
      </x:c>
      <x:c r="G703" s="26" t="n">
        <x:v>2654.000000</x:v>
      </x:c>
      <x:c r="H703" s="26" t="str">
        <x:v>We had a power outage on Wednesday and now this printer is not working. We cannot print, scan or print from Solar. The control screen does not respond. It's frozen. We've tried shutting down and restarting a couple of times.</x:v>
      </x:c>
      <x:c r="I703" s="91" t="str">
        <x:v> 8/22/2018: PCO; Copier locks up. Replace HDD from green machine. Reset up address book. Do gradation adjust. Test copy, print &amp; send, ok. ERDS NG &amp; can't get to work, was not turned on. Calibrate touch screen. Left VM for Kristin.  Call complete. </x:v>
      </x:c>
    </x:row>
    <x:row r="704" spans="1:7" x14ac:dyDescent="0.25">
      <x:c r="B704" s="96">
        <x:v>12/28/2017</x:v>
      </x:c>
      <x:c r="C704" s="97">
        <x:v>Kristin Traynor 480-219-4442 /areichhart@fprus.com</x:v>
      </x:c>
      <x:c r="D704" s="97" t="str">
        <x:v>FPR59327</x:v>
      </x:c>
      <x:c r="E704" s="97">
        <x:v>Canon IR 400</x:v>
      </x:c>
      <x:c r="F704" s="97">
        <x:v>3011 - Scottsdale, AZ</x:v>
      </x:c>
      <x:c r="G704" s="97" t="str">
        <x:v>2,654</x:v>
      </x:c>
      <x:c r="H704" s="97" t="str">
        <x:v>not working correctly. When trying to scan or choose a printing option the buttons sometimes do not work when pushed. We usually will have to shut the printer down and restart to get it to work.</x:v>
      </x:c>
      <x:c r="I704" s="98" t="str">
        <x:v>1/2/2018: PCOS;  Installed CPU  replaced ADF sep pad and tray 1 sep roller.  Cleaned all of internals due to dust from other location. Unstuck tray 4 lubed rails and latch. Calibrated touchscreen and tested good. Left VM for Kristin.  Call complete. </x:v>
      </x:c>
    </x:row>
    <x:row r="705" spans="1:7" x14ac:dyDescent="0.25">
      <x:c r="B705" s="90">
        <x:v>3/20/2018</x:v>
      </x:c>
      <x:c r="C705" s="26">
        <x:v>Kristin Traynor 480-219-4442 /areichhart@fprus.com</x:v>
      </x:c>
      <x:c r="D705" s="26" t="str">
        <x:v>FPR59327</x:v>
      </x:c>
      <x:c r="E705" s="26">
        <x:v>Canon IR 400</x:v>
      </x:c>
      <x:c r="F705" s="26">
        <x:v>3011 - Scottsdale, AZ</x:v>
      </x:c>
      <x:c r="G705" s="26" t="n">
        <x:v>2654.000000</x:v>
      </x:c>
      <x:c r="H705" s="26" t="str">
        <x:v>This printer will not take any print job it is given. There aren't any errors, jams, toner issues, or anything that the web UI is showing for this device.</x:v>
      </x:c>
      <x:c r="I705" s="91" t="str">
        <x:v>3/21/2018: MSC Help desk closed the call.  Call complete. </x:v>
      </x:c>
    </x:row>
    <x:row r="706" spans="1:7" x14ac:dyDescent="0.25">
      <x:c r="B706" s="96">
        <x:v>3/30/2018</x:v>
      </x:c>
      <x:c r="C706" s="97">
        <x:v>Kristin Traynor 480-219-4442 /areichhart@fprus.com</x:v>
      </x:c>
      <x:c r="D706" s="97" t="str">
        <x:v>FPR59327</x:v>
      </x:c>
      <x:c r="E706" s="97">
        <x:v>Canon IR 400</x:v>
      </x:c>
      <x:c r="F706" s="97">
        <x:v>3011 - Scottsdale, AZ</x:v>
      </x:c>
      <x:c r="G706" s="97" t="str">
        <x:v>2,654</x:v>
      </x:c>
      <x:c r="H706" s="97" t="str">
        <x:v>We are unable to scan using our Canon iR 400 printer. Settings have already been set to the correct SMTP settings. Still cannot Scan</x:v>
      </x:c>
      <x:c r="I706" s="98" t="str">
        <x:v>4/3/2018: PCO; Spoke with clients IT to get smtp port, walked client on site through changing the port number, scans test well. Left VM for Kristin.  Call complete. </x:v>
      </x:c>
    </x:row>
    <x:row r="707" spans="1:7" x14ac:dyDescent="0.25">
      <x:c r="B707" s="90">
        <x:v>10/14/2015</x:v>
      </x:c>
      <x:c r="C707" s="26">
        <x:v>Mike Waller 580-355-1288 /vnaik@fprus.com</x:v>
      </x:c>
      <x:c r="D707" s="26" t="str">
        <x:v>FPR59327</x:v>
      </x:c>
      <x:c r="E707" s="26">
        <x:v>Canon IR 400</x:v>
      </x:c>
      <x:c r="F707" s="26">
        <x:v>3011 - Scottsdale, AZ</x:v>
      </x:c>
      <x:c r="G707" s="26" t="n">
        <x:v>2654.000000</x:v>
      </x:c>
      <x:c r="H707" s="26" t="str">
        <x:v>Jamming in printer</x:v>
      </x:c>
      <x:c r="I707" s="91" t="str">
        <x:v>10/15:  Spoke w/Mike tech has not been out.  East Texas copy did not get back this us till this morning that this was out of their range.  Veena called it into Canon Nat'l.  Called Mike back to update him.  The machine is working.  10/19:  Called Canon...</x:v>
      </x:c>
    </x:row>
    <x:row r="708" spans="1:7" x14ac:dyDescent="0.25">
      <x:c r="B708" s="96">
        <x:v>1/25/2018</x:v>
      </x:c>
      <x:c r="C708" s="97">
        <x:v>Scott Beagley 480-497-2222 /vnaik@fprus.com</x:v>
      </x:c>
      <x:c r="D708" s="97" t="str">
        <x:v>FPR59329</x:v>
      </x:c>
      <x:c r="E708" s="97">
        <x:v>Canon IR 400</x:v>
      </x:c>
      <x:c r="F708" s="97">
        <x:v>3008 - Phoenix, AZ</x:v>
      </x:c>
      <x:c r="G708" s="97" t="str">
        <x:v>6,851</x:v>
      </x:c>
      <x:c r="H708" s="97" t="str">
        <x:v>Repeat paper jams.</x:v>
      </x:c>
      <x:c r="I708" s="98" t="str">
        <x:v>1/26/2018: Left VM for Scott.  CD; issue resolved.  Call complete. </x:v>
      </x:c>
    </x:row>
    <x:row r="709" spans="1:7" x14ac:dyDescent="0.25">
      <x:c r="B709" s="90">
        <x:v>4/12/2018</x:v>
      </x:c>
      <x:c r="C709" s="26">
        <x:v>Pam Dahms 480-219-4442 /vnaik@fprus.com</x:v>
      </x:c>
      <x:c r="D709" s="26" t="str">
        <x:v>FPR59334</x:v>
      </x:c>
      <x:c r="E709" s="26">
        <x:v>HP CLJ M553</x:v>
      </x:c>
      <x:c r="F709" s="26">
        <x:v>3011 - Scottsdale, AZ</x:v>
      </x:c>
      <x:c r="G709" s="26" t="n">
        <x:v>54.000000</x:v>
      </x:c>
      <x:c r="H709" s="26" t="str">
        <x:v>Yellow and black streaks on left side of paper.</x:v>
      </x:c>
      <x:c r="I709" s="91" t="str">
        <x:v> 4/16/2018: LO: Emailed for tracking on the part.  4/17/2018: LO; Replaced ITB. Cleaned and tested.  Ordered replacement yellow. For leaking.  Spoke w/Pam, issue resolved.  Call complete. </x:v>
      </x:c>
    </x:row>
    <x:row r="710" spans="1:7" x14ac:dyDescent="0.25">
      <x:c r="B710" s="96">
        <x:v>10/23/2017</x:v>
      </x:c>
      <x:c r="C710" s="97">
        <x:v>Kristin Traynor 602-708-7474 /areichhart@fprus.com</x:v>
      </x:c>
      <x:c r="D710" s="97" t="str">
        <x:v>FPR59334</x:v>
      </x:c>
      <x:c r="E710" s="97">
        <x:v>HP CLJ M553</x:v>
      </x:c>
      <x:c r="F710" s="97">
        <x:v>3011 - Scottsdale, AZ</x:v>
      </x:c>
      <x:c r="G710" s="97" t="str">
        <x:v>54</x:v>
      </x:c>
      <x:c r="H710" s="97" t="str">
        <x:v>printer is printing the entire page in yellow. We did recently replace the yellow toner so not sure if that has anything to do with it.</x:v>
      </x:c>
      <x:c r="I710" s="98" t="str">
        <x:v>10/24/2017: MSC Help desk closed the call.  Call complete. </x:v>
      </x:c>
    </x:row>
    <x:row r="711" spans="1:7" x14ac:dyDescent="0.25">
      <x:c r="B711" s="90">
        <x:v>11/17/2017</x:v>
      </x:c>
      <x:c r="C711" s="26">
        <x:v>Kristin Traynor 4802194442 /kbtraynor@morsco.com</x:v>
      </x:c>
      <x:c r="D711" s="26" t="str">
        <x:v>FPR59334</x:v>
      </x:c>
      <x:c r="E711" s="26">
        <x:v>HP CLJ M553</x:v>
      </x:c>
      <x:c r="F711" s="26">
        <x:v>3011 - Scottsdale, AZ</x:v>
      </x:c>
      <x:c r="G711" s="26" t="n">
        <x:v>54.000000</x:v>
      </x:c>
      <x:c r="H711" s="26" t="str">
        <x:v>It is printing blue stripes - replaced blue cartridge twice already and still happening</x:v>
      </x:c>
      <x:c r="I711" s="91" t="str">
        <x:v>11/21/2017: LO; tech completed on 11/20 at 3:49 pm.  tech notes:  Customer had toner cyan toner cartridge ,I replaced the defective toner cartridge with the new one.   Emailed Kristin.  Call complete. </x:v>
      </x:c>
    </x:row>
    <x:row r="712" spans="1:7" x14ac:dyDescent="0.25">
      <x:c r="B712" s="96">
        <x:v>11/14/2017</x:v>
      </x:c>
      <x:c r="C712" s="97">
        <x:v>Pam Dahms 480-219-4442 /vnaik@fprus.com</x:v>
      </x:c>
      <x:c r="D712" s="97" t="str">
        <x:v>FPR59334</x:v>
      </x:c>
      <x:c r="E712" s="97">
        <x:v>HP CLJ M553</x:v>
      </x:c>
      <x:c r="F712" s="97">
        <x:v>3011 - Scottsdale, AZ</x:v>
      </x:c>
      <x:c r="G712" s="97" t="str">
        <x:v>54</x:v>
      </x:c>
      <x:c r="H712" s="97" t="str">
        <x:v>Blue shading running across the page.</x:v>
      </x:c>
      <x:c r="I712" s="98" t="str">
        <x:v>11/15/2017:LO; Cleaned and inspected printer. Cyan toner defective, customer aware and will order from there help desk. Toner has been ordered.  Spoke w/Pam, ok to close the call.  Call complete. </x:v>
      </x:c>
    </x:row>
    <x:row r="713" spans="1:7" x14ac:dyDescent="0.25">
      <x:c r="B713" s="90">
        <x:v>12/19/2017</x:v>
      </x:c>
      <x:c r="C713" s="26">
        <x:v>Pam Dahms 480-219-4442 /vnaik@fprus.com</x:v>
      </x:c>
      <x:c r="D713" s="26" t="str">
        <x:v>FPR59334</x:v>
      </x:c>
      <x:c r="E713" s="26">
        <x:v>HP CLJ M553</x:v>
      </x:c>
      <x:c r="F713" s="26">
        <x:v>3011 - Scottsdale, AZ</x:v>
      </x:c>
      <x:c r="G713" s="26" t="n">
        <x:v>54.000000</x:v>
      </x:c>
      <x:c r="H713" s="26" t="str">
        <x:v>Yellow shading on prints even after replacing defective cartridge at tech's request.</x:v>
      </x:c>
      <x:c r="I713" s="91" t="str">
        <x:v> 12/21/2017: Toner will be delivered today, following up tomorrow. 12/22/2017: S/poke w/Pam, hasn't had toner delivered.  Emailed LO. 12/28/2017: MSC Help Desk closed the call.  Call complete. </x:v>
      </x:c>
    </x:row>
    <x:row r="714" spans="1:7" x14ac:dyDescent="0.25">
      <x:c r="B714" s="96">
        <x:v>12/26/2017</x:v>
      </x:c>
      <x:c r="C714" s="97">
        <x:v>Pam Dahms 480-219-4442 /smoore@fprus.com</x:v>
      </x:c>
      <x:c r="D714" s="97" t="str">
        <x:v>FPR59334</x:v>
      </x:c>
      <x:c r="E714" s="97">
        <x:v>HP CLJ M553</x:v>
      </x:c>
      <x:c r="F714" s="97">
        <x:v>3011 - Scottsdale, AZ</x:v>
      </x:c>
      <x:c r="G714" s="97" t="str">
        <x:v>54</x:v>
      </x:c>
      <x:c r="H714" s="97" t="str">
        <x:v>Still getting the same yellow shading issue as last week even after changing out the cartridge.</x:v>
      </x:c>
      <x:c r="I714" s="98" t="str">
        <x:v>12/28/2017: MSC Help Desk closed the call.  Call complete. </x:v>
      </x:c>
    </x:row>
    <x:row r="715" spans="1:7" x14ac:dyDescent="0.25">
      <x:c r="B715" s="90">
        <x:v>12/7/2017</x:v>
      </x:c>
      <x:c r="C715" s="26">
        <x:v>Pam Dahms 480-219-4442 /vnaik@fprus.com</x:v>
      </x:c>
      <x:c r="D715" s="26" t="str">
        <x:v>FPR59334</x:v>
      </x:c>
      <x:c r="E715" s="26">
        <x:v>HP CLJ M553</x:v>
      </x:c>
      <x:c r="F715" s="26">
        <x:v>3011 - Scottsdale, AZ</x:v>
      </x:c>
      <x:c r="G715" s="26" t="n">
        <x:v>54.000000</x:v>
      </x:c>
      <x:c r="H715" s="26" t="str">
        <x:v>Yellowish cast over most of the page.</x:v>
      </x:c>
      <x:c r="I715" s="91" t="str">
        <x:v>12/8/2017: Left VM for Pam.  LO: defective yellow toner.  New toner has been ordered.  Call complete. </x:v>
      </x:c>
    </x:row>
    <x:row r="716" spans="1:7" x14ac:dyDescent="0.25">
      <x:c r="B716" s="96">
        <x:v>7/26/2018</x:v>
      </x:c>
      <x:c r="C716" s="97">
        <x:v>Kristin Traynor 480-219-4442 /areichhart@fprus.com</x:v>
      </x:c>
      <x:c r="D716" s="97" t="str">
        <x:v>FPR59334</x:v>
      </x:c>
      <x:c r="E716" s="97">
        <x:v>HP CLJ M553</x:v>
      </x:c>
      <x:c r="F716" s="97">
        <x:v>3011 - Scottsdale, AZ</x:v>
      </x:c>
      <x:c r="G716" s="97" t="str">
        <x:v>54</x:v>
      </x:c>
      <x:c r="H716" s="97" t="str">
        <x:v>Printing with colored streaks on the paper. Printer needs to be cleaned</x:v>
      </x:c>
      <x:c r="I716" s="98" t="str">
        <x:v>7/31/2018: VG; Replaced the transfer kit.  Issue resolved.  Left VM for Kristin.  Call complete. </x:v>
      </x:c>
    </x:row>
    <x:row r="717" spans="1:7" x14ac:dyDescent="0.25">
      <x:c r="B717" s="90">
        <x:v>9/7/2018</x:v>
      </x:c>
      <x:c r="C717" s="26">
        <x:v>Kristin Traynor 4802194442 /kbtraynor@morsco.com</x:v>
      </x:c>
      <x:c r="D717" s="26" t="str">
        <x:v>FPR59334</x:v>
      </x:c>
      <x:c r="E717" s="26">
        <x:v>HP CLJ M553</x:v>
      </x:c>
      <x:c r="F717" s="26">
        <x:v>3011 - Scottsdale, AZ</x:v>
      </x:c>
      <x:c r="G717" s="26" t="n">
        <x:v>54.000000</x:v>
      </x:c>
      <x:c r="H717" s="26" t="str">
        <x:v>still printing streaks - this is probably 10th time we've had service on it. We need a new printer?</x:v>
      </x:c>
      <x:c r="I717" s="91" t="str">
        <x:v>9/10/2018: Waiting on a ticket from MSC Help Desk before dispatching call.  9/11/2018: Did not receive a MSC ticket - closing call.  Let Kristin know.  </x:v>
      </x:c>
    </x:row>
    <x:row r="718" spans="1:7" x14ac:dyDescent="0.25">
      <x:c r="B718" s="96">
        <x:v>6/6/2018</x:v>
      </x:c>
      <x:c r="C718" s="97">
        <x:v>Kristin Traynor 480-219-4442 /areichhart@fprus.com</x:v>
      </x:c>
      <x:c r="D718" s="97" t="str">
        <x:v>FPR59334</x:v>
      </x:c>
      <x:c r="E718" s="97">
        <x:v>HP CLJ M553</x:v>
      </x:c>
      <x:c r="F718" s="97">
        <x:v>3011 - Scottsdale, AZ</x:v>
      </x:c>
      <x:c r="G718" s="97" t="str">
        <x:v>54</x:v>
      </x:c>
      <x:c r="H718" s="97" t="str">
        <x:v>having issues with yellow shading showing on the page.</x:v>
      </x:c>
      <x:c r="I718" s="98" t="str">
        <x:v>6/7/2018: LO: the issue was caused by a defective yellow toner. Spoke w/Pam, ok to close.  Call complete. </x:v>
      </x:c>
    </x:row>
    <x:row r="719" spans="1:7" x14ac:dyDescent="0.25">
      <x:c r="B719" s="90">
        <x:v>10/18/2018</x:v>
      </x:c>
      <x:c r="C719" s="26">
        <x:v>Clay Stapley(480-497-2222)</x:v>
      </x:c>
      <x:c r="D719" s="26" t="str">
        <x:v>FPR59335</x:v>
      </x:c>
      <x:c r="E719" s="26">
        <x:v>HP CLJ M477fdw</x:v>
      </x:c>
      <x:c r="F719" s="26">
        <x:v>3008 - Phoenix, AZ</x:v>
      </x:c>
      <x:c r="G719" s="26" t="n">
        <x:v>0.000000</x:v>
      </x:c>
      <x:c r="H719" s="26" t="str">
        <x:v>50.7 fuser error. Cycling power did not resolve issue.  This device is not functioning</x:v>
      </x:c>
      <x:c r="I719" s="91" t="str">
        <x:v>10/19/2018: VG; r/s for a fuser - no ETA yet. </x:v>
      </x:c>
    </x:row>
    <x:row r="720" spans="1:7" x14ac:dyDescent="0.25">
      <x:c r="B720" s="96">
        <x:v>9/11/2018</x:v>
      </x:c>
      <x:c r="C720" s="97">
        <x:v>Scott Beagley 480-497-2222 /areichhart@fprus.com</x:v>
      </x:c>
      <x:c r="D720" s="97" t="str">
        <x:v>FPR59336</x:v>
      </x:c>
      <x:c r="E720" s="97">
        <x:v>HP LJ M605dn</x:v>
      </x:c>
      <x:c r="F720" s="97">
        <x:v>3008 - Phoenix, AZ</x:v>
      </x:c>
      <x:c r="G720" s="97" t="str">
        <x:v>13,444</x:v>
      </x:c>
      <x:c r="H720" s="97" t="str">
        <x:v>user report that printer keeps jamming, turn the printer off then back on. user has clean out printer believes the issue deep inside printer</x:v>
      </x:c>
      <x:c r="I720" s="98" t="str">
        <x:v>  9/17/2018: Device is unable to be repaired - emailed Stacy to see if device is covered. 9/18/2018: Waiting on response to on how to proceed- device not repairable due to environment.  CAM is handling.  Closing call. </x:v>
      </x:c>
    </x:row>
    <x:row r="721" spans="1:7" x14ac:dyDescent="0.25">
      <x:c r="B721" s="90">
        <x:v>4/6/2018</x:v>
      </x:c>
      <x:c r="C721" s="26">
        <x:v>Scott Beagley 480-497-2222 /areichhart@fprus.com</x:v>
      </x:c>
      <x:c r="D721" s="26" t="str">
        <x:v>FPR59336</x:v>
      </x:c>
      <x:c r="E721" s="26">
        <x:v>HP LJ M605dn</x:v>
      </x:c>
      <x:c r="F721" s="26">
        <x:v>3008 - Phoenix, AZ</x:v>
      </x:c>
      <x:c r="G721" s="26" t="n">
        <x:v>13444.000000</x:v>
      </x:c>
      <x:c r="H721" s="26" t="str">
        <x:v>Printer maintenance kit is low</x:v>
      </x:c>
      <x:c r="I721" s="91" t="str">
        <x:v>4/9/2018: LO; low maintenance waring.  Pulled fuser &amp; inspected, still in good shape, no issues w/sleeves or pq issues.  Rollers warn, replaced 3, wiped down inside &amp; out tested.  Left VM for Scott.  Call complete. </x:v>
      </x:c>
    </x:row>
    <x:row r="722" spans="1:7" x14ac:dyDescent="0.25">
      <x:c r="B722" s="96">
        <x:v>4/13/2018</x:v>
      </x:c>
      <x:c r="C722" s="97">
        <x:v>Peter "Bubba" Deippe 843-606-5457 /vnaik@fprus.com</x:v>
      </x:c>
      <x:c r="D722" s="97" t="str">
        <x:v>FPR59338</x:v>
      </x:c>
      <x:c r="E722" s="97">
        <x:v>HP LJ M402dn</x:v>
      </x:c>
      <x:c r="F722" s="97">
        <x:v>1321 - Charleston, SC</x:v>
      </x:c>
      <x:c r="G722" s="97" t="str">
        <x:v>2,400</x:v>
      </x:c>
      <x:c r="H722" s="97" t="str">
        <x:v>Paper jams and memory loss errors.</x:v>
      </x:c>
      <x:c r="I722" s="98" t="str">
        <x:v>4/16/2018: SBM; issue resolved. Left VM for Bubba.  Call complete.</x:v>
      </x:c>
    </x:row>
    <x:row r="723" spans="1:7" x14ac:dyDescent="0.25">
      <x:c r="B723" s="90">
        <x:v>4/13/2018</x:v>
      </x:c>
      <x:c r="C723" s="26">
        <x:v>Bubba Dieppe 972-461-7301 /vnaik@fprus.com</x:v>
      </x:c>
      <x:c r="D723" s="26" t="str">
        <x:v>FPR59339</x:v>
      </x:c>
      <x:c r="E723" s="26">
        <x:v>HP LJ M402dn</x:v>
      </x:c>
      <x:c r="F723" s="26">
        <x:v>1321 - Charleston, SC</x:v>
      </x:c>
      <x:c r="G723" s="26" t="n">
        <x:v>567.000000</x:v>
      </x:c>
      <x:c r="H723" s="26" t="str">
        <x:v>Paper jam and loses connection with network.</x:v>
      </x:c>
      <x:c r="I723" s="91" t="str">
        <x:v>4/16/2018: SBM; issue resolved. Left VM for Bubba.  Call complete.</x:v>
      </x:c>
    </x:row>
    <x:row r="724" spans="1:7" x14ac:dyDescent="0.25">
      <x:c r="B724" s="96">
        <x:v>5/16/2018</x:v>
      </x:c>
      <x:c r="C724" s="97">
        <x:v>Bubba Dieppe 8436065457 /vnaik@fprus.com</x:v>
      </x:c>
      <x:c r="D724" s="97" t="str">
        <x:v>FPR59340</x:v>
      </x:c>
      <x:c r="E724" s="97">
        <x:v>Canon IR C5235</x:v>
      </x:c>
      <x:c r="F724" s="97">
        <x:v>1321 - Charleston, SC</x:v>
      </x:c>
      <x:c r="G724" s="97" t="str">
        <x:v>2,234</x:v>
      </x:c>
      <x:c r="H724" s="97" t="str">
        <x:v>Smudges on paper when printing.</x:v>
      </x:c>
      <x:c r="I724" s="98" t="str">
        <x:v>5/17/2018: Spoke w/Ryan, issue resolved.  Call complete. </x:v>
      </x:c>
    </x:row>
    <x:row r="725" spans="1:7" x14ac:dyDescent="0.25">
      <x:c r="B725" s="90">
        <x:v>6/27/2017</x:v>
      </x:c>
      <x:c r="C725" s="26">
        <x:v>Lou Tocci 803-622-8791 /vnaik@fprus.com</x:v>
      </x:c>
      <x:c r="D725" s="26" t="str">
        <x:v>FPR59340</x:v>
      </x:c>
      <x:c r="E725" s="26">
        <x:v>Canon IR C5235</x:v>
      </x:c>
      <x:c r="F725" s="26">
        <x:v>1321 - Charleston, SC</x:v>
      </x:c>
      <x:c r="G725" s="26" t="n">
        <x:v>2234.000000</x:v>
      </x:c>
      <x:c r="H725" s="26" t="str">
        <x:v>Grabbing multiple pages at once when pulling from top tray.</x:v>
      </x:c>
      <x:c r="I725" s="91" t="str">
        <x:v>6/28/2017: Spoke w/Emmet, ok to close the call.  Call complete. </x:v>
      </x:c>
    </x:row>
    <x:row r="726" spans="1:7" x14ac:dyDescent="0.25">
      <x:c r="B726" s="96">
        <x:v>6/22/2017</x:v>
      </x:c>
      <x:c r="C726" s="97">
        <x:v>Joann Ontiveros 713-861-2343 /areichhart@fprus.com</x:v>
      </x:c>
      <x:c r="D726" s="97" t="str">
        <x:v>JMQ15824</x:v>
      </x:c>
      <x:c r="E726" s="97">
        <x:v>Canon IR C5250</x:v>
      </x:c>
      <x:c r="F726" s="97">
        <x:v>1007 - Houston Central</x:v>
      </x:c>
      <x:c r="G726" s="97" t="str">
        <x:v>1,074</x:v>
      </x:c>
      <x:c r="H726" s="97" t="str">
        <x:v>printing yellow hue on printouts. cartridge was already replaced and it's still doing the same thing.</x:v>
      </x:c>
      <x:c r="I726" s="98" t="str">
        <x:v>6/23/2017: Stewart; Replaced all drums, C1 rollers, empty waste toner, cleaned &amp; adjust.  Tested ok.  Unable to reach Joann or leave VM.  Call complete. </x:v>
      </x:c>
    </x:row>
    <x:row r="727" spans="1:7" x14ac:dyDescent="0.25">
      <x:c r="B727" s="90">
        <x:v>1/10/2018</x:v>
      </x:c>
      <x:c r="C727" s="26">
        <x:v>Greg Meyer 713-861-2343 /vnaik@fprus.com</x:v>
      </x:c>
      <x:c r="D727" s="26" t="str">
        <x:v>JMQ15824</x:v>
      </x:c>
      <x:c r="E727" s="26">
        <x:v>Canon IR C5250</x:v>
      </x:c>
      <x:c r="F727" s="26">
        <x:v>1007 - Houston Central</x:v>
      </x:c>
      <x:c r="G727" s="26" t="n">
        <x:v>1074.000000</x:v>
      </x:c>
      <x:c r="H727" s="26" t="str">
        <x:v>Printer was making noise, then stopped and now has error code E000514-8002. Will not print.</x:v>
      </x:c>
      <x:c r="I727" s="91" t="str">
        <x:v>1/12/2018: Stewart; repair finisher eject assist section, turn off limited function mode, admin login 672 password 1917.  Replace staple cartridge nii, clean machine &amp; test ok.  Phone kept ringing, no VM picked up.  Call complete. </x:v>
      </x:c>
    </x:row>
    <x:row r="728" spans="1:7" x14ac:dyDescent="0.25">
      <x:c r="B728" s="96">
        <x:v>7/26/2016</x:v>
      </x:c>
      <x:c r="C728" s="97">
        <x:v>Jan Wolfhagen 713-861-2343 /vnaik@fprus.com</x:v>
      </x:c>
      <x:c r="D728" s="97" t="str">
        <x:v>JMQ15824</x:v>
      </x:c>
      <x:c r="E728" s="97">
        <x:v>Canon IR C5250</x:v>
      </x:c>
      <x:c r="F728" s="97">
        <x:v>1007 - Houston Central</x:v>
      </x:c>
      <x:c r="G728" s="97" t="str">
        <x:v>1,074</x:v>
      </x:c>
      <x:c r="H728" s="97" t="str">
        <x:v>Scanner is not working.</x:v>
      </x:c>
      <x:c r="I728" s="98" t="str">
        <x:v>No Work Order Remarks</x:v>
      </x:c>
    </x:row>
    <x:row r="729" spans="1:7" x14ac:dyDescent="0.25">
      <x:c r="B729" s="90">
        <x:v>2/13/2018</x:v>
      </x:c>
      <x:c r="C729" s="26">
        <x:v>Tammi Villanueva 817-259-0951 /areichhart@fprus.com</x:v>
      </x:c>
      <x:c r="D729" s="26" t="str">
        <x:v>LWA04008</x:v>
      </x:c>
      <x:c r="E729" s="26">
        <x:v>Canon IR C7260</x:v>
      </x:c>
      <x:c r="F729" s="26">
        <x:v>M100 - Water Gardens Bldg.</x:v>
      </x:c>
      <x:c r="G729" s="26" t="n">
        <x:v>7079.000000</x:v>
      </x:c>
      <x:c r="H729" s="26" t="str">
        <x:v>The printer has smeared prints. I check the cartridges and all are ok. This is the main printer and Board Packets are being printed</x:v>
      </x:c>
      <x:c r="I729" s="91" t="str">
        <x:v>2/14/2018: Stewart; Replaced all C drums for copy quality issues, did DPC adjustment, did auto-gradation replaced fixing film.  Checked operations.  Left VM for Tammi.  Call complete. </x:v>
      </x:c>
    </x:row>
    <x:row r="730" spans="1:7" x14ac:dyDescent="0.25">
      <x:c r="B730" s="96">
        <x:v>11/13/2017</x:v>
      </x:c>
      <x:c r="C730" s="97">
        <x:v>Tammi Villanueva 817-259-0951 /vnaik@fprus.com</x:v>
      </x:c>
      <x:c r="D730" s="97" t="str">
        <x:v>LWA04008</x:v>
      </x:c>
      <x:c r="E730" s="97">
        <x:v>Canon IR C7260</x:v>
      </x:c>
      <x:c r="F730" s="97">
        <x:v>M100 - Water Gardens Bldg.</x:v>
      </x:c>
      <x:c r="G730" s="97" t="str">
        <x:v>7,079</x:v>
      </x:c>
      <x:c r="H730" s="97" t="str">
        <x:v>Needs waste container changed/emptied.  Machine down.</x:v>
      </x:c>
      <x:c r="I730" s="98" t="str">
        <x:v>11/14/2017: Stewart; Customer had emptied toner waste,  Took the glass sensor out &amp; cleaned.  Spoke w/Tammi, it is now working to her satisfaction.  Call complete. </x:v>
      </x:c>
    </x:row>
    <x:row r="731" spans="1:7" x14ac:dyDescent="0.25">
      <x:c r="B731" s="90">
        <x:v>2/6/2017</x:v>
      </x:c>
      <x:c r="C731" s="26">
        <x:v>Tammi Villanueva 817-259-0951 /areichhart@fprus.com</x:v>
      </x:c>
      <x:c r="D731" s="26" t="str">
        <x:v>LWA04008</x:v>
      </x:c>
      <x:c r="E731" s="26">
        <x:v>Canon IR C7260</x:v>
      </x:c>
      <x:c r="F731" s="26">
        <x:v>M100 - Water Gardens Bldg.</x:v>
      </x:c>
      <x:c r="G731" s="26" t="n">
        <x:v>7079.000000</x:v>
      </x:c>
      <x:c r="H731" s="26" t="str">
        <x:v>is erroring out. It keeps saying add paper and will not print. All paper drawers are full. Please dispatch service. The machine is down.</x:v>
      </x:c>
      <x:c r="I731" s="91" t="str">
        <x:v>2/6/2017: Stewart; tammi was unavailable so I key'op Amy on print issue machine was asking for A 4 size paper had Amy to use fit image feature checked operations no problems emptied waste toner bottle. Left VM for Tammi, call complete.   </x:v>
      </x:c>
    </x:row>
    <x:row r="732" spans="1:7" x14ac:dyDescent="0.25">
      <x:c r="B732" s="96">
        <x:v>2/10/2017</x:v>
      </x:c>
      <x:c r="C732" s="97">
        <x:v>Tammi Villanueva 817-259-0951 /vnaik@fprus.com</x:v>
      </x:c>
      <x:c r="D732" s="97" t="str">
        <x:v>LWA04008</x:v>
      </x:c>
      <x:c r="E732" s="97">
        <x:v>Canon IR C7260</x:v>
      </x:c>
      <x:c r="F732" s="97">
        <x:v>M100 - Water Gardens Bldg.</x:v>
      </x:c>
      <x:c r="G732" s="97" t="str">
        <x:v>7,079</x:v>
      </x:c>
      <x:c r="H732" s="97" t="str">
        <x:v>Jamming yesterday and today.</x:v>
      </x:c>
      <x:c r="I732" s="98" t="str">
        <x:v>2/13/2017: 602 code replaced HDD went throughout machine tested ok. Spoke w/Tammi, it is now working to her satisfaction. Call complete. </x:v>
      </x:c>
    </x:row>
    <x:row r="733" spans="1:7" x14ac:dyDescent="0.25">
      <x:c r="B733" s="90">
        <x:v>3/17/2017</x:v>
      </x:c>
      <x:c r="C733" s="26">
        <x:v>Brad Marsh 817-870-2227 /vnaik@fprus.com</x:v>
      </x:c>
      <x:c r="D733" s="26" t="str">
        <x:v>LWA04008</x:v>
      </x:c>
      <x:c r="E733" s="26">
        <x:v>Canon IR C7260</x:v>
      </x:c>
      <x:c r="F733" s="26">
        <x:v>M100 - Water Gardens Bldg.</x:v>
      </x:c>
      <x:c r="G733" s="26" t="n">
        <x:v>7079.000000</x:v>
      </x:c>
      <x:c r="H733" s="26" t="str">
        <x:v>"call for service " error - device down. Urgent - this is the main device.</x:v>
      </x:c>
      <x:c r="I733" s="91" t="str">
        <x:v>3/20/2017: Spoke w/Tammy, it is now working to her satisfaction.  Stewart; replace inner transfer roller causing belt to move.  General cleaning.  Perform gradation &amp; test.  Call complete. </x:v>
      </x:c>
    </x:row>
    <x:row r="734" spans="1:7" x14ac:dyDescent="0.25">
      <x:c r="B734" s="96">
        <x:v>11/7/2016</x:v>
      </x:c>
      <x:c r="C734" s="97">
        <x:v>Tammi Villanueva 817-259-0951 /vnaik@fprus.com</x:v>
      </x:c>
      <x:c r="D734" s="97" t="str">
        <x:v>LWA04008</x:v>
      </x:c>
      <x:c r="E734" s="97">
        <x:v>Canon IR C7260</x:v>
      </x:c>
      <x:c r="F734" s="97">
        <x:v>M100 - Water Gardens Bldg.</x:v>
      </x:c>
      <x:c r="G734" s="97" t="str">
        <x:v>7,079</x:v>
      </x:c>
      <x:c r="H734" s="97" t="str">
        <x:v>Paper jam they are unable to reach - device is down.</x:v>
      </x:c>
      <x:c r="I734" s="98" t="str">
        <x:v>11/8/2016: Spoke w/Tammi, it is now working to her satisfaction.  Stewart; removed jammed paper from registration guide key'op Tammi on clearing jams checked operations &amp; cleaned machine.  Call complete. </x:v>
      </x:c>
    </x:row>
    <x:row r="735" spans="1:7" x14ac:dyDescent="0.25">
      <x:c r="B735" s="90">
        <x:v>3/31/2016</x:v>
      </x:c>
      <x:c r="C735" s="26">
        <x:v>Michelle Novak 817-870-2227 /vnaik@fprus.com</x:v>
      </x:c>
      <x:c r="D735" s="26" t="str">
        <x:v>LWA04008</x:v>
      </x:c>
      <x:c r="E735" s="26">
        <x:v>Canon IR C7260</x:v>
      </x:c>
      <x:c r="F735" s="26">
        <x:v>M100 - Water Gardens Bldg.</x:v>
      </x:c>
      <x:c r="G735" s="26" t="n">
        <x:v>7079.000000</x:v>
      </x:c>
      <x:c r="H735" s="26" t="str">
        <x:v>Not printing any documents. No further information provided.</x:v>
      </x:c>
      <x:c r="I735" s="91" t="str">
        <x:v>4/1/2016: Spoke w/Michelle, it is working to her satisfaction. Call complete. </x:v>
      </x:c>
    </x:row>
    <x:row r="736" spans="1:7" x14ac:dyDescent="0.25">
      <x:c r="B736" s="96">
        <x:v>11/24/2014</x:v>
      </x:c>
      <x:c r="C736" s="97">
        <x:v>Alayne Hollis  8177748507 /amhollis@morsco.com</x:v>
      </x:c>
      <x:c r="D736" s="97" t="str">
        <x:v>LWA04008</x:v>
      </x:c>
      <x:c r="E736" s="97">
        <x:v>Canon IR C7260</x:v>
      </x:c>
      <x:c r="F736" s="97">
        <x:v>M100 - Water Gardens Bldg.</x:v>
      </x:c>
      <x:c r="G736" s="97" t="str">
        <x:v>7,079</x:v>
      </x:c>
      <x:c r="H736" s="97" t="str">
        <x:v>The printer is folding pages as its printing. Its putting huge creases in the paper even though the paper is perfectly straight in the bins.</x:v>
      </x:c>
      <x:c r="I736" s="98" t="str">
        <x:v>11/26/14 Alayne confirmed issue has been resolved. </x:v>
      </x:c>
    </x:row>
    <x:row r="737" spans="1:7" x14ac:dyDescent="0.25">
      <x:c r="B737" s="90">
        <x:v>11/25/2014</x:v>
      </x:c>
      <x:c r="C737" s="26">
        <x:v>Danny Rumble 817-243-7413 /arieper@fprus.com</x:v>
      </x:c>
      <x:c r="D737" s="26" t="str">
        <x:v>LWA04008</x:v>
      </x:c>
      <x:c r="E737" s="26">
        <x:v>Canon IR C7260</x:v>
      </x:c>
      <x:c r="F737" s="26">
        <x:v>M100 - Water Gardens Bldg.</x:v>
      </x:c>
      <x:c r="G737" s="26" t="n">
        <x:v>7079.000000</x:v>
      </x:c>
      <x:c r="H737" s="26" t="str">
        <x:v>says there is a jam, but they can not locate it</x:v>
      </x:c>
      <x:c r="I737" s="91" t="str">
        <x:v>11/26/14 Danny confirmed issue has been resolved. </x:v>
      </x:c>
    </x:row>
    <x:row r="738" spans="1:7" x14ac:dyDescent="0.25">
      <x:c r="B738" s="96">
        <x:v>4/14/2015</x:v>
      </x:c>
      <x:c r="C738" s="97">
        <x:v>Crysie Norris 817-484-4658 /cbnorris@morsco.com</x:v>
      </x:c>
      <x:c r="D738" s="97" t="str">
        <x:v>LWA04008</x:v>
      </x:c>
      <x:c r="E738" s="97">
        <x:v>Canon IR C7260</x:v>
      </x:c>
      <x:c r="F738" s="97">
        <x:v>M100 - Water Gardens Bldg.</x:v>
      </x:c>
      <x:c r="G738" s="97" t="str">
        <x:v>7,079</x:v>
      </x:c>
      <x:c r="H738" s="97" t="str">
        <x:v>Toner waste needs replacement.</x:v>
      </x:c>
      <x:c r="I738" s="98" t="str">
        <x:v>4/15/15 Crysie confirmed issue has been resolved. </x:v>
      </x:c>
    </x:row>
    <x:row r="739" spans="1:7" x14ac:dyDescent="0.25">
      <x:c r="B739" s="90">
        <x:v>5/4/2015</x:v>
      </x:c>
      <x:c r="C739" s="26">
        <x:v>Crysie 817-484-4658 /cbnorris@morsco.com</x:v>
      </x:c>
      <x:c r="D739" s="26" t="str">
        <x:v>LWA04008</x:v>
      </x:c>
      <x:c r="E739" s="26">
        <x:v>Canon IR C7260</x:v>
      </x:c>
      <x:c r="F739" s="26">
        <x:v>M100 - Water Gardens Bldg.</x:v>
      </x:c>
      <x:c r="G739" s="26" t="n">
        <x:v>7079.000000</x:v>
      </x:c>
      <x:c r="H739" s="26" t="str">
        <x:v>It is printing very slow. A lot slower than normal.</x:v>
      </x:c>
      <x:c r="I739" s="91" t="str">
        <x:v>5/6/15 Crysie confirmed issue has been resolved. </x:v>
      </x:c>
    </x:row>
    <x:row r="740" spans="1:7" x14ac:dyDescent="0.25">
      <x:c r="B740" s="96">
        <x:v>6/15/2015</x:v>
      </x:c>
      <x:c r="C740" s="97">
        <x:v>Crysie Norris 817-484-4658 /vnaik@fprus.com</x:v>
      </x:c>
      <x:c r="D740" s="97" t="str">
        <x:v>LWA04008</x:v>
      </x:c>
      <x:c r="E740" s="97">
        <x:v>Canon IR C7260</x:v>
      </x:c>
      <x:c r="F740" s="97">
        <x:v>M100 - Water Gardens Bldg.</x:v>
      </x:c>
      <x:c r="G740" s="97" t="str">
        <x:v>7,079</x:v>
      </x:c>
      <x:c r="H740" s="97" t="str">
        <x:v>Machine is eating the paper</x:v>
      </x:c>
      <x:c r="I740" s="98" t="str">
        <x:v>6/16/15, 9:30am - Tech just left - tested 300 prints, no jams.  Phill will attempt to reprint later.  All jobs have printed fine today. MSC has closed call.</x:v>
      </x:c>
    </x:row>
    <x:row r="741" spans="1:7" x14ac:dyDescent="0.25">
      <x:c r="B741" s="90">
        <x:v>6/18/2018</x:v>
      </x:c>
      <x:c r="C741" s="26">
        <x:v>Jamie Hudgins 214-446-1279 /areichhart@fprus.com</x:v>
      </x:c>
      <x:c r="D741" s="26" t="str">
        <x:v>NML04866</x:v>
      </x:c>
      <x:c r="E741" s="26">
        <x:v>Canon IR 6265</x:v>
      </x:c>
      <x:c r="F741" s="26">
        <x:v>M650 - Annex</x:v>
      </x:c>
      <x:c r="G741" s="26" t="n">
        <x:v>2189.000000</x:v>
      </x:c>
      <x:c r="H741" s="26" t="str">
        <x:v>Both are making serious noises and manual feed states needs to be serviced</x:v>
      </x:c>
      <x:c r="I741" s="91" t="str">
        <x:v>6/20/2018: Spoke w/Jamie, issue resolved.  Call complete.</x:v>
      </x:c>
    </x:row>
    <x:row r="742" spans="1:7" x14ac:dyDescent="0.25">
      <x:c r="B742" s="96">
        <x:v>2/14/2018</x:v>
      </x:c>
      <x:c r="C742" s="97">
        <x:v>Jamie Hudgins 214-446-1279 /jhudgins@morsco.com</x:v>
      </x:c>
      <x:c r="D742" s="97" t="str">
        <x:v>NML04866</x:v>
      </x:c>
      <x:c r="E742" s="97">
        <x:v>Canon IR 6265</x:v>
      </x:c>
      <x:c r="F742" s="97">
        <x:v>M650 - Annex</x:v>
      </x:c>
      <x:c r="G742" s="97" t="str">
        <x:v>2,189</x:v>
      </x:c>
      <x:c r="H742" s="97" t="str">
        <x:v>Slow Scanning and copying</x:v>
      </x:c>
      <x:c r="I742" s="98" t="str">
        <x:v>No Work Order Remarks</x:v>
      </x:c>
    </x:row>
    <x:row r="743" spans="1:7" x14ac:dyDescent="0.25">
      <x:c r="B743" s="90">
        <x:v>10/12/2015</x:v>
      </x:c>
      <x:c r="C743" s="26">
        <x:v>Jamie Hudgins 214-446-1279 /vnaik@fprus.com</x:v>
      </x:c>
      <x:c r="D743" s="26" t="str">
        <x:v>NML04866</x:v>
      </x:c>
      <x:c r="E743" s="26">
        <x:v>Canon IR 6265</x:v>
      </x:c>
      <x:c r="F743" s="26">
        <x:v>M650 - Annex</x:v>
      </x:c>
      <x:c r="G743" s="26" t="n">
        <x:v>2189.000000</x:v>
      </x:c>
      <x:c r="H743" s="26" t="str">
        <x:v>Jamming</x:v>
      </x:c>
      <x:c r="I743" s="91" t="str">
        <x:v>No Work Order Remarks</x:v>
      </x:c>
    </x:row>
    <x:row r="744" spans="1:7" x14ac:dyDescent="0.25">
      <x:c r="B744" s="96">
        <x:v>10/12/2015</x:v>
      </x:c>
      <x:c r="C744" s="97">
        <x:v>Johnathan Medlock  817-870-2227 /jrogers@fprus.com</x:v>
      </x:c>
      <x:c r="D744" s="97" t="str">
        <x:v>NML04866</x:v>
      </x:c>
      <x:c r="E744" s="97">
        <x:v>Canon IR 6265</x:v>
      </x:c>
      <x:c r="F744" s="97">
        <x:v>M650 - Annex</x:v>
      </x:c>
      <x:c r="G744" s="97" t="str">
        <x:v>2,189</x:v>
      </x:c>
      <x:c r="H744" s="97" t="str">
        <x:v>jamming</x:v>
      </x:c>
      <x:c r="I744" s="98" t="str">
        <x:v>10/13:  Left message w/Johnathan.  Called Stewart issue was resolved.  Call complete.  Mark complete.</x:v>
      </x:c>
    </x:row>
    <x:row r="745" spans="1:7" x14ac:dyDescent="0.25">
      <x:c r="B745" s="90">
        <x:v>7/2/2014</x:v>
      </x:c>
      <x:c r="C745" s="26">
        <x:v>Pablo Galindo 214-447-0411 /vnaik@fprus.com</x:v>
      </x:c>
      <x:c r="D745" s="26" t="str">
        <x:v>NML04866</x:v>
      </x:c>
      <x:c r="E745" s="26">
        <x:v>Canon IR 6265</x:v>
      </x:c>
      <x:c r="F745" s="26">
        <x:v>M650 - Annex</x:v>
      </x:c>
      <x:c r="G745" s="26" t="n">
        <x:v>2189.000000</x:v>
      </x:c>
      <x:c r="H745" s="26" t="str">
        <x:v>Will not print to default tray selected.  Also needing Admin password.</x:v>
      </x:c>
      <x:c r="I745" s="91" t="str">
        <x:v>7/9/14 Received closing notes: Courtesy call. Meter 213. Call closed 7/1</x:v>
      </x:c>
    </x:row>
    <x:row r="746" spans="1:7" x14ac:dyDescent="0.25">
      <x:c r="B746" s="96">
        <x:v>9/22/2014</x:v>
      </x:c>
      <x:c r="C746" s="97">
        <x:v>Michael Larando 817-713-5166 /arieper@fprus.com</x:v>
      </x:c>
      <x:c r="D746" s="97" t="str">
        <x:v>NML04866</x:v>
      </x:c>
      <x:c r="E746" s="97">
        <x:v>Canon IR 6265</x:v>
      </x:c>
      <x:c r="F746" s="97">
        <x:v>M650 - Annex</x:v>
      </x:c>
      <x:c r="G746" s="97" t="str">
        <x:v>2,189</x:v>
      </x:c>
      <x:c r="H746" s="97" t="str">
        <x:v>Jamming</x:v>
      </x:c>
      <x:c r="I746" s="98" t="str">
        <x:v>9/29/14 Call completed by Stewart Org. </x:v>
      </x:c>
    </x:row>
    <x:row r="747" spans="1:7" x14ac:dyDescent="0.25">
      <x:c r="B747" s="90">
        <x:v>10/12/2015</x:v>
      </x:c>
      <x:c r="C747" s="26">
        <x:v>Johnathan Medlock  817-870-2227 /jrogers@fprus.com</x:v>
      </x:c>
      <x:c r="D747" s="26" t="str">
        <x:v>NML04872</x:v>
      </x:c>
      <x:c r="E747" s="26">
        <x:v>Canon IR 6265</x:v>
      </x:c>
      <x:c r="F747" s="26">
        <x:v>M650 - Annex</x:v>
      </x:c>
      <x:c r="G747" s="26" t="n">
        <x:v>1876.000000</x:v>
      </x:c>
      <x:c r="H747" s="26" t="str">
        <x:v>jamming</x:v>
      </x:c>
      <x:c r="I747" s="91" t="str">
        <x:v>10/13:  Left message w/Johnathan.  Alled Stewart issue was resolved.  Call complete.  Marked complete.</x:v>
      </x:c>
    </x:row>
    <x:row r="748" spans="1:7" x14ac:dyDescent="0.25">
      <x:c r="B748" s="96">
        <x:v>2/14/2018</x:v>
      </x:c>
      <x:c r="C748" s="97">
        <x:v>Jamie Hudgins 2144461279 /jhudgins@morsco.com</x:v>
      </x:c>
      <x:c r="D748" s="97" t="str">
        <x:v>NML04872</x:v>
      </x:c>
      <x:c r="E748" s="97">
        <x:v>Canon IR 6265</x:v>
      </x:c>
      <x:c r="F748" s="97">
        <x:v>M650 - Annex</x:v>
      </x:c>
      <x:c r="G748" s="97" t="str">
        <x:v>1,876</x:v>
      </x:c>
      <x:c r="H748" s="97" t="str">
        <x:v>Scanning jams and copier jams</x:v>
      </x:c>
      <x:c r="I748" s="98" t="str">
        <x:v>No Work Order Remarks</x:v>
      </x:c>
    </x:row>
    <x:row r="749" spans="1:7" x14ac:dyDescent="0.25">
      <x:c r="B749" s="90">
        <x:v>6/18/2018</x:v>
      </x:c>
      <x:c r="C749" s="26">
        <x:v>Jamie Hudgins 214-446-1279 /areichhart@fprus.com</x:v>
      </x:c>
      <x:c r="D749" s="26" t="str">
        <x:v>NML04872</x:v>
      </x:c>
      <x:c r="E749" s="26">
        <x:v>Canon IR 6265</x:v>
      </x:c>
      <x:c r="F749" s="26">
        <x:v>M650 - Annex</x:v>
      </x:c>
      <x:c r="G749" s="26" t="n">
        <x:v>1876.000000</x:v>
      </x:c>
      <x:c r="H749" s="26" t="str">
        <x:v>making serious noises and manual feed states needs to be serviced</x:v>
      </x:c>
      <x:c r="I749" s="91" t="str">
        <x:v>6/20/2018: Spoke w/Jamie, issue resolved.  Call complete.</x:v>
      </x:c>
    </x:row>
    <x:row r="750" spans="1:7" x14ac:dyDescent="0.25">
      <x:c r="B750" s="96">
        <x:v>8/27/2018</x:v>
      </x:c>
      <x:c r="C750" s="97">
        <x:v>Cynthia Ramon 713-861-2343 /vnaik@fprus.com</x:v>
      </x:c>
      <x:c r="D750" s="97" t="str">
        <x:v>NMU10560</x:v>
      </x:c>
      <x:c r="E750" s="97">
        <x:v>Canon IR6255</x:v>
      </x:c>
      <x:c r="F750" s="97">
        <x:v>1007 - Houston Central</x:v>
      </x:c>
      <x:c r="G750" s="97" t="str">
        <x:v>7,515</x:v>
      </x:c>
      <x:c r="H750" s="97" t="str">
        <x:v>Top feeder keeps jamming.</x:v>
      </x:c>
      <x:c r="I750" s="98" t="str">
        <x:v>8/28/2018: Stewart; Checked adf, replaced adf rollers.  Vacuumed, cleaned machine, tested ok.   Spoke w/Cynthia, issue resolved.  Call complete. </x:v>
      </x:c>
    </x:row>
    <x:row r="751" spans="1:7" x14ac:dyDescent="0.25">
      <x:c r="B751" s="90">
        <x:v>12/8/2017</x:v>
      </x:c>
      <x:c r="C751" s="26">
        <x:v>CYNTHIA RAMON 7138612343 /cramon@morsco.com</x:v>
      </x:c>
      <x:c r="D751" s="26" t="str">
        <x:v>NMU10560</x:v>
      </x:c>
      <x:c r="E751" s="26">
        <x:v>Canon IR6255</x:v>
      </x:c>
      <x:c r="F751" s="26">
        <x:v>1007 - Houston Central</x:v>
      </x:c>
      <x:c r="G751" s="26" t="n">
        <x:v>7515.000000</x:v>
      </x:c>
      <x:c r="H751" s="26" t="str">
        <x:v>Copies are very dirty</x:v>
      </x:c>
      <x:c r="I751" s="91" t="str">
        <x:v>12/11/2017: New service request has been placed.  Call complete. </x:v>
      </x:c>
    </x:row>
    <x:row r="752" spans="1:7" x14ac:dyDescent="0.25">
      <x:c r="B752" s="96">
        <x:v>12/11/2017</x:v>
      </x:c>
      <x:c r="C752" s="97">
        <x:v>Cynthia Ramon 713-861-2343 /vnaik@fprus.com</x:v>
      </x:c>
      <x:c r="D752" s="97" t="str">
        <x:v>NMU10560</x:v>
      </x:c>
      <x:c r="E752" s="97">
        <x:v>Canon IR6255</x:v>
      </x:c>
      <x:c r="F752" s="97">
        <x:v>1007 - Houston Central</x:v>
      </x:c>
      <x:c r="G752" s="97" t="str">
        <x:v>7,515</x:v>
      </x:c>
      <x:c r="H752" s="97" t="str">
        <x:v>Auto feeder is not working.</x:v>
      </x:c>
      <x:c r="I752" s="98" t="str">
        <x:v>12/11/2017: Cleaned up the copier &amp; removed jammed piece of paper from adf.  Tested good.  Emailed Cynthia.  Call complete. </x:v>
      </x:c>
    </x:row>
    <x:row r="753" spans="1:7" x14ac:dyDescent="0.25">
      <x:c r="B753" s="90">
        <x:v>2/15/2018</x:v>
      </x:c>
      <x:c r="C753" s="26">
        <x:v>Cynthia Ramon 713-861-2343 /areichhart@fprus.com</x:v>
      </x:c>
      <x:c r="D753" s="26" t="str">
        <x:v>NMU10560</x:v>
      </x:c>
      <x:c r="E753" s="26">
        <x:v>Canon IR6255</x:v>
      </x:c>
      <x:c r="F753" s="26">
        <x:v>1007 - Houston Central</x:v>
      </x:c>
      <x:c r="G753" s="26" t="n">
        <x:v>7515.000000</x:v>
      </x:c>
      <x:c r="H753" s="26" t="str">
        <x:v>Paper jam that we cannot find. Can make copies only manually. The auto feeder not working.</x:v>
      </x:c>
      <x:c r="I753" s="91" t="str">
        <x:v>2/16/2018: Stewart; Removed paper debris from paper path.  General check.  Replace etb &amp; cln blade.  Swapped feed rollers.  Emptied waste bottle.  General clean.  Tested ok.  Spoke w/Cynthia, it is now working to her satisfaction.  Call complete. </x:v>
      </x:c>
    </x:row>
    <x:row r="754" spans="1:7" x14ac:dyDescent="0.25">
      <x:c r="B754" s="96">
        <x:v>4/6/2018</x:v>
      </x:c>
      <x:c r="C754" s="97">
        <x:v>Cynthia Ramon 713-861-2343 /vnaik@fprus.com</x:v>
      </x:c>
      <x:c r="D754" s="97" t="str">
        <x:v>NMU10560</x:v>
      </x:c>
      <x:c r="E754" s="97">
        <x:v>Canon IR6255</x:v>
      </x:c>
      <x:c r="F754" s="97">
        <x:v>1007 - Houston Central</x:v>
      </x:c>
      <x:c r="G754" s="97" t="str">
        <x:v>7,515</x:v>
      </x:c>
      <x:c r="H754" s="97" t="str">
        <x:v>Showing paper jam but unable to locate jam.</x:v>
      </x:c>
      <x:c r="I754" s="98" t="str">
        <x:v>4/9/2018: Stewart; post note stuck in the ADF.  Remove jam.  Clean the machine.  Unable to update.  Spoke w/ Cynthia, issue resolved.  Call complete. </x:v>
      </x:c>
    </x:row>
    <x:row r="755" spans="1:7" x14ac:dyDescent="0.25">
      <x:c r="B755" s="90">
        <x:v>10/14/2016</x:v>
      </x:c>
      <x:c r="C755" s="26">
        <x:v>Shane Cleveland 713-861-2343 /vnaik@fprus.com</x:v>
      </x:c>
      <x:c r="D755" s="26" t="str">
        <x:v>NMU10560</x:v>
      </x:c>
      <x:c r="E755" s="26">
        <x:v>Canon IR6255</x:v>
      </x:c>
      <x:c r="F755" s="26">
        <x:v>1007 - Houston Central</x:v>
      </x:c>
      <x:c r="G755" s="26" t="n">
        <x:v>7515.000000</x:v>
      </x:c>
      <x:c r="H755" s="26" t="str">
        <x:v>Error code E000808-0007</x:v>
      </x:c>
      <x:c r="I755" s="91" t="str">
        <x:v> 10/18/16 - Tech was onsite at time of follow-up.  Closing Notes:  10/18/16, 9:49-2:51pm – Replaced wiring harness, relay pcb, main driver pub, fuser power supply nii, and whole fuser unit nii. Tested all OK. PC: 263,390; Morrison Supply Help Desk has ...</x:v>
      </x:c>
    </x:row>
    <x:row r="756" spans="1:7" x14ac:dyDescent="0.25">
      <x:c r="B756" s="96">
        <x:v>10/21/2016</x:v>
      </x:c>
      <x:c r="C756" s="97">
        <x:v>Shane Cleveland 713-861-2343 /vnaik@fprus.com</x:v>
      </x:c>
      <x:c r="D756" s="97" t="str">
        <x:v>NMU10560</x:v>
      </x:c>
      <x:c r="E756" s="97">
        <x:v>Canon IR6255</x:v>
      </x:c>
      <x:c r="F756" s="97">
        <x:v>1007 - Houston Central</x:v>
      </x:c>
      <x:c r="G756" s="97" t="str">
        <x:v>7,515</x:v>
      </x:c>
      <x:c r="H756" s="97" t="str">
        <x:v>Need scanner cleaning - getting several misreads on brand new manifest.</x:v>
      </x:c>
      <x:c r="I756" s="98" t="str">
        <x:v>10/24/2016: Spoke w/Shane, it is now working to his satisfaction.  Call complete. </x:v>
      </x:c>
    </x:row>
    <x:row r="757" spans="1:7" x14ac:dyDescent="0.25">
      <x:c r="B757" s="90">
        <x:v>8/4/2016</x:v>
      </x:c>
      <x:c r="C757" s="26">
        <x:v>Shane Cleveland 713-861-2343 /vnaik@fprus.com</x:v>
      </x:c>
      <x:c r="D757" s="26" t="str">
        <x:v>NMU10560</x:v>
      </x:c>
      <x:c r="E757" s="26">
        <x:v>Canon IR6255</x:v>
      </x:c>
      <x:c r="F757" s="26">
        <x:v>1007 - Houston Central</x:v>
      </x:c>
      <x:c r="G757" s="26" t="n">
        <x:v>7515.000000</x:v>
      </x:c>
      <x:c r="H757" s="26" t="str">
        <x:v>Keeps saying to load paper in tray 4 even though it has paper.  Unable to clear message.</x:v>
      </x:c>
      <x:c r="I757" s="91" t="str">
        <x:v>8/5/2016: Spoke w/Shane, device is now working to his satisfaction. Call complete. </x:v>
      </x:c>
    </x:row>
    <x:row r="758" spans="1:7" x14ac:dyDescent="0.25">
      <x:c r="B758" s="96">
        <x:v>2/8/2016</x:v>
      </x:c>
      <x:c r="C758" s="97">
        <x:v>Shane Cleveland 713-861-2343 /vnaik@fprus.com</x:v>
      </x:c>
      <x:c r="D758" s="97" t="str">
        <x:v>NMU10560</x:v>
      </x:c>
      <x:c r="E758" s="97">
        <x:v>Canon IR6255</x:v>
      </x:c>
      <x:c r="F758" s="97">
        <x:v>1007 - Houston Central</x:v>
      </x:c>
      <x:c r="G758" s="97" t="str">
        <x:v>7,515</x:v>
      </x:c>
      <x:c r="H758" s="97" t="str">
        <x:v>Will not print/copy, just says "Check printer, call for service"</x:v>
      </x:c>
      <x:c r="I758" s="98" t="str">
        <x:v>2/9/2016:  Left message w/Shane.  Called Stewart.  Tech had to R/S tech is there now with part.  Issues should be resolved today. 2/12/2016:  Left message w/Shane.  Called Stewart tech back out today more parts needed.  2/15/2016:  Spoke w/Shane this i...</x:v>
      </x:c>
    </x:row>
    <x:row r="759" spans="1:7" x14ac:dyDescent="0.25">
      <x:c r="B759" s="90">
        <x:v>2/15/2016</x:v>
      </x:c>
      <x:c r="C759" s="26">
        <x:v>Cynthia Ramon 713-861-2343 /vnaik@fprus.com</x:v>
      </x:c>
      <x:c r="D759" s="26" t="str">
        <x:v>NMU10560</x:v>
      </x:c>
      <x:c r="E759" s="26">
        <x:v>Canon IR6255</x:v>
      </x:c>
      <x:c r="F759" s="26">
        <x:v>1007 - Houston Central</x:v>
      </x:c>
      <x:c r="G759" s="26" t="n">
        <x:v>7515.000000</x:v>
      </x:c>
      <x:c r="H759" s="26" t="str">
        <x:v>Not able to use document feeder.</x:v>
      </x:c>
      <x:c r="I759" s="91" t="str">
        <x:v>2/16/2016:  left message w/Cynthia.  Cynthia returned my call it is wokring to her satisfaction.  Call complete.</x:v>
      </x:c>
    </x:row>
    <x:row r="760" spans="1:7" x14ac:dyDescent="0.25">
      <x:c r="B760" s="96">
        <x:v>2/17/2016</x:v>
      </x:c>
      <x:c r="C760" s="97">
        <x:v>Cynthia Ramon 713-861-2343 /jrogers@fprus.com</x:v>
      </x:c>
      <x:c r="D760" s="97" t="str">
        <x:v>NMU10560</x:v>
      </x:c>
      <x:c r="E760" s="97">
        <x:v>Canon IR6255</x:v>
      </x:c>
      <x:c r="F760" s="97">
        <x:v>1007 - Houston Central</x:v>
      </x:c>
      <x:c r="G760" s="97" t="str">
        <x:v>7,515</x:v>
      </x:c>
      <x:c r="H760" s="97" t="str">
        <x:v>Copy/scanner machine not able to use auto scanner.</x:v>
      </x:c>
      <x:c r="I760" s="98" t="str">
        <x:v>2/19/2016:  Spoke w/Cynthia it is working to her satisfaction.  Call complete.</x:v>
      </x:c>
    </x:row>
    <x:row r="761" spans="1:7" x14ac:dyDescent="0.25">
      <x:c r="B761" s="90">
        <x:v>5/1/2015</x:v>
      </x:c>
      <x:c r="C761" s="26">
        <x:v>Cynthia Ramon 713-861-2343 /vnaik@fprus.com</x:v>
      </x:c>
      <x:c r="D761" s="26" t="str">
        <x:v>NMU10560</x:v>
      </x:c>
      <x:c r="E761" s="26">
        <x:v>Canon IR6255</x:v>
      </x:c>
      <x:c r="F761" s="26">
        <x:v>1007 - Houston Central</x:v>
      </x:c>
      <x:c r="G761" s="26" t="n">
        <x:v>7515.000000</x:v>
      </x:c>
      <x:c r="H761" s="26" t="str">
        <x:v>Jam error they cannot clear. Unable to scan or use manual feeder</x:v>
      </x:c>
      <x:c r="I761" s="91" t="str">
        <x:v>5/4/15 Call closed. Received closing ticket from MSC. Cynthia confirmed issue has been resolved. </x:v>
      </x:c>
    </x:row>
    <x:row r="762" spans="1:7" x14ac:dyDescent="0.25">
      <x:c r="B762" s="96">
        <x:v>6/22/2015</x:v>
      </x:c>
      <x:c r="C762" s="97">
        <x:v>Cynthia Ramon 713-861-2343 /vnaik@fprus.com</x:v>
      </x:c>
      <x:c r="D762" s="97" t="str">
        <x:v>NMU10560</x:v>
      </x:c>
      <x:c r="E762" s="97">
        <x:v>Canon IR6255</x:v>
      </x:c>
      <x:c r="F762" s="97">
        <x:v>1007 - Houston Central</x:v>
      </x:c>
      <x:c r="G762" s="97" t="str">
        <x:v>7,515</x:v>
      </x:c>
      <x:c r="H762" s="97" t="str">
        <x:v>Manual feed not working.</x:v>
      </x:c>
      <x:c r="I762" s="98" t="str">
        <x:v>6/23/15: Tech came this AM and fixed.
</x:v>
      </x:c>
    </x:row>
    <x:row r="763" spans="1:7" x14ac:dyDescent="0.25">
      <x:c r="B763" s="90">
        <x:v>3/31/2016</x:v>
      </x:c>
      <x:c r="C763" s="26">
        <x:v>Judy Marlow 817-336-0451 /vnaik@fprus.com</x:v>
      </x:c>
      <x:c r="D763" s="26" t="str">
        <x:v>NMU10975</x:v>
      </x:c>
      <x:c r="E763" s="26">
        <x:v>Canon IR6255</x:v>
      </x:c>
      <x:c r="F763" s="26">
        <x:v>M650 - Annex</x:v>
      </x:c>
      <x:c r="G763" s="26" t="n">
        <x:v>11810.000000</x:v>
      </x:c>
      <x:c r="H763" s="26" t="str">
        <x:v>Cannot print to network printer.  Removed and reconnected printer, ran test script and confirmed paper in tray.  Restarted print spooler in windows.</x:v>
      </x:c>
      <x:c r="I763" s="91" t="str">
        <x:v>4/1/2016: Spoke w/Judy, their in-house IT department spoke to a tech and solved issue.  It is working to her satisfaction. Call complete. </x:v>
      </x:c>
    </x:row>
    <x:row r="764" spans="1:7" x14ac:dyDescent="0.25">
      <x:c r="B764" s="96">
        <x:v>1/25/2016</x:v>
      </x:c>
      <x:c r="C764" s="97">
        <x:v>J Marlow 817-336-0451 /jrogers@fprus.com</x:v>
      </x:c>
      <x:c r="D764" s="97" t="str">
        <x:v>NMU10975</x:v>
      </x:c>
      <x:c r="E764" s="97">
        <x:v>Canon IR6255</x:v>
      </x:c>
      <x:c r="F764" s="97">
        <x:v>M650 - Annex</x:v>
      </x:c>
      <x:c r="G764" s="97" t="str">
        <x:v>11,810</x:v>
      </x:c>
      <x:c r="H764" s="97" t="str">
        <x:v>THE PRINTER SHOWS A PAPER JAM. THE DOOR HAS TO BE OPENED AND THE KNOB TURNED (LIKE THERE WAS A JAM) AND PUT BACK IN ORDER TO WORK PROPERLY. THIS HAPPENS EVERY MORNING.</x:v>
      </x:c>
      <x:c r="I764" s="98" t="str">
        <x:v>1/26/2016:  Spoke w/Judy it is working to her satisfaction.  Call complete.</x:v>
      </x:c>
    </x:row>
    <x:row r="765" spans="1:7" x14ac:dyDescent="0.25">
      <x:c r="B765" s="90">
        <x:v>9/27/2017</x:v>
      </x:c>
      <x:c r="C765" s="26">
        <x:v>Nancy Cothrum 817-870-2227 /vnaik@fprus.com</x:v>
      </x:c>
      <x:c r="D765" s="26" t="str">
        <x:v>NMU10975</x:v>
      </x:c>
      <x:c r="E765" s="26">
        <x:v>Canon IR6255</x:v>
      </x:c>
      <x:c r="F765" s="26">
        <x:v>M650 - Annex</x:v>
      </x:c>
      <x:c r="G765" s="26" t="n">
        <x:v>11810.000000</x:v>
      </x:c>
      <x:c r="H765" s="26" t="str">
        <x:v>When printing - starts printing first sheet then gets stuck and stops printing.  Cycling power does not resolve issue.</x:v>
      </x:c>
      <x:c r="I765" s="91" t="str">
        <x:v> 9/27/17, 9:21-12:37pm – Replaced duplex driver PCB for E017 error code. ETB motors turned on in service mode, inspected lifter cam shaft. Checked operations, call tested Good. 9/29/2017: MSC Help desk closed the call. Call complete. </x:v>
      </x:c>
    </x:row>
    <x:row r="766" spans="1:7" x14ac:dyDescent="0.25">
      <x:c r="B766" s="96">
        <x:v>8/15/2017</x:v>
      </x:c>
      <x:c r="C766" s="97">
        <x:v>Eric blanchard 817-484-4982 /vnaik@fprus.com</x:v>
      </x:c>
      <x:c r="D766" s="97" t="str">
        <x:v>NMU10975</x:v>
      </x:c>
      <x:c r="E766" s="97">
        <x:v>Canon IR6255</x:v>
      </x:c>
      <x:c r="F766" s="97">
        <x:v>M650 - Annex</x:v>
      </x:c>
      <x:c r="G766" s="97" t="str">
        <x:v>11,810</x:v>
      </x:c>
      <x:c r="H766" s="97" t="str">
        <x:v>Jamming repeatedly.</x:v>
      </x:c>
      <x:c r="I766" s="98" t="str">
        <x:v>8/17/2017: Stewart; Replaced right deck p/u assy for jamming issues replaced feed rollers in cassette 4 E. T. B belt &amp; cleaning blade checked operations, no problems cleaned machine.  Left VM for Eric.  Call complete. </x:v>
      </x:c>
    </x:row>
    <x:row r="767" spans="1:7" x14ac:dyDescent="0.25">
      <x:c r="B767" s="90">
        <x:v>8/31/2017</x:v>
      </x:c>
      <x:c r="C767" s="26">
        <x:v>Eric Blanchard 817-484-4982 /vnaik@fprus.com</x:v>
      </x:c>
      <x:c r="D767" s="26" t="str">
        <x:v>NMU10975</x:v>
      </x:c>
      <x:c r="E767" s="26">
        <x:v>Canon IR6255</x:v>
      </x:c>
      <x:c r="F767" s="26">
        <x:v>M650 - Annex</x:v>
      </x:c>
      <x:c r="G767" s="26" t="n">
        <x:v>11810.000000</x:v>
      </x:c>
      <x:c r="H767" s="26" t="str">
        <x:v>Call for service and alarm going off.</x:v>
      </x:c>
      <x:c r="I767" s="91" t="str">
        <x:v>9/1/2017: Left VM for Eric.  Emailed tech for update.  9/5/2017: Reseated plastic clip that popped off over PCB board on the ETB.   Left VM for Eric.  Call complete. </x:v>
      </x:c>
    </x:row>
    <x:row r="768" spans="1:7" x14ac:dyDescent="0.25">
      <x:c r="B768" s="96">
        <x:v>7/17/2017</x:v>
      </x:c>
      <x:c r="C768" s="97">
        <x:v>Eric Blanchard 817-484-4982 /areichhart@fprus.com</x:v>
      </x:c>
      <x:c r="D768" s="97" t="str">
        <x:v>NMU10975</x:v>
      </x:c>
      <x:c r="E768" s="97">
        <x:v>Canon IR6255</x:v>
      </x:c>
      <x:c r="F768" s="97">
        <x:v>M650 - Annex</x:v>
      </x:c>
      <x:c r="G768" s="97" t="str">
        <x:v>11,810</x:v>
      </x:c>
      <x:c r="H768" s="97" t="str">
        <x:v>Has error saying “Check the Printer – Call service representative”. Nothing is printing.</x:v>
      </x:c>
      <x:c r="I768" s="98" t="str">
        <x:v>7/18/2017: Unable to reach Eric.  Stewart; customer unplugged developer trying to clear a jam causing error.  Secured developer door w/ a screw replaced ADF feed &amp; sep rollers, checked operations, no problems.  Call complete. </x:v>
      </x:c>
    </x:row>
    <x:row r="769" spans="1:7" x14ac:dyDescent="0.25">
      <x:c r="B769" s="90">
        <x:v>7/11/2017</x:v>
      </x:c>
      <x:c r="C769" s="26">
        <x:v>Eric Blanchard 817-484-4982 /vnaik@fprus.com</x:v>
      </x:c>
      <x:c r="D769" s="26" t="str">
        <x:v>NMU10975</x:v>
      </x:c>
      <x:c r="E769" s="26">
        <x:v>Canon IR6255</x:v>
      </x:c>
      <x:c r="F769" s="26">
        <x:v>M650 - Annex</x:v>
      </x:c>
      <x:c r="G769" s="26" t="n">
        <x:v>11810.000000</x:v>
      </x:c>
      <x:c r="H769" s="26" t="str">
        <x:v>Needs preventative maintenance.</x:v>
      </x:c>
      <x:c r="I769" s="91" t="str">
        <x:v>7/12/2017:Stewart; Rplcd ufr, lfr,  bushings, retainer, web. ..ran auto grad. ..prts usd t 1.  Unable to reach Eric.  Call complete. </x:v>
      </x:c>
    </x:row>
    <x:row r="770" spans="1:7" x14ac:dyDescent="0.25">
      <x:c r="B770" s="96">
        <x:v>10/10/2017</x:v>
      </x:c>
      <x:c r="C770" s="97">
        <x:v>Nancy Cothrum 817-870-2227 /areichhart@fprus.com</x:v>
      </x:c>
      <x:c r="D770" s="97" t="str">
        <x:v>NMU10975</x:v>
      </x:c>
      <x:c r="E770" s="97">
        <x:v>Canon IR6255</x:v>
      </x:c>
      <x:c r="F770" s="97">
        <x:v>M650 - Annex</x:v>
      </x:c>
      <x:c r="G770" s="97" t="str">
        <x:v>11,810</x:v>
      </x:c>
      <x:c r="H770" s="97" t="str">
        <x:v>I have turned the printer off and back on to clear. It did not clear the issue. When printing invoices from emails, the printer just stopped. The error code is: E000017-0002.</x:v>
      </x:c>
      <x:c r="I770" s="98" t="str">
        <x:v>10/11/2017: Stewart; Reset error code.  Check lift springs &amp; cams.  Unable to reach Nancy.  Call complete. </x:v>
      </x:c>
    </x:row>
    <x:row r="771" spans="1:7" x14ac:dyDescent="0.25">
      <x:c r="B771" s="90">
        <x:v>10/23/2017</x:v>
      </x:c>
      <x:c r="C771" s="26">
        <x:v>Nancy Cothrum 817-870-2227 /areichhart@fprus.com</x:v>
      </x:c>
      <x:c r="D771" s="26" t="str">
        <x:v>NMU10975</x:v>
      </x:c>
      <x:c r="E771" s="26">
        <x:v>Canon IR6255</x:v>
      </x:c>
      <x:c r="F771" s="26">
        <x:v>M650 - Annex</x:v>
      </x:c>
      <x:c r="G771" s="26" t="n">
        <x:v>11810.000000</x:v>
      </x:c>
      <x:c r="H771" s="26" t="str">
        <x:v>The paper jams and when you un-jam, then print again, it will jam at the same spot. Turning it off and on will clear briefly but it will eventually jam again.</x:v>
      </x:c>
      <x:c r="I771" s="91" t="str">
        <x:v>10/24/2017: Stewart; replace leaf spring for camming of transfer belt assy.  Spoke w/Nancy, it is now working to her satisfaction.  Call complete. </x:v>
      </x:c>
    </x:row>
    <x:row r="772" spans="1:7" x14ac:dyDescent="0.25">
      <x:c r="B772" s="96">
        <x:v>12/12/2017</x:v>
      </x:c>
      <x:c r="C772" s="97">
        <x:v>Nancy Cothrum 817-870-2227 /areichhart@fprus.com</x:v>
      </x:c>
      <x:c r="D772" s="97" t="str">
        <x:v>NMU10975</x:v>
      </x:c>
      <x:c r="E772" s="97">
        <x:v>Canon IR6255</x:v>
      </x:c>
      <x:c r="F772" s="97">
        <x:v>M650 - Annex</x:v>
      </x:c>
      <x:c r="G772" s="97" t="str">
        <x:v>11,810</x:v>
      </x:c>
      <x:c r="H772" s="97" t="str">
        <x:v>"The printer needs to be checked. Contact your local authorized Canon dealer or service representative." It seems to be holding onto the print jobs. They leave the users computer, but nothing ever prints out.</x:v>
      </x:c>
      <x:c r="I772" s="98" t="str">
        <x:v>12/13/2017: Stewart; Replaced buffer assy for E025 error code checked operations no problems, cleaned machine. Spoke w/Nancy, it is now working to her satisfaction.  Call complete. </x:v>
      </x:c>
    </x:row>
    <x:row r="773" spans="1:7" x14ac:dyDescent="0.25">
      <x:c r="B773" s="90">
        <x:v>5/16/2018</x:v>
      </x:c>
      <x:c r="C773" s="26">
        <x:v>Nancy Cothrum 817-870-2227 /areichhart@fprus.com</x:v>
      </x:c>
      <x:c r="D773" s="26" t="str">
        <x:v>NMU10975</x:v>
      </x:c>
      <x:c r="E773" s="26">
        <x:v>Canon IR6255</x:v>
      </x:c>
      <x:c r="F773" s="26">
        <x:v>M650 - Annex</x:v>
      </x:c>
      <x:c r="G773" s="26" t="n">
        <x:v>11810.000000</x:v>
      </x:c>
      <x:c r="H773" s="26" t="str">
        <x:v>making a bussing sound in the back of the printer. It just started this morning,</x:v>
      </x:c>
      <x:c r="I773" s="91" t="str">
        <x:v>5/17/2018: Stewart; Replaced surge protector.  Cleaned optics, clnd adf, clnd copier &amp; tested with Nancy.  Unable to reach Nancy.  Call complete. </x:v>
      </x:c>
    </x:row>
    <x:row r="774" spans="1:7" x14ac:dyDescent="0.25">
      <x:c r="B774" s="96">
        <x:v>12/12/2017</x:v>
      </x:c>
      <x:c r="C774" s="97">
        <x:v>Nancy Cothrum 817-484-4679 /areichhart@fprus.com</x:v>
      </x:c>
      <x:c r="D774" s="97" t="str">
        <x:v>NMU11117</x:v>
      </x:c>
      <x:c r="E774" s="97">
        <x:v>Canon IR6255</x:v>
      </x:c>
      <x:c r="F774" s="97">
        <x:v>M650 - Annex</x:v>
      </x:c>
      <x:c r="G774" s="97" t="str">
        <x:v>2,627</x:v>
      </x:c>
      <x:c r="H774" s="97" t="str">
        <x:v>Black lines are being printed horizontally across the page.</x:v>
      </x:c>
      <x:c r="I774" s="98" t="str">
        <x:v>12/13/2017: Stewart; Replaced corona wires for copy spots &amp; Streaks did DPC adjustment copy quality fine checked periodic parts, tested no problems, cleaned machine.  Spoke w/Nancy, it is now working to her satisfaction.  Call complete. </x:v>
      </x:c>
    </x:row>
    <x:row r="775" spans="1:7" x14ac:dyDescent="0.25">
      <x:c r="B775" s="90">
        <x:v>10/20/2017</x:v>
      </x:c>
      <x:c r="C775" s="26">
        <x:v>Eric Blanchard 817-484-4982 /areichhart@fprus.com</x:v>
      </x:c>
      <x:c r="D775" s="26" t="str">
        <x:v>NMU11117</x:v>
      </x:c>
      <x:c r="E775" s="26">
        <x:v>Canon IR6255</x:v>
      </x:c>
      <x:c r="F775" s="26">
        <x:v>M650 - Annex</x:v>
      </x:c>
      <x:c r="G775" s="26" t="n">
        <x:v>2627.000000</x:v>
      </x:c>
      <x:c r="H775" s="26" t="str">
        <x:v>Printer continuously jams after previous jam has been cleared.</x:v>
      </x:c>
      <x:c r="I775" s="91" t="str">
        <x:v>10/24/2017: Stewart; removed folded paper from tray 1.  MSC help desk closed call.  Call complete. </x:v>
      </x:c>
    </x:row>
    <x:row r="776" spans="1:7" x14ac:dyDescent="0.25">
      <x:c r="B776" s="96">
        <x:v>10/24/2017</x:v>
      </x:c>
      <x:c r="C776" s="97">
        <x:v>Nancy Cothrum 817-870-2227 /areichhart@fprus.com</x:v>
      </x:c>
      <x:c r="D776" s="97" t="str">
        <x:v>NMU11117</x:v>
      </x:c>
      <x:c r="E776" s="97">
        <x:v>Canon IR6255</x:v>
      </x:c>
      <x:c r="F776" s="97">
        <x:v>M650 - Annex</x:v>
      </x:c>
      <x:c r="G776" s="97" t="str">
        <x:v>2,627</x:v>
      </x:c>
      <x:c r="H776" s="97" t="str">
        <x:v>*Repeat issue. The printer is making a squeaking/chirping noise.</x:v>
      </x:c>
      <x:c r="I776" s="98" t="str">
        <x:v>10/26/2017: Stewart; replaced fixing drive assy NII for noise call checked operations no problems cleaned machined.  Unable to reach Nancy.  Call complete. </x:v>
      </x:c>
    </x:row>
    <x:row r="777" spans="1:7" x14ac:dyDescent="0.25">
      <x:c r="B777" s="90">
        <x:v>11/14/2017</x:v>
      </x:c>
      <x:c r="C777" s="26">
        <x:v>Nancy Cothrum 817-870-2227 /vnaik@fprus.com</x:v>
      </x:c>
      <x:c r="D777" s="26" t="str">
        <x:v>NMU11117</x:v>
      </x:c>
      <x:c r="E777" s="26">
        <x:v>Canon IR6255</x:v>
      </x:c>
      <x:c r="F777" s="26">
        <x:v>M650 - Annex</x:v>
      </x:c>
      <x:c r="G777" s="26" t="n">
        <x:v>2627.000000</x:v>
      </x:c>
      <x:c r="H777" s="26" t="str">
        <x:v>Jamming in multiple locations on each jobs.</x:v>
      </x:c>
      <x:c r="I777" s="91" t="str">
        <x:v>11/17/2017: Black plastic guides for copier exit fell off.  Put screws in them, adjust height on finisher so paper comes out of copier to finisher in a straight path.  replaced worn ADF rollers, cln adf assy.  Test.  LEft VM for Nancy.  Call complete. </x:v>
      </x:c>
    </x:row>
    <x:row r="778" spans="1:7" x14ac:dyDescent="0.25">
      <x:c r="B778" s="96">
        <x:v>7/11/2017</x:v>
      </x:c>
      <x:c r="C778" s="97">
        <x:v>Eric Blanchard 817-484-4982 /vnaik@fprus.com</x:v>
      </x:c>
      <x:c r="D778" s="97" t="str">
        <x:v>NMU11117</x:v>
      </x:c>
      <x:c r="E778" s="97">
        <x:v>Canon IR6255</x:v>
      </x:c>
      <x:c r="F778" s="97">
        <x:v>M650 - Annex</x:v>
      </x:c>
      <x:c r="G778" s="97" t="str">
        <x:v>2,627</x:v>
      </x:c>
      <x:c r="H778" s="97" t="str">
        <x:v>Needs preventative maintenance.</x:v>
      </x:c>
      <x:c r="I778" s="98" t="str">
        <x:v>7/12/2017: Stewart; replaced UFR, bushings, web, # 1PFRS. Cleaned PFU, ADF, coronas, filters vocers.  Unable to reach Eric.  Call complete. </x:v>
      </x:c>
    </x:row>
    <x:row r="779" spans="1:7" x14ac:dyDescent="0.25">
      <x:c r="B779" s="90">
        <x:v>7/14/2017</x:v>
      </x:c>
      <x:c r="C779" s="26">
        <x:v>Eric Blanchard 817-484-4982 /areichhart@fprus.com</x:v>
      </x:c>
      <x:c r="D779" s="26" t="str">
        <x:v>NMU11117</x:v>
      </x:c>
      <x:c r="E779" s="26">
        <x:v>Canon IR6255</x:v>
      </x:c>
      <x:c r="F779" s="26">
        <x:v>M650 - Annex</x:v>
      </x:c>
      <x:c r="G779" s="26" t="n">
        <x:v>2627.000000</x:v>
      </x:c>
      <x:c r="H779" s="26" t="str">
        <x:v>Printer is not responding to any menu changes or print jobs</x:v>
      </x:c>
      <x:c r="I779" s="91" t="str">
        <x:v>7/17/2017: Stewart; replaced fuser shutter motor NII for E840 error code replaced transfer belt &amp; cleaning blade, cleaned &amp; buffed drum replaced drum blade &amp; pressure roller checked operations no problems.  Cleaned machine.  Unable to reach Eric.  Call...</x:v>
      </x:c>
    </x:row>
    <x:row r="780" spans="1:7" x14ac:dyDescent="0.25">
      <x:c r="B780" s="96">
        <x:v>7/28/2017</x:v>
      </x:c>
      <x:c r="C780" s="97">
        <x:v>Eric Blanchard 817-484-4982 /vnaik@fprus.com</x:v>
      </x:c>
      <x:c r="D780" s="97" t="str">
        <x:v>NMU11117</x:v>
      </x:c>
      <x:c r="E780" s="97">
        <x:v>Canon IR6255</x:v>
      </x:c>
      <x:c r="F780" s="97">
        <x:v>M650 - Annex</x:v>
      </x:c>
      <x:c r="G780" s="97" t="str">
        <x:v>2,627</x:v>
      </x:c>
      <x:c r="H780" s="97" t="str">
        <x:v>Error to clean slit glass even after cleaning.</x:v>
      </x:c>
      <x:c r="I780" s="98" t="str">
        <x:v>7/31/2017: MSC Help Desk closed the call.  Call complete.</x:v>
      </x:c>
    </x:row>
    <x:row r="781" spans="1:7" x14ac:dyDescent="0.25">
      <x:c r="B781" s="90">
        <x:v>5/30/2017</x:v>
      </x:c>
      <x:c r="C781" s="26">
        <x:v>Cassie Bass 817-870-2227 /vnaik@fprus.com</x:v>
      </x:c>
      <x:c r="D781" s="26" t="str">
        <x:v>NMU11117</x:v>
      </x:c>
      <x:c r="E781" s="26">
        <x:v>Canon IR6255</x:v>
      </x:c>
      <x:c r="F781" s="26">
        <x:v>M650 - Annex</x:v>
      </x:c>
      <x:c r="G781" s="26" t="n">
        <x:v>2627.000000</x:v>
      </x:c>
      <x:c r="H781" s="26" t="str">
        <x:v>Waste Container needs to be emptied/Replaced.</x:v>
      </x:c>
      <x:c r="I781" s="91" t="str">
        <x:v>5/31/2017: Stewart; Emptied toner bag.  Rest counter.  Retrieved print queue &amp; fax.   Left VM for Cassie.  Call complete. </x:v>
      </x:c>
    </x:row>
    <x:row r="782" spans="1:7" x14ac:dyDescent="0.25">
      <x:c r="B782" s="96">
        <x:v>2/2/2016</x:v>
      </x:c>
      <x:c r="C782" s="97">
        <x:v>Cassie Baas 817-870-2227  /cabaas@morsco.com</x:v>
      </x:c>
      <x:c r="D782" s="97" t="str">
        <x:v>NMU11117</x:v>
      </x:c>
      <x:c r="E782" s="97">
        <x:v>Canon IR6255</x:v>
      </x:c>
      <x:c r="F782" s="97">
        <x:v>M650 - Annex</x:v>
      </x:c>
      <x:c r="G782" s="97" t="str">
        <x:v>2,627</x:v>
      </x:c>
      <x:c r="H782" s="97" t="str">
        <x:v>Prints are faded.  The toner was replaced on 02-01-16.  Please send technician Thanks</x:v>
      </x:c>
      <x:c r="I782" s="98" t="str">
        <x:v>2/3/2016:  Spoke w/Cassie it is working to her satisfaction.  Call complete.</x:v>
      </x:c>
    </x:row>
    <x:row r="783" spans="1:7" x14ac:dyDescent="0.25">
      <x:c r="B783" s="90">
        <x:v>2/3/2016</x:v>
      </x:c>
      <x:c r="C783" s="26">
        <x:v>Rhonda / Cassie Baas 817-870-2227 /dispatch@fprus.com</x:v>
      </x:c>
      <x:c r="D783" s="26" t="str">
        <x:v>NMU11117</x:v>
      </x:c>
      <x:c r="E783" s="26">
        <x:v>Canon IR6255</x:v>
      </x:c>
      <x:c r="F783" s="26">
        <x:v>M650 - Annex</x:v>
      </x:c>
      <x:c r="G783" s="26" t="n">
        <x:v>2627.000000</x:v>
      </x:c>
      <x:c r="H783" s="26" t="str">
        <x:v>Doing the same thing again - fades prints.</x:v>
      </x:c>
      <x:c r="I783" s="91" t="str">
        <x:v>2/4/2016:  Spoke w/Cassie tech is there now.  2/5/2016:  Spoke w/Cassie it is working to her satisfaction.  Call complete.</x:v>
      </x:c>
    </x:row>
    <x:row r="784" spans="1:7" x14ac:dyDescent="0.25">
      <x:c r="B784" s="96">
        <x:v>11/4/2015</x:v>
      </x:c>
      <x:c r="C784" s="97">
        <x:v>Cassie Baas 817-870-2227 /cabaas@morsco.com</x:v>
      </x:c>
      <x:c r="D784" s="97" t="str">
        <x:v>NMU11117</x:v>
      </x:c>
      <x:c r="E784" s="97">
        <x:v>Canon IR6255</x:v>
      </x:c>
      <x:c r="F784" s="97">
        <x:v>M650 - Annex</x:v>
      </x:c>
      <x:c r="G784" s="97" t="str">
        <x:v>2,627</x:v>
      </x:c>
      <x:c r="H784" s="97" t="str">
        <x:v>Is giving an error to load paper and the machine is full of  paper.</x:v>
      </x:c>
      <x:c r="I784" s="98" t="str">
        <x:v>11/5:  Called Stewart issue was resolved.  Left message w/Cassie.  Call complete.  Marked complete.</x:v>
      </x:c>
    </x:row>
    <x:row r="785" spans="1:7" x14ac:dyDescent="0.25">
      <x:c r="B785" s="90">
        <x:v>3/9/2016</x:v>
      </x:c>
      <x:c r="C785" s="26">
        <x:v>Cassie Baas 817-259-0951 /cabaas@morsco.com</x:v>
      </x:c>
      <x:c r="D785" s="26" t="str">
        <x:v>NMU11117</x:v>
      </x:c>
      <x:c r="E785" s="26">
        <x:v>Canon IR6255</x:v>
      </x:c>
      <x:c r="F785" s="26">
        <x:v>M650 - Annex</x:v>
      </x:c>
      <x:c r="G785" s="26" t="n">
        <x:v>2627.000000</x:v>
      </x:c>
      <x:c r="H785" s="26" t="str">
        <x:v>Printer will not print.  Receiving error check printer and call service.  We have check printer for jams and detected no jams.  Still receiving error message.  This is a critical printer and the department is down.</x:v>
      </x:c>
      <x:c r="I785" s="91" t="str">
        <x:v>3/10/2016:  Spoke w/Tammy it is working to her satisfaction.  Call complete.</x:v>
      </x:c>
    </x:row>
    <x:row r="786" spans="1:7" x14ac:dyDescent="0.25">
      <x:c r="B786" s="96">
        <x:v>2/9/2016</x:v>
      </x:c>
      <x:c r="C786" s="97">
        <x:v>Ronnetta Hardy 817-870-2227 /vnaik@fprus.com</x:v>
      </x:c>
      <x:c r="D786" s="97" t="str">
        <x:v>NMU11117</x:v>
      </x:c>
      <x:c r="E786" s="97">
        <x:v>Canon IR6255</x:v>
      </x:c>
      <x:c r="F786" s="97">
        <x:v>M650 - Annex</x:v>
      </x:c>
      <x:c r="G786" s="97" t="str">
        <x:v>2,627</x:v>
      </x:c>
      <x:c r="H786" s="97" t="str">
        <x:v>Cleared all jams found but still getting "paper jam" error message.</x:v>
      </x:c>
      <x:c r="I786" s="98" t="str">
        <x:v>2/11/2016:  Left message w/Ronnetta.  2/12/2016:  Left message w/Ronnetta.  Stewart has resolved the issue.  Call complete.  </x:v>
      </x:c>
    </x:row>
    <x:row r="787" spans="1:7" x14ac:dyDescent="0.25">
      <x:c r="B787" s="90">
        <x:v>7/16/2015</x:v>
      </x:c>
      <x:c r="C787" s="26">
        <x:v>Beau Ellis 214-447-0411 /jrogers@fprus.com</x:v>
      </x:c>
      <x:c r="D787" s="26" t="str">
        <x:v>NMU11117</x:v>
      </x:c>
      <x:c r="E787" s="26">
        <x:v>Canon IR6255</x:v>
      </x:c>
      <x:c r="F787" s="26">
        <x:v>M650 - Annex</x:v>
      </x:c>
      <x:c r="G787" s="26" t="n">
        <x:v>2627.000000</x:v>
      </x:c>
      <x:c r="H787" s="26" t="str">
        <x:v>Printer calling for Service Error 000840-0001</x:v>
      </x:c>
      <x:c r="I787" s="91" t="str">
        <x:v>7/17:  copier has been repaired per MSC Help Deck.</x:v>
      </x:c>
    </x:row>
    <x:row r="788" spans="1:7" x14ac:dyDescent="0.25">
      <x:c r="B788" s="96">
        <x:v>10/6/2015</x:v>
      </x:c>
      <x:c r="C788" s="97">
        <x:v>Cassie Baas 817-870-2227 /cabaas@morsco.com</x:v>
      </x:c>
      <x:c r="D788" s="97" t="str">
        <x:v>NMU11117</x:v>
      </x:c>
      <x:c r="E788" s="97">
        <x:v>Canon IR6255</x:v>
      </x:c>
      <x:c r="F788" s="97">
        <x:v>M650 - Annex</x:v>
      </x:c>
      <x:c r="G788" s="97" t="str">
        <x:v>2,627</x:v>
      </x:c>
      <x:c r="H788" s="97" t="str">
        <x:v>paper jam.  This MFP is the only one for this department please dispatch as soon as possible Thank you</x:v>
      </x:c>
      <x:c r="I788" s="98" t="str">
        <x:v>10/7:  Left message w/Cassie.   Called Stewart issue has been resolved.  Call complete.  Marked complete</x:v>
      </x:c>
    </x:row>
    <x:row r="789" spans="1:7" x14ac:dyDescent="0.25">
      <x:c r="B789" s="90">
        <x:v>9/3/2014</x:v>
      </x:c>
      <x:c r="C789" s="26">
        <x:v>Ronetta Hardy 817-870-2227 /arieper@fprus.com</x:v>
      </x:c>
      <x:c r="D789" s="26" t="str">
        <x:v>NMU11117</x:v>
      </x:c>
      <x:c r="E789" s="26">
        <x:v>Canon IR6255</x:v>
      </x:c>
      <x:c r="F789" s="26">
        <x:v>M650 - Annex</x:v>
      </x:c>
      <x:c r="G789" s="26" t="n">
        <x:v>2627.000000</x:v>
      </x:c>
      <x:c r="H789" s="26" t="str">
        <x:v>THE SCANNER TO COPY OR SCAN IS JAMMING WILL NOT FEED. WE CAN NOT MAKE COPIES OR SCANS UTILIZING THE FEEDER</x:v>
      </x:c>
      <x:c r="I789" s="91" t="str">
        <x:v>9/5/14 Ronetta confirmed issue has been resolved. </x:v>
      </x:c>
    </x:row>
    <x:row r="790" spans="1:7" x14ac:dyDescent="0.25">
      <x:c r="B790" s="96">
        <x:v>5/26/2016</x:v>
      </x:c>
      <x:c r="C790" s="97">
        <x:v>George Phillips 210-344-4436 /areichhart@fprus.com</x:v>
      </x:c>
      <x:c r="D790" s="97" t="str">
        <x:v>NMU14527</x:v>
      </x:c>
      <x:c r="E790" s="97">
        <x:v>Canon IR6255</x:v>
      </x:c>
      <x:c r="F790" s="97">
        <x:v>1034 - San Antonio</x:v>
      </x:c>
      <x:c r="G790" s="97" t="str">
        <x:v>8,419</x:v>
      </x:c>
      <x:c r="H790" s="97" t="str">
        <x:v>Horizontal line about 3 inches from the bottom of the page continues to appear even after multiple cleanings. It is only happening on the copies run through the feeder tray not the items printing through the network. It may need a service cleaning.</x:v>
      </x:c>
      <x:c r="I790" s="98" t="str">
        <x:v>5/27/2016: Spoke to Debbie tech has been out and machine is working fine. Call complete. </x:v>
      </x:c>
    </x:row>
    <x:row r="791" spans="1:7" x14ac:dyDescent="0.25">
      <x:c r="B791" s="90">
        <x:v>2/17/2016</x:v>
      </x:c>
      <x:c r="C791" s="26">
        <x:v>Samuel Swafford 210-344-4436 /jrogers@fprus.com</x:v>
      </x:c>
      <x:c r="D791" s="26" t="str">
        <x:v>NMU14527</x:v>
      </x:c>
      <x:c r="E791" s="26">
        <x:v>Canon IR6255</x:v>
      </x:c>
      <x:c r="F791" s="26">
        <x:v>1034 - San Antonio</x:v>
      </x:c>
      <x:c r="G791" s="26" t="n">
        <x:v>8419.000000</x:v>
      </x:c>
      <x:c r="H791" s="26" t="str">
        <x:v>There are lines, streaks, smudges on the front and back of the copies from the main Canon copier. Looks like it needs to be cleaned because too much toner powder is being released and is being picked up on the copies.</x:v>
      </x:c>
      <x:c r="I791" s="91" t="str">
        <x:v>2/19/2016:  Spoke w/Debbie it is working to her satisfaction.  Call complete.</x:v>
      </x:c>
    </x:row>
    <x:row r="792" spans="1:7" x14ac:dyDescent="0.25">
      <x:c r="B792" s="96">
        <x:v>3/2/2016</x:v>
      </x:c>
      <x:c r="C792" s="97">
        <x:v>D Bulsterbaum 210-344-4436 /jrogers@fprus.com</x:v>
      </x:c>
      <x:c r="D792" s="97" t="str">
        <x:v>NMU14527</x:v>
      </x:c>
      <x:c r="E792" s="97">
        <x:v>Canon IR6255</x:v>
      </x:c>
      <x:c r="F792" s="97">
        <x:v>1034 - San Antonio</x:v>
      </x:c>
      <x:c r="G792" s="97" t="str">
        <x:v>8,419</x:v>
      </x:c>
      <x:c r="H792" s="97" t="str">
        <x:v>The main copier is not reading the manifest copies or barcode copies or is creating many unreadable documents. It appears that the scanner and internal mechanism needs cleaning. Can we have a service tech come out to clean and adjust?</x:v>
      </x:c>
      <x:c r="I792" s="98" t="str">
        <x:v>3/4/2016:  Spoke with Debbie it is working to her satisfaction.  Call complete.</x:v>
      </x:c>
    </x:row>
    <x:row r="793" spans="1:7" x14ac:dyDescent="0.25">
      <x:c r="B793" s="90">
        <x:v>9/16/2016</x:v>
      </x:c>
      <x:c r="C793" s="26">
        <x:v>George Phillips 210-344-4436 /vnaik@fprus.com</x:v>
      </x:c>
      <x:c r="D793" s="26" t="str">
        <x:v>NMU14527</x:v>
      </x:c>
      <x:c r="E793" s="26">
        <x:v>Canon IR6255</x:v>
      </x:c>
      <x:c r="F793" s="26">
        <x:v>1034 - San Antonio</x:v>
      </x:c>
      <x:c r="G793" s="26" t="n">
        <x:v>8419.000000</x:v>
      </x:c>
      <x:c r="H793" s="26" t="str">
        <x:v>Scanning area needs to be cleaned - keeps having the same issue each month.</x:v>
      </x:c>
      <x:c r="I793" s="91" t="str">
        <x:v>9/19/2016: Left VM for Debbie.  Canon; resolved issue at 3:45 on 9/16/2016.  Call complete. </x:v>
      </x:c>
    </x:row>
    <x:row r="794" spans="1:7" x14ac:dyDescent="0.25">
      <x:c r="B794" s="96">
        <x:v>8/11/2016</x:v>
      </x:c>
      <x:c r="C794" s="97">
        <x:v>George Phillips  210-344-4436 /areichhart@fprus.com</x:v>
      </x:c>
      <x:c r="D794" s="97" t="str">
        <x:v>NMU14527</x:v>
      </x:c>
      <x:c r="E794" s="97">
        <x:v>Canon IR6255</x:v>
      </x:c>
      <x:c r="F794" s="97">
        <x:v>1034 - San Antonio</x:v>
      </x:c>
      <x:c r="G794" s="97" t="str">
        <x:v>8,419</x:v>
      </x:c>
      <x:c r="H794" s="97" t="str">
        <x:v>has black smudges on both network and manual infeed copies. have cleaned  top load glass, interior imaging areas, &amp; infeed guides, this didn't resolve issues. It will probably need to be cleaned from the inside around the toner cartridge area.</x:v>
      </x:c>
      <x:c r="I794" s="98" t="str">
        <x:v>8/12/2016: Left VM for George. Spoke w/ CD, call is still open w/an ETA for 10:40 today.  8/15/2016: Left VM for George.  CD; issue has been resolved.  Call complete. </x:v>
      </x:c>
    </x:row>
    <x:row r="795" spans="1:7" x14ac:dyDescent="0.25">
      <x:c r="B795" s="90">
        <x:v>6/29/2016</x:v>
      </x:c>
      <x:c r="C795" s="26">
        <x:v>George Phillips  210-344-4436 /areichhart@fprus.com</x:v>
      </x:c>
      <x:c r="D795" s="26" t="str">
        <x:v>NMU14527</x:v>
      </x:c>
      <x:c r="E795" s="26">
        <x:v>Canon IR6255</x:v>
      </x:c>
      <x:c r="F795" s="26">
        <x:v>1034 - San Antonio</x:v>
      </x:c>
      <x:c r="G795" s="26" t="n">
        <x:v>8419.000000</x:v>
      </x:c>
      <x:c r="H795" s="26" t="str">
        <x:v>There are a large number of items not scanning or having to be re-scanned. The last time this happened the scanner had to be cleaned.</x:v>
      </x:c>
      <x:c r="I795" s="91" t="str">
        <x:v>6/30/2016: Email says " waiting on FPR " left VM for George.  7/5/2016: George is out of the office, left VM for Debbie B.  Spoke w/Canon, they confirmed it was resolved 6/29/2016.  Call complete. </x:v>
      </x:c>
    </x:row>
    <x:row r="796" spans="1:7" x14ac:dyDescent="0.25">
      <x:c r="B796" s="96">
        <x:v>10/15/2014</x:v>
      </x:c>
      <x:c r="C796" s="97">
        <x:v>Debbie Bulsterbaum 210-344-4436 /tsmitherman@fprus.com</x:v>
      </x:c>
      <x:c r="D796" s="97" t="str">
        <x:v>NMU14527</x:v>
      </x:c>
      <x:c r="E796" s="97">
        <x:v>Canon IR6255</x:v>
      </x:c>
      <x:c r="F796" s="97">
        <x:v>1034 - San Antonio</x:v>
      </x:c>
      <x:c r="G796" s="97" t="str">
        <x:v>8,419</x:v>
      </x:c>
      <x:c r="H796" s="97" t="str">
        <x:v>Black line on prints</x:v>
      </x:c>
      <x:c r="I796" s="98" t="str">
        <x:v>10/17/14 Debbie confirmed issue has been resolved. </x:v>
      </x:c>
    </x:row>
    <x:row r="797" spans="1:7" x14ac:dyDescent="0.25">
      <x:c r="B797" s="90">
        <x:v>1/6/2015</x:v>
      </x:c>
      <x:c r="C797" s="26">
        <x:v>Debbie Bulsterbaum 210-344-4436 /tsmitherman@fprus.com</x:v>
      </x:c>
      <x:c r="D797" s="26" t="str">
        <x:v>NMU14527</x:v>
      </x:c>
      <x:c r="E797" s="26">
        <x:v>Canon IR6255</x:v>
      </x:c>
      <x:c r="F797" s="26">
        <x:v>1034 - San Antonio</x:v>
      </x:c>
      <x:c r="G797" s="26" t="n">
        <x:v>8419.000000</x:v>
      </x:c>
      <x:c r="H797" s="26" t="str">
        <x:v>Lines on copies</x:v>
      </x:c>
      <x:c r="I797" s="91" t="str">
        <x:v>1/13/15 Debbie confirmed issue has been resolved. </x:v>
      </x:c>
    </x:row>
    <x:row r="798" spans="1:7" x14ac:dyDescent="0.25">
      <x:c r="B798" s="96">
        <x:v>3/27/2015</x:v>
      </x:c>
      <x:c r="C798" s="97">
        <x:v>Debbie Bulsterbaum 210-344-4436 /dbulsterbaum@morsco.com</x:v>
      </x:c>
      <x:c r="D798" s="97" t="str">
        <x:v>NMU14527</x:v>
      </x:c>
      <x:c r="E798" s="97">
        <x:v>Canon IR6255</x:v>
      </x:c>
      <x:c r="F798" s="97">
        <x:v>1034 - San Antonio</x:v>
      </x:c>
      <x:c r="G798" s="97" t="str">
        <x:v>8,419</x:v>
      </x:c>
      <x:c r="H798" s="97" t="str">
        <x:v>Black lines are appearing on the copies fed through the top infeed -- interior, glass top, rollers have been cleaned</x:v>
      </x:c>
      <x:c r="I798" s="98" t="str">
        <x:v>3/30/15 Debbie confirmed issue has been resolved. </x:v>
      </x:c>
    </x:row>
    <x:row r="799" spans="1:7" x14ac:dyDescent="0.25">
      <x:c r="B799" s="90">
        <x:v>8/15/2017</x:v>
      </x:c>
      <x:c r="C799" s="26">
        <x:v>George Phillips 210-344-4436 /vnaik@fprus.com</x:v>
      </x:c>
      <x:c r="D799" s="26" t="str">
        <x:v>NMU14527</x:v>
      </x:c>
      <x:c r="E799" s="26">
        <x:v>Canon IR6255</x:v>
      </x:c>
      <x:c r="F799" s="26">
        <x:v>1034 - San Antonio</x:v>
      </x:c>
      <x:c r="G799" s="26" t="n">
        <x:v>8419.000000</x:v>
      </x:c>
      <x:c r="H799" s="26" t="str">
        <x:v>Jamming in large feed tray.  Intermittent issue.</x:v>
      </x:c>
      <x:c r="I799" s="91" t="str">
        <x:v>8/16/2017: MSC Help desk closed the call.  Call complete. </x:v>
      </x:c>
    </x:row>
    <x:row r="800" spans="1:7" x14ac:dyDescent="0.25">
      <x:c r="B800" s="96">
        <x:v>9/7/2017</x:v>
      </x:c>
      <x:c r="C800" s="97">
        <x:v>George Phillips 972-309-0521 /vnaik@fprus.com</x:v>
      </x:c>
      <x:c r="D800" s="97" t="str">
        <x:v>NMU14527</x:v>
      </x:c>
      <x:c r="E800" s="97">
        <x:v>Canon IR6255</x:v>
      </x:c>
      <x:c r="F800" s="97">
        <x:v>1034 - San Antonio</x:v>
      </x:c>
      <x:c r="G800" s="97" t="str">
        <x:v>8,419</x:v>
      </x:c>
      <x:c r="H800" s="97" t="str">
        <x:v>Toner splotches all over copies - needs to be cleaned by service tech. Dirty area is not accessible for us to clean - submittals are unreadable.</x:v>
      </x:c>
      <x:c r="I800" s="98" t="str">
        <x:v>9/8/2017: r/s for parts - no ETA yet.  Ordered today. Unable to reach end user. 9/12/2017 - Tech went back ou yesterday to replace parts. Call complete.</x:v>
      </x:c>
    </x:row>
    <x:row r="801" spans="1:7" x14ac:dyDescent="0.25">
      <x:c r="B801" s="90">
        <x:v>9/27/2017</x:v>
      </x:c>
      <x:c r="C801" s="26">
        <x:v>Debbie Bulsterbaum 210-344-4436 /vnaik@fprus.com</x:v>
      </x:c>
      <x:c r="D801" s="26" t="str">
        <x:v>NMU14527</x:v>
      </x:c>
      <x:c r="E801" s="26">
        <x:v>Canon IR6255</x:v>
      </x:c>
      <x:c r="F801" s="26">
        <x:v>1034 - San Antonio</x:v>
      </x:c>
      <x:c r="G801" s="26" t="n">
        <x:v>8419.000000</x:v>
      </x:c>
      <x:c r="H801" s="26" t="str">
        <x:v>Scanning isn't clear - getting misreads on 80-90% of scans per batch.  Inside of machine needs to be cleaned.</x:v>
      </x:c>
      <x:c r="I801" s="91" t="str">
        <x:v>9/29/2017: Spoke w/Debbie, it is now working to her satisfaction.  Call complete. </x:v>
      </x:c>
    </x:row>
    <x:row r="802" spans="1:7" x14ac:dyDescent="0.25">
      <x:c r="B802" s="96">
        <x:v>7/21/2017</x:v>
      </x:c>
      <x:c r="C802" s="97">
        <x:v>Debbie Bulsterbaum 210-344-4436 /areichhart@fprus.com</x:v>
      </x:c>
      <x:c r="D802" s="97" t="str">
        <x:v>NMU14527</x:v>
      </x:c>
      <x:c r="E802" s="97">
        <x:v>Canon IR6255</x:v>
      </x:c>
      <x:c r="F802" s="97">
        <x:v>1034 - San Antonio</x:v>
      </x:c>
      <x:c r="G802" s="97" t="str">
        <x:v>8,419</x:v>
      </x:c>
      <x:c r="H802" s="97" t="str">
        <x:v>keeps jamming around the feeder.  Needs a deep cleaning &amp; rollers may need to be replaced.</x:v>
      </x:c>
      <x:c r="I802" s="98" t="str">
        <x:v>7/24/2017: left VM for Debbie.  CD; tech is on his way there now.   7/25/2017: Spoke w/ Clint, device is still jamming.  Placed another service call.  7/26/2017:  Spoke w/Clint.  It is now working to his satisfaction.  Call complete. </x:v>
      </x:c>
    </x:row>
    <x:row r="803" spans="1:7" x14ac:dyDescent="0.25">
      <x:c r="B803" s="90">
        <x:v>1/26/2017</x:v>
      </x:c>
      <x:c r="C803" s="26">
        <x:v>George Phillips 210-344-4436 /vnaik@fprus.com</x:v>
      </x:c>
      <x:c r="D803" s="26" t="str">
        <x:v>NMU14527</x:v>
      </x:c>
      <x:c r="E803" s="26">
        <x:v>Canon IR6255</x:v>
      </x:c>
      <x:c r="F803" s="26">
        <x:v>1034 - San Antonio</x:v>
      </x:c>
      <x:c r="G803" s="26" t="n">
        <x:v>8419.000000</x:v>
      </x:c>
      <x:c r="H803" s="26" t="str">
        <x:v>Machine not able to read signatures and numbers from processor.  Happens about once a month - need tech to come out and clean machine.</x:v>
      </x:c>
      <x:c r="I803" s="91" t="str">
        <x:v>1/27/2017: placed after hours.  Processing today.   Left VM for  Debbie.  1/30/2017: MSC help desk has closed this call.  Call complete.</x:v>
      </x:c>
    </x:row>
    <x:row r="804" spans="1:7" x14ac:dyDescent="0.25">
      <x:c r="B804" s="96">
        <x:v>1/31/2017</x:v>
      </x:c>
      <x:c r="C804" s="97">
        <x:v>Debbie Bulsterbaum 210-344-4436 /areichhart@fprus.com</x:v>
      </x:c>
      <x:c r="D804" s="97" t="str">
        <x:v>NMU14527</x:v>
      </x:c>
      <x:c r="E804" s="97">
        <x:v>Canon IR6255</x:v>
      </x:c>
      <x:c r="F804" s="97">
        <x:v>1034 - San Antonio</x:v>
      </x:c>
      <x:c r="G804" s="97" t="str">
        <x:v>8,419</x:v>
      </x:c>
      <x:c r="H804" s="97" t="str">
        <x:v>top in feeder is leaving marks on all original documents.</x:v>
      </x:c>
      <x:c r="I804" s="98" t="str">
        <x:v>2/1/2017: Spoke w/Debbie, tech has called and will be out in the afternoon.   MSC - closed the call.  Call complete. </x:v>
      </x:c>
    </x:row>
    <x:row r="805" spans="1:7" x14ac:dyDescent="0.25">
      <x:c r="B805" s="90">
        <x:v>12/9/2016</x:v>
      </x:c>
      <x:c r="C805" s="26">
        <x:v>George Phillips 210-344-4436 /vnaik@fprus.com</x:v>
      </x:c>
      <x:c r="D805" s="26" t="str">
        <x:v>NMU14527</x:v>
      </x:c>
      <x:c r="E805" s="26">
        <x:v>Canon IR6255</x:v>
      </x:c>
      <x:c r="F805" s="26">
        <x:v>1034 - San Antonio</x:v>
      </x:c>
      <x:c r="G805" s="26" t="n">
        <x:v>8419.000000</x:v>
      </x:c>
      <x:c r="H805" s="26" t="str">
        <x:v>Keeps jamming and not printing.  Unable to see any pieces of stuck/jammed paper.</x:v>
      </x:c>
      <x:c r="I805" s="91" t="str">
        <x:v> 12/15/2016: CD; issue resolved.  Spoke w/Kelly, one user is having issues with printing from his computer.  May be a software issue.  Email IT. 12/16/2016: waiting on a response from IT.   12/19/2016: IT has closed the call.  Call complete.   </x:v>
      </x:c>
    </x:row>
    <x:row r="806" spans="1:7" x14ac:dyDescent="0.25">
      <x:c r="B806" s="96">
        <x:v>12/2/2016</x:v>
      </x:c>
      <x:c r="C806" s="97">
        <x:v>Debbie Bulsterbaum 210-344-4436 /areichhart@fprus.com</x:v>
      </x:c>
      <x:c r="D806" s="97" t="str">
        <x:v>NMU14527</x:v>
      </x:c>
      <x:c r="E806" s="97">
        <x:v>Canon IR6255</x:v>
      </x:c>
      <x:c r="F806" s="97">
        <x:v>1034 - San Antonio</x:v>
      </x:c>
      <x:c r="G806" s="97" t="str">
        <x:v>8,419</x:v>
      </x:c>
      <x:c r="H806" s="97" t="str">
        <x:v>keeps jamming and will not print manually or through the network. gone through the entire machine looking for a piece of paper stuck/jammed causing the issue but cannot find anything. It will print one copy and jam again. The paper source is also OK</x:v>
      </x:c>
      <x:c r="I806" s="98" t="str">
        <x:v>12/5/2016: Spoke w/Debbie, tech called and will be out today.  12/6/2016: Left VM for Debbie.  CD; issue resolved.  Call complete. </x:v>
      </x:c>
    </x:row>
    <x:row r="807" spans="1:7" x14ac:dyDescent="0.25">
      <x:c r="B807" s="90">
        <x:v>5/3/2017</x:v>
      </x:c>
      <x:c r="C807" s="26">
        <x:v>Debbie Bulsterbaum 210-344-4436 /areichhart@fprus.com</x:v>
      </x:c>
      <x:c r="D807" s="26" t="str">
        <x:v>NMU14527</x:v>
      </x:c>
      <x:c r="E807" s="26">
        <x:v>Canon IR6255</x:v>
      </x:c>
      <x:c r="F807" s="26">
        <x:v>1034 - San Antonio</x:v>
      </x:c>
      <x:c r="G807" s="26" t="n">
        <x:v>8419.000000</x:v>
      </x:c>
      <x:c r="H807" s="26" t="str">
        <x:v>needs cleaning the inside under the glass. misreading too many scans again. happens every 6 to 8 weeks, then the machine starts scanning properly.</x:v>
      </x:c>
      <x:c r="I807" s="91" t="str">
        <x:v>5/4/2017: Spoke w/Debbie, it is now working to her satisfaction.  Call complete. </x:v>
      </x:c>
    </x:row>
    <x:row r="808" spans="1:7" x14ac:dyDescent="0.25">
      <x:c r="B808" s="96">
        <x:v>10/30/2017</x:v>
      </x:c>
      <x:c r="C808" s="97">
        <x:v>Debbie Bulsterbaum 210-344-4436 /vnaik@fprus.com</x:v>
      </x:c>
      <x:c r="D808" s="97" t="str">
        <x:v>NMU14527</x:v>
      </x:c>
      <x:c r="E808" s="97">
        <x:v>Canon IR6255</x:v>
      </x:c>
      <x:c r="F808" s="97">
        <x:v>1034 - San Antonio</x:v>
      </x:c>
      <x:c r="G808" s="97" t="str">
        <x:v>8,419</x:v>
      </x:c>
      <x:c r="H808" s="97" t="str">
        <x:v>Poor print quality - unable to read scans.</x:v>
      </x:c>
      <x:c r="I808" s="98" t="str">
        <x:v>10/31/2017: Spoke w/Debbie, it is now working to her satisfaction.  Call complete. </x:v>
      </x:c>
    </x:row>
    <x:row r="809" spans="1:7" x14ac:dyDescent="0.25">
      <x:c r="B809" s="90">
        <x:v>10/26/2017</x:v>
      </x:c>
      <x:c r="C809" s="26">
        <x:v>Debbie Bulsterbaum 210-344-4436 /vnaik@fprus.com</x:v>
      </x:c>
      <x:c r="D809" s="26" t="str">
        <x:v>NMU14527</x:v>
      </x:c>
      <x:c r="E809" s="26">
        <x:v>Canon IR6255</x:v>
      </x:c>
      <x:c r="F809" s="26">
        <x:v>1034 - San Antonio</x:v>
      </x:c>
      <x:c r="G809" s="26" t="n">
        <x:v>8419.000000</x:v>
      </x:c>
      <x:c r="H809" s="26" t="str">
        <x:v>Poor copy quality -printed barcodes cannot be read.</x:v>
      </x:c>
      <x:c r="I809" s="91" t="str">
        <x:v>10/27/2017: Debbie is out of the office.  Left VM for her and Yvette.  Canon; issue resolved.  Call complete. </x:v>
      </x:c>
    </x:row>
    <x:row r="810" spans="1:7" x14ac:dyDescent="0.25">
      <x:c r="B810" s="96">
        <x:v>1/2/2018</x:v>
      </x:c>
      <x:c r="C810" s="97">
        <x:v>Debbie Bulsterbaum 210-344-4436 /vnaik@fprus.com</x:v>
      </x:c>
      <x:c r="D810" s="97" t="str">
        <x:v>NMU14527</x:v>
      </x:c>
      <x:c r="E810" s="97">
        <x:v>Canon IR6255</x:v>
      </x:c>
      <x:c r="F810" s="97">
        <x:v>1034 - San Antonio</x:v>
      </x:c>
      <x:c r="G810" s="97" t="str">
        <x:v>8,419</x:v>
      </x:c>
      <x:c r="H810" s="97" t="str">
        <x:v>Jamming on side at paper tray.</x:v>
      </x:c>
      <x:c r="I810" s="98" t="str">
        <x:v>1/3/2017: Spoke w/Debbie, device was working until this morning.  Things the device is old.  Placed another call.  Call closed. </x:v>
      </x:c>
    </x:row>
    <x:row r="811" spans="1:7" x14ac:dyDescent="0.25">
      <x:c r="B811" s="90">
        <x:v>1/3/2018</x:v>
      </x:c>
      <x:c r="C811" s="26">
        <x:v>Debbie Bulsterbaum 210-344-4436 /areichhart@fprus.com</x:v>
      </x:c>
      <x:c r="D811" s="26" t="str">
        <x:v>NMU14527</x:v>
      </x:c>
      <x:c r="E811" s="26">
        <x:v>Canon IR6255</x:v>
      </x:c>
      <x:c r="F811" s="26">
        <x:v>1034 - San Antonio</x:v>
      </x:c>
      <x:c r="G811" s="26" t="n">
        <x:v>8419.000000</x:v>
      </x:c>
      <x:c r="H811" s="26" t="str">
        <x:v>Device started jamming again this morning.  Would like a tech to come test it again.  Thinks it is old/might be the paper.</x:v>
      </x:c>
      <x:c r="I811" s="91" t="str">
        <x:v>1/4/2018: Left VM for Debbie.  Canon is closed due to weather. 1/5/2018: Spoke w/Debbie, it is now working to her satisfaction.  Call complete.  </x:v>
      </x:c>
    </x:row>
    <x:row r="812" spans="1:7" x14ac:dyDescent="0.25">
      <x:c r="B812" s="96">
        <x:v>1/11/2018</x:v>
      </x:c>
      <x:c r="C812" s="97">
        <x:v>Debbie Bulsterbaum 210-344-4436 /areichhart@fprus.com</x:v>
      </x:c>
      <x:c r="D812" s="97" t="str">
        <x:v>NMU14527</x:v>
      </x:c>
      <x:c r="E812" s="97">
        <x:v>Canon IR6255</x:v>
      </x:c>
      <x:c r="F812" s="97">
        <x:v>1034 - San Antonio</x:v>
      </x:c>
      <x:c r="G812" s="97" t="str">
        <x:v>8,419</x:v>
      </x:c>
      <x:c r="H812" s="97" t="str">
        <x:v>Paper is jamming at in-feed.</x:v>
      </x:c>
      <x:c r="I812" s="98" t="str">
        <x:v>1/12/2018: Having Stewart go out to do an up to spec. Emailed Stacy for more info.  1/16/2018: CD; issue resolved.  Left VM for Debbie.  Call complete. </x:v>
      </x:c>
    </x:row>
    <x:row r="813" spans="1:7" x14ac:dyDescent="0.25">
      <x:c r="B813" s="90">
        <x:v>12/7/2017</x:v>
      </x:c>
      <x:c r="C813" s="26">
        <x:v>Debbie Bulsterbaum 210-344-4436 /vnaik@fprus.com</x:v>
      </x:c>
      <x:c r="D813" s="26" t="str">
        <x:v>NMU14527</x:v>
      </x:c>
      <x:c r="E813" s="26">
        <x:v>Canon IR6255</x:v>
      </x:c>
      <x:c r="F813" s="26">
        <x:v>1034 - San Antonio</x:v>
      </x:c>
      <x:c r="G813" s="26" t="n">
        <x:v>8419.000000</x:v>
      </x:c>
      <x:c r="H813" s="26" t="str">
        <x:v>Either a fan or motor will not turn off properly - causing machine to run longer and heat up.  Issue is getting worse.</x:v>
      </x:c>
      <x:c r="I813" s="91" t="str">
        <x:v>12/8/2017: Spoke w/Debbie, it is now working to her satisfaction.  Call complete. </x:v>
      </x:c>
    </x:row>
    <x:row r="814" spans="1:7" x14ac:dyDescent="0.25">
      <x:c r="B814" s="96">
        <x:v>4/30/2018</x:v>
      </x:c>
      <x:c r="C814" s="97">
        <x:v>Debbie Bulsterbaum 2103444436 /vnaik@fprus.com</x:v>
      </x:c>
      <x:c r="D814" s="97" t="str">
        <x:v>NMU14527</x:v>
      </x:c>
      <x:c r="E814" s="97">
        <x:v>Canon IR6255</x:v>
      </x:c>
      <x:c r="F814" s="97">
        <x:v>1034 - San Antonio</x:v>
      </x:c>
      <x:c r="G814" s="97" t="str">
        <x:v>8,419</x:v>
      </x:c>
      <x:c r="H814" s="97" t="str">
        <x:v>Not copying clearly - replaced toner but that did not resolve the issue.</x:v>
      </x:c>
      <x:c r="I814" s="98" t="str">
        <x:v>5/1/2018: Stewart; Cleaned scanner glass, internals of scanner &amp; document feed.   Left VM for Debbie.  Call complete. </x:v>
      </x:c>
    </x:row>
    <x:row r="815" spans="1:7" x14ac:dyDescent="0.25">
      <x:c r="B815" s="90">
        <x:v>4/4/2018</x:v>
      </x:c>
      <x:c r="C815" s="26">
        <x:v>Debbie Bulsterbaum 210-344-4436 /vnaik@fprus.com</x:v>
      </x:c>
      <x:c r="D815" s="26" t="str">
        <x:v>NMU14527</x:v>
      </x:c>
      <x:c r="E815" s="26">
        <x:v>Canon IR6255</x:v>
      </x:c>
      <x:c r="F815" s="26">
        <x:v>1034 - San Antonio</x:v>
      </x:c>
      <x:c r="G815" s="26" t="n">
        <x:v>8419.000000</x:v>
      </x:c>
      <x:c r="H815" s="26" t="str">
        <x:v>Keeps saying to check server.  According to IT, last tech out reset username and password so they are unable to access remote UI</x:v>
      </x:c>
      <x:c r="I815" s="91" t="str">
        <x:v>4/9/2018: Stewart; cleaned optics &amp; made scan settings. Spoke w/Debbie, issue resolved.  Call complete. </x:v>
      </x:c>
    </x:row>
    <x:row r="816" spans="1:7" x14ac:dyDescent="0.25">
      <x:c r="B816" s="96">
        <x:v>4/17/2018</x:v>
      </x:c>
      <x:c r="C816" s="97">
        <x:v>Debbie Bulsterbaum 210-344-4436 /vnaik@fprus.com</x:v>
      </x:c>
      <x:c r="D816" s="97" t="str">
        <x:v>NMU14527</x:v>
      </x:c>
      <x:c r="E816" s="97">
        <x:v>Canon IR6255</x:v>
      </x:c>
      <x:c r="F816" s="97">
        <x:v>1034 - San Antonio</x:v>
      </x:c>
      <x:c r="G816" s="97" t="str">
        <x:v>8,419</x:v>
      </x:c>
      <x:c r="H816" s="97" t="str">
        <x:v>All scanned documents are not being read clearly - believe the imaging unit needs to be cleaned.</x:v>
      </x:c>
      <x:c r="I816" s="98" t="str">
        <x:v>4/18/2018: Stewart; Clean optics.  Adjusted ADF height.  Clean &amp; check operations. Tech was asked to go back out today. 4/19/2018: Removed torn paper from ADF.  Check operations.  Left VM for Debbie.  Call complete. </x:v>
      </x:c>
    </x:row>
    <x:row r="817" spans="1:7" x14ac:dyDescent="0.25">
      <x:c r="B817" s="90">
        <x:v>7/2/2018</x:v>
      </x:c>
      <x:c r="C817" s="26">
        <x:v>Debbie Bulsterbaum 210-344-4436 /vnaik@fprus.com</x:v>
      </x:c>
      <x:c r="D817" s="26" t="str">
        <x:v>NMU14527</x:v>
      </x:c>
      <x:c r="E817" s="26">
        <x:v>Canon IR6255</x:v>
      </x:c>
      <x:c r="F817" s="26">
        <x:v>1034 - San Antonio</x:v>
      </x:c>
      <x:c r="G817" s="26" t="n">
        <x:v>8419.000000</x:v>
      </x:c>
      <x:c r="H817" s="26" t="str">
        <x:v>Lines on scans from debris inside unit - need cleaning.</x:v>
      </x:c>
      <x:c r="I817" s="91" t="str">
        <x:v>7/3/2018: Spoke w/Debbie, issue resolved. Stewart; cleaned the overall machine and cleaned scanning optics thoroughly.  Call complete. </x:v>
      </x:c>
    </x:row>
    <x:row r="818" spans="1:7" x14ac:dyDescent="0.25">
      <x:c r="B818" s="96">
        <x:v>11/7/2014</x:v>
      </x:c>
      <x:c r="C818" s="97">
        <x:v>Skip Elmore 405-235-9511 /vnaik@fprus.com</x:v>
      </x:c>
      <x:c r="D818" s="97" t="str">
        <x:v>NMU16090</x:v>
      </x:c>
      <x:c r="E818" s="97">
        <x:v>Canon IR6255</x:v>
      </x:c>
      <x:c r="F818" s="97">
        <x:v>1101 - Oklahoma City</x:v>
      </x:c>
      <x:c r="G818" s="97" t="str">
        <x:v>1,867</x:v>
      </x:c>
      <x:c r="H818" s="97" t="str">
        <x:v>Scans keeping being broken up into multiple PDFs, want full scan in 1 attachment. Cell # 405-760-9840</x:v>
      </x:c>
      <x:c r="I818" s="98" t="str">
        <x:v>11/10/14 Ed was handling this issue. Left VM for Skip 11/11/14 Skip confirmed issue has been resolved. </x:v>
      </x:c>
    </x:row>
    <x:row r="819" spans="1:7" x14ac:dyDescent="0.25">
      <x:c r="B819" s="90">
        <x:v>6/23/2017</x:v>
      </x:c>
      <x:c r="C819" s="26">
        <x:v>Skip L 405-235-9511  /areichhart@fprus.com</x:v>
      </x:c>
      <x:c r="D819" s="26" t="str">
        <x:v>NMU16090</x:v>
      </x:c>
      <x:c r="E819" s="26">
        <x:v>Canon IR6255</x:v>
      </x:c>
      <x:c r="F819" s="26">
        <x:v>1101 - Oklahoma City</x:v>
      </x:c>
      <x:c r="G819" s="26" t="n">
        <x:v>1867.000000</x:v>
      </x:c>
      <x:c r="H819" s="26" t="str">
        <x:v>Our copier is not working this morning. It has an error code of E000066-001 and says to call service tech.</x:v>
      </x:c>
      <x:c r="I819" s="91" t="str">
        <x:v>6/26/2017: Spoke w/Skip, it is now working to his satisfaction.  Call complete. </x:v>
      </x:c>
    </x:row>
    <x:row r="820" spans="1:7" x14ac:dyDescent="0.25">
      <x:c r="B820" s="96">
        <x:v>6/21/2017</x:v>
      </x:c>
      <x:c r="C820" s="97">
        <x:v>Deretta Austin 405-235-9511 /vnaik@fprus.com</x:v>
      </x:c>
      <x:c r="D820" s="97" t="str">
        <x:v>NMU16090</x:v>
      </x:c>
      <x:c r="E820" s="97">
        <x:v>Canon IR6255</x:v>
      </x:c>
      <x:c r="F820" s="97">
        <x:v>1101 - Oklahoma City</x:v>
      </x:c>
      <x:c r="G820" s="97" t="str">
        <x:v>1,867</x:v>
      </x:c>
      <x:c r="H820" s="97" t="str">
        <x:v>Part broken inside machine after trying to clear paper jam.</x:v>
      </x:c>
      <x:c r="I820" s="98" t="str">
        <x:v>6/22/2017: Left VM for Deretta.  Spoke w/Canon, tech is on his way there now. 6/23/2017: Spoke w/Skip, this issue is resolved.  New service request was placed for new issue.  Call complete. </x:v>
      </x:c>
    </x:row>
    <x:row r="821" spans="1:7" x14ac:dyDescent="0.25">
      <x:c r="B821" s="90">
        <x:v>2/23/2017</x:v>
      </x:c>
      <x:c r="C821" s="26">
        <x:v>Deretta Austin 405-235-9511 /vnaik@fprus.com</x:v>
      </x:c>
      <x:c r="D821" s="26" t="str">
        <x:v>NMU16090</x:v>
      </x:c>
      <x:c r="E821" s="26">
        <x:v>Canon IR6255</x:v>
      </x:c>
      <x:c r="F821" s="26">
        <x:v>1101 - Oklahoma City</x:v>
      </x:c>
      <x:c r="G821" s="26" t="n">
        <x:v>1867.000000</x:v>
      </x:c>
      <x:c r="H821" s="26" t="str">
        <x:v>Large black stripes on copies</x:v>
      </x:c>
      <x:c r="I821" s="91" t="str">
        <x:v>2/24/2017: Spoke w/Deretta, it is now working to her satisfaction.  Call complete. </x:v>
      </x:c>
    </x:row>
    <x:row r="822" spans="1:7" x14ac:dyDescent="0.25">
      <x:c r="B822" s="96">
        <x:v>4/23/2018</x:v>
      </x:c>
      <x:c r="C822" s="97">
        <x:v>Deretta Austin 405-235-9511 /vnaik@fprus.com</x:v>
      </x:c>
      <x:c r="D822" s="97" t="str">
        <x:v>NMU16090</x:v>
      </x:c>
      <x:c r="E822" s="97">
        <x:v>Canon IR6255</x:v>
      </x:c>
      <x:c r="F822" s="97">
        <x:v>1101 - Oklahoma City</x:v>
      </x:c>
      <x:c r="G822" s="97" t="str">
        <x:v>1,867</x:v>
      </x:c>
      <x:c r="H822" s="97" t="str">
        <x:v>Needs to be checked.  Error on screen - unable to copy or print to device.</x:v>
      </x:c>
      <x:c r="I822" s="98" t="str">
        <x:v>4/24/2018; issue resolved.  Unable to reach Deretta.  Call complete. </x:v>
      </x:c>
    </x:row>
    <x:row r="823" spans="1:7" x14ac:dyDescent="0.25">
      <x:c r="B823" s="90">
        <x:v>5/11/2018</x:v>
      </x:c>
      <x:c r="C823" s="26">
        <x:v>Deretta Austin 4052359511 /vnaik@fprus.com</x:v>
      </x:c>
      <x:c r="D823" s="26" t="str">
        <x:v>NMU16090</x:v>
      </x:c>
      <x:c r="E823" s="26">
        <x:v>Canon IR6255</x:v>
      </x:c>
      <x:c r="F823" s="26">
        <x:v>1101 - Oklahoma City</x:v>
      </x:c>
      <x:c r="G823" s="26" t="n">
        <x:v>1867.000000</x:v>
      </x:c>
      <x:c r="H823" s="26" t="str">
        <x:v>Giving error to contact service rep - unable to print or copy.</x:v>
      </x:c>
      <x:c r="I823" s="91" t="str">
        <x:v>5/14/2018: CD; issue resolved.  Left VM for Deretta.  Call complete. </x:v>
      </x:c>
    </x:row>
    <x:row r="824" spans="1:7" x14ac:dyDescent="0.25">
      <x:c r="B824" s="96">
        <x:v>5/1/2017</x:v>
      </x:c>
      <x:c r="C824" s="97">
        <x:v>Renee Meredith  806-376-8283 /areichhart@fprus.com</x:v>
      </x:c>
      <x:c r="D824" s="97" t="str">
        <x:v>NMU16231</x:v>
      </x:c>
      <x:c r="E824" s="97">
        <x:v>Canon IR6255</x:v>
      </x:c>
      <x:c r="F824" s="97">
        <x:v>1002 - Amarillo HVAC</x:v>
      </x:c>
      <x:c r="G824" s="97" t="str">
        <x:v>3,683</x:v>
      </x:c>
      <x:c r="H824" s="97" t="str">
        <x:v>Drawer 3 will not close and is making a loud popping sound</x:v>
      </x:c>
      <x:c r="I824" s="98" t="str">
        <x:v>5/2/2017: Spoke w/Holly, it is now working to her satisfaction.  Call complete. </x:v>
      </x:c>
    </x:row>
    <x:row r="825" spans="1:7" x14ac:dyDescent="0.25">
      <x:c r="B825" s="90">
        <x:v>1/23/2017</x:v>
      </x:c>
      <x:c r="C825" s="26">
        <x:v>Holly Holland 806-376-8283 /smoore@fprus.com</x:v>
      </x:c>
      <x:c r="D825" s="26" t="str">
        <x:v>NMU16231</x:v>
      </x:c>
      <x:c r="E825" s="26">
        <x:v>Canon IR6255</x:v>
      </x:c>
      <x:c r="F825" s="26">
        <x:v>1002 - Amarillo HVAC</x:v>
      </x:c>
      <x:c r="G825" s="26" t="n">
        <x:v>3683.000000</x:v>
      </x:c>
      <x:c r="H825" s="26" t="str">
        <x:v>Error: E000840-001 / Copier is completely down.</x:v>
      </x:c>
      <x:c r="I825" s="91" t="str">
        <x:v>1/24/2017: Spoke w/Holly, it is now working to her satisfaction. Call complete. </x:v>
      </x:c>
    </x:row>
    <x:row r="826" spans="1:7" x14ac:dyDescent="0.25">
      <x:c r="B826" s="96">
        <x:v>8/10/2017</x:v>
      </x:c>
      <x:c r="C826" s="97">
        <x:v>Renee Meredith 806-376-8283 /areichhart@fprus.com</x:v>
      </x:c>
      <x:c r="D826" s="97" t="str">
        <x:v>NMU16231</x:v>
      </x:c>
      <x:c r="E826" s="97">
        <x:v>Canon IR6255</x:v>
      </x:c>
      <x:c r="F826" s="97">
        <x:v>1002 - Amarillo HVAC</x:v>
      </x:c>
      <x:c r="G826" s="97" t="str">
        <x:v>3,683</x:v>
      </x:c>
      <x:c r="H826" s="97" t="str">
        <x:v>Printer has a light on the power button but the display is dark and it will not print.</x:v>
      </x:c>
      <x:c r="I826" s="98" t="str">
        <x:v>8/11/2017: Spoke w/Renee, she no longer needs service on this device.  Let the tech know.  Call complete. </x:v>
      </x:c>
    </x:row>
    <x:row r="827" spans="1:7" x14ac:dyDescent="0.25">
      <x:c r="B827" s="90">
        <x:v>9/24/2018</x:v>
      </x:c>
      <x:c r="C827" s="26">
        <x:v>Renee Meredith 806-376-8283 /areichhart@fprus.com</x:v>
      </x:c>
      <x:c r="D827" s="26" t="str">
        <x:v>NMU16231</x:v>
      </x:c>
      <x:c r="E827" s="26">
        <x:v>Canon IR6255</x:v>
      </x:c>
      <x:c r="F827" s="26">
        <x:v>1002 - Amarillo HVAC</x:v>
      </x:c>
      <x:c r="G827" s="26" t="n">
        <x:v>3683.000000</x:v>
      </x:c>
      <x:c r="H827" s="26" t="str">
        <x:v>Prints coming out crinkled &amp; having line toward the bottom of the page.</x:v>
      </x:c>
      <x:c r="I827" s="91" t="str">
        <x:v>9/25/2018: CD; Replaced feed screw cleaner. Cleaned fuser inlet guide, cleaned slit glass. Tested good. ERDS is on but com test is NG.  Spoke w/Renee, issue resolved.  Call complete.</x:v>
      </x:c>
    </x:row>
    <x:row r="828" spans="1:7" x14ac:dyDescent="0.25">
      <x:c r="B828" s="96">
        <x:v>10/4/2018</x:v>
      </x:c>
      <x:c r="C828" s="97">
        <x:v>Hollie Oldham 806-376-8283 /vnaik@fprus.com</x:v>
      </x:c>
      <x:c r="D828" s="97" t="str">
        <x:v>NMU16231</x:v>
      </x:c>
      <x:c r="E828" s="97">
        <x:v>Canon IR6255</x:v>
      </x:c>
      <x:c r="F828" s="97">
        <x:v>1002 - Amarillo HVAC</x:v>
      </x:c>
      <x:c r="G828" s="97" t="str">
        <x:v>3,683</x:v>
      </x:c>
      <x:c r="H828" s="97" t="str">
        <x:v>Putting a large black line in the middle of copies.  Same issue as last week - tried cleaning rollers and ADF.</x:v>
      </x:c>
      <x:c r="I828" s="98" t="str">
        <x:v>10/5/2018: Spoke w/Hollie, she has not had a tech out yet, emailed tech for an update.  10/8/2018: Ytom; Cleaned slit glass, tested good. Spoke w/Hollie, issue resolved. Call complete. </x:v>
      </x:c>
    </x:row>
    <x:row r="829" spans="1:7" x14ac:dyDescent="0.25">
      <x:c r="B829" s="90">
        <x:v>5/31/2018</x:v>
      </x:c>
      <x:c r="C829" s="26">
        <x:v>Hollie Oldham 806-376-8283 /vnaik@fprus.com</x:v>
      </x:c>
      <x:c r="D829" s="26" t="str">
        <x:v>NMU16231</x:v>
      </x:c>
      <x:c r="E829" s="26">
        <x:v>Canon IR6255</x:v>
      </x:c>
      <x:c r="F829" s="26">
        <x:v>1002 - Amarillo HVAC</x:v>
      </x:c>
      <x:c r="G829" s="26" t="n">
        <x:v>3683.000000</x:v>
      </x:c>
      <x:c r="H829" s="26" t="str">
        <x:v>Lines on copies scanned through top feeder. However scan to email through top feeder does not have lines.</x:v>
      </x:c>
      <x:c r="I829" s="91" t="str">
        <x:v>6/1/2018: Unable to reach Hollie. YTOM; cleaned both slit glasses.  Ran ccd &amp; auto grad adjustment.  Cleaned machine.  Tested ok.  Call complete. </x:v>
      </x:c>
    </x:row>
    <x:row r="830" spans="1:7" x14ac:dyDescent="0.25">
      <x:c r="B830" s="96">
        <x:v>10/17/2016</x:v>
      </x:c>
      <x:c r="C830" s="97">
        <x:v>Ronnie Pepper 806-376-8283 /vnaik@fprus.com</x:v>
      </x:c>
      <x:c r="D830" s="97" t="str">
        <x:v>NMU16231</x:v>
      </x:c>
      <x:c r="E830" s="97">
        <x:v>Canon IR6255</x:v>
      </x:c>
      <x:c r="F830" s="97">
        <x:v>1002 - Amarillo HVAC</x:v>
      </x:c>
      <x:c r="G830" s="97" t="str">
        <x:v>3,683</x:v>
      </x:c>
      <x:c r="H830" s="97" t="str">
        <x:v>Will not feed paper - keeps jamming.</x:v>
      </x:c>
      <x:c r="I830" s="98" t="str">
        <x:v>Closing Notes:  10/17/16, 2:45-3:45pm – Replaced ADF paper feed and pick-up sep.   10/19/16 - MSC Help Desk has closed the call.</x:v>
      </x:c>
    </x:row>
    <x:row r="831" spans="1:7" x14ac:dyDescent="0.25">
      <x:c r="B831" s="90">
        <x:v>8/31/2016</x:v>
      </x:c>
      <x:c r="C831" s="26">
        <x:v>Renee Meredith  806-376-8283 /areichhart@fprus.com</x:v>
      </x:c>
      <x:c r="D831" s="26" t="str">
        <x:v>NMU16231</x:v>
      </x:c>
      <x:c r="E831" s="26">
        <x:v>Canon IR6255</x:v>
      </x:c>
      <x:c r="F831" s="26">
        <x:v>1002 - Amarillo HVAC</x:v>
      </x:c>
      <x:c r="G831" s="26" t="n">
        <x:v>3683.000000</x:v>
      </x:c>
      <x:c r="H831" s="26" t="str">
        <x:v>Printer says Waiting To Print then pauses and never prints</x:v>
      </x:c>
      <x:c r="I831" s="91" t="str">
        <x:v>No Work Order Remarks</x:v>
      </x:c>
    </x:row>
    <x:row r="832" spans="1:7" x14ac:dyDescent="0.25">
      <x:c r="B832" s="96">
        <x:v>10/17/2018</x:v>
      </x:c>
      <x:c r="C832" s="97">
        <x:v>Ronnie Pepper(806-376-8283)</x:v>
      </x:c>
      <x:c r="D832" s="97" t="str">
        <x:v>NMU16231</x:v>
      </x:c>
      <x:c r="E832" s="97">
        <x:v>Canon IR6255</x:v>
      </x:c>
      <x:c r="F832" s="97">
        <x:v>1002 - Amarillo HVAC</x:v>
      </x:c>
      <x:c r="G832" s="97" t="str">
        <x:v>3,683</x:v>
      </x:c>
      <x:c r="H832" s="97" t="str">
        <x:v>11x17 pages have thick black lines Other size pages print/copy fine This device is not functioning</x:v>
      </x:c>
      <x:c r="I832" s="98" t="str">
        <x:v>10/18/2018: Emailed for an update.  10/19/2019: Ronnie wasn't there.  Nobody was sure about what device was having issues. Left VM for Justin. MSC help desk closed the call.  Call complete. </x:v>
      </x:c>
    </x:row>
    <x:row r="833" spans="1:7" x14ac:dyDescent="0.25">
      <x:c r="B833" s="90">
        <x:v>8/25/2015</x:v>
      </x:c>
      <x:c r="C833" s="26">
        <x:v>Robin Lucas 432-332-6467 /vnaik@fprus.com</x:v>
      </x:c>
      <x:c r="D833" s="26" t="str">
        <x:v>NMU16233</x:v>
      </x:c>
      <x:c r="E833" s="26">
        <x:v>Canon IR6255</x:v>
      </x:c>
      <x:c r="F833" s="26">
        <x:v>1009 - Odessa</x:v>
      </x:c>
      <x:c r="G833" s="26" t="n">
        <x:v>1402.000000</x:v>
      </x:c>
      <x:c r="H833" s="26" t="str">
        <x:v>Black lines on pages printed.</x:v>
      </x:c>
      <x:c r="I833" s="91" t="str">
        <x:v>8/26:  Per MSC Help desk machine has been cleaned so issue has been resolved.  Spoke w/ Veldeta it is working to her satisfaction.  Call complete.  Marked complete.</x:v>
      </x:c>
    </x:row>
    <x:row r="834" spans="1:7" x14ac:dyDescent="0.25">
      <x:c r="B834" s="96">
        <x:v>6/30/2016</x:v>
      </x:c>
      <x:c r="C834" s="97">
        <x:v>Crystal/ Robin 432-332-6467 /areichhart@fprus.com</x:v>
      </x:c>
      <x:c r="D834" s="97" t="str">
        <x:v>NMU16233</x:v>
      </x:c>
      <x:c r="E834" s="97">
        <x:v>Canon IR6255</x:v>
      </x:c>
      <x:c r="F834" s="97">
        <x:v>1009 - Odessa</x:v>
      </x:c>
      <x:c r="G834" s="97" t="str">
        <x:v>1,402</x:v>
      </x:c>
      <x:c r="H834" s="97" t="str">
        <x:v>it is making lines on the copies periodically and it isn't reading the bar codes on the manifest</x:v>
      </x:c>
      <x:c r="I834" s="98" t="str">
        <x:v>7/6/2016: Spoke w/Crystal, tech has not been back out. 7/7/2016: Spoke w/Crystal, tech was back out, but she would like us to call MONDAY, to make sure it is fully working. 7/11/2016: Spoke w/Crystal, it is now working to her satisfaction.  Call complete. </x:v>
      </x:c>
    </x:row>
    <x:row r="835" spans="1:7" x14ac:dyDescent="0.25">
      <x:c r="B835" s="90">
        <x:v>3/19/2018</x:v>
      </x:c>
      <x:c r="C835" s="26">
        <x:v>Robin Lucus 432-332-6467 /areichhart@fprus.com</x:v>
      </x:c>
      <x:c r="D835" s="26" t="str">
        <x:v>NMU16233</x:v>
      </x:c>
      <x:c r="E835" s="26">
        <x:v>Canon IR6255</x:v>
      </x:c>
      <x:c r="F835" s="26">
        <x:v>1009 - Odessa</x:v>
      </x:c>
      <x:c r="G835" s="26" t="n">
        <x:v>1402.000000</x:v>
      </x:c>
      <x:c r="H835" s="26" t="str">
        <x:v>Paper Jam</x:v>
      </x:c>
      <x:c r="I835" s="91" t="str">
        <x:v>3/20/2018: Spoke w/Hugo, it is now working to his satisfaction.  Call complete. </x:v>
      </x:c>
    </x:row>
    <x:row r="836" spans="1:7" x14ac:dyDescent="0.25">
      <x:c r="B836" s="96">
        <x:v>1/8/2016</x:v>
      </x:c>
      <x:c r="C836" s="97">
        <x:v>Debbie Barnes 918-730-9115 /jrogers@fprus.com</x:v>
      </x:c>
      <x:c r="D836" s="97" t="str">
        <x:v>QHM05267</x:v>
      </x:c>
      <x:c r="E836" s="97">
        <x:v>Canon IR 4235</x:v>
      </x:c>
      <x:c r="F836" s="97">
        <x:v>1113 - Tulsa</x:v>
      </x:c>
      <x:c r="G836" s="97" t="str">
        <x:v>442</x:v>
      </x:c>
      <x:c r="H836" s="97" t="str">
        <x:v>Streak in the middle of the page</x:v>
      </x:c>
      <x:c r="I836" s="98" t="str">
        <x:v>1/11/2016:  Wrong address in e/a; corrected and dispatched to copy world.   1/13/2016:  Left message w/Debbie.  Called PBS:  1/12/2016; 8:15- 8:40; cleaned glass; cked operation, tested. Ok.  Call complete.</x:v>
      </x:c>
    </x:row>
    <x:row r="837" spans="1:7" x14ac:dyDescent="0.25">
      <x:c r="B837" s="90">
        <x:v>10/22/2015</x:v>
      </x:c>
      <x:c r="C837" s="26">
        <x:v>Ms Sanchez 903-868-2571 /jrogers@fprus.com</x:v>
      </x:c>
      <x:c r="D837" s="26" t="str">
        <x:v>QHM05428</x:v>
      </x:c>
      <x:c r="E837" s="26">
        <x:v>Canon IR 4235</x:v>
      </x:c>
      <x:c r="F837" s="26">
        <x:v>1029 - San Angelo</x:v>
      </x:c>
      <x:c r="G837" s="26" t="n">
        <x:v>1748.000000</x:v>
      </x:c>
      <x:c r="H837" s="26" t="str">
        <x:v>problems scanning to email</x:v>
      </x:c>
      <x:c r="I837" s="91" t="str">
        <x:v>10/26:  Left message/Laura.   10/28:  Spoke w/Shanon it is working to her satisfaction.  Call complete.  Marked complete.</x:v>
      </x:c>
    </x:row>
    <x:row r="838" spans="1:7" x14ac:dyDescent="0.25">
      <x:c r="B838" s="96">
        <x:v>8/20/2015</x:v>
      </x:c>
      <x:c r="C838" s="97">
        <x:v>Laura Sanchez 325-658-3000 /laurasanchez@morsco.com</x:v>
      </x:c>
      <x:c r="D838" s="97" t="str">
        <x:v>QHM05428</x:v>
      </x:c>
      <x:c r="E838" s="97">
        <x:v>Canon IR 4235</x:v>
      </x:c>
      <x:c r="F838" s="97">
        <x:v>1029 - San Angelo</x:v>
      </x:c>
      <x:c r="G838" s="97" t="str">
        <x:v>1,748</x:v>
      </x:c>
      <x:c r="H838" s="97" t="str">
        <x:v>not scanning ticket bar code.....need please</x:v>
      </x:c>
      <x:c r="I838" s="98" t="str">
        <x:v>No Work Order Remarks</x:v>
      </x:c>
    </x:row>
    <x:row r="839" spans="1:7" x14ac:dyDescent="0.25">
      <x:c r="B839" s="90">
        <x:v>8/21/2015</x:v>
      </x:c>
      <x:c r="C839" s="26">
        <x:v>Laura Sanchez 352-658-3000 /vnaik@fprus.com</x:v>
      </x:c>
      <x:c r="D839" s="26" t="str">
        <x:v>QHM05428</x:v>
      </x:c>
      <x:c r="E839" s="26">
        <x:v>Canon IR 4235</x:v>
      </x:c>
      <x:c r="F839" s="26">
        <x:v>1029 - San Angelo</x:v>
      </x:c>
      <x:c r="G839" s="26" t="n">
        <x:v>1748.000000</x:v>
      </x:c>
      <x:c r="H839" s="26" t="str">
        <x:v>Feeder issue - pages being pulled in crooked causing distorted bar codes. Also, images through doc feeder aren't scanning completely because paper is misaligned.</x:v>
      </x:c>
      <x:c r="I839" s="91" t="str">
        <x:v>8/24:  Phone# does not work. 8/25:  Spoke w/Laura it is working to her satisfaction.  Call complete.  Marked complete.</x:v>
      </x:c>
    </x:row>
    <x:row r="840" spans="1:7" x14ac:dyDescent="0.25">
      <x:c r="B840" s="96">
        <x:v>1/5/2015</x:v>
      </x:c>
      <x:c r="C840" s="97">
        <x:v>Laurie Sanchez 325-658-3000 /vnaik@fprus.com</x:v>
      </x:c>
      <x:c r="D840" s="97" t="str">
        <x:v>QHM05428</x:v>
      </x:c>
      <x:c r="E840" s="97">
        <x:v>Canon IR 4235</x:v>
      </x:c>
      <x:c r="F840" s="97">
        <x:v>1029 - San Angelo</x:v>
      </x:c>
      <x:c r="G840" s="97" t="str">
        <x:v>1,748</x:v>
      </x:c>
      <x:c r="H840" s="97" t="str">
        <x:v>Needs to set large capacity tray as the default tray.</x:v>
      </x:c>
      <x:c r="I840" s="98" t="str">
        <x:v>1/6/15 Laurie confirmed issue has been resolved. </x:v>
      </x:c>
    </x:row>
    <x:row r="841" spans="1:7" x14ac:dyDescent="0.25">
      <x:c r="B841" s="90">
        <x:v>1/26/2016</x:v>
      </x:c>
      <x:c r="C841" s="26">
        <x:v>Laura Sanchez 325-658-3000 /vnaik@fprus.com</x:v>
      </x:c>
      <x:c r="D841" s="26" t="str">
        <x:v>QHM05428</x:v>
      </x:c>
      <x:c r="E841" s="26">
        <x:v>Canon IR 4235</x:v>
      </x:c>
      <x:c r="F841" s="26">
        <x:v>1029 - San Angelo</x:v>
      </x:c>
      <x:c r="G841" s="26" t="n">
        <x:v>1748.000000</x:v>
      </x:c>
      <x:c r="H841" s="26" t="str">
        <x:v>Poor CQ - tech was out last week for the same issue.</x:v>
      </x:c>
      <x:c r="I841" s="91" t="str">
        <x:v>1/27/2016:  Spoke w/Laura it is working to her satisfaction.  Call complete.</x:v>
      </x:c>
    </x:row>
    <x:row r="842" spans="1:7" x14ac:dyDescent="0.25">
      <x:c r="B842" s="96">
        <x:v>1/27/2016</x:v>
      </x:c>
      <x:c r="C842" s="97">
        <x:v>D Jones 325-658-3000 /jrogers@fprus.com</x:v>
      </x:c>
      <x:c r="D842" s="97" t="str">
        <x:v>QHM05428</x:v>
      </x:c>
      <x:c r="E842" s="97">
        <x:v>Canon IR 4235</x:v>
      </x:c>
      <x:c r="F842" s="97">
        <x:v>1029 - San Angelo</x:v>
      </x:c>
      <x:c r="G842" s="97" t="str">
        <x:v>1,748</x:v>
      </x:c>
      <x:c r="H842" s="97" t="str">
        <x:v>scans are not working</x:v>
      </x:c>
      <x:c r="I842" s="98" t="str">
        <x:v>1/28/2016:  Eric is working with Doug to resolve the issue.   Calling Doug 1/29/2016 to see if issue is resolved.   1/29/2016:  Spoke w/Doug this morning and he asked to give him one more day to see if scanning will work correctly.  Call back 2/1/2016....</x:v>
      </x:c>
    </x:row>
    <x:row r="843" spans="1:7" x14ac:dyDescent="0.25">
      <x:c r="B843" s="90">
        <x:v>1/19/2016</x:v>
      </x:c>
      <x:c r="C843" s="26">
        <x:v>Laura Sanchez 352-658-3000 /jrogers@fprus.com</x:v>
      </x:c>
      <x:c r="D843" s="26" t="str">
        <x:v>QHM05428</x:v>
      </x:c>
      <x:c r="E843" s="26">
        <x:v>Canon IR 4235</x:v>
      </x:c>
      <x:c r="F843" s="26">
        <x:v>1029 - San Angelo</x:v>
      </x:c>
      <x:c r="G843" s="26" t="n">
        <x:v>1748.000000</x:v>
      </x:c>
      <x:c r="H843" s="26" t="str">
        <x:v>when printing you get this black mark, sometimes darker</x:v>
      </x:c>
      <x:c r="I843" s="91" t="str">
        <x:v>1/20/2016:  Spoke w/Laura it is working to her satisfaction.  Call complete.</x:v>
      </x:c>
    </x:row>
    <x:row r="844" spans="1:7" x14ac:dyDescent="0.25">
      <x:c r="B844" s="96">
        <x:v>10/31/2016</x:v>
      </x:c>
      <x:c r="C844" s="97">
        <x:v>Laura Sanchez 325-658-3000 /vnaik@fprus.com</x:v>
      </x:c>
      <x:c r="D844" s="97" t="str">
        <x:v>QHM05428</x:v>
      </x:c>
      <x:c r="E844" s="97">
        <x:v>Canon IR 4235</x:v>
      </x:c>
      <x:c r="F844" s="97">
        <x:v>1029 - San Angelo</x:v>
      </x:c>
      <x:c r="G844" s="97" t="str">
        <x:v>1,748</x:v>
      </x:c>
      <x:c r="H844" s="97" t="str">
        <x:v>Not reading manifest scans.  Need to have password reset, resolution changed to 200dpi and text mode.</x:v>
      </x:c>
      <x:c r="I844" s="98" t="str">
        <x:v>11/1/2016: Spoke w/Laura, tech has not been out.  Called Kirbos, tech will be out this afternoon.  11/2/2016: Spoke w/Laura, it is now working to her satisfaction.  Call complete. </x:v>
      </x:c>
    </x:row>
    <x:row r="845" spans="1:7" x14ac:dyDescent="0.25">
      <x:c r="B845" s="90">
        <x:v>10/14/2016</x:v>
      </x:c>
      <x:c r="C845" s="26">
        <x:v>Laura Sanchez 325-658-3000 /vnaik@fprus.com</x:v>
      </x:c>
      <x:c r="D845" s="26" t="str">
        <x:v>QHM05428</x:v>
      </x:c>
      <x:c r="E845" s="26">
        <x:v>Canon IR 4235</x:v>
      </x:c>
      <x:c r="F845" s="26">
        <x:v>1029 - San Angelo</x:v>
      </x:c>
      <x:c r="G845" s="26" t="n">
        <x:v>1748.000000</x:v>
      </x:c>
      <x:c r="H845" s="26" t="str">
        <x:v>Not reading scans. Also needs general cleaning and maintenance.</x:v>
      </x:c>
      <x:c r="I845" s="91" t="str">
        <x:v>10/24/2016: Tech states this is an IT issue.  They are going back out today to clean the device.  10/24/2016: Spoke w/Laura, device was working correctly.  Will let us know if that changes.  Call complete. </x:v>
      </x:c>
    </x:row>
    <x:row r="846" spans="1:7" x14ac:dyDescent="0.25">
      <x:c r="B846" s="96">
        <x:v>7/14/2017</x:v>
      </x:c>
      <x:c r="C846" s="97">
        <x:v>Doug Jones 325-658-3000 /vnaik@fprus.com</x:v>
      </x:c>
      <x:c r="D846" s="97" t="str">
        <x:v>QHM05428</x:v>
      </x:c>
      <x:c r="E846" s="97">
        <x:v>Canon IR 4235</x:v>
      </x:c>
      <x:c r="F846" s="97">
        <x:v>1029 - San Angelo</x:v>
      </x:c>
      <x:c r="G846" s="97" t="str">
        <x:v>1,748</x:v>
      </x:c>
      <x:c r="H846" s="97" t="str">
        <x:v>Several misreads on the scanner lately. Need deep cleaning.</x:v>
      </x:c>
      <x:c r="I846" s="98" t="str">
        <x:v>  7/19/2017: left VM for Laura.  Left message for tech.  7/20/2017: tech is currently on site  Waiting for passcodes from IT.  7/21/2017: Waiting on IT. Left VM for Laura.   7/24/2017: IT issue.  Call complete. </x:v>
      </x:c>
    </x:row>
    <x:row r="847" spans="1:7" x14ac:dyDescent="0.25">
      <x:c r="B847" s="90">
        <x:v>9/26/2017</x:v>
      </x:c>
      <x:c r="C847" s="26">
        <x:v>Doug Jones 325-658-3000 /vnaik@fprus.com</x:v>
      </x:c>
      <x:c r="D847" s="26" t="str">
        <x:v>QHM05428</x:v>
      </x:c>
      <x:c r="E847" s="26">
        <x:v>Canon IR 4235</x:v>
      </x:c>
      <x:c r="F847" s="26">
        <x:v>1029 - San Angelo</x:v>
      </x:c>
      <x:c r="G847" s="26" t="n">
        <x:v>1748.000000</x:v>
      </x:c>
      <x:c r="H847" s="26" t="str">
        <x:v>Scans are completely unreadable. Prints are fine, but scans show up with skews of dots</x:v>
      </x:c>
      <x:c r="I847" s="91" t="str">
        <x:v>9/26/2017: Spoke w/Doug, its doing much better, would like a call back on Monday and talk to John Key. Wanting to know how all the other Canon devices are set up.  10/2/2017: MSC Help desk has closed the call.  Call complete. </x:v>
      </x:c>
    </x:row>
    <x:row r="848" spans="1:7" x14ac:dyDescent="0.25">
      <x:c r="B848" s="96">
        <x:v>3/6/2017</x:v>
      </x:c>
      <x:c r="C848" s="97">
        <x:v>Doug Jones 325-658-3000 /areichhart@fprus.com</x:v>
      </x:c>
      <x:c r="D848" s="97" t="str">
        <x:v>QHM05428</x:v>
      </x:c>
      <x:c r="E848" s="97">
        <x:v>Canon IR 4235</x:v>
      </x:c>
      <x:c r="F848" s="97">
        <x:v>1029 - San Angelo</x:v>
      </x:c>
      <x:c r="G848" s="97" t="str">
        <x:v>1,748</x:v>
      </x:c>
      <x:c r="H848" s="97" t="str">
        <x:v>Printer is giving unknown error before it allows user to print</x:v>
      </x:c>
      <x:c r="I848" s="98" t="str">
        <x:v>3/7/2017: Kirbos; Network issue.  Let Beau know, they going to contact the branch to troubleshoot.  Call complete. </x:v>
      </x:c>
    </x:row>
    <x:row r="849" spans="1:7" x14ac:dyDescent="0.25">
      <x:c r="B849" s="90">
        <x:v>3/28/2018</x:v>
      </x:c>
      <x:c r="C849" s="26">
        <x:v>Doug Jones 325-658-3000 /vnaik@fprus.com</x:v>
      </x:c>
      <x:c r="D849" s="26" t="str">
        <x:v>QHM05428</x:v>
      </x:c>
      <x:c r="E849" s="26">
        <x:v>Canon IR 4235</x:v>
      </x:c>
      <x:c r="F849" s="26">
        <x:v>1029 - San Angelo</x:v>
      </x:c>
      <x:c r="G849" s="26" t="n">
        <x:v>1748.000000</x:v>
      </x:c>
      <x:c r="H849" s="26" t="str">
        <x:v>IT cannot get settings to stick.  Default keeps changing to 11x14 instead of letter. Scanning needs to be changed from 600dpi to 300.</x:v>
      </x:c>
      <x:c r="I849" s="91" t="str">
        <x:v>3/29/2018: Spoke w/the end user. She is waiting to hear back from Dylan.  Spoke w/Dylan &amp; left a VM for the tech.  3/30/2018: Dylan confirmed the issue is resolved.  Call complete. </x:v>
      </x:c>
    </x:row>
    <x:row r="850" spans="1:7" x14ac:dyDescent="0.25">
      <x:c r="B850" s="96">
        <x:v>8/14/2018</x:v>
      </x:c>
      <x:c r="C850" s="97">
        <x:v>John Houston 817-599-9447 /vnaik@fprus.com</x:v>
      </x:c>
      <x:c r="D850" s="97" t="str">
        <x:v>QHM06796</x:v>
      </x:c>
      <x:c r="E850" s="97">
        <x:v>Canon IR 4235</x:v>
      </x:c>
      <x:c r="F850" s="97">
        <x:v>1036 - Weatherford</x:v>
      </x:c>
      <x:c r="G850" s="97" t="str">
        <x:v>741</x:v>
      </x:c>
      <x:c r="H850" s="97" t="str">
        <x:v>Continuous faxes coming through even after canceling.  Errors on machine - unable to resolve.</x:v>
      </x:c>
      <x:c r="I850" s="98" t="str">
        <x:v>8/15/2018: Stewart; Cancelled corrupt file that was blocking prints, upgraded firmware to V.28.02 checked operations scanning &amp; faxing, no problems.  Cleaned machine. Spoke w/John, issue resolved.  Call complete. </x:v>
      </x:c>
    </x:row>
    <x:row r="851" spans="1:7" x14ac:dyDescent="0.25">
      <x:c r="B851" s="90">
        <x:v>8/10/2017</x:v>
      </x:c>
      <x:c r="C851" s="26">
        <x:v>John Houston 8175999447 /vnaik@hotmail.com</x:v>
      </x:c>
      <x:c r="D851" s="26" t="str">
        <x:v>QHM06796</x:v>
      </x:c>
      <x:c r="E851" s="26">
        <x:v>Canon IR 4235</x:v>
      </x:c>
      <x:c r="F851" s="26">
        <x:v>1036 - Weatherford</x:v>
      </x:c>
      <x:c r="G851" s="26" t="n">
        <x:v>741.000000</x:v>
      </x:c>
      <x:c r="H851" s="26" t="str">
        <x:v>Functions on printer cannot be used.  Cycling power did not resolve issue</x:v>
      </x:c>
      <x:c r="I851" s="91" t="str">
        <x:v>No Work Order Remarks</x:v>
      </x:c>
    </x:row>
    <x:row r="852" spans="1:7" x14ac:dyDescent="0.25">
      <x:c r="B852" s="96">
        <x:v>8/10/2017</x:v>
      </x:c>
      <x:c r="C852" s="97">
        <x:v>John Houston 8175999447 /vnaik@hotmail.com</x:v>
      </x:c>
      <x:c r="D852" s="97" t="str">
        <x:v>QHM06796</x:v>
      </x:c>
      <x:c r="E852" s="97">
        <x:v>Canon IR 4235</x:v>
      </x:c>
      <x:c r="F852" s="97">
        <x:v>1036 - Weatherford</x:v>
      </x:c>
      <x:c r="G852" s="97" t="str">
        <x:v>741</x:v>
      </x:c>
      <x:c r="H852" s="97" t="str">
        <x:v>Functions on printer cannot be used.  Cycling power did not resolve issue</x:v>
      </x:c>
      <x:c r="I852" s="98" t="str">
        <x:v>No Work Order Remarks</x:v>
      </x:c>
    </x:row>
    <x:row r="853" spans="1:7" x14ac:dyDescent="0.25">
      <x:c r="B853" s="90">
        <x:v>8/10/2017</x:v>
      </x:c>
      <x:c r="C853" s="26">
        <x:v>John Houston 8175999447 /vnaik@fprus.com</x:v>
      </x:c>
      <x:c r="D853" s="26" t="str">
        <x:v>QHM06796</x:v>
      </x:c>
      <x:c r="E853" s="26">
        <x:v>Canon IR 4235</x:v>
      </x:c>
      <x:c r="F853" s="26">
        <x:v>1036 - Weatherford</x:v>
      </x:c>
      <x:c r="G853" s="26" t="n">
        <x:v>741.000000</x:v>
      </x:c>
      <x:c r="H853" s="26" t="str">
        <x:v>Functions on printer cannot be used even after cycling power</x:v>
      </x:c>
      <x:c r="I853" s="91" t="str">
        <x:v>No Work Order Remarks</x:v>
      </x:c>
    </x:row>
    <x:row r="854" spans="1:7" x14ac:dyDescent="0.25">
      <x:c r="B854" s="96">
        <x:v>8/11/2017</x:v>
      </x:c>
      <x:c r="C854" s="97">
        <x:v>John Houston 817-599-9447 /vnaik@fprus.com</x:v>
      </x:c>
      <x:c r="D854" s="97" t="str">
        <x:v>QHM06796</x:v>
      </x:c>
      <x:c r="E854" s="97">
        <x:v>Canon IR 4235</x:v>
      </x:c>
      <x:c r="F854" s="97">
        <x:v>1036 - Weatherford</x:v>
      </x:c>
      <x:c r="G854" s="97" t="str">
        <x:v>741</x:v>
      </x:c>
      <x:c r="H854" s="97" t="str">
        <x:v>Unable to determine what problem is - just giving "functions cannot be used" error.  Cycling power did not resolve issue.</x:v>
      </x:c>
      <x:c r="I854" s="98" t="str">
        <x:v>8/14/2017: Stewart; temp control error in fuser.  Replaced fuser.  Replaced feed rollers in tray 1 &amp; 2.  repaired latches on trays.  MSC help desk closed this call. Call complete. </x:v>
      </x:c>
    </x:row>
    <x:row r="855" spans="1:7" x14ac:dyDescent="0.25">
      <x:c r="B855" s="90">
        <x:v>10/23/2015</x:v>
      </x:c>
      <x:c r="C855" s="26">
        <x:v>Jonathan Medlock 817-870-2227 /smoore@fprus.com</x:v>
      </x:c>
      <x:c r="D855" s="26" t="str">
        <x:v>QHM06796</x:v>
      </x:c>
      <x:c r="E855" s="26">
        <x:v>Canon IR 4235</x:v>
      </x:c>
      <x:c r="F855" s="26">
        <x:v>1036 - Weatherford</x:v>
      </x:c>
      <x:c r="G855" s="26" t="n">
        <x:v>741.000000</x:v>
      </x:c>
      <x:c r="H855" s="26" t="str">
        <x:v>scanner not scanning shipping manifest clearly enough to read</x:v>
      </x:c>
      <x:c r="I855" s="91" t="str">
        <x:v>10/26:  Tech completed this call on Friday, 10/23 – replaced separation pad and tested all OK.   Call complete.  Marked complete.</x:v>
      </x:c>
    </x:row>
    <x:row r="856" spans="1:7" x14ac:dyDescent="0.25">
      <x:c r="B856" s="96">
        <x:v>7/9/2014</x:v>
      </x:c>
      <x:c r="C856" s="97">
        <x:v>Karen Baughn 817-219-4370 /tsmitherman@fprus.com</x:v>
      </x:c>
      <x:c r="D856" s="97" t="str">
        <x:v>QHM07111</x:v>
      </x:c>
      <x:c r="E856" s="97">
        <x:v>Canon IR 4235</x:v>
      </x:c>
      <x:c r="F856" s="97">
        <x:v>1109 - Santa Fe</x:v>
      </x:c>
      <x:c r="G856" s="97" t="str">
        <x:v>224</x:v>
      </x:c>
      <x:c r="H856" s="97" t="str">
        <x:v>Automatically doing two sided prints. Wants only one side with the option to do two sided.</x:v>
      </x:c>
      <x:c r="I856" s="98" t="str">
        <x:v>7/11/14 Karen confirmed issue has been resolved. </x:v>
      </x:c>
    </x:row>
    <x:row r="857" spans="1:7" x14ac:dyDescent="0.25">
      <x:c r="B857" s="90">
        <x:v>9/15/2016</x:v>
      </x:c>
      <x:c r="C857" s="26">
        <x:v>Tommy Glasco 903-239-9000 /vnaik@fprus.com</x:v>
      </x:c>
      <x:c r="D857" s="26" t="str">
        <x:v>QHM08288</x:v>
      </x:c>
      <x:c r="E857" s="26">
        <x:v>Canon IR 4235</x:v>
      </x:c>
      <x:c r="F857" s="26">
        <x:v>1050 - Longview HVAC</x:v>
      </x:c>
      <x:c r="G857" s="26" t="n">
        <x:v>1646.000000</x:v>
      </x:c>
      <x:c r="H857" s="26" t="str">
        <x:v>TX report error when trying to scan to email.   Unable to remote into machine - both old and new passwords are not working.</x:v>
      </x:c>
      <x:c r="I857" s="91" t="str">
        <x:v>9/16/2016: number gave busy signal. ETCS; 9/16/16      8:59am      9:20pm LDAP was not responding started working.  Call complete. </x:v>
      </x:c>
    </x:row>
    <x:row r="858" spans="1:7" x14ac:dyDescent="0.25">
      <x:c r="B858" s="96">
        <x:v>12/23/2014</x:v>
      </x:c>
      <x:c r="C858" s="97">
        <x:v>Pam Scott 903-238-9000 /vnaik@fprus.com</x:v>
      </x:c>
      <x:c r="D858" s="97" t="str">
        <x:v>QHM08288</x:v>
      </x:c>
      <x:c r="E858" s="97">
        <x:v>Canon IR 4235</x:v>
      </x:c>
      <x:c r="F858" s="97">
        <x:v>1050 - Longview HVAC</x:v>
      </x:c>
      <x:c r="G858" s="97" t="str">
        <x:v>1,646</x:v>
      </x:c>
      <x:c r="H858" s="97" t="str">
        <x:v>Won't print/scan/copy - no error message, just red light flashing.  Cycled power - still have the same issue.</x:v>
      </x:c>
      <x:c r="I858" s="98" t="str">
        <x:v>12/24/14 received closing notes: Keyop customer on how to run labels.</x:v>
      </x:c>
    </x:row>
    <x:row r="859" spans="1:7" x14ac:dyDescent="0.25">
      <x:c r="B859" s="90">
        <x:v>11/20/2014</x:v>
      </x:c>
      <x:c r="C859" s="26">
        <x:v>Pam Scott 903-238-9000 /arieper@fprus.com</x:v>
      </x:c>
      <x:c r="D859" s="26" t="str">
        <x:v>QHM08288</x:v>
      </x:c>
      <x:c r="E859" s="26">
        <x:v>Canon IR 4235</x:v>
      </x:c>
      <x:c r="F859" s="26">
        <x:v>1050 - Longview HVAC</x:v>
      </x:c>
      <x:c r="G859" s="26" t="n">
        <x:v>1646.000000</x:v>
      </x:c>
      <x:c r="H859" s="26" t="str">
        <x:v>Jamming</x:v>
      </x:c>
      <x:c r="I859" s="91" t="str">
        <x:v>11/21/14 Pam confirmed issue has been resolved.</x:v>
      </x:c>
    </x:row>
    <x:row r="860" spans="1:7" x14ac:dyDescent="0.25">
      <x:c r="B860" s="96">
        <x:v>6/22/2018</x:v>
      </x:c>
      <x:c r="C860" s="97">
        <x:v>Scott Hood 9032389000 /vnaik@fprus.com</x:v>
      </x:c>
      <x:c r="D860" s="97" t="str">
        <x:v>QHM08288</x:v>
      </x:c>
      <x:c r="E860" s="97">
        <x:v>Canon IR 4235</x:v>
      </x:c>
      <x:c r="F860" s="97">
        <x:v>1050 - Longview HVAC</x:v>
      </x:c>
      <x:c r="G860" s="97" t="str">
        <x:v>1,646</x:v>
      </x:c>
      <x:c r="H860" s="97" t="str">
        <x:v>Black streaks on pages - needs printer cleaned.</x:v>
      </x:c>
      <x:c r="I860" s="98" t="str">
        <x:v>6/25/2018: Spoke w/Sam &amp; Vince, they were not aware - calling for Pam in the morning.  6/26/2018: Spoke w/Pam, issue is resolved.  Call complete. </x:v>
      </x:c>
    </x:row>
    <x:row r="861" spans="1:7" x14ac:dyDescent="0.25">
      <x:c r="B861" s="90">
        <x:v>1/26/2017</x:v>
      </x:c>
      <x:c r="C861" s="26">
        <x:v>Pam Scott 903-238-9000 /pscott@morsco.com</x:v>
      </x:c>
      <x:c r="D861" s="26" t="str">
        <x:v>QHM08288</x:v>
      </x:c>
      <x:c r="E861" s="26">
        <x:v>Canon IR 4235</x:v>
      </x:c>
      <x:c r="F861" s="26">
        <x:v>1050 - Longview HVAC</x:v>
      </x:c>
      <x:c r="G861" s="26" t="n">
        <x:v>1646.000000</x:v>
      </x:c>
      <x:c r="H861" s="26" t="str">
        <x:v>Device is displaying "Starting up network (IP)"</x:v>
      </x:c>
      <x:c r="I861" s="91" t="str">
        <x:v>1/27/2017: Spoke w/Pam, it is an issue with the port that IT has to resolve.  Call complete. </x:v>
      </x:c>
    </x:row>
    <x:row r="862" spans="1:7" x14ac:dyDescent="0.25">
      <x:c r="B862" s="96">
        <x:v>8/11/2017</x:v>
      </x:c>
      <x:c r="C862" s="97">
        <x:v>Tommy Glasco 903-238-9000 /vnaik@fprus.com</x:v>
      </x:c>
      <x:c r="D862" s="97" t="str">
        <x:v>QHM08288</x:v>
      </x:c>
      <x:c r="E862" s="97">
        <x:v>Canon IR 4235</x:v>
      </x:c>
      <x:c r="F862" s="97">
        <x:v>1050 - Longview HVAC</x:v>
      </x:c>
      <x:c r="G862" s="97" t="str">
        <x:v>1,646</x:v>
      </x:c>
      <x:c r="H862" s="97" t="str">
        <x:v>Unable to receive scans from device. Confirmed all network settings were correct. Rebooted, changed configuration settings and tested multiple users.</x:v>
      </x:c>
      <x:c r="I862" s="98" t="str">
        <x:v>8/14/2017: MSC help desk closed the ticket.  Call complete. </x:v>
      </x:c>
    </x:row>
    <x:row r="863" spans="1:7" x14ac:dyDescent="0.25">
      <x:c r="B863" s="90">
        <x:v>10/9/2017</x:v>
      </x:c>
      <x:c r="C863" s="26">
        <x:v>Tommy Glasco 903-238-9000 /vnaik@fprus.com</x:v>
      </x:c>
      <x:c r="D863" s="26" t="str">
        <x:v>QHM08288</x:v>
      </x:c>
      <x:c r="E863" s="26">
        <x:v>Canon IR 4235</x:v>
      </x:c>
      <x:c r="F863" s="26">
        <x:v>1050 - Longview HVAC</x:v>
      </x:c>
      <x:c r="G863" s="26" t="n">
        <x:v>1646.000000</x:v>
      </x:c>
      <x:c r="H863" s="26" t="str">
        <x:v>Poor print quality - needs cleaning inside machine.</x:v>
      </x:c>
      <x:c r="I863" s="91" t="str">
        <x:v>10/10/2017: Spoke w/Raymond, it is now working to his satisfaction.  Call complete. </x:v>
      </x:c>
    </x:row>
    <x:row r="864" spans="1:7" x14ac:dyDescent="0.25">
      <x:c r="B864" s="96">
        <x:v>10/29/2015</x:v>
      </x:c>
      <x:c r="C864" s="97">
        <x:v>carmen guel 817-336-0451 /cguel@morsco.com</x:v>
      </x:c>
      <x:c r="D864" s="97" t="str">
        <x:v>QHM09918</x:v>
      </x:c>
      <x:c r="E864" s="97">
        <x:v>Canon IR 4235</x:v>
      </x:c>
      <x:c r="F864" s="97">
        <x:v>1004 - Fort Worth</x:v>
      </x:c>
      <x:c r="G864" s="97" t="str">
        <x:v>2,973</x:v>
      </x:c>
      <x:c r="H864" s="97" t="str">
        <x:v>moved machine to 311 e vickery blvd. store at 1000 fuller street has closed and machine has not been used since august.  again machine is at 311 e vickery blvd, fw, tx 76104</x:v>
      </x:c>
      <x:c r="I864" s="98" t="str">
        <x:v>10/29:  Noted and address changed.</x:v>
      </x:c>
    </x:row>
    <x:row r="865" spans="1:7" x14ac:dyDescent="0.25">
      <x:c r="B865" s="90">
        <x:v>10/30/2015</x:v>
      </x:c>
      <x:c r="C865" s="26">
        <x:v>Carmen Guel 817-336-0451 /jrogers@fprus.com</x:v>
      </x:c>
      <x:c r="D865" s="26" t="str">
        <x:v>QHM09918</x:v>
      </x:c>
      <x:c r="E865" s="26">
        <x:v>Canon IR 4235</x:v>
      </x:c>
      <x:c r="F865" s="26">
        <x:v>1004 - Fort Worth</x:v>
      </x:c>
      <x:c r="G865" s="26" t="n">
        <x:v>2973.000000</x:v>
      </x:c>
      <x:c r="H865" s="26" t="str">
        <x:v>general cleaning</x:v>
      </x:c>
      <x:c r="I865" s="91" t="str">
        <x:v>No Work Order Remarks</x:v>
      </x:c>
    </x:row>
    <x:row r="866" spans="1:7" x14ac:dyDescent="0.25">
      <x:c r="B866" s="96">
        <x:v>4/21/2016</x:v>
      </x:c>
      <x:c r="C866" s="97">
        <x:v>David Sommardahl  817-336-0451 /areichhart@fprus.com</x:v>
      </x:c>
      <x:c r="D866" s="97" t="str">
        <x:v>QHM09918</x:v>
      </x:c>
      <x:c r="E866" s="97">
        <x:v>Canon IR 4235</x:v>
      </x:c>
      <x:c r="F866" s="97">
        <x:v>1004 - Fort Worth</x:v>
      </x:c>
      <x:c r="G866" s="97" t="str">
        <x:v>2,973</x:v>
      </x:c>
      <x:c r="H866" s="97" t="str">
        <x:v>Main printer is jammed</x:v>
      </x:c>
      <x:c r="I866" s="98" t="str">
        <x:v>4/22/2016: Spoke w/Josh, it is working to his satisfaction. Call complete. </x:v>
      </x:c>
    </x:row>
    <x:row r="867" spans="1:7" x14ac:dyDescent="0.25">
      <x:c r="B867" s="90">
        <x:v>9/11/2014</x:v>
      </x:c>
      <x:c r="C867" s="26">
        <x:v>CJ Vonderhaar 817-924-3385 /vnaik@fprus.com</x:v>
      </x:c>
      <x:c r="D867" s="26" t="str">
        <x:v>QHM09918</x:v>
      </x:c>
      <x:c r="E867" s="26">
        <x:v>Canon IR 4235</x:v>
      </x:c>
      <x:c r="F867" s="26">
        <x:v>1004 - Fort Worth</x:v>
      </x:c>
      <x:c r="G867" s="26" t="n">
        <x:v>2973.000000</x:v>
      </x:c>
      <x:c r="H867" s="26" t="str">
        <x:v>Jamming - prompting to call for service.</x:v>
      </x:c>
      <x:c r="I867" s="91" t="str">
        <x:v>9/12/14 CJ confirmed issue has been resolved. </x:v>
      </x:c>
    </x:row>
    <x:row r="868" spans="1:7" x14ac:dyDescent="0.25">
      <x:c r="B868" s="96">
        <x:v>3/29/2017</x:v>
      </x:c>
      <x:c r="C868" s="97">
        <x:v>Michael Gilder 817-336-0451 /vnaik@fprus.com</x:v>
      </x:c>
      <x:c r="D868" s="97" t="str">
        <x:v>QHM09918</x:v>
      </x:c>
      <x:c r="E868" s="97">
        <x:v>Canon IR 4235</x:v>
      </x:c>
      <x:c r="F868" s="97">
        <x:v>1004 - Fort Worth</x:v>
      </x:c>
      <x:c r="G868" s="97" t="str">
        <x:v>2,973</x:v>
      </x:c>
      <x:c r="H868" s="97" t="str">
        <x:v>Needs cleaning.</x:v>
      </x:c>
      <x:c r="I868" s="98" t="str">
        <x:v>3/31/2017: Stewart; general clean.  ADF a ND cassette area.  Installed ADF sep pad &amp; feed rollers tray one.  Tested.  Spoke w/Brooks its not working to his satisfaction. Call complete. </x:v>
      </x:c>
    </x:row>
    <x:row r="869" spans="1:7" x14ac:dyDescent="0.25">
      <x:c r="B869" s="90">
        <x:v>6/21/2018</x:v>
      </x:c>
      <x:c r="C869" s="26">
        <x:v>Robert Larson 956-994-9131 /vnaik@fprus.com</x:v>
      </x:c>
      <x:c r="D869" s="26" t="str">
        <x:v>QHM10680</x:v>
      </x:c>
      <x:c r="E869" s="26">
        <x:v>Canon IR 4235</x:v>
      </x:c>
      <x:c r="F869" s="26">
        <x:v>1045 - McAllen</x:v>
      </x:c>
      <x:c r="G869" s="26" t="n">
        <x:v>1492.000000</x:v>
      </x:c>
      <x:c r="H869" s="26" t="str">
        <x:v>Needs cleaning.</x:v>
      </x:c>
      <x:c r="I869" s="91" t="str">
        <x:v>6/22/2018: Spoke w/Robert, issue resolved.  Call complete. </x:v>
      </x:c>
    </x:row>
    <x:row r="870" spans="1:7" x14ac:dyDescent="0.25">
      <x:c r="B870" s="96">
        <x:v>9/10/2014</x:v>
      </x:c>
      <x:c r="C870" s="97">
        <x:v>Norma Reyes 210-892-0199 /vnaik@fprus.com</x:v>
      </x:c>
      <x:c r="D870" s="97" t="str">
        <x:v>QHM10917</x:v>
      </x:c>
      <x:c r="E870" s="97">
        <x:v>Canon IR 4235</x:v>
      </x:c>
      <x:c r="F870" s="97">
        <x:v>1401 - Athens</x:v>
      </x:c>
      <x:c r="G870" s="97" t="str">
        <x:v>3,025</x:v>
      </x:c>
      <x:c r="H870" s="97" t="str">
        <x:v>Scanning thirty page document into 3 PDF attachments.</x:v>
      </x:c>
      <x:c r="I870" s="98" t="str">
        <x:v>9/17/14 Norma confirmed issue has been resolved. </x:v>
      </x:c>
    </x:row>
    <x:row r="871" spans="1:7" x14ac:dyDescent="0.25">
      <x:c r="B871" s="90">
        <x:v>10/3/2017</x:v>
      </x:c>
      <x:c r="C871" s="26">
        <x:v>Greg Barrow 405-692-1191 /vnaik@fprus.com</x:v>
      </x:c>
      <x:c r="D871" s="26" t="str">
        <x:v>QHM11316</x:v>
      </x:c>
      <x:c r="E871" s="26">
        <x:v>Canon IR 4235</x:v>
      </x:c>
      <x:c r="F871" s="26">
        <x:v>1103 - Oklahoma City South</x:v>
      </x:c>
      <x:c r="G871" s="26" t="n">
        <x:v>87.000000</x:v>
      </x:c>
      <x:c r="H871" s="26" t="str">
        <x:v>Not responding to the network - believe it may be a network card failure.</x:v>
      </x:c>
      <x:c r="I871" s="91" t="str">
        <x:v>10/4/2017: Unable to reach Greg.  CD: issue resolved.  Call complete. </x:v>
      </x:c>
    </x:row>
    <x:row r="872" spans="1:7" x14ac:dyDescent="0.25">
      <x:c r="B872" s="96">
        <x:v>9/3/2015</x:v>
      </x:c>
      <x:c r="C872" s="97">
        <x:v>Corey Fuller 903-595-4133 /vnaik@fprus.com</x:v>
      </x:c>
      <x:c r="D872" s="97" t="str">
        <x:v>QHM11888</x:v>
      </x:c>
      <x:c r="E872" s="97">
        <x:v>Canon IR 4235</x:v>
      </x:c>
      <x:c r="F872" s="97">
        <x:v>1022 - Tyler</x:v>
      </x:c>
      <x:c r="G872" s="97" t="str">
        <x:v>807</x:v>
      </x:c>
      <x:c r="H872" s="97" t="str">
        <x:v>Install a fax board</x:v>
      </x:c>
      <x:c r="I872" s="98" t="str">
        <x:v>9/4:  Spoke w/ Corey it is working to his satisfaction.  Call complete.  Marked complete.</x:v>
      </x:c>
    </x:row>
    <x:row r="873" spans="1:7" x14ac:dyDescent="0.25">
      <x:c r="B873" s="90">
        <x:v>5/7/2018</x:v>
      </x:c>
      <x:c r="C873" s="26">
        <x:v>Sam Pich 678-714-9232 /vnaik@fprus.com</x:v>
      </x:c>
      <x:c r="D873" s="26" t="str">
        <x:v>QHM12032</x:v>
      </x:c>
      <x:c r="E873" s="26">
        <x:v>Canon IR 4235</x:v>
      </x:c>
      <x:c r="F873" s="26">
        <x:v>1404 - Suwanee</x:v>
      </x:c>
      <x:c r="G873" s="26" t="n">
        <x:v>3370.000000</x:v>
      </x:c>
      <x:c r="H873" s="26" t="str">
        <x:v>Printer is reprinting information from bottom of one page on the top of the next page.</x:v>
      </x:c>
      <x:c r="I873" s="91" t="str">
        <x:v>5/9/2018: Unable to reach Sam.  5/10/2018: CD; resolved today.  Unable to reach Sam.  Call complete. </x:v>
      </x:c>
    </x:row>
    <x:row r="874" spans="1:7" x14ac:dyDescent="0.25">
      <x:c r="B874" s="96">
        <x:v>3/19/2018</x:v>
      </x:c>
      <x:c r="C874" s="97">
        <x:v>Sam Pich 6787149232 /vnaik@fprus.com</x:v>
      </x:c>
      <x:c r="D874" s="97" t="str">
        <x:v>QHM12032</x:v>
      </x:c>
      <x:c r="E874" s="97">
        <x:v>Canon IR 4235</x:v>
      </x:c>
      <x:c r="F874" s="97">
        <x:v>1404 - Suwanee</x:v>
      </x:c>
      <x:c r="G874" s="97" t="str">
        <x:v>3,370</x:v>
      </x:c>
      <x:c r="H874" s="97" t="str">
        <x:v>Tray 3 keeps jamming when printing to legal paper.</x:v>
      </x:c>
      <x:c r="I874" s="98" t="str">
        <x:v>3/20/2018: Unable to reach Sam or leave a VM.  CD; issue resolved.  Call complete. </x:v>
      </x:c>
    </x:row>
    <x:row r="875" spans="1:7" x14ac:dyDescent="0.25">
      <x:c r="B875" s="90">
        <x:v>1/18/2018</x:v>
      </x:c>
      <x:c r="C875" s="26">
        <x:v>Sam Pich 678-714-9232 /vnaik@fprus.com</x:v>
      </x:c>
      <x:c r="D875" s="26" t="str">
        <x:v>QHM12032</x:v>
      </x:c>
      <x:c r="E875" s="26">
        <x:v>Canon IR 4235</x:v>
      </x:c>
      <x:c r="F875" s="26">
        <x:v>1404 - Suwanee</x:v>
      </x:c>
      <x:c r="G875" s="26" t="n">
        <x:v>3370.000000</x:v>
      </x:c>
      <x:c r="H875" s="26" t="str">
        <x:v>Unable to ping printer. Checked correct IP and DHCP settings</x:v>
      </x:c>
      <x:c r="I875" s="91" t="str">
        <x:v>1/19/2018: MSC Help desk closed the call.  Call complete. </x:v>
      </x:c>
    </x:row>
    <x:row r="876" spans="1:7" x14ac:dyDescent="0.25">
      <x:c r="B876" s="96">
        <x:v>6/10/2016</x:v>
      </x:c>
      <x:c r="C876" s="97">
        <x:v>George Bugar 713-936-4000 /vnaik@fprus.com</x:v>
      </x:c>
      <x:c r="D876" s="97" t="str">
        <x:v>QHM12032</x:v>
      </x:c>
      <x:c r="E876" s="97">
        <x:v>Canon IR 4235</x:v>
      </x:c>
      <x:c r="F876" s="97">
        <x:v>1404 - Suwanee</x:v>
      </x:c>
      <x:c r="G876" s="97" t="str">
        <x:v>3,370</x:v>
      </x:c>
      <x:c r="H876" s="97" t="str">
        <x:v>Jamming and having a hard time opening drawers to replace paper.</x:v>
      </x:c>
      <x:c r="I876" s="98" t="str">
        <x:v>No Work Order Remarks</x:v>
      </x:c>
    </x:row>
    <x:row r="877" spans="1:7" x14ac:dyDescent="0.25">
      <x:c r="B877" s="90">
        <x:v>6/13/2016</x:v>
      </x:c>
      <x:c r="C877" s="26">
        <x:v>Eric Rice 713-947-2500 /vnaik@fprus.com</x:v>
      </x:c>
      <x:c r="D877" s="26" t="str">
        <x:v>QHM12032</x:v>
      </x:c>
      <x:c r="E877" s="26">
        <x:v>Canon IR 4235</x:v>
      </x:c>
      <x:c r="F877" s="26">
        <x:v>1404 - Suwanee</x:v>
      </x:c>
      <x:c r="G877" s="26" t="n">
        <x:v>3370.000000</x:v>
      </x:c>
      <x:c r="H877" s="26" t="str">
        <x:v>Jamming and having a hard time opening drawers to replace paper.</x:v>
      </x:c>
      <x:c r="I877" s="91" t="str">
        <x:v>6/14/2016: Spoke w/Eric, it is now working to his satisfaction. </x:v>
      </x:c>
    </x:row>
    <x:row r="878" spans="1:7" x14ac:dyDescent="0.25">
      <x:c r="B878" s="96">
        <x:v>6/28/2016</x:v>
      </x:c>
      <x:c r="C878" s="97">
        <x:v>Eric Rice  713-947-2500 /areichhart@fprus.com</x:v>
      </x:c>
      <x:c r="D878" s="97" t="str">
        <x:v>QHM12032</x:v>
      </x:c>
      <x:c r="E878" s="97">
        <x:v>Canon IR 4235</x:v>
      </x:c>
      <x:c r="F878" s="97">
        <x:v>1404 - Suwanee</x:v>
      </x:c>
      <x:c r="G878" s="97" t="str">
        <x:v>3,370</x:v>
      </x:c>
      <x:c r="H878" s="97" t="str">
        <x:v>We had a technician come out about 2 weeks ago and our printer is leaving streaks on our copies.  Could we have someone come out and look at it again?</x:v>
      </x:c>
      <x:c r="I878" s="98" t="str">
        <x:v>6/29/2016: Spoke w/Leticia, tech was able to come out and resolve the issue.  Call complete. </x:v>
      </x:c>
    </x:row>
    <x:row r="879" spans="1:7" x14ac:dyDescent="0.25">
      <x:c r="B879" s="90">
        <x:v>11/5/2014</x:v>
      </x:c>
      <x:c r="C879" s="26">
        <x:v>Alex Gutierrez 713-907-0968 /tsmitherman@fprus.com</x:v>
      </x:c>
      <x:c r="D879" s="26" t="str">
        <x:v>QHM12035</x:v>
      </x:c>
      <x:c r="E879" s="26">
        <x:v>Canon IR 4235</x:v>
      </x:c>
      <x:c r="F879" s="26">
        <x:v>1111 - Katy</x:v>
      </x:c>
      <x:c r="G879" s="26" t="n">
        <x:v>186.000000</x:v>
      </x:c>
      <x:c r="H879" s="26" t="str">
        <x:v>Will not scan to email</x:v>
      </x:c>
      <x:c r="I879" s="91" t="str">
        <x:v>11/6/14 Alex confirmed issue has been resolved. </x:v>
      </x:c>
    </x:row>
    <x:row r="880" spans="1:7" x14ac:dyDescent="0.25">
      <x:c r="B880" s="96">
        <x:v>4/20/2018</x:v>
      </x:c>
      <x:c r="C880" s="97">
        <x:v>Chad Thompson 979-776-6277 /vnaik@fprus.com</x:v>
      </x:c>
      <x:c r="D880" s="97" t="str">
        <x:v>QHM12047</x:v>
      </x:c>
      <x:c r="E880" s="97">
        <x:v>Canon IR 4235</x:v>
      </x:c>
      <x:c r="F880" s="97">
        <x:v>1071 - Bryan</x:v>
      </x:c>
      <x:c r="G880" s="97" t="str">
        <x:v>3,664</x:v>
      </x:c>
      <x:c r="H880" s="97" t="str">
        <x:v>Device needs cleaning.</x:v>
      </x:c>
      <x:c r="I880" s="98" t="str">
        <x:v>4/23/2018: CD; issue resolved. Left message for Chad.  Call complete. </x:v>
      </x:c>
    </x:row>
    <x:row r="881" spans="1:7" x14ac:dyDescent="0.25">
      <x:c r="B881" s="90">
        <x:v>10/4/2017</x:v>
      </x:c>
      <x:c r="C881" s="26">
        <x:v>Mark Longbine 512-928-1110 /areichhart@fprus.com</x:v>
      </x:c>
      <x:c r="D881" s="26" t="str">
        <x:v>QHP05785</x:v>
      </x:c>
      <x:c r="E881" s="26">
        <x:v>Canon IR 4245</x:v>
      </x:c>
      <x:c r="F881" s="26">
        <x:v>1012 - Austin Springdale</x:v>
      </x:c>
      <x:c r="G881" s="26" t="n">
        <x:v>446.000000</x:v>
      </x:c>
      <x:c r="H881" s="26" t="str">
        <x:v>wont scan</x:v>
      </x:c>
      <x:c r="I881" s="91" t="str">
        <x:v>10/5/2017: CD; issue resolved.   Spoke w/Colby, it is now working to his satisfaction. Call complete. </x:v>
      </x:c>
    </x:row>
    <x:row r="882" spans="1:7" x14ac:dyDescent="0.25">
      <x:c r="B882" s="96">
        <x:v>3/16/2016</x:v>
      </x:c>
      <x:c r="C882" s="97">
        <x:v>Coby Musick 512-928-1110 /vnaik@fprus.com</x:v>
      </x:c>
      <x:c r="D882" s="97" t="str">
        <x:v>QHP05785</x:v>
      </x:c>
      <x:c r="E882" s="97">
        <x:v>Canon IR 4245</x:v>
      </x:c>
      <x:c r="F882" s="97">
        <x:v>1012 - Austin Springdale</x:v>
      </x:c>
      <x:c r="G882" s="97" t="str">
        <x:v>446</x:v>
      </x:c>
      <x:c r="H882" s="97" t="str">
        <x:v>Can't scan and send from printer - says it cannot find server.</x:v>
      </x:c>
      <x:c r="I882" s="98" t="str">
        <x:v>3/17/2016:  Spoke w/Coby tech has not been out.  Call CSA for ETA.  ETA is today.  CSA will be calling Coby with ETA.  3/21/2016:  Spoke w/David it is working to his satisfaction.  Call complete.</x:v>
      </x:c>
    </x:row>
    <x:row r="883" spans="1:7" x14ac:dyDescent="0.25">
      <x:c r="B883" s="90">
        <x:v>11/17/2016</x:v>
      </x:c>
      <x:c r="C883" s="26">
        <x:v>Mark Longbine 512-928-1110 /areichhart@fprus.com</x:v>
      </x:c>
      <x:c r="D883" s="26" t="str">
        <x:v>QHP05791</x:v>
      </x:c>
      <x:c r="E883" s="26">
        <x:v>Canon IR 4245</x:v>
      </x:c>
      <x:c r="F883" s="26">
        <x:v>1012 - Austin Springdale</x:v>
      </x:c>
      <x:c r="G883" s="26" t="n">
        <x:v>1678.000000</x:v>
      </x:c>
      <x:c r="H883" s="26" t="str">
        <x:v>Printer is plugged in to ATA and Phone line 1 is green and internet is green power light is on. Fax is still not working.  Possible Fax modem issue.</x:v>
      </x:c>
      <x:c r="I883" s="91" t="str">
        <x:v>11/18/2016: Spoke w/Colby, device is still not working. He changed ATA line.   Canon; closed call, VoIP installed, change speed settings, suggested phone service provider look at lines. 11/21/2016: Updated MSC Help desk.  Call complete. </x:v>
      </x:c>
    </x:row>
    <x:row r="884" spans="1:7" x14ac:dyDescent="0.25">
      <x:c r="B884" s="96">
        <x:v>2/4/2016</x:v>
      </x:c>
      <x:c r="C884" s="97">
        <x:v>Coby Musick 512-928-1110 /vnaik@fprus.com</x:v>
      </x:c>
      <x:c r="D884" s="97" t="str">
        <x:v>QHP05791</x:v>
      </x:c>
      <x:c r="E884" s="97">
        <x:v>Canon IR 4245</x:v>
      </x:c>
      <x:c r="F884" s="97">
        <x:v>1012 - Austin Springdale</x:v>
      </x:c>
      <x:c r="G884" s="97" t="str">
        <x:v>1,678</x:v>
      </x:c>
      <x:c r="H884" s="97" t="str">
        <x:v>Top feed tray started squeaking when scanning</x:v>
      </x:c>
      <x:c r="I884" s="98" t="str">
        <x:v>2/5/2016:  Spoke w/Josh it is worknig to his satisfaction.  Call complete.</x:v>
      </x:c>
    </x:row>
    <x:row r="885" spans="1:7" x14ac:dyDescent="0.25">
      <x:c r="B885" s="90">
        <x:v>5/23/2016</x:v>
      </x:c>
      <x:c r="C885" s="26">
        <x:v>Mark Longbine 512-928-1110 /vnaik@fprus.com</x:v>
      </x:c>
      <x:c r="D885" s="26" t="str">
        <x:v>QHP05791</x:v>
      </x:c>
      <x:c r="E885" s="26">
        <x:v>Canon IR 4245</x:v>
      </x:c>
      <x:c r="F885" s="26">
        <x:v>1012 - Austin Springdale</x:v>
      </x:c>
      <x:c r="G885" s="26" t="n">
        <x:v>1678.000000</x:v>
      </x:c>
      <x:c r="H885" s="26" t="str">
        <x:v>Unable to receive incoming faxes. Cycled power and confirmed ethernet cable is connected. Able to fax out.</x:v>
      </x:c>
      <x:c r="I885" s="91" t="str">
        <x:v>5/24/2016: Spoke to Coby tech came out and no issue with machine, phone company connection problem. Call complete. </x:v>
      </x:c>
    </x:row>
    <x:row r="886" spans="1:7" x14ac:dyDescent="0.25">
      <x:c r="B886" s="96">
        <x:v>10/4/2017</x:v>
      </x:c>
      <x:c r="C886" s="97">
        <x:v>Mark Longbine 512-928-1110 /areichhart@fprus.com</x:v>
      </x:c>
      <x:c r="D886" s="97" t="str">
        <x:v>QHP05791</x:v>
      </x:c>
      <x:c r="E886" s="97">
        <x:v>Canon IR 4245</x:v>
      </x:c>
      <x:c r="F886" s="97">
        <x:v>1012 - Austin Springdale</x:v>
      </x:c>
      <x:c r="G886" s="97" t="str">
        <x:v>1,678</x:v>
      </x:c>
      <x:c r="H886" s="97" t="str">
        <x:v>wont scan</x:v>
      </x:c>
      <x:c r="I886" s="98" t="str">
        <x:v>10/5/2017: CD; issue resolved.   Spoke w/Colby, it is now working to his satisfaction. Call complete. </x:v>
      </x:c>
    </x:row>
    <x:row r="887" spans="1:7" x14ac:dyDescent="0.25">
      <x:c r="B887" s="90">
        <x:v>5/23/2017</x:v>
      </x:c>
      <x:c r="C887" s="26">
        <x:v>Mark Longbine 512-928-1110 /areichhart@fprus.com</x:v>
      </x:c>
      <x:c r="D887" s="26" t="str">
        <x:v>QHP05791</x:v>
      </x:c>
      <x:c r="E887" s="26">
        <x:v>Canon IR 4245</x:v>
      </x:c>
      <x:c r="F887" s="26">
        <x:v>1012 - Austin Springdale</x:v>
      </x:c>
      <x:c r="G887" s="26" t="n">
        <x:v>1678.000000</x:v>
      </x:c>
      <x:c r="H887" s="26" t="str">
        <x:v>squeaking when printing.</x:v>
      </x:c>
      <x:c r="I887" s="91" t="str">
        <x:v>5/24/2017: Spoke w/ Coby, tech cleaned the device and the squeaking stopped.  CD; issue resolved. Call complete. </x:v>
      </x:c>
    </x:row>
    <x:row r="888" spans="1:7" x14ac:dyDescent="0.25">
      <x:c r="B888" s="96">
        <x:v>9/7/2016</x:v>
      </x:c>
      <x:c r="C888" s="97">
        <x:v>Jon Baden Jr 254-753-1591 /vnaik@fprus.com</x:v>
      </x:c>
      <x:c r="D888" s="97" t="str">
        <x:v>QHP07013</x:v>
      </x:c>
      <x:c r="E888" s="97">
        <x:v>Canon IR 4245</x:v>
      </x:c>
      <x:c r="F888" s="97">
        <x:v>1017 - Waco</x:v>
      </x:c>
      <x:c r="G888" s="97" t="str">
        <x:v>865</x:v>
      </x:c>
      <x:c r="H888" s="97" t="str">
        <x:v>Not responding when they try to print</x:v>
      </x:c>
      <x:c r="I888" s="98" t="str">
        <x:v>9/8/2016: Spoke w/Elisabeth, tech has not been out.  Emailed Stewart.  9/9/2016: Spoke w/Elisabeth, tech was out, the device was working properly when he got there.  Ok to close.  Call complete. </x:v>
      </x:c>
    </x:row>
    <x:row r="889" spans="1:7" x14ac:dyDescent="0.25">
      <x:c r="B889" s="90">
        <x:v>11/8/2016</x:v>
      </x:c>
      <x:c r="C889" s="26">
        <x:v>Jon Baden Jr 254-753-1591 /vnaik@fprus.com</x:v>
      </x:c>
      <x:c r="D889" s="26" t="str">
        <x:v>QHP07013</x:v>
      </x:c>
      <x:c r="E889" s="26">
        <x:v>Canon IR 4245</x:v>
      </x:c>
      <x:c r="F889" s="26">
        <x:v>1017 - Waco</x:v>
      </x:c>
      <x:c r="G889" s="26" t="n">
        <x:v>865.000000</x:v>
      </x:c>
      <x:c r="H889" s="26" t="str">
        <x:v>Streaks on pages - user cleaned slit glass but streaks still there.</x:v>
      </x:c>
      <x:c r="I889" s="91" t="str">
        <x:v>11/9/2016: Spoke w/Elizabeth, it is now working to her satisfaction.  Stewart: Cleaned adf glass for lines replaced adf rollers &amp; pad @ 130%.  Emptied waste toner.  Calibrated &amp; tested OK.  Call complete. </x:v>
      </x:c>
    </x:row>
    <x:row r="890" spans="1:7" x14ac:dyDescent="0.25">
      <x:c r="B890" s="96">
        <x:v>5/26/2016</x:v>
      </x:c>
      <x:c r="C890" s="97">
        <x:v>Jon Baden 254-753-1591 /vnaik@fprus.com</x:v>
      </x:c>
      <x:c r="D890" s="97" t="str">
        <x:v>QHP07013</x:v>
      </x:c>
      <x:c r="E890" s="97">
        <x:v>Canon IR 4245</x:v>
      </x:c>
      <x:c r="F890" s="97">
        <x:v>1017 - Waco</x:v>
      </x:c>
      <x:c r="G890" s="97" t="str">
        <x:v>865</x:v>
      </x:c>
      <x:c r="H890" s="97" t="str">
        <x:v>"Printer needs to be checked. Contact Canon dealer or Service rep"</x:v>
      </x:c>
      <x:c r="I890" s="98" t="str">
        <x:v>5/27/2016: Spoke to Elizabeth, tech has been out to service machine. Power is down in the area so she hasn't been able to test. 5/31/2016: Spoke to Elizabeth and machine is working fine. Call complete. </x:v>
      </x:c>
    </x:row>
    <x:row r="891" spans="1:7" x14ac:dyDescent="0.25">
      <x:c r="B891" s="90">
        <x:v>4/2/2015</x:v>
      </x:c>
      <x:c r="C891" s="26">
        <x:v>Beau Ellis 214-447-0411 /blellis@morsco.com</x:v>
      </x:c>
      <x:c r="D891" s="26" t="str">
        <x:v>QHP07013</x:v>
      </x:c>
      <x:c r="E891" s="26">
        <x:v>Canon IR 4245</x:v>
      </x:c>
      <x:c r="F891" s="26">
        <x:v>1017 - Waco</x:v>
      </x:c>
      <x:c r="G891" s="26" t="n">
        <x:v>865.000000</x:v>
      </x:c>
      <x:c r="H891" s="26" t="str">
        <x:v>Error: clean glass on scanner</x:v>
      </x:c>
      <x:c r="I891" s="91" t="str">
        <x:v>4/7/15 Closing notes: ran auto gradation, and cleaned optics. </x:v>
      </x:c>
    </x:row>
    <x:row r="892" spans="1:7" x14ac:dyDescent="0.25">
      <x:c r="B892" s="96">
        <x:v>5/18/2015</x:v>
      </x:c>
      <x:c r="C892" s="97">
        <x:v>Jon Baden Jr 254-757-2109 /vnaik@fprus.com</x:v>
      </x:c>
      <x:c r="D892" s="97" t="str">
        <x:v>QHP07013</x:v>
      </x:c>
      <x:c r="E892" s="97">
        <x:v>Canon IR 4245</x:v>
      </x:c>
      <x:c r="F892" s="97">
        <x:v>1017 - Waco</x:v>
      </x:c>
      <x:c r="G892" s="97" t="str">
        <x:v>865</x:v>
      </x:c>
      <x:c r="H892" s="97" t="str">
        <x:v>Not scanning. Print function works fine.</x:v>
      </x:c>
      <x:c r="I892" s="98" t="str">
        <x:v>5/21/15 firmware has been updated. Call closed. </x:v>
      </x:c>
    </x:row>
    <x:row r="893" spans="1:7" x14ac:dyDescent="0.25">
      <x:c r="B893" s="90">
        <x:v>1/23/2015</x:v>
      </x:c>
      <x:c r="C893" s="26">
        <x:v>Candace Brown- Waco,TX 254-753-1591 /dminter@fprus.com</x:v>
      </x:c>
      <x:c r="D893" s="26" t="str">
        <x:v>QHP07013</x:v>
      </x:c>
      <x:c r="E893" s="26">
        <x:v>Canon IR 4245</x:v>
      </x:c>
      <x:c r="F893" s="26">
        <x:v>1017 - Waco</x:v>
      </x:c>
      <x:c r="G893" s="26" t="n">
        <x:v>865.000000</x:v>
      </x:c>
      <x:c r="H893" s="26" t="str">
        <x:v>The device keeps instructing them to clean the glass. They have done so numerous times to no avail. They close today at 4pm so Monday is fine for the tech to come out.</x:v>
      </x:c>
      <x:c r="I893" s="91" t="str">
        <x:v>1/27/15 Candice confirmed issue has been resolved. </x:v>
      </x:c>
    </x:row>
    <x:row r="894" spans="1:7" x14ac:dyDescent="0.25">
      <x:c r="B894" s="96">
        <x:v>7/3/2017</x:v>
      </x:c>
      <x:c r="C894" s="97">
        <x:v>Jon Baden Jr 254-753-1591 /vnaik@fprus.com</x:v>
      </x:c>
      <x:c r="D894" s="97" t="str">
        <x:v>QHP07013</x:v>
      </x:c>
      <x:c r="E894" s="97">
        <x:v>Canon IR 4245</x:v>
      </x:c>
      <x:c r="F894" s="97">
        <x:v>1017 - Waco</x:v>
      </x:c>
      <x:c r="G894" s="97" t="str">
        <x:v>865</x:v>
      </x:c>
      <x:c r="H894" s="97" t="str">
        <x:v>Printer not communicating with network - believe it is a bad network card.</x:v>
      </x:c>
      <x:c r="I894" s="98" t="str">
        <x:v>  7/6/2017: Stewart; The issue was traced back to a bad network drop. The machine is now functioning properly. Tech never heard back from their IT.  Resolved over the phone with Jon.  Left message for Jon.  Call complete. </x:v>
      </x:c>
    </x:row>
    <x:row r="895" spans="1:7" x14ac:dyDescent="0.25">
      <x:c r="B895" s="90">
        <x:v>2/22/2018</x:v>
      </x:c>
      <x:c r="C895" s="26">
        <x:v>Elizabeth Murillo-Sanchez 2547531591 /vnaik@fprus.com</x:v>
      </x:c>
      <x:c r="D895" s="26" t="str">
        <x:v>QHP07013</x:v>
      </x:c>
      <x:c r="E895" s="26">
        <x:v>Canon IR 4245</x:v>
      </x:c>
      <x:c r="F895" s="26">
        <x:v>1017 - Waco</x:v>
      </x:c>
      <x:c r="G895" s="26" t="n">
        <x:v>865.000000</x:v>
      </x:c>
      <x:c r="H895" s="26" t="str">
        <x:v>Error E000602-0111. Cycling power did not resolve issue.</x:v>
      </x:c>
      <x:c r="I895" s="91" t="str">
        <x:v>2/23/2018: Replaced HDD.  Formatted &amp; reloaded software &amp; imported their settings.  Calibrated &amp; tested ok.  Had them scan &amp; print ok. Unable to reach Elizabeth, no VM picked up.  Call complete. </x:v>
      </x:c>
    </x:row>
    <x:row r="896" spans="1:7" x14ac:dyDescent="0.25">
      <x:c r="B896" s="96">
        <x:v>2/6/2018</x:v>
      </x:c>
      <x:c r="C896" s="97">
        <x:v>Elizabeth Murillo-Sanchez 2547531591 /vnaik@fprus.com</x:v>
      </x:c>
      <x:c r="D896" s="97" t="str">
        <x:v>QHP07013</x:v>
      </x:c>
      <x:c r="E896" s="97">
        <x:v>Canon IR 4245</x:v>
      </x:c>
      <x:c r="F896" s="97">
        <x:v>1017 - Waco</x:v>
      </x:c>
      <x:c r="G896" s="97" t="str">
        <x:v>865</x:v>
      </x:c>
      <x:c r="H896" s="97" t="str">
        <x:v>Jams when printing double-sided.  Also having issues with jobs taking  along time to scan.</x:v>
      </x:c>
      <x:c r="I896" s="98" t="str">
        <x:v> 2/12/18, Cleaned toner build-up from ADF guides causing jams. Formatted HDD and reloaded software for slow ADF. Emptied waste toner. ERDS no good with 2028 code – tried DHCP but didn’t get a different IPS.  MSC closed call.  Call complete. </x:v>
      </x:c>
    </x:row>
    <x:row r="897" spans="1:7" x14ac:dyDescent="0.25">
      <x:c r="B897" s="90">
        <x:v>12/1/2017</x:v>
      </x:c>
      <x:c r="C897" s="26">
        <x:v>Ben Thomas 512-219-8335 /vnaik@fprus.com</x:v>
      </x:c>
      <x:c r="D897" s="26" t="str">
        <x:v>QLA02288</x:v>
      </x:c>
      <x:c r="E897" s="26">
        <x:v>Canon IR 400</x:v>
      </x:c>
      <x:c r="F897" s="26">
        <x:v>1014 - Austin Northwest</x:v>
      </x:c>
      <x:c r="G897" s="26" t="n">
        <x:v>293.000000</x:v>
      </x:c>
      <x:c r="H897" s="26" t="str">
        <x:v>Touchscreen unresponsive most of the time. Printer is lagging.</x:v>
      </x:c>
      <x:c r="I897" s="91" t="str">
        <x:v>12/4/2017: R/s for part - emailed for ETA.  12/6/2017: tech is dispatched to this location.  (3:50) 12/7/2017: MSC Help Desk closed the call.  Call complete. </x:v>
      </x:c>
    </x:row>
    <x:row r="898" spans="1:7" x14ac:dyDescent="0.25">
      <x:c r="B898" s="96">
        <x:v>12/7/2016</x:v>
      </x:c>
      <x:c r="C898" s="97">
        <x:v>Orry Randermann 979-433-9595 /vnaik@fprus.com</x:v>
      </x:c>
      <x:c r="D898" s="97" t="str">
        <x:v>QLA05743</x:v>
      </x:c>
      <x:c r="E898" s="97">
        <x:v>Canon IR 400</x:v>
      </x:c>
      <x:c r="F898" s="97">
        <x:v>1067 - Columbus</x:v>
      </x:c>
      <x:c r="G898" s="97" t="str">
        <x:v>507</x:v>
      </x:c>
      <x:c r="H898" s="97" t="str">
        <x:v>Black line on scans - cleaning slit glass did not resolve issue.</x:v>
      </x:c>
      <x:c r="I898" s="98" t="str">
        <x:v>12/8/2016: Unable to get ahold of Orry, received busy signal both times when calling.  Stewart; Cleaned optics for line, showed customer how to clean slit glass.  Repl adf sep pad.  Ran test copies, tested ok.  Call complete. </x:v>
      </x:c>
    </x:row>
    <x:row r="899" spans="1:7" x14ac:dyDescent="0.25">
      <x:c r="B899" s="90">
        <x:v>5/2/2016</x:v>
      </x:c>
      <x:c r="C899" s="26">
        <x:v>Orry Randermann 979-733-9595 /areichhart@fprus.com</x:v>
      </x:c>
      <x:c r="D899" s="26" t="str">
        <x:v>QLA05743</x:v>
      </x:c>
      <x:c r="E899" s="26">
        <x:v>Canon IR 400</x:v>
      </x:c>
      <x:c r="F899" s="26">
        <x:v>1067 - Columbus</x:v>
      </x:c>
      <x:c r="G899" s="26" t="n">
        <x:v>507.000000</x:v>
      </x:c>
      <x:c r="H899" s="26" t="str">
        <x:v>will not print, scan, or anything.</x:v>
      </x:c>
      <x:c r="I899" s="91" t="str">
        <x:v>5/3/2016: Spoke with Stewart, still researching for part, will email us when they have ETA. 5/5/2016: Spoke with Daren tech has been out and everything is working great. Call complete.</x:v>
      </x:c>
    </x:row>
    <x:row r="900" spans="1:7" x14ac:dyDescent="0.25">
      <x:c r="B900" s="96">
        <x:v>8/8/2017</x:v>
      </x:c>
      <x:c r="C900" s="97">
        <x:v>Shannon Shelton 903-893-6541 /areichhart@fprus.com</x:v>
      </x:c>
      <x:c r="D900" s="97" t="str">
        <x:v>QLA05909</x:v>
      </x:c>
      <x:c r="E900" s="97">
        <x:v>Canon IR 400</x:v>
      </x:c>
      <x:c r="F900" s="97">
        <x:v>1028 - Sherman</x:v>
      </x:c>
      <x:c r="G900" s="97" t="str">
        <x:v>839</x:v>
      </x:c>
      <x:c r="H900" s="97" t="str">
        <x:v>*repeat issue.  Touch screen went out again.  Half the screen is not visible.</x:v>
      </x:c>
      <x:c r="I900" s="98" t="str">
        <x:v>8/9/2017: Spoke w/Shannon, tech has r/s for parts. Device is working at the moment. No ETA yet.  8/10/2017: waiting on an ETA for parts. 8/16/2017: Spoke w/Shannon, tech was able to come back out and resolve this issue.  Call complete. </x:v>
      </x:c>
    </x:row>
    <x:row r="901" spans="1:7" x14ac:dyDescent="0.25">
      <x:c r="B901" s="90">
        <x:v>7/26/2017</x:v>
      </x:c>
      <x:c r="C901" s="26">
        <x:v>Shannon Shelton 903-893-6541 /areichhart@fprus.com</x:v>
      </x:c>
      <x:c r="D901" s="26" t="str">
        <x:v>QLA05909</x:v>
      </x:c>
      <x:c r="E901" s="26">
        <x:v>Canon IR 400</x:v>
      </x:c>
      <x:c r="F901" s="26">
        <x:v>1028 - Sherman</x:v>
      </x:c>
      <x:c r="G901" s="26" t="n">
        <x:v>839.000000</x:v>
      </x:c>
      <x:c r="H901" s="26" t="str">
        <x:v>Our Main printer/scanner is not functioning correctly.  I believe the touch screen pad is not recognizing commands</x:v>
      </x:c>
      <x:c r="I901" s="91" t="str">
        <x:v>7/27/2017: Tech will be out this afternoon.  7/28/2017: tech was delayed - will be out today and will call with an ETA. 8/2/2017: Tech was out yesterday with part.  Derek confirmed it is now working to their satisfaction.  Call complete. </x:v>
      </x:c>
    </x:row>
    <x:row r="902" spans="1:7" x14ac:dyDescent="0.25">
      <x:c r="B902" s="96">
        <x:v>3/1/2016</x:v>
      </x:c>
      <x:c r="C902" s="97">
        <x:v>Matthew Duckworth 469-804-0643 /jrogers@fprus.com</x:v>
      </x:c>
      <x:c r="D902" s="97" t="str">
        <x:v>QLA06005</x:v>
      </x:c>
      <x:c r="E902" s="97">
        <x:v>Canon IR 400</x:v>
      </x:c>
      <x:c r="F902" s="97">
        <x:v>1105 - Dallas</x:v>
      </x:c>
      <x:c r="G902" s="97" t="str">
        <x:v>1,499</x:v>
      </x:c>
      <x:c r="H902" s="97" t="str">
        <x:v>The side outlet tray seems to be sticking/rubbing and making some bad noises.</x:v>
      </x:c>
      <x:c r="I902" s="98" t="str">
        <x:v>3/2/2016:  Spoke w/Matthew it is working to his satisfaction.  Call complete.</x:v>
      </x:c>
    </x:row>
    <x:row r="903" spans="1:7" x14ac:dyDescent="0.25">
      <x:c r="B903" s="90">
        <x:v>3/1/2016</x:v>
      </x:c>
      <x:c r="C903" s="26">
        <x:v>Matthew Duckworth 469-804-0643 /smoore@fprus.com</x:v>
      </x:c>
      <x:c r="D903" s="26" t="str">
        <x:v>QLA06005</x:v>
      </x:c>
      <x:c r="E903" s="26">
        <x:v>Canon IR 400</x:v>
      </x:c>
      <x:c r="F903" s="26">
        <x:v>1105 - Dallas</x:v>
      </x:c>
      <x:c r="G903" s="26" t="n">
        <x:v>1499.000000</x:v>
      </x:c>
      <x:c r="H903" s="26" t="str">
        <x:v>The side outlet tray seems to be sticking/rubbing and making some bad noises.</x:v>
      </x:c>
      <x:c r="I903" s="91" t="str">
        <x:v>No Work Order Remarks</x:v>
      </x:c>
    </x:row>
    <x:row r="904" spans="1:7" x14ac:dyDescent="0.25">
      <x:c r="B904" s="96">
        <x:v>8/27/2014</x:v>
      </x:c>
      <x:c r="C904" s="97">
        <x:v>Jeremy Buchanan 469-804-0643 /vnaik@fprus.com</x:v>
      </x:c>
      <x:c r="D904" s="97" t="str">
        <x:v>QLA06005</x:v>
      </x:c>
      <x:c r="E904" s="97">
        <x:v>Canon IR 400</x:v>
      </x:c>
      <x:c r="F904" s="97">
        <x:v>1105 - Dallas</x:v>
      </x:c>
      <x:c r="G904" s="97" t="str">
        <x:v>1,499</x:v>
      </x:c>
      <x:c r="H904" s="97" t="str">
        <x:v>Needs someone to set up scan to folder or call to walk him through setup.</x:v>
      </x:c>
      <x:c r="I904" s="98" t="str">
        <x:v>No Work Order Remarks</x:v>
      </x:c>
    </x:row>
    <x:row r="905" spans="1:7" x14ac:dyDescent="0.25">
      <x:c r="B905" s="90">
        <x:v>8/29/2014</x:v>
      </x:c>
      <x:c r="C905" s="26">
        <x:v>Jeremy Buchanan 469-804-0643 /tsmitherman@fprus.com</x:v>
      </x:c>
      <x:c r="D905" s="26" t="str">
        <x:v>QLA06005</x:v>
      </x:c>
      <x:c r="E905" s="26">
        <x:v>Canon IR 400</x:v>
      </x:c>
      <x:c r="F905" s="26">
        <x:v>1105 - Dallas</x:v>
      </x:c>
      <x:c r="G905" s="26" t="n">
        <x:v>1499.000000</x:v>
      </x:c>
      <x:c r="H905" s="26" t="str">
        <x:v>Will not scan</x:v>
      </x:c>
      <x:c r="I905" s="91" t="str">
        <x:v>9/3/14 Jeremy confirmed issue has been resolved. </x:v>
      </x:c>
    </x:row>
    <x:row r="906" spans="1:7" x14ac:dyDescent="0.25">
      <x:c r="B906" s="96">
        <x:v>3/12/2015</x:v>
      </x:c>
      <x:c r="C906" s="97">
        <x:v>Charles Adams 469-804-0643 /arieper@fprus.com</x:v>
      </x:c>
      <x:c r="D906" s="97" t="str">
        <x:v>QLA06005</x:v>
      </x:c>
      <x:c r="E906" s="97">
        <x:v>Canon IR 400</x:v>
      </x:c>
      <x:c r="F906" s="97">
        <x:v>1105 - Dallas</x:v>
      </x:c>
      <x:c r="G906" s="97" t="str">
        <x:v>1,499</x:v>
      </x:c>
      <x:c r="H906" s="97" t="str">
        <x:v>needs default scanning set to pdf</x:v>
      </x:c>
      <x:c r="I906" s="98" t="str">
        <x:v>3/13/15 Call closed by Stewart It. </x:v>
      </x:c>
    </x:row>
    <x:row r="907" spans="1:7" x14ac:dyDescent="0.25">
      <x:c r="B907" s="90">
        <x:v>9/1/2015</x:v>
      </x:c>
      <x:c r="C907" s="26">
        <x:v>Mark Kois 469-804-0643 /vnaik@fprus.com</x:v>
      </x:c>
      <x:c r="D907" s="26" t="str">
        <x:v>QLA06005</x:v>
      </x:c>
      <x:c r="E907" s="26">
        <x:v>Canon IR 400</x:v>
      </x:c>
      <x:c r="F907" s="26">
        <x:v>1105 - Dallas</x:v>
      </x:c>
      <x:c r="G907" s="26" t="n">
        <x:v>1499.000000</x:v>
      </x:c>
      <x:c r="H907" s="26" t="str">
        <x:v>Tray 1 not feeding, must manually select tray 2 to print.</x:v>
      </x:c>
      <x:c r="I907" s="91" t="str">
        <x:v>9/2:  Spoke w/Johnny it is working to his satisfaction.  Call complete.  Marked complete.</x:v>
      </x:c>
    </x:row>
    <x:row r="908" spans="1:7" x14ac:dyDescent="0.25">
      <x:c r="B908" s="96">
        <x:v>9/1/2015</x:v>
      </x:c>
      <x:c r="C908" s="97">
        <x:v>Beau Ellis 972-650-0700 /jrogers@fprus.com</x:v>
      </x:c>
      <x:c r="D908" s="97" t="str">
        <x:v>QLA06005</x:v>
      </x:c>
      <x:c r="E908" s="97">
        <x:v>Canon IR 400</x:v>
      </x:c>
      <x:c r="F908" s="97">
        <x:v>1105 - Dallas</x:v>
      </x:c>
      <x:c r="G908" s="97" t="str">
        <x:v>1,499</x:v>
      </x:c>
      <x:c r="H908" s="97" t="str">
        <x:v>Tray 1 not feeding, have to manually select tray 2 to print.</x:v>
      </x:c>
      <x:c r="I908" s="98" t="str">
        <x:v>No Work Order Remarks</x:v>
      </x:c>
    </x:row>
    <x:row r="909" spans="1:7" x14ac:dyDescent="0.25">
      <x:c r="B909" s="90">
        <x:v>9/21/2015</x:v>
      </x:c>
      <x:c r="C909" s="26">
        <x:v>Shawn Claybaugh 972-242-0202 /vnaik@fprus.com</x:v>
      </x:c>
      <x:c r="D909" s="26" t="str">
        <x:v>QLA06009</x:v>
      </x:c>
      <x:c r="E909" s="26">
        <x:v>Canon IR 400</x:v>
      </x:c>
      <x:c r="F909" s="26">
        <x:v>1020 - Carrollton HVAC</x:v>
      </x:c>
      <x:c r="G909" s="26" t="n">
        <x:v>3020.000000</x:v>
      </x:c>
      <x:c r="H909" s="26" t="str">
        <x:v>Cannot access web portal for printer.  Unable to ping printer.  Cycled power - still unable to ping printer.</x:v>
      </x:c>
      <x:c r="I909" s="91" t="str">
        <x:v>Replaced network cable and rebooted device. Were able to gain access to RI, print and scan functions have been restored.  Call complete.   9/22:  Spoke w/Shawn it is working to his satisfaction.  Call complete.  Marked complete.</x:v>
      </x:c>
    </x:row>
    <x:row r="910" spans="1:7" x14ac:dyDescent="0.25">
      <x:c r="B910" s="96">
        <x:v>8/11/2014</x:v>
      </x:c>
      <x:c r="C910" s="97">
        <x:v>Mike McCormick 972-242-0202 /vnaik@fprus.com</x:v>
      </x:c>
      <x:c r="D910" s="97" t="str">
        <x:v>QLA06009</x:v>
      </x:c>
      <x:c r="E910" s="97">
        <x:v>Canon IR 400</x:v>
      </x:c>
      <x:c r="F910" s="97">
        <x:v>1020 - Carrollton HVAC</x:v>
      </x:c>
      <x:c r="G910" s="97" t="str">
        <x:v>3,020</x:v>
      </x:c>
      <x:c r="H910" s="97" t="str">
        <x:v>Scan to email - prints out a page that just says error - no code given.</x:v>
      </x:c>
      <x:c r="I910" s="98" t="str">
        <x:v>8/13/14 Mike confirmed issue has been resolved. </x:v>
      </x:c>
    </x:row>
    <x:row r="911" spans="1:7" x14ac:dyDescent="0.25">
      <x:c r="B911" s="90">
        <x:v>4/22/2016</x:v>
      </x:c>
      <x:c r="C911" s="26">
        <x:v>Shawn Claybaugh 972-242-0202 /vnaik@fprus.com</x:v>
      </x:c>
      <x:c r="D911" s="26" t="str">
        <x:v>QLA06009</x:v>
      </x:c>
      <x:c r="E911" s="26">
        <x:v>Canon IR 400</x:v>
      </x:c>
      <x:c r="F911" s="26">
        <x:v>1020 - Carrollton HVAC</x:v>
      </x:c>
      <x:c r="G911" s="26" t="n">
        <x:v>3020.000000</x:v>
      </x:c>
      <x:c r="H911" s="26" t="str">
        <x:v>Display is going in and out.  Cable to display was just replaced for the same issue.</x:v>
      </x:c>
      <x:c r="I911" s="91" t="str">
        <x:v>4/26/2016: Spoke w/Shawn, it is working to his satisfaction. Call complete. </x:v>
      </x:c>
    </x:row>
    <x:row r="912" spans="1:7" x14ac:dyDescent="0.25">
      <x:c r="B912" s="96">
        <x:v>2/26/2016</x:v>
      </x:c>
      <x:c r="C912" s="97">
        <x:v>Mike McCormick 972-242-0202 /smoore@fprus.com</x:v>
      </x:c>
      <x:c r="D912" s="97" t="str">
        <x:v>QLA06009</x:v>
      </x:c>
      <x:c r="E912" s="97">
        <x:v>Canon IR 400</x:v>
      </x:c>
      <x:c r="F912" s="97">
        <x:v>1020 - Carrollton HVAC</x:v>
      </x:c>
      <x:c r="G912" s="97" t="str">
        <x:v>3,020</x:v>
      </x:c>
      <x:c r="H912" s="97" t="str">
        <x:v>Display is flaky. when the display is moved you can not always read it.</x:v>
      </x:c>
      <x:c r="I912" s="98" t="str">
        <x:v>2/29/2016P:  Spoke w/Mike it is working to his satisfaction.  Call complete.</x:v>
      </x:c>
    </x:row>
    <x:row r="913" spans="1:7" x14ac:dyDescent="0.25">
      <x:c r="B913" s="90">
        <x:v>11/9/2015</x:v>
      </x:c>
      <x:c r="C913" s="26">
        <x:v>Shawn Claybaugh 972-242-0202 /vnaik@fprus.com</x:v>
      </x:c>
      <x:c r="D913" s="26" t="str">
        <x:v>QLA06009</x:v>
      </x:c>
      <x:c r="E913" s="26">
        <x:v>Canon IR 400</x:v>
      </x:c>
      <x:c r="F913" s="26">
        <x:v>1020 - Carrollton HVAC</x:v>
      </x:c>
      <x:c r="G913" s="26" t="n">
        <x:v>3020.000000</x:v>
      </x:c>
      <x:c r="H913" s="26" t="str">
        <x:v>When you move the control panel it blanks out and puts lines across screen.</x:v>
      </x:c>
      <x:c r="I913" s="91" t="str">
        <x:v>11/10:  Spoke w/Mike it is working to his satisfaction.  Call complete.  Marked complete.</x:v>
      </x:c>
    </x:row>
    <x:row r="914" spans="1:7" x14ac:dyDescent="0.25">
      <x:c r="B914" s="96">
        <x:v>6/9/2016</x:v>
      </x:c>
      <x:c r="C914" s="97">
        <x:v>Shawn Claybaugh 972-242-0202 /vnaik@fprus.com</x:v>
      </x:c>
      <x:c r="D914" s="97" t="str">
        <x:v>QLA06009</x:v>
      </x:c>
      <x:c r="E914" s="97">
        <x:v>Canon IR 400</x:v>
      </x:c>
      <x:c r="F914" s="97">
        <x:v>1020 - Carrollton HVAC</x:v>
      </x:c>
      <x:c r="G914" s="97" t="str">
        <x:v>3,020</x:v>
      </x:c>
      <x:c r="H914" s="97" t="str">
        <x:v>display has lines across it and is going in and out.</x:v>
      </x:c>
      <x:c r="I914" s="98" t="str">
        <x:v>6/9/2016: Spoke w/ Shawn, it is now working to his satisfaction. Call complete. </x:v>
      </x:c>
    </x:row>
    <x:row r="915" spans="1:7" x14ac:dyDescent="0.25">
      <x:c r="B915" s="90">
        <x:v>6/30/2016</x:v>
      </x:c>
      <x:c r="C915" s="26">
        <x:v>Shawn Claybaugh 972-242-0202 /areichhart@fprus.com</x:v>
      </x:c>
      <x:c r="D915" s="26" t="str">
        <x:v>QLA06009</x:v>
      </x:c>
      <x:c r="E915" s="26">
        <x:v>Canon IR 400</x:v>
      </x:c>
      <x:c r="F915" s="26">
        <x:v>1020 - Carrollton HVAC</x:v>
      </x:c>
      <x:c r="G915" s="26" t="n">
        <x:v>3020.000000</x:v>
      </x:c>
      <x:c r="H915" s="26" t="str">
        <x:v>Display is fading in and out. Creates lines so bad you can't read the control panel. This is will be the 4th time someone will come out to fix this problem.</x:v>
      </x:c>
      <x:c r="I915" s="91" t="str">
        <x:v>7/5/2016: Spoke to Shawn, tech went out and everything is working fine. Call complete. </x:v>
      </x:c>
    </x:row>
    <x:row r="916" spans="1:7" x14ac:dyDescent="0.25">
      <x:c r="B916" s="96">
        <x:v>7/14/2016</x:v>
      </x:c>
      <x:c r="C916" s="97">
        <x:v>Shawn Claybaugh 972-242-0202 /vnaik@fprus.com</x:v>
      </x:c>
      <x:c r="D916" s="97" t="str">
        <x:v>QLA06009</x:v>
      </x:c>
      <x:c r="E916" s="97">
        <x:v>Canon IR 400</x:v>
      </x:c>
      <x:c r="F916" s="97">
        <x:v>1020 - Carrollton HVAC</x:v>
      </x:c>
      <x:c r="G916" s="97" t="str">
        <x:v>3,020</x:v>
      </x:c>
      <x:c r="H916" s="97" t="str">
        <x:v>Lines on contract panel and fading in and out.  5th call for this issue.</x:v>
      </x:c>
      <x:c r="I916" s="98" t="str">
        <x:v>7/14/2016: Spoke w/Mark. It is now working ot his satisfaction. Call complete. </x:v>
      </x:c>
    </x:row>
    <x:row r="917" spans="1:7" x14ac:dyDescent="0.25">
      <x:c r="B917" s="90">
        <x:v>6/25/2014</x:v>
      </x:c>
      <x:c r="C917" s="26">
        <x:v>Amanda Powers 469-240-5401 /tsmitherman@fprus.com</x:v>
      </x:c>
      <x:c r="D917" s="26" t="str">
        <x:v>QLA06011</x:v>
      </x:c>
      <x:c r="E917" s="26">
        <x:v>Canon IR 400</x:v>
      </x:c>
      <x:c r="F917" s="26">
        <x:v>1096 - Dallas DC</x:v>
      </x:c>
      <x:c r="G917" s="26" t="n">
        <x:v>2943.000000</x:v>
      </x:c>
      <x:c r="H917" s="26" t="str">
        <x:v>Had power outage yesterday and it wiped out all of her quick menu.</x:v>
      </x:c>
      <x:c r="I917" s="91" t="str">
        <x:v>6/26/14 Amanda confirmed the issue has been resolved. </x:v>
      </x:c>
    </x:row>
    <x:row r="918" spans="1:7" x14ac:dyDescent="0.25">
      <x:c r="B918" s="96">
        <x:v>10/1/2014</x:v>
      </x:c>
      <x:c r="C918" s="97">
        <x:v>Amanda Powers 469-240-5401 /tsmitherman@fprus.com</x:v>
      </x:c>
      <x:c r="D918" s="97" t="str">
        <x:v>QLA06011</x:v>
      </x:c>
      <x:c r="E918" s="97">
        <x:v>Canon IR 400</x:v>
      </x:c>
      <x:c r="F918" s="97">
        <x:v>1096 - Dallas DC</x:v>
      </x:c>
      <x:c r="G918" s="97" t="str">
        <x:v>2,943</x:v>
      </x:c>
      <x:c r="H918" s="97" t="str">
        <x:v>Black line on copies and prints</x:v>
      </x:c>
      <x:c r="I918" s="98" t="str">
        <x:v>10/2/14 Amanda confirmed issue has been resolved. </x:v>
      </x:c>
    </x:row>
    <x:row r="919" spans="1:7" x14ac:dyDescent="0.25">
      <x:c r="B919" s="90">
        <x:v>11/16/2015</x:v>
      </x:c>
      <x:c r="C919" s="26">
        <x:v>Johnathan Medlock  469-240-5401 /jrogers@fprus.com</x:v>
      </x:c>
      <x:c r="D919" s="26" t="str">
        <x:v>QLA06011</x:v>
      </x:c>
      <x:c r="E919" s="26">
        <x:v>Canon IR 400</x:v>
      </x:c>
      <x:c r="F919" s="26">
        <x:v>1096 - Dallas DC</x:v>
      </x:c>
      <x:c r="G919" s="26" t="n">
        <x:v>2943.000000</x:v>
      </x:c>
      <x:c r="H919" s="26" t="str">
        <x:v>perform a cleaning job and inspect our Cannon Copier/Printer. The rollers are squealing and paper continues to jam in the machine. We have pulled it apart and blown out all of the dust but it continues to happen.</x:v>
      </x:c>
      <x:c r="I919" s="91" t="str">
        <x:v>11/17:  Left message w/Johnathan.  11/18:  Called Stewart issue has been resolved.. Call complete.  Marked complete.</x:v>
      </x:c>
    </x:row>
    <x:row r="920" spans="1:7" x14ac:dyDescent="0.25">
      <x:c r="B920" s="96">
        <x:v>12/28/2015</x:v>
      </x:c>
      <x:c r="C920" s="97">
        <x:v>Amanda Powers 469-240-5401 /vnaik@fprus.com</x:v>
      </x:c>
      <x:c r="D920" s="97" t="str">
        <x:v>QLA06011</x:v>
      </x:c>
      <x:c r="E920" s="97">
        <x:v>Canon IR 400</x:v>
      </x:c>
      <x:c r="F920" s="97">
        <x:v>1096 - Dallas DC</x:v>
      </x:c>
      <x:c r="G920" s="97" t="str">
        <x:v>2,943</x:v>
      </x:c>
      <x:c r="H920" s="97" t="str">
        <x:v>Unable to connect to printer via network.</x:v>
      </x:c>
      <x:c r="I920" s="98" t="str">
        <x:v>12/28/15, 1:20-2:21 – Tech rebooted machine and updated firmware. Had customer test, all OK. Call complete. </x:v>
      </x:c>
    </x:row>
    <x:row r="921" spans="1:7" x14ac:dyDescent="0.25">
      <x:c r="B921" s="90">
        <x:v>8/1/2017</x:v>
      </x:c>
      <x:c r="C921" s="26">
        <x:v>James Michalsky 469-240-5401 /areichhart@fprus.com</x:v>
      </x:c>
      <x:c r="D921" s="26" t="str">
        <x:v>QLA06011</x:v>
      </x:c>
      <x:c r="E921" s="26">
        <x:v>Canon IR 400</x:v>
      </x:c>
      <x:c r="F921" s="26">
        <x:v>1096 - Dallas DC</x:v>
      </x:c>
      <x:c r="G921" s="26" t="n">
        <x:v>2943.000000</x:v>
      </x:c>
      <x:c r="H921" s="26" t="str">
        <x:v>User states the touch screen is not working properly</x:v>
      </x:c>
      <x:c r="I921" s="91" t="str">
        <x:v>8/2/2017: Stewart; Replaced control panel CPU PCB assy.  Clnd inside formation unit, auto gradated, clnd copier &amp; tested with James.  Spoke w/James, it is now working to his satisfaction.  Call complete. </x:v>
      </x:c>
    </x:row>
    <x:row r="922" spans="1:7" x14ac:dyDescent="0.25">
      <x:c r="B922" s="96">
        <x:v>11/4/2015</x:v>
      </x:c>
      <x:c r="C922" s="97">
        <x:v>Johnathan Medlock  972-309-0521 /jrogers@fprus.com</x:v>
      </x:c>
      <x:c r="D922" s="97" t="str">
        <x:v>QLA06012</x:v>
      </x:c>
      <x:c r="E922" s="97">
        <x:v>Canon IR 400</x:v>
      </x:c>
      <x:c r="F922" s="97">
        <x:v>1033 - Plano</x:v>
      </x:c>
      <x:c r="G922" s="97" t="str">
        <x:v>287</x:v>
      </x:c>
      <x:c r="H922" s="97" t="str">
        <x:v/>
      </x:c>
      <x:c r="I922" s="98" t="str">
        <x:v>No Work Order Remarks</x:v>
      </x:c>
    </x:row>
    <x:row r="923" spans="1:7" x14ac:dyDescent="0.25">
      <x:c r="B923" s="90">
        <x:v>11/4/2015</x:v>
      </x:c>
      <x:c r="C923" s="26">
        <x:v>Johnathan Medlock  972-309-0521 /jrogers@fprus.com</x:v>
      </x:c>
      <x:c r="D923" s="26" t="str">
        <x:v>QLA06012</x:v>
      </x:c>
      <x:c r="E923" s="26">
        <x:v>Canon IR 400</x:v>
      </x:c>
      <x:c r="F923" s="26">
        <x:v>1033 - Plano</x:v>
      </x:c>
      <x:c r="G923" s="26" t="n">
        <x:v>287.000000</x:v>
      </x:c>
      <x:c r="H923" s="26" t="str">
        <x:v>User interface is unresponsive</x:v>
      </x:c>
      <x:c r="I923" s="91" t="str">
        <x:v>11/5:  Spoke w/Amanda tech just finish working on the issue.  Call complete.  Marked complete.</x:v>
      </x:c>
    </x:row>
    <x:row r="924" spans="1:7" x14ac:dyDescent="0.25">
      <x:c r="B924" s="96">
        <x:v>11/18/2015</x:v>
      </x:c>
      <x:c r="C924" s="97">
        <x:v>Pablo Galindo 817-259-0968 /jrogers@fprus.com</x:v>
      </x:c>
      <x:c r="D924" s="97" t="str">
        <x:v>QLA06012</x:v>
      </x:c>
      <x:c r="E924" s="97">
        <x:v>Canon IR 400</x:v>
      </x:c>
      <x:c r="F924" s="97">
        <x:v>1033 - Plano</x:v>
      </x:c>
      <x:c r="G924" s="97" t="str">
        <x:v>287</x:v>
      </x:c>
      <x:c r="H924" s="97" t="str">
        <x:v>shortcut buttons on lcd screen won't load.</x:v>
      </x:c>
      <x:c r="I924" s="98" t="str">
        <x:v>11/19:  Spoke w/Leslie it is working to her satisfaction.  Call complete.  Marked complete.</x:v>
      </x:c>
    </x:row>
    <x:row r="925" spans="1:7" x14ac:dyDescent="0.25">
      <x:c r="B925" s="90">
        <x:v>11/19/2014</x:v>
      </x:c>
      <x:c r="C925" s="26">
        <x:v>Linda McNish 972-309-0521 /arieper@fprus.com</x:v>
      </x:c>
      <x:c r="D925" s="26" t="str">
        <x:v>QLA06012</x:v>
      </x:c>
      <x:c r="E925" s="26">
        <x:v>Canon IR 400</x:v>
      </x:c>
      <x:c r="F925" s="26">
        <x:v>1033 - Plano</x:v>
      </x:c>
      <x:c r="G925" s="26" t="n">
        <x:v>287.000000</x:v>
      </x:c>
      <x:c r="H925" s="26" t="str">
        <x:v>Jamming</x:v>
      </x:c>
      <x:c r="I925" s="91" t="str">
        <x:v>11/20/14 Linda confirmed issue has been resolved. </x:v>
      </x:c>
    </x:row>
    <x:row r="926" spans="1:7" x14ac:dyDescent="0.25">
      <x:c r="B926" s="96">
        <x:v>5/5/2015</x:v>
      </x:c>
      <x:c r="C926" s="97">
        <x:v>Tonya Riley 972-309-0521 /vnaik@fprus.com</x:v>
      </x:c>
      <x:c r="D926" s="97" t="str">
        <x:v>QLA06012</x:v>
      </x:c>
      <x:c r="E926" s="97">
        <x:v>Canon IR 400</x:v>
      </x:c>
      <x:c r="F926" s="97">
        <x:v>1033 - Plano</x:v>
      </x:c>
      <x:c r="G926" s="97" t="str">
        <x:v>287</x:v>
      </x:c>
      <x:c r="H926" s="97" t="str">
        <x:v>Will not scan/print/copy.</x:v>
      </x:c>
      <x:c r="I926" s="98" t="str">
        <x:v> 5/7/15 Linda confirmed both issue have been resolved. </x:v>
      </x:c>
    </x:row>
    <x:row r="927" spans="1:7" x14ac:dyDescent="0.25">
      <x:c r="B927" s="90">
        <x:v>5/24/2017</x:v>
      </x:c>
      <x:c r="C927" s="26">
        <x:v>Mark Black 480-285-5900 /cboler@fprus.com</x:v>
      </x:c>
      <x:c r="D927" s="26" t="str">
        <x:v>QLA06023</x:v>
      </x:c>
      <x:c r="E927" s="26">
        <x:v>Canon IR 400</x:v>
      </x:c>
      <x:c r="F927" s="26">
        <x:v>3004 - Mesa (Pima)</x:v>
      </x:c>
      <x:c r="G927" s="26" t="n">
        <x:v>0.000000</x:v>
      </x:c>
      <x:c r="H927" s="26" t="str">
        <x:v>Install device</x:v>
      </x:c>
      <x:c r="I927" s="91" t="str">
        <x:v> 5/30/2017: tech is waiting for a call from the end user to set up a time to come out.  6/8/2017: still unable to reach the end user.  6/15/2017: Per Cass the device has been set up.  IT needs to get it on network.  Call complete. </x:v>
      </x:c>
    </x:row>
    <x:row r="928" spans="1:7" x14ac:dyDescent="0.25">
      <x:c r="B928" s="96">
        <x:v>10/11/2017</x:v>
      </x:c>
      <x:c r="C928" s="97">
        <x:v>Linda Whitaker 4802825900 /lawhitaker@morsco.com</x:v>
      </x:c>
      <x:c r="D928" s="97" t="str">
        <x:v>QLA06023</x:v>
      </x:c>
      <x:c r="E928" s="97">
        <x:v>Canon IR 400</x:v>
      </x:c>
      <x:c r="F928" s="97">
        <x:v>3004 - Mesa (Pima)</x:v>
      </x:c>
      <x:c r="G928" s="97" t="str">
        <x:v/>
      </x:c>
      <x:c r="H928" s="97" t="str">
        <x:v>Need toner would like to order 4. Thank you</x:v>
      </x:c>
      <x:c r="I928" s="98" t="str">
        <x:v>No Work Order Remarks</x:v>
      </x:c>
    </x:row>
    <x:row r="929" spans="1:7" x14ac:dyDescent="0.25">
      <x:c r="B929" s="90">
        <x:v>12/2/2015</x:v>
      </x:c>
      <x:c r="C929" s="26">
        <x:v>Kevin Hedrick 318-459-9705 /vnaik@fprus.com</x:v>
      </x:c>
      <x:c r="D929" s="26" t="str">
        <x:v>QLA06023</x:v>
      </x:c>
      <x:c r="E929" s="26">
        <x:v>Canon IR 400</x:v>
      </x:c>
      <x:c r="F929" s="26">
        <x:v>3004 - Mesa (Pima)</x:v>
      </x:c>
      <x:c r="G929" s="26" t="n">
        <x:v>0.000000</x:v>
      </x:c>
      <x:c r="H929" s="26" t="str">
        <x:v>Screen freezes when they try to use it.</x:v>
      </x:c>
      <x:c r="I929" s="91" t="str">
        <x:v>12/4:  Spoke w/ Kevin Tech has not been out.   Called Canon.  12/7:  Called Canon again they will be calling Kevin.  12/8:  Spoke w/Kevin tech has been out R/S for parts. 12/11:  Spoke w/Kevin Tech has not been out since 12/7.  Called Canon part came i...</x:v>
      </x:c>
    </x:row>
    <x:row r="930" spans="1:7" x14ac:dyDescent="0.25">
      <x:c r="B930" s="96">
        <x:v>5/27/2015</x:v>
      </x:c>
      <x:c r="C930" s="97">
        <x:v>Kevin Pegoraro 469-433-0002 /vnaik@fprus.com</x:v>
      </x:c>
      <x:c r="D930" s="97" t="str">
        <x:v>QLA06027</x:v>
      </x:c>
      <x:c r="E930" s="97">
        <x:v>Canon IR 400</x:v>
      </x:c>
      <x:c r="F930" s="97">
        <x:v>1064 - Rockwall</x:v>
      </x:c>
      <x:c r="G930" s="97" t="str">
        <x:v>243</x:v>
      </x:c>
      <x:c r="H930" s="97" t="str">
        <x:v>Touch screen not responding, even after rebooting.  Had power outage last night.</x:v>
      </x:c>
      <x:c r="I930" s="98" t="str">
        <x:v>5/29/15 received closing notes: rebooted device, ran calibration, cleaned and tested. Client informed. </x:v>
      </x:c>
    </x:row>
    <x:row r="931" spans="1:7" x14ac:dyDescent="0.25">
      <x:c r="B931" s="90">
        <x:v>6/3/2015</x:v>
      </x:c>
      <x:c r="C931" s="26">
        <x:v>Kevin Pegoraro 469-433-0002 /vnaik@fprus.com</x:v>
      </x:c>
      <x:c r="D931" s="26" t="str">
        <x:v>QLA06027</x:v>
      </x:c>
      <x:c r="E931" s="26">
        <x:v>Canon IR 400</x:v>
      </x:c>
      <x:c r="F931" s="26">
        <x:v>1064 - Rockwall</x:v>
      </x:c>
      <x:c r="G931" s="26" t="n">
        <x:v>243.000000</x:v>
      </x:c>
      <x:c r="H931" s="26" t="str">
        <x:v>Touch screen not responding, even after rebooting.</x:v>
      </x:c>
      <x:c r="I931" s="91" t="str">
        <x:v>6/8/15 Call was closed by Stewart. Replaced display panel. Client informed. </x:v>
      </x:c>
    </x:row>
    <x:row r="932" spans="1:7" x14ac:dyDescent="0.25">
      <x:c r="B932" s="96">
        <x:v>10/2/2017</x:v>
      </x:c>
      <x:c r="C932" s="97">
        <x:v>Justin Samples 469-433-0002 /vnaik@fprus.com</x:v>
      </x:c>
      <x:c r="D932" s="97" t="str">
        <x:v>QLA06027</x:v>
      </x:c>
      <x:c r="E932" s="97">
        <x:v>Canon IR 400</x:v>
      </x:c>
      <x:c r="F932" s="97">
        <x:v>1064 - Rockwall</x:v>
      </x:c>
      <x:c r="G932" s="97" t="str">
        <x:v>243</x:v>
      </x:c>
      <x:c r="H932" s="97" t="str">
        <x:v>Squeaking loudly and display is blurry.</x:v>
      </x:c>
      <x:c r="I932" s="98" t="str">
        <x:v>10/3/2017: Unable to reach Justin. Stewart; Reseat the control panel connectors cleaned the dust all over the copier.  Lubed the ADF drive gears &amp; bushings.  Cleaned the copier run auto gradation &amp; tested it.  Call complete. </x:v>
      </x:c>
    </x:row>
    <x:row r="933" spans="1:7" x14ac:dyDescent="0.25">
      <x:c r="B933" s="90">
        <x:v>8/10/2016</x:v>
      </x:c>
      <x:c r="C933" s="26">
        <x:v>Stephanie Walker 817-444-3215 /areichhart@fprus.com</x:v>
      </x:c>
      <x:c r="D933" s="26" t="str">
        <x:v>QLA06029</x:v>
      </x:c>
      <x:c r="E933" s="26">
        <x:v>Canon IR 400</x:v>
      </x:c>
      <x:c r="F933" s="26">
        <x:v>1060 - Azle</x:v>
      </x:c>
      <x:c r="G933" s="26" t="n">
        <x:v>535.000000</x:v>
      </x:c>
      <x:c r="H933" s="26" t="str">
        <x:v>is making noises when it prints and you have to hit the touchscreen 3-4 times to make it scan or copy. the touchscreen lags.</x:v>
      </x:c>
      <x:c r="I933" s="91" t="str">
        <x:v>8/11/2016: Spoke w/Stephanie, it is now working to her satisfaction.  Call complete. </x:v>
      </x:c>
    </x:row>
    <x:row r="934" spans="1:7" x14ac:dyDescent="0.25">
      <x:c r="B934" s="96">
        <x:v>11/29/2017</x:v>
      </x:c>
      <x:c r="C934" s="97">
        <x:v>Doug Spigler 817-444-3215 /sbrasfield@fprus.com</x:v>
      </x:c>
      <x:c r="D934" s="97" t="str">
        <x:v>QLA06029</x:v>
      </x:c>
      <x:c r="E934" s="97">
        <x:v>Canon IR 400</x:v>
      </x:c>
      <x:c r="F934" s="97">
        <x:v>1060 - Azle</x:v>
      </x:c>
      <x:c r="G934" s="97" t="str">
        <x:v>535</x:v>
      </x:c>
      <x:c r="H934" s="97" t="str">
        <x:v>Device is jamming but there is no visible jam</x:v>
      </x:c>
      <x:c r="I934" s="98" t="str">
        <x:v>No Work Order Remarks</x:v>
      </x:c>
    </x:row>
    <x:row r="935" spans="1:7" x14ac:dyDescent="0.25">
      <x:c r="B935" s="90">
        <x:v>11/30/2017</x:v>
      </x:c>
      <x:c r="C935" s="26">
        <x:v>Stephanie Walker 817-444-3215 /vnaik@fprus.com</x:v>
      </x:c>
      <x:c r="D935" s="26" t="str">
        <x:v>QLA06029</x:v>
      </x:c>
      <x:c r="E935" s="26">
        <x:v>Canon IR 400</x:v>
      </x:c>
      <x:c r="F935" s="26">
        <x:v>1060 - Azle</x:v>
      </x:c>
      <x:c r="G935" s="26" t="n">
        <x:v>535.000000</x:v>
      </x:c>
      <x:c r="H935" s="26" t="str">
        <x:v>Paper jam.</x:v>
      </x:c>
      <x:c r="I935" s="91" t="str">
        <x:v>12/1/2017: Stewart; replaced NII feed &amp; sep rollers in cass 1 cleaned &amp; checked ops.  Spoke w/ Daniella, it is now working to her satisfaction.  Call complete. </x:v>
      </x:c>
    </x:row>
    <x:row r="936" spans="1:7" x14ac:dyDescent="0.25">
      <x:c r="B936" s="96">
        <x:v>10/13/2017</x:v>
      </x:c>
      <x:c r="C936" s="97">
        <x:v>Stephanie Walker 817-444-3215 /vnaik@fprus.com</x:v>
      </x:c>
      <x:c r="D936" s="97" t="str">
        <x:v>QLA06029</x:v>
      </x:c>
      <x:c r="E936" s="97">
        <x:v>Canon IR 400</x:v>
      </x:c>
      <x:c r="F936" s="97">
        <x:v>1060 - Azle</x:v>
      </x:c>
      <x:c r="G936" s="97" t="str">
        <x:v>535</x:v>
      </x:c>
      <x:c r="H936" s="97" t="str">
        <x:v>No paper in tray error when the tray has paper.</x:v>
      </x:c>
      <x:c r="I936" s="98" t="str">
        <x:v>10/16/2017: Spoke w/Stephanie, it is now working to her satisfaction.  Call complete. </x:v>
      </x:c>
    </x:row>
    <x:row r="937" spans="1:7" x14ac:dyDescent="0.25">
      <x:c r="B937" s="90">
        <x:v>5/3/2018</x:v>
      </x:c>
      <x:c r="C937" s="26">
        <x:v>Stephanie Walker 817-444-3215 /vnaik@fprus.com</x:v>
      </x:c>
      <x:c r="D937" s="26" t="str">
        <x:v>QLA06029</x:v>
      </x:c>
      <x:c r="E937" s="26">
        <x:v>Canon IR 400</x:v>
      </x:c>
      <x:c r="F937" s="26">
        <x:v>1060 - Azle</x:v>
      </x:c>
      <x:c r="G937" s="26" t="n">
        <x:v>535.000000</x:v>
      </x:c>
      <x:c r="H937" s="26" t="str">
        <x:v>Really loud squeaking noise when printing.</x:v>
      </x:c>
      <x:c r="I937" s="91" t="str">
        <x:v>5/4/2018: Spoke Emery, issue resolved.  Call complete. </x:v>
      </x:c>
    </x:row>
    <x:row r="938" spans="1:7" x14ac:dyDescent="0.25">
      <x:c r="B938" s="96">
        <x:v>3/31/2016</x:v>
      </x:c>
      <x:c r="C938" s="97">
        <x:v>Ryan Hitchcock 972-466-0002 /jrogers@fprus.com</x:v>
      </x:c>
      <x:c r="D938" s="97" t="str">
        <x:v>QLA06033</x:v>
      </x:c>
      <x:c r="E938" s="97">
        <x:v>Canon IR 400</x:v>
      </x:c>
      <x:c r="F938" s="97">
        <x:v>1003 - Dallas</x:v>
      </x:c>
      <x:c r="G938" s="97" t="str">
        <x:v>4,732</x:v>
      </x:c>
      <x:c r="H938" s="97" t="str">
        <x:v>scanning issues and jamming</x:v>
      </x:c>
      <x:c r="I938" s="98" t="str">
        <x:v>4/1/2016: left message w/Ryan.Spoke w/Victoria from Steward.   Tech went out at 9:06-9:49.  Black meter reading is 69453.  He cleaned the ADF, paper feed, and cover.  Replaced the ADF separation pad and emptied the waste bottle.   Call complete</x:v>
      </x:c>
    </x:row>
    <x:row r="939" spans="1:7" x14ac:dyDescent="0.25">
      <x:c r="B939" s="90">
        <x:v>8/23/2016</x:v>
      </x:c>
      <x:c r="C939" s="26">
        <x:v>Kevin Pegoraro 972-466-0002 /vnaik@fprus.com</x:v>
      </x:c>
      <x:c r="D939" s="26" t="str">
        <x:v>QLA06033</x:v>
      </x:c>
      <x:c r="E939" s="26">
        <x:v>Canon IR 400</x:v>
      </x:c>
      <x:c r="F939" s="26">
        <x:v>1003 - Dallas</x:v>
      </x:c>
      <x:c r="G939" s="26" t="n">
        <x:v>4732.000000</x:v>
      </x:c>
      <x:c r="H939" s="26" t="str">
        <x:v>Manual feed tray is jamming and spits out extra paper.</x:v>
      </x:c>
      <x:c r="I939" s="91" t="str">
        <x:v>8/24/2016: Left VM for Kevin,  Stewart: cleaned adf sep pad and feed rollers.  Double feeding extra paper is a software issue, not copier related.  Contact is aware of problem and both confirmed w/their IT department about extra paper.  Call complete. </x:v>
      </x:c>
    </x:row>
    <x:row r="940" spans="1:7" x14ac:dyDescent="0.25">
      <x:c r="B940" s="96">
        <x:v>12/10/2014</x:v>
      </x:c>
      <x:c r="C940" s="97">
        <x:v>Tim Martinez 469-438-7916 /vnaik@fprus.com</x:v>
      </x:c>
      <x:c r="D940" s="97" t="str">
        <x:v>QLA06033</x:v>
      </x:c>
      <x:c r="E940" s="97">
        <x:v>Canon IR 400</x:v>
      </x:c>
      <x:c r="F940" s="97">
        <x:v>1003 - Dallas</x:v>
      </x:c>
      <x:c r="G940" s="97" t="str">
        <x:v>4,732</x:v>
      </x:c>
      <x:c r="H940" s="97" t="str">
        <x:v>Device keeps printing random pages - would like tech to call and walk him through resolving over the phone.</x:v>
      </x:c>
      <x:c r="I940" s="98" t="str">
        <x:v>12/11/14 Tim confirmed issue has been resolved.</x:v>
      </x:c>
    </x:row>
    <x:row r="941" spans="1:7" x14ac:dyDescent="0.25">
      <x:c r="B941" s="90">
        <x:v>8/11/2017</x:v>
      </x:c>
      <x:c r="C941" s="26">
        <x:v>Johnny Medrano 972-446-0002 /vnaik@fprus.com</x:v>
      </x:c>
      <x:c r="D941" s="26" t="str">
        <x:v>QLA06033</x:v>
      </x:c>
      <x:c r="E941" s="26">
        <x:v>Canon IR 400</x:v>
      </x:c>
      <x:c r="F941" s="26">
        <x:v>1003 - Dallas</x:v>
      </x:c>
      <x:c r="G941" s="26" t="n">
        <x:v>4732.000000</x:v>
      </x:c>
      <x:c r="H941" s="26" t="str">
        <x:v>Jamming and not pulling in paper.</x:v>
      </x:c>
      <x:c r="I941" s="91" t="str">
        <x:v>8/14/2017: Stewart; replaced adf sep pad.  Cleaned ADF, optics.   Left VM for Johnny.  Call complete. </x:v>
      </x:c>
    </x:row>
    <x:row r="942" spans="1:7" x14ac:dyDescent="0.25">
      <x:c r="B942" s="96">
        <x:v>8/29/2017</x:v>
      </x:c>
      <x:c r="C942" s="97">
        <x:v>Kevin Pegoraro 972-466-0002 /vnaik@fprus.com</x:v>
      </x:c>
      <x:c r="D942" s="97" t="str">
        <x:v>QLA06033</x:v>
      </x:c>
      <x:c r="E942" s="97">
        <x:v>Canon IR 400</x:v>
      </x:c>
      <x:c r="F942" s="97">
        <x:v>1003 - Dallas</x:v>
      </x:c>
      <x:c r="G942" s="97" t="str">
        <x:v>4,732</x:v>
      </x:c>
      <x:c r="H942" s="97" t="str">
        <x:v>Jamming on every print job.</x:v>
      </x:c>
      <x:c r="I942" s="98" t="str">
        <x:v>8/30/2017: Stewart; reseat ADF read sensor flag.  Cleaned ADF rollers, pad.  Test scan &amp; copy.  Left VM for Brian Tucker.  Call complete. </x:v>
      </x:c>
    </x:row>
    <x:row r="943" spans="1:7" x14ac:dyDescent="0.25">
      <x:c r="B943" s="90">
        <x:v>5/23/2017</x:v>
      </x:c>
      <x:c r="C943" s="26">
        <x:v>Ryan Hitchcock 972-466-0002 /vnaik@fprus.com</x:v>
      </x:c>
      <x:c r="D943" s="26" t="str">
        <x:v>QLA06033</x:v>
      </x:c>
      <x:c r="E943" s="26">
        <x:v>Canon IR 400</x:v>
      </x:c>
      <x:c r="F943" s="26">
        <x:v>1003 - Dallas</x:v>
      </x:c>
      <x:c r="G943" s="26" t="n">
        <x:v>4732.000000</x:v>
      </x:c>
      <x:c r="H943" s="26" t="str">
        <x:v>Unable to feed pages into top tray for scanning.</x:v>
      </x:c>
      <x:c r="I943" s="91" t="str">
        <x:v>5/24/2017: Stewart: ADF very dirty.  Cleaned ADF, reg, covers. Test 100.  Spoke w/Ryan, it is now working to his satisfaction.  Call complete. </x:v>
      </x:c>
    </x:row>
    <x:row r="944" spans="1:7" x14ac:dyDescent="0.25">
      <x:c r="B944" s="96">
        <x:v>5/24/2017</x:v>
      </x:c>
      <x:c r="C944" s="97">
        <x:v>Ryan Hitchcock 972-466-0002 /vnaik@fprus.com</x:v>
      </x:c>
      <x:c r="D944" s="97" t="str">
        <x:v>QLA06033</x:v>
      </x:c>
      <x:c r="E944" s="97">
        <x:v>Canon IR 400</x:v>
      </x:c>
      <x:c r="F944" s="97">
        <x:v>1003 - Dallas</x:v>
      </x:c>
      <x:c r="G944" s="97" t="str">
        <x:v>4,732</x:v>
      </x:c>
      <x:c r="H944" s="97" t="str">
        <x:v>Tech was out, but device is still not feeding properly when scanning. Please resend tech.</x:v>
      </x:c>
      <x:c r="I944" s="98" t="str">
        <x:v>5/25/2017: Stewart; customer misfires on ADF replaced ADF pad &amp; rollers &amp; clean sensors, pick up cover assembly, clean optics &amp; slit glass rtc.  Left VM for Ryan.  Call complete. </x:v>
      </x:c>
    </x:row>
    <x:row r="945" spans="1:7" x14ac:dyDescent="0.25">
      <x:c r="B945" s="90">
        <x:v>11/22/2016</x:v>
      </x:c>
      <x:c r="C945" s="26">
        <x:v>Kevin Pegoraro 972-466-0002 /vnaik@fprus.com</x:v>
      </x:c>
      <x:c r="D945" s="26" t="str">
        <x:v>QLA06033</x:v>
      </x:c>
      <x:c r="E945" s="26">
        <x:v>Canon IR 400</x:v>
      </x:c>
      <x:c r="F945" s="26">
        <x:v>1003 - Dallas</x:v>
      </x:c>
      <x:c r="G945" s="26" t="n">
        <x:v>4732.000000</x:v>
      </x:c>
      <x:c r="H945" s="26" t="str">
        <x:v>Only scanning small jobs - then says "file limit exceeded" Before today was able to scan 60+ pages</x:v>
      </x:c>
      <x:c r="I945" s="91" t="str">
        <x:v>11/23/2016: Replaced ADF separation pad &amp; C1 separation/ feed rollers.  Cleaned ADF slit glass / rollers.  Ran copies test OK.  Left VM for Kevin.  Call complete. </x:v>
      </x:c>
    </x:row>
    <x:row r="946" spans="1:7" x14ac:dyDescent="0.25">
      <x:c r="B946" s="96">
        <x:v>2/23/2017</x:v>
      </x:c>
      <x:c r="C946" s="97">
        <x:v>Kevin Pegaro 972-466-0002 /vnaik@fprus.com</x:v>
      </x:c>
      <x:c r="D946" s="97" t="str">
        <x:v>QLA06033</x:v>
      </x:c>
      <x:c r="E946" s="97">
        <x:v>Canon IR 400</x:v>
      </x:c>
      <x:c r="F946" s="97">
        <x:v>1003 - Dallas</x:v>
      </x:c>
      <x:c r="G946" s="97" t="str">
        <x:v>4,732</x:v>
      </x:c>
      <x:c r="H946" s="97" t="str">
        <x:v>Paper will not feed through top feeder.  Only feeds through trays.</x:v>
      </x:c>
      <x:c r="I946" s="98" t="str">
        <x:v>2/24/2017: Stewart; replace doc feed middle guide (NII), sep pad &amp; tray 1 separation rollers clean.  Test doc feed &amp; copy good.  Unable to reach Kevin.  Call complete. </x:v>
      </x:c>
    </x:row>
    <x:row r="947" spans="1:7" x14ac:dyDescent="0.25">
      <x:c r="B947" s="90">
        <x:v>4/17/2017</x:v>
      </x:c>
      <x:c r="C947" s="26">
        <x:v>Kevin Pegoraro 972-466-0002 /areichhart@fprus.com</x:v>
      </x:c>
      <x:c r="D947" s="26" t="str">
        <x:v>QLA06033</x:v>
      </x:c>
      <x:c r="E947" s="26">
        <x:v>Canon IR 400</x:v>
      </x:c>
      <x:c r="F947" s="26">
        <x:v>1003 - Dallas</x:v>
      </x:c>
      <x:c r="G947" s="26" t="n">
        <x:v>4732.000000</x:v>
      </x:c>
      <x:c r="H947" s="26" t="str">
        <x:v>producing a line on items that are scanned from the top feeder</x:v>
      </x:c>
      <x:c r="I947" s="91" t="str">
        <x:v>4/18/2017: Stewart; lines clean optics tested machine.  Checked out ok. Spoke w/ Ryan, it is now working to his satisfaction.  Call complete.</x:v>
      </x:c>
    </x:row>
    <x:row r="948" spans="1:7" x14ac:dyDescent="0.25">
      <x:c r="B948" s="96">
        <x:v>12/26/2017</x:v>
      </x:c>
      <x:c r="C948" s="97">
        <x:v>Ryan Hitchcock 214-733-0075 /smoore@fprus.com</x:v>
      </x:c>
      <x:c r="D948" s="97" t="str">
        <x:v>QLA06033</x:v>
      </x:c>
      <x:c r="E948" s="97">
        <x:v>Canon IR 400</x:v>
      </x:c>
      <x:c r="F948" s="97">
        <x:v>1003 - Dallas</x:v>
      </x:c>
      <x:c r="G948" s="97" t="str">
        <x:v>4,732</x:v>
      </x:c>
      <x:c r="H948" s="97" t="str">
        <x:v>ADF is jamming</x:v>
      </x:c>
      <x:c r="I948" s="98" t="str">
        <x:v>12/28/2017: Stewart; Replaced ADF feed, pu, sep, clean, test.  Com test NG.  Did weds clear, .ca key clear.  Can not access sever message to download software.  Sent email to Com test group.  Spoke w/Ryan, ok to close.  Call complete. </x:v>
      </x:c>
    </x:row>
    <x:row r="949" spans="1:7" x14ac:dyDescent="0.25">
      <x:c r="B949" s="90">
        <x:v>5/1/2018</x:v>
      </x:c>
      <x:c r="C949" s="26">
        <x:v>Ryan Hitchcock 972-466-0002 /vnaik@fprus.com</x:v>
      </x:c>
      <x:c r="D949" s="26" t="str">
        <x:v>QLA06033</x:v>
      </x:c>
      <x:c r="E949" s="26">
        <x:v>Canon IR 400</x:v>
      </x:c>
      <x:c r="F949" s="26">
        <x:v>1003 - Dallas</x:v>
      </x:c>
      <x:c r="G949" s="26" t="n">
        <x:v>4732.000000</x:v>
      </x:c>
      <x:c r="H949" s="26" t="str">
        <x:v>Unable to log into admin on machine.  Would like tech to call and walk him through resetting password over the phone.</x:v>
      </x:c>
      <x:c r="I949" s="91" t="str">
        <x:v>5/3/2018: Stewart; end user not there, no one else having any issues.   5/4/2018: Stewart; spoke w/Ryan, &amp; he stated he did not place this call and know nothing about this, he is reaching out to IT.  Left VM for Ryan.  Call complete. </x:v>
      </x:c>
    </x:row>
    <x:row r="950" spans="1:7" x14ac:dyDescent="0.25">
      <x:c r="B950" s="96">
        <x:v>7/13/2018</x:v>
      </x:c>
      <x:c r="C950" s="97">
        <x:v>Ryan Hitchcock 972-466-0002 /vnaik@fprus.com</x:v>
      </x:c>
      <x:c r="D950" s="97" t="str">
        <x:v>QLA06033</x:v>
      </x:c>
      <x:c r="E950" s="97">
        <x:v>Canon IR 400</x:v>
      </x:c>
      <x:c r="F950" s="97">
        <x:v>1003 - Dallas</x:v>
      </x:c>
      <x:c r="G950" s="97" t="str">
        <x:v>4,732</x:v>
      </x:c>
      <x:c r="H950" s="97" t="str">
        <x:v>Lines on everything printed/scanned/copied</x:v>
      </x:c>
      <x:c r="I950" s="98" t="str">
        <x:v>7/16/2018: Stewart; clan ADF &amp; scan glass replace drum test.  Spoke w/Ryan, issue resolved.  Call complete. </x:v>
      </x:c>
    </x:row>
    <x:row r="951" spans="1:7" x14ac:dyDescent="0.25">
      <x:c r="B951" s="90">
        <x:v>9/19/2018</x:v>
      </x:c>
      <x:c r="C951" s="26">
        <x:v>Barton Bennack 972-466-0002 /vnaik@fprus.com</x:v>
      </x:c>
      <x:c r="D951" s="26" t="str">
        <x:v>QLA06033</x:v>
      </x:c>
      <x:c r="E951" s="26">
        <x:v>Canon IR 400</x:v>
      </x:c>
      <x:c r="F951" s="26">
        <x:v>1003 - Dallas</x:v>
      </x:c>
      <x:c r="G951" s="26" t="n">
        <x:v>4732.000000</x:v>
      </x:c>
      <x:c r="H951" s="26" t="str">
        <x:v>Copier needs to be cleaned - poor CQ.</x:v>
      </x:c>
      <x:c r="I951" s="91" t="str">
        <x:v>9/20/2018: Stewart;  Cleaned scanner, run acc adjust, cleaned copier &amp; run auto gradation &amp; tested.  Problem may be from poor quality of the originals or the app the are use.  No problem w/quality of scanned docs.  Unable to reach Barton.  Call complete. </x:v>
      </x:c>
    </x:row>
    <x:row r="952" spans="1:7" x14ac:dyDescent="0.25">
      <x:c r="B952" s="96">
        <x:v>10/9/2018</x:v>
      </x:c>
      <x:c r="C952" s="97">
        <x:v>Barton Bennack 972-466-0002 /areichhart@fprus.com</x:v>
      </x:c>
      <x:c r="D952" s="97" t="str">
        <x:v>QLA06033</x:v>
      </x:c>
      <x:c r="E952" s="97">
        <x:v>Canon IR 400</x:v>
      </x:c>
      <x:c r="F952" s="97">
        <x:v>1003 - Dallas</x:v>
      </x:c>
      <x:c r="G952" s="97" t="str">
        <x:v>4,732</x:v>
      </x:c>
      <x:c r="H952" s="97" t="str">
        <x:v>putting lines on every thing we scan or copy. The unit needs to be serviced.</x:v>
      </x:c>
      <x:c r="I952" s="98" t="str">
        <x:v>10/10/2018: Stewart; Clean adf optics &amp; scan glass rep cass1 rollers.  Left VM for Barton.  Call complete. </x:v>
      </x:c>
    </x:row>
    <x:row r="953" spans="1:7" x14ac:dyDescent="0.25">
      <x:c r="B953" s="90">
        <x:v>4/29/2016</x:v>
      </x:c>
      <x:c r="C953" s="26">
        <x:v>Juan Medrano 210-349-7878 /vnaik@fprus.com</x:v>
      </x:c>
      <x:c r="D953" s="26" t="str">
        <x:v>QLA06034</x:v>
      </x:c>
      <x:c r="E953" s="26">
        <x:v>Canon IR 400</x:v>
      </x:c>
      <x:c r="F953" s="26">
        <x:v>1126 - San Antonio Showroom DC</x:v>
      </x:c>
      <x:c r="G953" s="26" t="n">
        <x:v>662.000000</x:v>
      </x:c>
      <x:c r="H953" s="26" t="str">
        <x:v>Error code C00024-0000. Says function not available when they try to scan.</x:v>
      </x:c>
      <x:c r="I953" s="91" t="str">
        <x:v>5-3-2016: left VM for Juan. 5/5/2016: Left VM for Juan. 5/6/2016: Spoke with Juan tech has been out and everything is working fine. Call complete</x:v>
      </x:c>
    </x:row>
    <x:row r="954" spans="1:7" x14ac:dyDescent="0.25">
      <x:c r="B954" s="96">
        <x:v>10/31/2016</x:v>
      </x:c>
      <x:c r="C954" s="97">
        <x:v>Adam Beede 210-807-7730 /vnaik@fprus.com</x:v>
      </x:c>
      <x:c r="D954" s="97" t="str">
        <x:v>QLA06034</x:v>
      </x:c>
      <x:c r="E954" s="97">
        <x:v>Canon IR 400</x:v>
      </x:c>
      <x:c r="F954" s="97">
        <x:v>1126 - San Antonio Showroom DC</x:v>
      </x:c>
      <x:c r="G954" s="97" t="str">
        <x:v>662</x:v>
      </x:c>
      <x:c r="H954" s="97" t="str">
        <x:v>Running slowly and touch screen is not responsive</x:v>
      </x:c>
      <x:c r="I954" s="98" t="str">
        <x:v> 11/9/2016: emailed Stewart for update.  11/10/2016: Loaner taken out. Emailed ETA. 11/11/2016:Stewart; replaced operation panel board.  Tested ok.  Left VM for Adam. Call complete. </x:v>
      </x:c>
    </x:row>
    <x:row r="955" spans="1:7" x14ac:dyDescent="0.25">
      <x:c r="B955" s="90">
        <x:v>8/16/2018</x:v>
      </x:c>
      <x:c r="C955" s="26">
        <x:v>Adam Beede 210-807-7730 /vnaik@fprus.com</x:v>
      </x:c>
      <x:c r="D955" s="26" t="str">
        <x:v>QLA06034</x:v>
      </x:c>
      <x:c r="E955" s="26">
        <x:v>Canon IR 400</x:v>
      </x:c>
      <x:c r="F955" s="26">
        <x:v>1126 - San Antonio Showroom DC</x:v>
      </x:c>
      <x:c r="G955" s="26" t="n">
        <x:v>662.000000</x:v>
      </x:c>
      <x:c r="H955" s="26" t="str">
        <x:v>Printer not responsive - unable to print or ping.</x:v>
      </x:c>
      <x:c r="I955" s="91" t="str">
        <x:v>8/20/2018: Unable to reach Adam.  Stewart; Reset network adapter on wall connection maint to port.  Call complete. </x:v>
      </x:c>
    </x:row>
    <x:row r="956" spans="1:7" x14ac:dyDescent="0.25">
      <x:c r="B956" s="96">
        <x:v>12/9/2014</x:v>
      </x:c>
      <x:c r="C956" s="97">
        <x:v>Dan Brown 817-579-9511 /tsmitherman@fprus.com</x:v>
      </x:c>
      <x:c r="D956" s="97" t="str">
        <x:v>QLA06093</x:v>
      </x:c>
      <x:c r="E956" s="97">
        <x:v>Canon IR 400</x:v>
      </x:c>
      <x:c r="F956" s="97">
        <x:v>1043 - Granbury</x:v>
      </x:c>
      <x:c r="G956" s="97" t="str">
        <x:v>751</x:v>
      </x:c>
      <x:c r="H956" s="97" t="str">
        <x:v>Keeps jamming.  Need someone to come out as soon as possible.</x:v>
      </x:c>
      <x:c r="I956" s="98" t="str">
        <x:v>12/11/14 Dan confirmed issue has been resolved. </x:v>
      </x:c>
    </x:row>
    <x:row r="957" spans="1:7" x14ac:dyDescent="0.25">
      <x:c r="B957" s="90">
        <x:v>3/10/2015</x:v>
      </x:c>
      <x:c r="C957" s="26">
        <x:v>Daniel Brown 817-579-9511 /dlmtdm@sbcglobal.net</x:v>
      </x:c>
      <x:c r="D957" s="26" t="str">
        <x:v>QLA06093</x:v>
      </x:c>
      <x:c r="E957" s="26">
        <x:v>Canon IR 400</x:v>
      </x:c>
      <x:c r="F957" s="26">
        <x:v>1043 - Granbury</x:v>
      </x:c>
      <x:c r="G957" s="26" t="n">
        <x:v>751.000000</x:v>
      </x:c>
      <x:c r="H957" s="26" t="str">
        <x:v>The touch screen is not working. The device is also telling them to load paper in tray 4 when tray 4 is already full of paper.</x:v>
      </x:c>
      <x:c r="I957" s="91" t="str">
        <x:v>3/19/15 CSA confirmed issue has been resolved.</x:v>
      </x:c>
    </x:row>
    <x:row r="958" spans="1:7" x14ac:dyDescent="0.25">
      <x:c r="B958" s="96">
        <x:v>3/10/2015</x:v>
      </x:c>
      <x:c r="C958" s="97">
        <x:v>Joshua George/Brad Roberts 817-336-0451 /vnaik@fprus.com</x:v>
      </x:c>
      <x:c r="D958" s="97" t="str">
        <x:v>QLA06543</x:v>
      </x:c>
      <x:c r="E958" s="97">
        <x:v>Canon IR 400</x:v>
      </x:c>
      <x:c r="F958" s="97">
        <x:v>1051 - Conroe HVAC</x:v>
      </x:c>
      <x:c r="G958" s="97" t="str">
        <x:v>771</x:v>
      </x:c>
      <x:c r="H958" s="97" t="str">
        <x:v>Will not copy or print.  Confirmed machine is connected and will scan.  Had power outage over the weekend, not sure if that has anything to do with it.</x:v>
      </x:c>
      <x:c r="I958" s="98" t="str">
        <x:v> 3/17/15 Call closed by Stewart: reset error code. </x:v>
      </x:c>
    </x:row>
    <x:row r="959" spans="1:7" x14ac:dyDescent="0.25">
      <x:c r="B959" s="90">
        <x:v>4/17/2015</x:v>
      </x:c>
      <x:c r="C959" s="26">
        <x:v>Crysie Norris 817-484-4658 /cbnorris@morsco.com</x:v>
      </x:c>
      <x:c r="D959" s="26" t="str">
        <x:v>QLA06577</x:v>
      </x:c>
      <x:c r="E959" s="26">
        <x:v>Canon IR 400</x:v>
      </x:c>
      <x:c r="F959" s="26">
        <x:v>M100 - Water Gardens Bldg.</x:v>
      </x:c>
      <x:c r="G959" s="26" t="n">
        <x:v>1087.000000</x:v>
      </x:c>
      <x:c r="H959" s="26" t="str">
        <x:v>scanner is not scanning pages effectively. Pages are showing up on computer very "light," making it difficult to see.</x:v>
      </x:c>
      <x:c r="I959" s="91" t="str">
        <x:v>4/20/15 received closing notes" key op'd customer on settings.</x:v>
      </x:c>
    </x:row>
    <x:row r="960" spans="1:7" x14ac:dyDescent="0.25">
      <x:c r="B960" s="96">
        <x:v>8/7/2015</x:v>
      </x:c>
      <x:c r="C960" s="97">
        <x:v>Melinda Kibler 817-870-2227 /jrogers@fprus.com</x:v>
      </x:c>
      <x:c r="D960" s="97" t="str">
        <x:v>QLA06577</x:v>
      </x:c>
      <x:c r="E960" s="97">
        <x:v>Canon IR 400</x:v>
      </x:c>
      <x:c r="F960" s="97">
        <x:v>M100 - Water Gardens Bldg.</x:v>
      </x:c>
      <x:c r="G960" s="97" t="str">
        <x:v>1,087</x:v>
      </x:c>
      <x:c r="H960" s="97" t="str">
        <x:v>Paper keeps getting jammed in the scanner</x:v>
      </x:c>
      <x:c r="I960" s="98" t="str">
        <x:v>8/7:  Call tech out again this morning for same problem on 8/5.  8/10:  Spoke w/ Melinda it is working to her satisfaction.  Call complete.  Marked complete.</x:v>
      </x:c>
    </x:row>
    <x:row r="961" spans="1:7" x14ac:dyDescent="0.25">
      <x:c r="B961" s="90">
        <x:v>8/5/2015</x:v>
      </x:c>
      <x:c r="C961" s="26">
        <x:v>Melinda Kibler 817-870-2227 /vnaik@fprus.com</x:v>
      </x:c>
      <x:c r="D961" s="26" t="str">
        <x:v>QLA06577</x:v>
      </x:c>
      <x:c r="E961" s="26">
        <x:v>Canon IR 400</x:v>
      </x:c>
      <x:c r="F961" s="26">
        <x:v>M100 - Water Gardens Bldg.</x:v>
      </x:c>
      <x:c r="G961" s="26" t="n">
        <x:v>1087.000000</x:v>
      </x:c>
      <x:c r="H961" s="26" t="str">
        <x:v>Paper keeps getting jammed in scanner area. Melinda's extension 568</x:v>
      </x:c>
      <x:c r="I961" s="91" t="str">
        <x:v>8/7:  Called ech out again this morning for same problem.  Closing this call.</x:v>
      </x:c>
    </x:row>
    <x:row r="962" spans="1:7" x14ac:dyDescent="0.25">
      <x:c r="B962" s="96">
        <x:v>9/29/2014</x:v>
      </x:c>
      <x:c r="C962" s="97">
        <x:v>Shelli Gaston 817-273-5290 /arieper@fprus.com</x:v>
      </x:c>
      <x:c r="D962" s="97" t="str">
        <x:v>QLA06577</x:v>
      </x:c>
      <x:c r="E962" s="97">
        <x:v>Canon IR 400</x:v>
      </x:c>
      <x:c r="F962" s="97">
        <x:v>M100 - Water Gardens Bldg.</x:v>
      </x:c>
      <x:c r="G962" s="97" t="str">
        <x:v>1,087</x:v>
      </x:c>
      <x:c r="H962" s="97" t="str">
        <x:v>display screen just reads “contact your local vendor.</x:v>
      </x:c>
      <x:c r="I962" s="98" t="str">
        <x:v>No Work Order Remarks</x:v>
      </x:c>
    </x:row>
    <x:row r="963" spans="1:7" x14ac:dyDescent="0.25">
      <x:c r="B963" s="90">
        <x:v>11/10/2014</x:v>
      </x:c>
      <x:c r="C963" s="26">
        <x:v>Susan Czubai 817-870-2227 /arieper@fprus.com</x:v>
      </x:c>
      <x:c r="D963" s="26" t="str">
        <x:v>QLA06577</x:v>
      </x:c>
      <x:c r="E963" s="26">
        <x:v>Canon IR 400</x:v>
      </x:c>
      <x:c r="F963" s="26">
        <x:v>M100 - Water Gardens Bldg.</x:v>
      </x:c>
      <x:c r="G963" s="26" t="n">
        <x:v>1087.000000</x:v>
      </x:c>
      <x:c r="H963" s="26" t="str">
        <x:v>Will not scan through the manual feeder, they get stuck.</x:v>
      </x:c>
      <x:c r="I963" s="91" t="str">
        <x:v>11/12/14 Susan confirmed issue has been resolved. </x:v>
      </x:c>
    </x:row>
    <x:row r="964" spans="1:7" x14ac:dyDescent="0.25">
      <x:c r="B964" s="96">
        <x:v>12/26/2014</x:v>
      </x:c>
      <x:c r="C964" s="97">
        <x:v>Heather Wilson 817-870-2227 /arieper@fprus.com</x:v>
      </x:c>
      <x:c r="D964" s="97" t="str">
        <x:v>QLA06577</x:v>
      </x:c>
      <x:c r="E964" s="97">
        <x:v>Canon IR 400</x:v>
      </x:c>
      <x:c r="F964" s="97">
        <x:v>M100 - Water Gardens Bldg.</x:v>
      </x:c>
      <x:c r="G964" s="97" t="str">
        <x:v>1,087</x:v>
      </x:c>
      <x:c r="H964" s="97" t="str">
        <x:v>top feeder is jamming</x:v>
      </x:c>
      <x:c r="I964" s="98" t="str">
        <x:v>1/5/15 Heather confirmed issue has been resolved. </x:v>
      </x:c>
    </x:row>
    <x:row r="965" spans="1:7" x14ac:dyDescent="0.25">
      <x:c r="B965" s="90">
        <x:v>11/1/2016</x:v>
      </x:c>
      <x:c r="C965" s="26">
        <x:v>Brad Marsh 817-870-2227 /areichhart@fprus.com</x:v>
      </x:c>
      <x:c r="D965" s="26" t="str">
        <x:v>QLA06577</x:v>
      </x:c>
      <x:c r="E965" s="26">
        <x:v>Canon IR 400</x:v>
      </x:c>
      <x:c r="F965" s="26">
        <x:v>M100 - Water Gardens Bldg.</x:v>
      </x:c>
      <x:c r="G965" s="26" t="n">
        <x:v>1087.000000</x:v>
      </x:c>
      <x:c r="H965" s="26" t="str">
        <x:v>Only scanning on one side. Feeder is not pulling the paper through for the second side, will either go in crooked or not roll in at all.</x:v>
      </x:c>
      <x:c r="I965" s="91" t="str">
        <x:v> 11/3/2016: Stewart; R/S for part.  Emailed for ETA. 11/4/2016: Stewart; replaced entire ADF top paper pickup assembly because latch was broken.  Left VM for Brad.  Call complete. </x:v>
      </x:c>
    </x:row>
    <x:row r="966" spans="1:7" x14ac:dyDescent="0.25">
      <x:c r="B966" s="96">
        <x:v>10/4/2016</x:v>
      </x:c>
      <x:c r="C966" s="97">
        <x:v>Brad Marsh 817-870-2227 /areichhart@fprus.com</x:v>
      </x:c>
      <x:c r="D966" s="97" t="str">
        <x:v>QLA06577</x:v>
      </x:c>
      <x:c r="E966" s="97">
        <x:v>Canon IR 400</x:v>
      </x:c>
      <x:c r="F966" s="97">
        <x:v>M100 - Water Gardens Bldg.</x:v>
      </x:c>
      <x:c r="G966" s="97" t="str">
        <x:v>1,087</x:v>
      </x:c>
      <x:c r="H966" s="97" t="str">
        <x:v>lcd touch screen is not responding sometimes or there is a long delay.</x:v>
      </x:c>
      <x:c r="I966" s="98" t="str">
        <x:v>10/5/2016: Left VM for Brad.  Stewart; replaced fuser assy for noise call checked operations.  Call complete. </x:v>
      </x:c>
    </x:row>
    <x:row r="967" spans="1:7" x14ac:dyDescent="0.25">
      <x:c r="B967" s="90">
        <x:v>12/14/2016</x:v>
      </x:c>
      <x:c r="C967" s="26">
        <x:v>Brad Marsh 817-870-2227 /areichhart@fprus.com</x:v>
      </x:c>
      <x:c r="D967" s="26" t="str">
        <x:v>QLA06577</x:v>
      </x:c>
      <x:c r="E967" s="26">
        <x:v>Canon IR 400</x:v>
      </x:c>
      <x:c r="F967" s="26">
        <x:v>M100 - Water Gardens Bldg.</x:v>
      </x:c>
      <x:c r="G967" s="26" t="n">
        <x:v>1087.000000</x:v>
      </x:c>
      <x:c r="H967" s="26" t="str">
        <x:v>User cannot scan to file. Quick menu button that no longer is scanning document to it's folder destination. No permissions or folder locations have changed.</x:v>
      </x:c>
      <x:c r="I967" s="91" t="str">
        <x:v>12/15/2016: Ed is looking into this issue.  12/16/2016: IT is looking into this issue. 12/19/2016: Closing at the end of day unless otherwise directed from IT.   Let IT know. Call complete. </x:v>
      </x:c>
    </x:row>
    <x:row r="968" spans="1:7" x14ac:dyDescent="0.25">
      <x:c r="B968" s="96">
        <x:v>7/16/2018</x:v>
      </x:c>
      <x:c r="C968" s="97">
        <x:v>Brad Marsh 817-870-2227 /vnaik@fprus.com</x:v>
      </x:c>
      <x:c r="D968" s="97" t="str">
        <x:v>QLA06577</x:v>
      </x:c>
      <x:c r="E968" s="97">
        <x:v>Canon IR 400</x:v>
      </x:c>
      <x:c r="F968" s="97">
        <x:v>M100 - Water Gardens Bldg.</x:v>
      </x:c>
      <x:c r="G968" s="97" t="str">
        <x:v>1,087</x:v>
      </x:c>
      <x:c r="H968" s="97" t="str">
        <x:v>Black smudged lines on printouts.</x:v>
      </x:c>
      <x:c r="I968" s="98" t="str">
        <x:v>7/17/2018: Stewart; Cleaned glass for CQ. CND noise complaint. Cleaned ADF rollers and covers. Reviewed logs. Dylan confirmed with end user the issue is resolved.  Call complete.    </x:v>
      </x:c>
    </x:row>
    <x:row r="969" spans="1:7" x14ac:dyDescent="0.25">
      <x:c r="B969" s="90">
        <x:v>11/24/2014</x:v>
      </x:c>
      <x:c r="C969" s="26">
        <x:v>Rebecca Young 817-259-0920 /tsmitherman@fprus.com</x:v>
      </x:c>
      <x:c r="D969" s="26" t="str">
        <x:v>QLA06579</x:v>
      </x:c>
      <x:c r="E969" s="26">
        <x:v>Canon IR 400</x:v>
      </x:c>
      <x:c r="F969" s="26">
        <x:v>1077 - Fort Worth Expressions Home Gallery</x:v>
      </x:c>
      <x:c r="G969" s="26" t="n">
        <x:v>193.000000</x:v>
      </x:c>
      <x:c r="H969" s="26" t="str">
        <x:v>Roller keeps jamming</x:v>
      </x:c>
      <x:c r="I969" s="91" t="str">
        <x:v>11/25/14 Rebecca confirmed issue has been resolved. </x:v>
      </x:c>
    </x:row>
    <x:row r="970" spans="1:7" x14ac:dyDescent="0.25">
      <x:c r="B970" s="96">
        <x:v>8/4/2014</x:v>
      </x:c>
      <x:c r="C970" s="97">
        <x:v>James Knot 817-994-9525 /vnaik@fprus.com</x:v>
      </x:c>
      <x:c r="D970" s="97" t="str">
        <x:v>QLA06579</x:v>
      </x:c>
      <x:c r="E970" s="97">
        <x:v>Canon IR 400</x:v>
      </x:c>
      <x:c r="F970" s="97">
        <x:v>1077 - Fort Worth Expressions Home Gallery</x:v>
      </x:c>
      <x:c r="G970" s="97" t="str">
        <x:v>193</x:v>
      </x:c>
      <x:c r="H970" s="97" t="str">
        <x:v>Need scanner to be formatter to print multiple docs on one scan.</x:v>
      </x:c>
      <x:c r="I970" s="98" t="str">
        <x:v>8/6/14 James confirmed issue was resolved. </x:v>
      </x:c>
    </x:row>
    <x:row r="971" spans="1:7" x14ac:dyDescent="0.25">
      <x:c r="B971" s="90">
        <x:v>10/28/2015</x:v>
      </x:c>
      <x:c r="C971" s="26">
        <x:v>Jennifer Gilmer 817-259-0920 /vnaik@fprus.com</x:v>
      </x:c>
      <x:c r="D971" s="26" t="str">
        <x:v>QLA06579</x:v>
      </x:c>
      <x:c r="E971" s="26">
        <x:v>Canon IR 400</x:v>
      </x:c>
      <x:c r="F971" s="26">
        <x:v>1077 - Fort Worth Expressions Home Gallery</x:v>
      </x:c>
      <x:c r="G971" s="26" t="n">
        <x:v>193.000000</x:v>
      </x:c>
      <x:c r="H971" s="26" t="str">
        <x:v>Feeder isn't working correctly. Jennifer is at Ext 612</x:v>
      </x:c>
      <x:c r="I971" s="91" t="str">
        <x:v>10/29:  Spoke w/Jennifer it is working to her satisfaction.  Call complete.  Marked complete.</x:v>
      </x:c>
    </x:row>
    <x:row r="972" spans="1:7" x14ac:dyDescent="0.25">
      <x:c r="B972" s="96">
        <x:v>2/5/2016</x:v>
      </x:c>
      <x:c r="C972" s="97">
        <x:v>Amber Zumwalt 817-259-0920 /jrogers@fprus.com</x:v>
      </x:c>
      <x:c r="D972" s="97" t="str">
        <x:v>QLA06579</x:v>
      </x:c>
      <x:c r="E972" s="97">
        <x:v>Canon IR 400</x:v>
      </x:c>
      <x:c r="F972" s="97">
        <x:v>1077 - Fort Worth Expressions Home Gallery</x:v>
      </x:c>
      <x:c r="G972" s="97" t="str">
        <x:v>193</x:v>
      </x:c>
      <x:c r="H972" s="97" t="str">
        <x:v>scanner on our copy machine is not feeding the paper through</x:v>
      </x:c>
      <x:c r="I972" s="98" t="str">
        <x:v>2/8/2016:  Spoke w/Liz it is working to her satisfaction.  Call complete.</x:v>
      </x:c>
    </x:row>
    <x:row r="973" spans="1:7" x14ac:dyDescent="0.25">
      <x:c r="B973" s="90">
        <x:v>9/26/2017</x:v>
      </x:c>
      <x:c r="C973" s="26">
        <x:v>Greg Haczynski 817-259-0920 /vnaik@fprus.com</x:v>
      </x:c>
      <x:c r="D973" s="26" t="str">
        <x:v>QLA06579</x:v>
      </x:c>
      <x:c r="E973" s="26">
        <x:v>Canon IR 400</x:v>
      </x:c>
      <x:c r="F973" s="26">
        <x:v>1077 - Fort Worth Expressions Home Gallery</x:v>
      </x:c>
      <x:c r="G973" s="26" t="n">
        <x:v>193.000000</x:v>
      </x:c>
      <x:c r="H973" s="26" t="str">
        <x:v>Can't get response when pinging printer but user is able to print. Any document scanned, shows re-sending then prints paper w/error message that scan did not go through.</x:v>
      </x:c>
      <x:c r="I973" s="91" t="str">
        <x:v>9/27/2017: Stewart; Issue resolved - changed admin code to 8888 w/no pin.  Help desk closed the ticket.  Call complete. </x:v>
      </x:c>
    </x:row>
    <x:row r="974" spans="1:7" x14ac:dyDescent="0.25">
      <x:c r="B974" s="96">
        <x:v>9/21/2017</x:v>
      </x:c>
      <x:c r="C974" s="97">
        <x:v>Greg Haczynski 817-259-0920 /vnaik@fprus.com</x:v>
      </x:c>
      <x:c r="D974" s="97" t="str">
        <x:v>QLA06579</x:v>
      </x:c>
      <x:c r="E974" s="97">
        <x:v>Canon IR 400</x:v>
      </x:c>
      <x:c r="F974" s="97">
        <x:v>1077 - Fort Worth Expressions Home Gallery</x:v>
      </x:c>
      <x:c r="G974" s="97" t="str">
        <x:v>193</x:v>
      </x:c>
      <x:c r="H974" s="97" t="str">
        <x:v>Touch screen not responding correctly</x:v>
      </x:c>
      <x:c r="I974" s="98" t="str">
        <x:v>9/22/2017: Stewart; Replaced control panel asys.  Calibrated touch sensors.  Cleaned optic, ADF, PF.  Test.  Spoke w/Amber, it is now working to her satisfaction.  Call complete.  </x:v>
      </x:c>
    </x:row>
    <x:row r="975" spans="1:7" x14ac:dyDescent="0.25">
      <x:c r="B975" s="90">
        <x:v>6/19/2017</x:v>
      </x:c>
      <x:c r="C975" s="26">
        <x:v>Kenny McMullen 210-541-0285 /areichhart@fprus.com</x:v>
      </x:c>
      <x:c r="D975" s="26" t="str">
        <x:v>QLA08146</x:v>
      </x:c>
      <x:c r="E975" s="26">
        <x:v>Canon IR 400</x:v>
      </x:c>
      <x:c r="F975" s="26">
        <x:v>1048 - San Antonio HVAC</x:v>
      </x:c>
      <x:c r="G975" s="26" t="n">
        <x:v>1054.000000</x:v>
      </x:c>
      <x:c r="H975" s="26" t="str">
        <x:v> smearing on print jobs. Poor print quality. Already tried changing the cartridges. - jamming</x:v>
      </x:c>
      <x:c r="I975" s="91" t="str">
        <x:v>6/20/2017: Spoke w/Eddie, it is now working to his satisfaction.  Call complete. </x:v>
      </x:c>
    </x:row>
    <x:row r="976" spans="1:7" x14ac:dyDescent="0.25">
      <x:c r="B976" s="96">
        <x:v>6/28/2017</x:v>
      </x:c>
      <x:c r="C976" s="97">
        <x:v>Kenny McMullen/Eddie 210-541-0285 /vnaik@fprus.com</x:v>
      </x:c>
      <x:c r="D976" s="97" t="str">
        <x:v>QLA08146</x:v>
      </x:c>
      <x:c r="E976" s="97">
        <x:v>Canon IR 400</x:v>
      </x:c>
      <x:c r="F976" s="97">
        <x:v>1048 - San Antonio HVAC</x:v>
      </x:c>
      <x:c r="G976" s="97" t="str">
        <x:v>1,054</x:v>
      </x:c>
      <x:c r="H976" s="97" t="str">
        <x:v>Getting jammed when scanning multiple pages.</x:v>
      </x:c>
      <x:c r="I976" s="98" t="str">
        <x:v>6/29/2017: Spoke w/Eddie, it is now working to his satisfaction.  Call complete. </x:v>
      </x:c>
    </x:row>
    <x:row r="977" spans="1:7" x14ac:dyDescent="0.25">
      <x:c r="B977" s="90">
        <x:v>1/27/2015</x:v>
      </x:c>
      <x:c r="C977" s="26">
        <x:v>Rosemary Faris 830-895-1550 /rfaris@morsco.com</x:v>
      </x:c>
      <x:c r="D977" s="26" t="str">
        <x:v>QLA08164</x:v>
      </x:c>
      <x:c r="E977" s="26">
        <x:v>Canon IR 400</x:v>
      </x:c>
      <x:c r="F977" s="26">
        <x:v>1047 - Kerrville-Display Area</x:v>
      </x:c>
      <x:c r="G977" s="26" t="n">
        <x:v>801.000000</x:v>
      </x:c>
      <x:c r="H977" s="26" t="str">
        <x:v>machine squeaking when in print job</x:v>
      </x:c>
      <x:c r="I977" s="91" t="str">
        <x:v>1/30/15 Rosemary confirmed issue has been resolved. </x:v>
      </x:c>
    </x:row>
    <x:row r="978" spans="1:7" x14ac:dyDescent="0.25">
      <x:c r="B978" s="96">
        <x:v>1/30/2015</x:v>
      </x:c>
      <x:c r="C978" s="97">
        <x:v>Rosemary Faris 830-895-1550 /rfaris@morsco.com</x:v>
      </x:c>
      <x:c r="D978" s="97" t="str">
        <x:v>QLA08164</x:v>
      </x:c>
      <x:c r="E978" s="97">
        <x:v>Canon IR 400</x:v>
      </x:c>
      <x:c r="F978" s="97">
        <x:v>1047 - Kerrville-Display Area</x:v>
      </x:c>
      <x:c r="G978" s="97" t="str">
        <x:v>801</x:v>
      </x:c>
      <x:c r="H978" s="97" t="str">
        <x:v>machine still squeaking. Service man was out and thought he repaired it but he did not. Also now it is jamming the copies that come out if you print more than one or two.</x:v>
      </x:c>
      <x:c r="I978" s="98" t="str">
        <x:v>2/3/15 RoseMary confirmed issue has been resolved. </x:v>
      </x:c>
    </x:row>
    <x:row r="979" spans="1:7" x14ac:dyDescent="0.25">
      <x:c r="B979" s="90">
        <x:v>3/9/2015</x:v>
      </x:c>
      <x:c r="C979" s="26">
        <x:v>Rosemary Faris 830-895-1550 /rfaris@morsco.com</x:v>
      </x:c>
      <x:c r="D979" s="26" t="str">
        <x:v>QLA08164</x:v>
      </x:c>
      <x:c r="E979" s="26">
        <x:v>Canon IR 400</x:v>
      </x:c>
      <x:c r="F979" s="26">
        <x:v>1047 - Kerrville-Display Area</x:v>
      </x:c>
      <x:c r="G979" s="26" t="n">
        <x:v>801.000000</x:v>
      </x:c>
      <x:c r="H979" s="26" t="str">
        <x:v>Have had repairman out twice for horrible squeaking noise copier is making and no one seems to be able to fix it. The noise is annoying and getting louder.</x:v>
      </x:c>
      <x:c r="I979" s="91" t="str">
        <x:v>3/13/15 Rosemary confirmed issue has been resolved. </x:v>
      </x:c>
    </x:row>
    <x:row r="980" spans="1:7" x14ac:dyDescent="0.25">
      <x:c r="B980" s="96">
        <x:v>2/15/2017</x:v>
      </x:c>
      <x:c r="C980" s="97">
        <x:v>Rosemary / Ronnie Sprenger 830-895-1550 /vnaik@fprus.com</x:v>
      </x:c>
      <x:c r="D980" s="97" t="str">
        <x:v>QLA08164</x:v>
      </x:c>
      <x:c r="E980" s="97">
        <x:v>Canon IR 400</x:v>
      </x:c>
      <x:c r="F980" s="97">
        <x:v>1047 - Kerrville-Display Area</x:v>
      </x:c>
      <x:c r="G980" s="97" t="str">
        <x:v>801</x:v>
      </x:c>
      <x:c r="H980" s="97" t="str">
        <x:v>Line on scans/copies through feeder.  Cleaned glass - line still there.</x:v>
      </x:c>
      <x:c r="I980" s="98" t="str">
        <x:v>2/17/2017: Spoke w/Rosemary, it is now working to her satisfaction.  CD; tech was out this morning and resolved the issue.  Call complete. </x:v>
      </x:c>
    </x:row>
    <x:row r="981" spans="1:7" x14ac:dyDescent="0.25">
      <x:c r="B981" s="90">
        <x:v>5/4/2017</x:v>
      </x:c>
      <x:c r="C981" s="26">
        <x:v>Rosemary Faris 830-895-1550 /vnaik@fprus.com</x:v>
      </x:c>
      <x:c r="D981" s="26" t="str">
        <x:v>QLA08164</x:v>
      </x:c>
      <x:c r="E981" s="26">
        <x:v>Canon IR 400</x:v>
      </x:c>
      <x:c r="F981" s="26">
        <x:v>1047 - Kerrville-Display Area</x:v>
      </x:c>
      <x:c r="G981" s="26" t="n">
        <x:v>801.000000</x:v>
      </x:c>
      <x:c r="H981" s="26" t="str">
        <x:v>Top feeder not pulling in pages. Jams when feeding</x:v>
      </x:c>
      <x:c r="I981" s="91" t="str">
        <x:v>5/5/2017: Spoke w/Rosemary, jamming has been resolved.  Now making noise - created new service request.  Call complete. </x:v>
      </x:c>
    </x:row>
    <x:row r="982" spans="1:7" x14ac:dyDescent="0.25">
      <x:c r="B982" s="96">
        <x:v>5/5/2017</x:v>
      </x:c>
      <x:c r="C982" s="97">
        <x:v>Rosemary Faris 830-895-1550 /areichhart@fprus.com</x:v>
      </x:c>
      <x:c r="D982" s="97" t="str">
        <x:v>QLA08164</x:v>
      </x:c>
      <x:c r="E982" s="97">
        <x:v>Canon IR 400</x:v>
      </x:c>
      <x:c r="F982" s="97">
        <x:v>1047 - Kerrville-Display Area</x:v>
      </x:c>
      <x:c r="G982" s="97" t="str">
        <x:v>801</x:v>
      </x:c>
      <x:c r="H982" s="97" t="str">
        <x:v>making loud noise when printing.</x:v>
      </x:c>
      <x:c r="I982" s="98" t="str">
        <x:v>5/8/2017: Spoke w/Rosemary, it is now working to  her satisfaction.  Call complete. </x:v>
      </x:c>
    </x:row>
    <x:row r="983" spans="1:7" x14ac:dyDescent="0.25">
      <x:c r="B983" s="90">
        <x:v>7/26/2018</x:v>
      </x:c>
      <x:c r="C983" s="26">
        <x:v>Mamie Beyer 210-349-7878 /vnaik@fprus.com</x:v>
      </x:c>
      <x:c r="D983" s="26" t="str">
        <x:v>QLA08269</x:v>
      </x:c>
      <x:c r="E983" s="26">
        <x:v>Canon IR 400</x:v>
      </x:c>
      <x:c r="F983" s="26">
        <x:v>1081 - Expressions Home Gallery</x:v>
      </x:c>
      <x:c r="G983" s="26" t="n">
        <x:v>6969.000000</x:v>
      </x:c>
      <x:c r="H983" s="26" t="str">
        <x:v>Scans aren't coming through.  Able to print but can't scan.</x:v>
      </x:c>
      <x:c r="I983" s="91" t="str">
        <x:v>7/30/2018: CD; tech spoke w/end user, the issue was resolved and they cancelled the call.  Unable to reach Mamie.  Closing call. </x:v>
      </x:c>
    </x:row>
    <x:row r="984" spans="1:7" x14ac:dyDescent="0.25">
      <x:c r="B984" s="96">
        <x:v>6/28/2018</x:v>
      </x:c>
      <x:c r="C984" s="97">
        <x:v>Shellie Phillips 210-349-7878 /vnaik@fprus.com</x:v>
      </x:c>
      <x:c r="D984" s="97" t="str">
        <x:v>QLA08269</x:v>
      </x:c>
      <x:c r="E984" s="97">
        <x:v>Canon IR 400</x:v>
      </x:c>
      <x:c r="F984" s="97">
        <x:v>1081 - Expressions Home Gallery</x:v>
      </x:c>
      <x:c r="G984" s="97" t="str">
        <x:v>6,969</x:v>
      </x:c>
      <x:c r="H984" s="97" t="str">
        <x:v>Squeak noise getting progressively worse.</x:v>
      </x:c>
      <x:c r="I984" s="98" t="str">
        <x:v>6/29/2018: Spoke w/Amy, issue resolved.  Call complete. </x:v>
      </x:c>
    </x:row>
    <x:row r="985" spans="1:7" x14ac:dyDescent="0.25">
      <x:c r="B985" s="90">
        <x:v>5/3/2018</x:v>
      </x:c>
      <x:c r="C985" s="26">
        <x:v>Whitney Campbell 210-349-7878 /vnaik@fprus.com</x:v>
      </x:c>
      <x:c r="D985" s="26" t="str">
        <x:v>QLA08269</x:v>
      </x:c>
      <x:c r="E985" s="26">
        <x:v>Canon IR 400</x:v>
      </x:c>
      <x:c r="F985" s="26">
        <x:v>1081 - Expressions Home Gallery</x:v>
      </x:c>
      <x:c r="G985" s="26" t="n">
        <x:v>6969.000000</x:v>
      </x:c>
      <x:c r="H985" s="26" t="str">
        <x:v>Black lines and sometimes smudges on the left side of pages printed.</x:v>
      </x:c>
      <x:c r="I985" s="91" t="str">
        <x:v>5/4/2018: Spoke Emery, issue resolved.  Call complete.</x:v>
      </x:c>
    </x:row>
    <x:row r="986" spans="1:7" x14ac:dyDescent="0.25">
      <x:c r="B986" s="96">
        <x:v>12/18/2017</x:v>
      </x:c>
      <x:c r="C986" s="97">
        <x:v>Whitney Campbell 210-349-7878 /vnaik@fprus.com</x:v>
      </x:c>
      <x:c r="D986" s="97" t="str">
        <x:v>QLA08269</x:v>
      </x:c>
      <x:c r="E986" s="97">
        <x:v>Canon IR 400</x:v>
      </x:c>
      <x:c r="F986" s="97">
        <x:v>1081 - Expressions Home Gallery</x:v>
      </x:c>
      <x:c r="G986" s="97" t="str">
        <x:v>6,969</x:v>
      </x:c>
      <x:c r="H986" s="97" t="str">
        <x:v>Keeps showing load paper error. Machine not recognizing correct size paper.</x:v>
      </x:c>
      <x:c r="I986" s="98" t="str">
        <x:v>12/20/2017: MSC Help Desk closed the call.  Call complete. </x:v>
      </x:c>
    </x:row>
    <x:row r="987" spans="1:7" x14ac:dyDescent="0.25">
      <x:c r="B987" s="90">
        <x:v>10/20/2017</x:v>
      </x:c>
      <x:c r="C987" s="26">
        <x:v>Mamie Beyer 2103497878 /mpbeyer@morsco.com</x:v>
      </x:c>
      <x:c r="D987" s="26" t="str">
        <x:v>QLA08269</x:v>
      </x:c>
      <x:c r="E987" s="26">
        <x:v>Canon IR 400</x:v>
      </x:c>
      <x:c r="F987" s="26">
        <x:v>1081 - Expressions Home Gallery</x:v>
      </x:c>
      <x:c r="G987" s="26" t="n">
        <x:v>6969.000000</x:v>
      </x:c>
      <x:c r="H987" s="26" t="str">
        <x:v>(2) BLACK TONER CARTRIDGES</x:v>
      </x:c>
      <x:c r="I987" s="91" t="str">
        <x:v>No Work Order Remarks</x:v>
      </x:c>
    </x:row>
    <x:row r="988" spans="1:7" x14ac:dyDescent="0.25">
      <x:c r="B988" s="96">
        <x:v>1/9/2017</x:v>
      </x:c>
      <x:c r="C988" s="97">
        <x:v>Mamie Beyer 2103497878 /mpbeyer@morsco.com</x:v>
      </x:c>
      <x:c r="D988" s="97" t="str">
        <x:v>QLA08269</x:v>
      </x:c>
      <x:c r="E988" s="97">
        <x:v>Canon IR 400</x:v>
      </x:c>
      <x:c r="F988" s="97">
        <x:v>1081 - Expressions Home Gallery</x:v>
      </x:c>
      <x:c r="G988" s="97" t="str">
        <x:v>6,969</x:v>
      </x:c>
      <x:c r="H988" s="97" t="str">
        <x:v>cyan toner cartridge (1)
black toner cartridge (1)</x:v>
      </x:c>
      <x:c r="I988" s="98" t="str">
        <x:v>No Work Order Remarks</x:v>
      </x:c>
    </x:row>
    <x:row r="989" spans="1:7" x14ac:dyDescent="0.25">
      <x:c r="B989" s="90">
        <x:v>5/19/2017</x:v>
      </x:c>
      <x:c r="C989" s="26">
        <x:v>Shellie Phillips 210-349-7878 /vnaik@fprus.com</x:v>
      </x:c>
      <x:c r="D989" s="26" t="str">
        <x:v>QLA08269</x:v>
      </x:c>
      <x:c r="E989" s="26">
        <x:v>Canon IR 400</x:v>
      </x:c>
      <x:c r="F989" s="26">
        <x:v>1081 - Expressions Home Gallery</x:v>
      </x:c>
      <x:c r="G989" s="26" t="n">
        <x:v>6969.000000</x:v>
      </x:c>
      <x:c r="H989" s="26" t="str">
        <x:v>Jamming</x:v>
      </x:c>
      <x:c r="I989" s="91" t="str">
        <x:v>5/22/2017: CD; issue resolved.  Spoke w/Shellie, it is now working to her satisfaction. Call complete. </x:v>
      </x:c>
    </x:row>
    <x:row r="990" spans="1:7" x14ac:dyDescent="0.25">
      <x:c r="B990" s="96">
        <x:v>8/9/2017</x:v>
      </x:c>
      <x:c r="C990" s="97">
        <x:v>Shellie Phillips 210-349-7878 /vnaik@fprus.com</x:v>
      </x:c>
      <x:c r="D990" s="97" t="str">
        <x:v>QLA08269</x:v>
      </x:c>
      <x:c r="E990" s="97">
        <x:v>Canon IR 400</x:v>
      </x:c>
      <x:c r="F990" s="97">
        <x:v>1081 - Expressions Home Gallery</x:v>
      </x:c>
      <x:c r="G990" s="97" t="str">
        <x:v>6,969</x:v>
      </x:c>
      <x:c r="H990" s="97" t="str">
        <x:v>Printer drawer is stuck.</x:v>
      </x:c>
      <x:c r="I990" s="98" t="str">
        <x:v>8/10/2017: Spoke w/Jackie, it is now working to her satisfaction.  Call complete. </x:v>
      </x:c>
    </x:row>
    <x:row r="991" spans="1:7" x14ac:dyDescent="0.25">
      <x:c r="B991" s="90">
        <x:v>5/7/2015</x:v>
      </x:c>
      <x:c r="C991" s="26">
        <x:v>Maime Beyer 210-349-7878 /arieper@fprus.com</x:v>
      </x:c>
      <x:c r="D991" s="26" t="str">
        <x:v>QLA08269</x:v>
      </x:c>
      <x:c r="E991" s="26">
        <x:v>Canon IR 400</x:v>
      </x:c>
      <x:c r="F991" s="26">
        <x:v>1081 - Expressions Home Gallery</x:v>
      </x:c>
      <x:c r="G991" s="26" t="n">
        <x:v>6969.000000</x:v>
      </x:c>
      <x:c r="H991" s="26" t="str">
        <x:v>copier is constantly making an abnormal noise. Even when its not printing anything</x:v>
      </x:c>
      <x:c r="I991" s="91" t="str">
        <x:v>5/8/15 Maime confirmed issue has been resolved. </x:v>
      </x:c>
    </x:row>
    <x:row r="992" spans="1:7" x14ac:dyDescent="0.25">
      <x:c r="B992" s="96">
        <x:v>9/17/2014</x:v>
      </x:c>
      <x:c r="C992" s="97">
        <x:v>David Rowe 210-349-7878 /vnaik@fprus.com</x:v>
      </x:c>
      <x:c r="D992" s="97" t="str">
        <x:v>QLA08269</x:v>
      </x:c>
      <x:c r="E992" s="97">
        <x:v>Canon IR 400</x:v>
      </x:c>
      <x:c r="F992" s="97">
        <x:v>1081 - Expressions Home Gallery</x:v>
      </x:c>
      <x:c r="G992" s="97" t="str">
        <x:v>6,969</x:v>
      </x:c>
      <x:c r="H992" s="97" t="str">
        <x:v>Scan to email - dividing large scans into multiple attachments.</x:v>
      </x:c>
      <x:c r="I992" s="98" t="str">
        <x:v>9/25/14 David confirmed issue has been resolved. </x:v>
      </x:c>
    </x:row>
    <x:row r="993" spans="1:7" x14ac:dyDescent="0.25">
      <x:c r="B993" s="90">
        <x:v>11/14/2014</x:v>
      </x:c>
      <x:c r="C993" s="26">
        <x:v>Mamie Beyer 210-349-7878 /mpbeyer@morsco.com</x:v>
      </x:c>
      <x:c r="D993" s="26" t="str">
        <x:v>QLA08269</x:v>
      </x:c>
      <x:c r="E993" s="26">
        <x:v>Canon IR 400</x:v>
      </x:c>
      <x:c r="F993" s="26">
        <x:v>1081 - Expressions Home Gallery</x:v>
      </x:c>
      <x:c r="G993" s="26" t="n">
        <x:v>6969.000000</x:v>
      </x:c>
      <x:c r="H993" s="26" t="str">
        <x:v>papers are curling when copies are made</x:v>
      </x:c>
      <x:c r="I993" s="91" t="str">
        <x:v>11/20/14 Call closed by CSA.</x:v>
      </x:c>
    </x:row>
    <x:row r="994" spans="1:7" x14ac:dyDescent="0.25">
      <x:c r="B994" s="96">
        <x:v>10/28/2016</x:v>
      </x:c>
      <x:c r="C994" s="97">
        <x:v>Jacquelyn Dominguez 210-349-7878 /vnaik@fprus.com</x:v>
      </x:c>
      <x:c r="D994" s="97" t="str">
        <x:v>QLA08269</x:v>
      </x:c>
      <x:c r="E994" s="97">
        <x:v>Canon IR 400</x:v>
      </x:c>
      <x:c r="F994" s="97">
        <x:v>1081 - Expressions Home Gallery</x:v>
      </x:c>
      <x:c r="G994" s="97" t="str">
        <x:v>6,969</x:v>
      </x:c>
      <x:c r="H994" s="97" t="str">
        <x:v>Making unusual noise when printing.</x:v>
      </x:c>
      <x:c r="I994" s="98" t="str">
        <x:v>10/31/2016: Left VM for Jacquelyn.  Spoke w/Canon.  Call was resolved 10/28/2016.  Call complete. </x:v>
      </x:c>
    </x:row>
    <x:row r="995" spans="1:7" x14ac:dyDescent="0.25">
      <x:c r="B995" s="90">
        <x:v>11/30/2015</x:v>
      </x:c>
      <x:c r="C995" s="26">
        <x:v>Carl Morgan 210-349-7878 /jrogers@fprus.com</x:v>
      </x:c>
      <x:c r="D995" s="26" t="str">
        <x:v>QLA08269</x:v>
      </x:c>
      <x:c r="E995" s="26">
        <x:v>Canon IR 400</x:v>
      </x:c>
      <x:c r="F995" s="26">
        <x:v>1081 - Expressions Home Gallery</x:v>
      </x:c>
      <x:c r="G995" s="26" t="n">
        <x:v>6969.000000</x:v>
      </x:c>
      <x:c r="H995" s="26" t="str">
        <x:v>Making grinding/ whirring noises, has an error code E000733-000.</x:v>
      </x:c>
      <x:c r="I995" s="91" t="str">
        <x:v>12/1:  Left messsage w/Carl.  Carl returned my call Tech has been out R/S for parts.  ETA 12/2.  12/3:  Call complete.  Marked complete.
  </x:v>
      </x:c>
    </x:row>
    <x:row r="996" spans="1:7" x14ac:dyDescent="0.25">
      <x:c r="B996" s="96">
        <x:v>12/22/2016</x:v>
      </x:c>
      <x:c r="C996" s="97">
        <x:v>Todd Scales 210-212-5410 /areichhart@fprus.com</x:v>
      </x:c>
      <x:c r="D996" s="97" t="str">
        <x:v>QLA08390</x:v>
      </x:c>
      <x:c r="E996" s="97">
        <x:v>Canon IR 400</x:v>
      </x:c>
      <x:c r="F996" s="97">
        <x:v>1046 - San Antonio Downtown (1666)</x:v>
      </x:c>
      <x:c r="G996" s="97" t="str">
        <x:v>464</x:v>
      </x:c>
      <x:c r="H996" s="97" t="str">
        <x:v>Needs Service. Some of the time the paper feed tray jams. This does not happen all of the time. I have tried cleaning but it still happens occasionally</x:v>
      </x:c>
      <x:c r="I996" s="98" t="str">
        <x:v>12/23/2016: Spoke w/Robin, it is now working to her satisfaction.  Call complete. </x:v>
      </x:c>
    </x:row>
    <x:row r="997" spans="1:7" x14ac:dyDescent="0.25">
      <x:c r="B997" s="90">
        <x:v>2/2/2015</x:v>
      </x:c>
      <x:c r="C997" s="26">
        <x:v>Robin 210-212-5410 /rbarsch@morsco.com</x:v>
      </x:c>
      <x:c r="D997" s="26" t="str">
        <x:v>QLA08390</x:v>
      </x:c>
      <x:c r="E997" s="26">
        <x:v>Canon IR 400</x:v>
      </x:c>
      <x:c r="F997" s="26">
        <x:v>1046 - San Antonio Downtown (1666)</x:v>
      </x:c>
      <x:c r="G997" s="26" t="n">
        <x:v>464.000000</x:v>
      </x:c>
      <x:c r="H997" s="26" t="str">
        <x:v>having problems scanning</x:v>
      </x:c>
      <x:c r="I997" s="91" t="str">
        <x:v>2/4/15 call closed by MSC IT. </x:v>
      </x:c>
    </x:row>
    <x:row r="998" spans="1:7" x14ac:dyDescent="0.25">
      <x:c r="B998" s="96">
        <x:v>6/4/2015</x:v>
      </x:c>
      <x:c r="C998" s="97">
        <x:v>Robin Barsch 210-212-5410 /vnaik@fprus.com</x:v>
      </x:c>
      <x:c r="D998" s="97" t="str">
        <x:v>QLA08390</x:v>
      </x:c>
      <x:c r="E998" s="97">
        <x:v>Canon IR 400</x:v>
      </x:c>
      <x:c r="F998" s="97">
        <x:v>1046 - San Antonio Downtown (1666)</x:v>
      </x:c>
      <x:c r="G998" s="97" t="str">
        <x:v>464</x:v>
      </x:c>
      <x:c r="H998" s="97" t="str">
        <x:v>Doc feeder will only feed one page at a time, paper scanned is getting jammed.  Machine is also making a noise when printing.</x:v>
      </x:c>
      <x:c r="I998" s="98" t="str">
        <x:v>6/5/15 Received closing notes: Tech replaced separation pad.</x:v>
      </x:c>
    </x:row>
    <x:row r="999" spans="1:7" x14ac:dyDescent="0.25">
      <x:c r="B999" s="90">
        <x:v>10/17/2018</x:v>
      </x:c>
      <x:c r="C999" s="26">
        <x:v>Eric Jones(210-212-5410)</x:v>
      </x:c>
      <x:c r="D999" s="26" t="str">
        <x:v>QLA08390</x:v>
      </x:c>
      <x:c r="E999" s="26">
        <x:v>Canon IR 400</x:v>
      </x:c>
      <x:c r="F999" s="26">
        <x:v>1046 - San Antonio Downtown (1666)</x:v>
      </x:c>
      <x:c r="G999" s="26" t="n">
        <x:v>464.000000</x:v>
      </x:c>
      <x:c r="H999" s="26" t="str">
        <x:v>Jamming in top feeder several times/day. This device is not functioning</x:v>
      </x:c>
      <x:c r="I999" s="91" t="str">
        <x:v>10/19/2018: Eric doesn't work at this location, transferred to the branch across the street.  Homer confirmed the issue is resolved.  Call complete. </x:v>
      </x:c>
    </x:row>
    <x:row r="1000" spans="1:7" x14ac:dyDescent="0.25">
      <x:c r="B1000" s="96">
        <x:v>9/22/2015</x:v>
      </x:c>
      <x:c r="C1000" s="97">
        <x:v>Beau Ellis 512-916-4901 /jrogers@fprus.com</x:v>
      </x:c>
      <x:c r="D1000" s="97" t="str">
        <x:v>QLA08795</x:v>
      </x:c>
      <x:c r="E1000" s="97">
        <x:v>Canon IR 400</x:v>
      </x:c>
      <x:c r="F1000" s="97">
        <x:v>1013 - Austin South</x:v>
      </x:c>
      <x:c r="G1000" s="97" t="str">
        <x:v>1,447</x:v>
      </x:c>
      <x:c r="H1000" s="97" t="str">
        <x:v>printer noisy</x:v>
      </x:c>
      <x:c r="I1000" s="98" t="str">
        <x:v>9/23:  Spoke w/Victor it is working to his satisfaction.  Call complete.  Marked complete.</x:v>
      </x:c>
    </x:row>
    <x:row r="1001" spans="1:7" x14ac:dyDescent="0.25">
      <x:c r="B1001" s="90">
        <x:v>9/9/2015</x:v>
      </x:c>
      <x:c r="C1001" s="26">
        <x:v>Brian Woodward 512-916-4901 /vnaik@fprus.com</x:v>
      </x:c>
      <x:c r="D1001" s="26" t="str">
        <x:v>QLA08795</x:v>
      </x:c>
      <x:c r="E1001" s="26">
        <x:v>Canon IR 400</x:v>
      </x:c>
      <x:c r="F1001" s="26">
        <x:v>1013 - Austin South</x:v>
      </x:c>
      <x:c r="G1001" s="26" t="n">
        <x:v>1447.000000</x:v>
      </x:c>
      <x:c r="H1001" s="26" t="str">
        <x:v>Lots of noises when printing, also needs cleaning.</x:v>
      </x:c>
      <x:c r="I1001" s="91" t="str">
        <x:v>9/10:  Spoke w/Brian it is working to his satisfaction.  Call complete.  Marked complete.</x:v>
      </x:c>
    </x:row>
    <x:row r="1002" spans="1:7" x14ac:dyDescent="0.25">
      <x:c r="B1002" s="96">
        <x:v>3/5/2015</x:v>
      </x:c>
      <x:c r="C1002" s="97">
        <x:v>Chadley Childress 512-916-4901 /dminter@fprus.com</x:v>
      </x:c>
      <x:c r="D1002" s="97" t="str">
        <x:v>QLA08795</x:v>
      </x:c>
      <x:c r="E1002" s="97">
        <x:v>Canon IR 400</x:v>
      </x:c>
      <x:c r="F1002" s="97">
        <x:v>1013 - Austin South</x:v>
      </x:c>
      <x:c r="G1002" s="97" t="str">
        <x:v>1,447</x:v>
      </x:c>
      <x:c r="H1002" s="97" t="str">
        <x:v>The hinge on the display board is broken.</x:v>
      </x:c>
      <x:c r="I1002" s="98" t="str">
        <x:v> 3/17/15 Chadley confirmed issue has been resolved. </x:v>
      </x:c>
    </x:row>
    <x:row r="1003" spans="1:7" x14ac:dyDescent="0.25">
      <x:c r="B1003" s="90">
        <x:v>9/18/2014</x:v>
      </x:c>
      <x:c r="C1003" s="26">
        <x:v>Chadley Childress 512-916-4901 /Dminter@fprus.com</x:v>
      </x:c>
      <x:c r="D1003" s="26" t="str">
        <x:v>QLA08795</x:v>
      </x:c>
      <x:c r="E1003" s="26">
        <x:v>Canon IR 400</x:v>
      </x:c>
      <x:c r="F1003" s="26">
        <x:v>1013 - Austin South</x:v>
      </x:c>
      <x:c r="G1003" s="26" t="n">
        <x:v>1447.000000</x:v>
      </x:c>
      <x:c r="H1003" s="26" t="str">
        <x:v>They had a power outage and now the device will not work.</x:v>
      </x:c>
      <x:c r="I1003" s="91" t="str">
        <x:v>9/25/14 Chadley confirmed issue has been resolved. </x:v>
      </x:c>
    </x:row>
    <x:row r="1004" spans="1:7" x14ac:dyDescent="0.25">
      <x:c r="B1004" s="96">
        <x:v>9/16/2014</x:v>
      </x:c>
      <x:c r="C1004" s="97">
        <x:v>Bryan Woodward 512-916-4901 /vnaik@fprus.com</x:v>
      </x:c>
      <x:c r="D1004" s="97" t="str">
        <x:v>QLA08795</x:v>
      </x:c>
      <x:c r="E1004" s="97">
        <x:v>Canon IR 400</x:v>
      </x:c>
      <x:c r="F1004" s="97">
        <x:v>1013 - Austin South</x:v>
      </x:c>
      <x:c r="G1004" s="97" t="str">
        <x:v>1,447</x:v>
      </x:c>
      <x:c r="H1004" s="97" t="str">
        <x:v>Black lines on both sides of pages</x:v>
      </x:c>
      <x:c r="I1004" s="98" t="str">
        <x:v>9/24/14 Brian confirmed issue has been resolved. </x:v>
      </x:c>
    </x:row>
    <x:row r="1005" spans="1:7" x14ac:dyDescent="0.25">
      <x:c r="B1005" s="90">
        <x:v>4/25/2016</x:v>
      </x:c>
      <x:c r="C1005" s="26">
        <x:v>Brian Woodward 512-916-4901 /areichhart@fprus.com</x:v>
      </x:c>
      <x:c r="D1005" s="26" t="str">
        <x:v>QLA08795</x:v>
      </x:c>
      <x:c r="E1005" s="26">
        <x:v>Canon IR 400</x:v>
      </x:c>
      <x:c r="F1005" s="26">
        <x:v>1013 - Austin South</x:v>
      </x:c>
      <x:c r="G1005" s="26" t="n">
        <x:v>1447.000000</x:v>
      </x:c>
      <x:c r="H1005" s="26" t="str">
        <x:v>scans to being sent to email. power outage at the branch recently. power has been restored, but now scanner isn't scanning. there is no issue with printing.</x:v>
      </x:c>
      <x:c r="I1005" s="91" t="str">
        <x:v>4/26/2016:  Spoke w/Reggie, it is working to his satisfaction. Call complete. </x:v>
      </x:c>
    </x:row>
    <x:row r="1006" spans="1:7" x14ac:dyDescent="0.25">
      <x:c r="B1006" s="96">
        <x:v>12/22/2015</x:v>
      </x:c>
      <x:c r="C1006" s="97">
        <x:v>Brian Woodward 512-574-3513 /vnaik@fprus.com</x:v>
      </x:c>
      <x:c r="D1006" s="97" t="str">
        <x:v>QLA08795</x:v>
      </x:c>
      <x:c r="E1006" s="97">
        <x:v>Canon IR 400</x:v>
      </x:c>
      <x:c r="F1006" s="97">
        <x:v>1013 - Austin South</x:v>
      </x:c>
      <x:c r="G1006" s="97" t="str">
        <x:v>1,447</x:v>
      </x:c>
      <x:c r="H1006" s="97" t="str">
        <x:v>Loud squeaking noise.</x:v>
      </x:c>
      <x:c r="I1006" s="98" t="str">
        <x:v>12/23:  Spoke w/Adreian it is working to his satisfaction.  Call complete.</x:v>
      </x:c>
    </x:row>
    <x:row r="1007" spans="1:7" x14ac:dyDescent="0.25">
      <x:c r="B1007" s="90">
        <x:v>12/9/2015</x:v>
      </x:c>
      <x:c r="C1007" s="26">
        <x:v>Brian Woodward 512-574-3513 /vnaik@fprus.com</x:v>
      </x:c>
      <x:c r="D1007" s="26" t="str">
        <x:v>QLA08795</x:v>
      </x:c>
      <x:c r="E1007" s="26">
        <x:v>Canon IR 400</x:v>
      </x:c>
      <x:c r="F1007" s="26">
        <x:v>1013 - Austin South</x:v>
      </x:c>
      <x:c r="G1007" s="26" t="n">
        <x:v>1447.000000</x:v>
      </x:c>
      <x:c r="H1007" s="26" t="str">
        <x:v>Squeaking horribly again.</x:v>
      </x:c>
      <x:c r="I1007" s="91" t="str">
        <x:v>12/11:  Spoke w/Brian it is working to his satisfaction.  Call complete.  Marked complete.</x:v>
      </x:c>
    </x:row>
    <x:row r="1008" spans="1:7" x14ac:dyDescent="0.25">
      <x:c r="B1008" s="96">
        <x:v>11/17/2015</x:v>
      </x:c>
      <x:c r="C1008" s="97">
        <x:v>Brian Woodward  512-916-4901 /vnaik@fprus.com</x:v>
      </x:c>
      <x:c r="D1008" s="97" t="str">
        <x:v>QLA08795</x:v>
      </x:c>
      <x:c r="E1008" s="97">
        <x:v>Canon IR 400</x:v>
      </x:c>
      <x:c r="F1008" s="97">
        <x:v>1013 - Austin South</x:v>
      </x:c>
      <x:c r="G1008" s="97" t="str">
        <x:v>1,447</x:v>
      </x:c>
      <x:c r="H1008" s="97" t="str">
        <x:v>Loud squeaking noise - third time they've had this issue.</x:v>
      </x:c>
      <x:c r="I1008" s="98" t="str">
        <x:v>11/18:  Spoke w/Robert it is working to his satisfaction.  Call complete.  Marked complete.</x:v>
      </x:c>
    </x:row>
    <x:row r="1009" spans="1:7" x14ac:dyDescent="0.25">
      <x:c r="B1009" s="90">
        <x:v>6/18/2018</x:v>
      </x:c>
      <x:c r="C1009" s="26">
        <x:v>Adrian Eguia 512-916-4901 /areichhart@fprus.com</x:v>
      </x:c>
      <x:c r="D1009" s="26" t="str">
        <x:v>QLA08795</x:v>
      </x:c>
      <x:c r="E1009" s="26">
        <x:v>Canon IR 400</x:v>
      </x:c>
      <x:c r="F1009" s="26">
        <x:v>1013 - Austin South</x:v>
      </x:c>
      <x:c r="G1009" s="26" t="n">
        <x:v>1447.000000</x:v>
      </x:c>
      <x:c r="H1009" s="26" t="str">
        <x:v>whenever the user scans a document it scans with a black streak across .when the user print it prints just fine</x:v>
      </x:c>
      <x:c r="I1009" s="91" t="str">
        <x:v>6/20/2018: CD; r/s for part - no ETA yet.  Coming from California. 6/21/2018: Waiting for ETA.  6/22/2018: Emailed for an ETA.   6/26/2018: CD; issue resolved.  Unable to reach Adrian.  Call complete. </x:v>
      </x:c>
    </x:row>
    <x:row r="1010" spans="1:7" x14ac:dyDescent="0.25">
      <x:c r="B1010" s="96">
        <x:v>3/9/2017</x:v>
      </x:c>
      <x:c r="C1010" s="97">
        <x:v>Jason Neipert 512-255-2527 /vnaik@fprus.com</x:v>
      </x:c>
      <x:c r="D1010" s="97" t="str">
        <x:v>QLA08886</x:v>
      </x:c>
      <x:c r="E1010" s="97">
        <x:v>Canon IR 400</x:v>
      </x:c>
      <x:c r="F1010" s="97">
        <x:v>1015 - Round Rock</x:v>
      </x:c>
      <x:c r="G1010" s="97" t="str">
        <x:v>2,254</x:v>
      </x:c>
      <x:c r="H1010" s="97" t="str">
        <x:v>Error - load paper. Confirmed all trays have paper - believe it is a sensor issue.</x:v>
      </x:c>
      <x:c r="I1010" s="98" t="str">
        <x:v>3/13/2017: Spoke w/Jake, it is now working to his satisfaction.  Call complete. </x:v>
      </x:c>
    </x:row>
    <x:row r="1011" spans="1:7" x14ac:dyDescent="0.25">
      <x:c r="B1011" s="90">
        <x:v>8/28/2018</x:v>
      </x:c>
      <x:c r="C1011" s="26">
        <x:v>Justin Fitzgerald 512-302-3575 /vnaik@fprus.com</x:v>
      </x:c>
      <x:c r="D1011" s="26" t="str">
        <x:v>QLA08888</x:v>
      </x:c>
      <x:c r="E1011" s="26">
        <x:v>Canon IR 400</x:v>
      </x:c>
      <x:c r="F1011" s="26">
        <x:v>1019 - Austin-Ryan HVAC</x:v>
      </x:c>
      <x:c r="G1011" s="26" t="n">
        <x:v>1495.000000</x:v>
      </x:c>
      <x:c r="H1011" s="26" t="str">
        <x:v>Feeder shakes when papers exit.  Making noises and needs general cleaning.</x:v>
      </x:c>
      <x:c r="I1011" s="91" t="str">
        <x:v>8/28/2018: Exit tray wasn't snapped in correctly.  Device very dirty - cleaned.  Replaced 1 roller.  Unable to reach Justin, phone kept ringing no VM.  Call complete. </x:v>
      </x:c>
    </x:row>
    <x:row r="1012" spans="1:7" x14ac:dyDescent="0.25">
      <x:c r="B1012" s="96">
        <x:v>5/4/2016</x:v>
      </x:c>
      <x:c r="C1012" s="97">
        <x:v>Kaleb Rice 512-302-3575 /areichhart@fprus.com</x:v>
      </x:c>
      <x:c r="D1012" s="97" t="str">
        <x:v>QLA08888</x:v>
      </x:c>
      <x:c r="E1012" s="97">
        <x:v>Canon IR 400</x:v>
      </x:c>
      <x:c r="F1012" s="97">
        <x:v>1019 - Austin-Ryan HVAC</x:v>
      </x:c>
      <x:c r="G1012" s="97" t="str">
        <x:v>1,495</x:v>
      </x:c>
      <x:c r="H1012" s="97" t="str">
        <x:v>printer/copier is making an ugly noise when copying/printing. We have looked in it and it does not look to be jammed but its still making an ugly noise.</x:v>
      </x:c>
      <x:c r="I1012" s="98" t="str">
        <x:v>5/5/2016: Spoke with Kaleb and tech has not been out yet. 5/6/2016: Spoke with Kaleb tech has been out and machine is working perfect. Call complete.</x:v>
      </x:c>
    </x:row>
    <x:row r="1013" spans="1:7" x14ac:dyDescent="0.25">
      <x:c r="B1013" s="90">
        <x:v>2/17/2015</x:v>
      </x:c>
      <x:c r="C1013" s="26">
        <x:v>Rosie Lopez 956-225-0035 /rlopez@morisco.com</x:v>
      </x:c>
      <x:c r="D1013" s="26" t="str">
        <x:v>QLA08898</x:v>
      </x:c>
      <x:c r="E1013" s="26">
        <x:v>Canon IR 400</x:v>
      </x:c>
      <x:c r="F1013" s="26">
        <x:v>1045 - McAllen Showroom</x:v>
      </x:c>
      <x:c r="G1013" s="26" t="n">
        <x:v>103.000000</x:v>
      </x:c>
      <x:c r="H1013" s="26" t="str">
        <x:v>Scanning function not working</x:v>
      </x:c>
      <x:c r="I1013" s="91" t="str">
        <x:v>2/19/15 Call closed by MSC IT. </x:v>
      </x:c>
    </x:row>
    <x:row r="1014" spans="1:7" x14ac:dyDescent="0.25">
      <x:c r="B1014" s="96">
        <x:v>6/26/2015</x:v>
      </x:c>
      <x:c r="C1014" s="97">
        <x:v>Rosie Lopez 956-225-0035 /vnaik@fprus.com</x:v>
      </x:c>
      <x:c r="D1014" s="97" t="str">
        <x:v>QLA08898</x:v>
      </x:c>
      <x:c r="E1014" s="97">
        <x:v>Canon IR 400</x:v>
      </x:c>
      <x:c r="F1014" s="97">
        <x:v>1045 - McAllen Showroom</x:v>
      </x:c>
      <x:c r="G1014" s="97" t="str">
        <x:v>103</x:v>
      </x:c>
      <x:c r="H1014" s="97" t="str">
        <x:v>Error message " number of search results exceeds limit." Change conditions and try again - repeat issue when scanning</x:v>
      </x:c>
      <x:c r="I1014" s="98" t="str">
        <x:v>6/29/15 - MSC Help Desk closed ticket.</x:v>
      </x:c>
    </x:row>
    <x:row r="1015" spans="1:7" x14ac:dyDescent="0.25">
      <x:c r="B1015" s="90">
        <x:v>2/7/2018</x:v>
      </x:c>
      <x:c r="C1015" s="26">
        <x:v>Marcos Gutierrez 956-228-0035 /vnaik@fprus.com</x:v>
      </x:c>
      <x:c r="D1015" s="26" t="str">
        <x:v>QLA08898</x:v>
      </x:c>
      <x:c r="E1015" s="26">
        <x:v>Canon IR 400</x:v>
      </x:c>
      <x:c r="F1015" s="26">
        <x:v>1045 - McAllen Showroom</x:v>
      </x:c>
      <x:c r="G1015" s="26" t="n">
        <x:v>103.000000</x:v>
      </x:c>
      <x:c r="H1015" s="26" t="str">
        <x:v>Scan to email not working, says "selected server not found." No changes have been made recently to this machine.</x:v>
      </x:c>
      <x:c r="I1015" s="91" t="str">
        <x:v>Closing Notes:  2/9/18, 10:15-10:40am – Tested scan to email – tested OK.  Issues with firewall. Tested fax and didn’t work – advised user to call IT.  There is no dial tone. Call complete. PC:  15,875</x:v>
      </x:c>
    </x:row>
    <x:row r="1016" spans="1:7" x14ac:dyDescent="0.25">
      <x:c r="B1016" s="96">
        <x:v>10/9/2015</x:v>
      </x:c>
      <x:c r="C1016" s="97">
        <x:v>Johnathan Medlock 956-949-1100 /jrogers@fprus.com</x:v>
      </x:c>
      <x:c r="D1016" s="97" t="str">
        <x:v>QLA08973</x:v>
      </x:c>
      <x:c r="E1016" s="97">
        <x:v>Canon IR 400</x:v>
      </x:c>
      <x:c r="F1016" s="97">
        <x:v>1084 - Laredo</x:v>
      </x:c>
      <x:c r="G1016" s="97" t="str">
        <x:v>1,029</x:v>
      </x:c>
      <x:c r="H1016" s="97" t="str">
        <x:v>Print job for printer is stuck in a loop, printing the same document over and over.</x:v>
      </x:c>
      <x:c r="I1016" s="98" t="str">
        <x:v>10/12:  Left message w/Johnathan.  10/13:  Spoke w/Gloria it is working to her satisfaction.  Call complete.  Marked complete.</x:v>
      </x:c>
    </x:row>
    <x:row r="1017" spans="1:7" x14ac:dyDescent="0.25">
      <x:c r="B1017" s="90">
        <x:v>9/6/2017</x:v>
      </x:c>
      <x:c r="C1017" s="26">
        <x:v>Humberto Tovar 956-949-1100 /areichhart@fprus.com</x:v>
      </x:c>
      <x:c r="D1017" s="26" t="str">
        <x:v>QLA08973</x:v>
      </x:c>
      <x:c r="E1017" s="26">
        <x:v>Canon IR 400</x:v>
      </x:c>
      <x:c r="F1017" s="26">
        <x:v>1084 - Laredo</x:v>
      </x:c>
      <x:c r="G1017" s="26" t="n">
        <x:v>1029.000000</x:v>
      </x:c>
      <x:c r="H1017" s="26" t="str">
        <x:v>Printer keeps giving error when trying to print</x:v>
      </x:c>
      <x:c r="I1017" s="91" t="str">
        <x:v>9/7/2017: Spoke w/Humberto, it is now working to his satisfaction.  Call complete. </x:v>
      </x:c>
    </x:row>
    <x:row r="1018" spans="1:7" x14ac:dyDescent="0.25">
      <x:c r="B1018" s="96">
        <x:v>4/9/2015</x:v>
      </x:c>
      <x:c r="C1018" s="97">
        <x:v>MorscoIT IT -- (817) 259.0951 -- it@morsco.com</x:v>
      </x:c>
      <x:c r="D1018" s="97" t="str">
        <x:v>QLA08981</x:v>
      </x:c>
      <x:c r="E1018" s="97">
        <x:v>Canon IR 400</x:v>
      </x:c>
      <x:c r="F1018" s="97">
        <x:v>3014 - Las Vegas</x:v>
      </x:c>
      <x:c r="G1018" s="97" t="str">
        <x:v>246</x:v>
      </x:c>
      <x:c r="H1018" s="97" t="str">
        <x:v>Top tray is experiencing a lot of paper jams.</x:v>
      </x:c>
      <x:c r="I1018" s="98" t="str">
        <x:v>4/10/15 Adam confirmed issue has been resolved. </x:v>
      </x:c>
    </x:row>
    <x:row r="1019" spans="1:7" x14ac:dyDescent="0.25">
      <x:c r="B1019" s="90">
        <x:v>10/1/2015</x:v>
      </x:c>
      <x:c r="C1019" s="26">
        <x:v>Meagan Seay 817-259-0968 /jrogers@fprus.com</x:v>
      </x:c>
      <x:c r="D1019" s="26" t="str">
        <x:v>QLA08981</x:v>
      </x:c>
      <x:c r="E1019" s="26">
        <x:v>Canon IR 400</x:v>
      </x:c>
      <x:c r="F1019" s="26">
        <x:v>3014 - Las Vegas</x:v>
      </x:c>
      <x:c r="G1019" s="26" t="n">
        <x:v>246.000000</x:v>
      </x:c>
      <x:c r="H1019" s="26" t="str">
        <x:v>Printer making some loud noise and not normal noises when printing</x:v>
      </x:c>
      <x:c r="I1019" s="91" t="str">
        <x:v>10/2:  Spoke w/Meagan tech has been out and a R/S for part.  Machine is working.  Tech R/S should be today.  10/5:  Stewart has resolved the issue.  Call complete.  Marked complete.</x:v>
      </x:c>
    </x:row>
    <x:row r="1020" spans="1:7" x14ac:dyDescent="0.25">
      <x:c r="B1020" s="96">
        <x:v>1/7/2015</x:v>
      </x:c>
      <x:c r="C1020" s="97">
        <x:v>Rob Carr 817-565-4377 /vnaik@fprus.com</x:v>
      </x:c>
      <x:c r="D1020" s="97" t="str">
        <x:v>QLA08981</x:v>
      </x:c>
      <x:c r="E1020" s="97">
        <x:v>Canon IR 400</x:v>
      </x:c>
      <x:c r="F1020" s="97">
        <x:v>3014 - Las Vegas</x:v>
      </x:c>
      <x:c r="G1020" s="97" t="str">
        <x:v>246</x:v>
      </x:c>
      <x:c r="H1020" s="97" t="str">
        <x:v>Some buttons not working on quick menu, can scan to email and do other functions, but "verifications" option will not work.</x:v>
      </x:c>
      <x:c r="I1020" s="98" t="str">
        <x:v>1/8/15 Rob confirmed issue has been resolved.</x:v>
      </x:c>
    </x:row>
    <x:row r="1021" spans="1:7" x14ac:dyDescent="0.25">
      <x:c r="B1021" s="90">
        <x:v>2/22/2016</x:v>
      </x:c>
      <x:c r="C1021" s="26">
        <x:v>Laura Roberts 817-259-0968 /vnaik@fprus.com</x:v>
      </x:c>
      <x:c r="D1021" s="26" t="str">
        <x:v>QLA08981</x:v>
      </x:c>
      <x:c r="E1021" s="26">
        <x:v>Canon IR 400</x:v>
      </x:c>
      <x:c r="F1021" s="26">
        <x:v>3014 - Las Vegas</x:v>
      </x:c>
      <x:c r="G1021" s="26" t="n">
        <x:v>246.000000</x:v>
      </x:c>
      <x:c r="H1021" s="26" t="str">
        <x:v>Scanner separating scans into 1 sheet per attachment.</x:v>
      </x:c>
      <x:c r="I1021" s="91" t="str">
        <x:v>2/23/2016:  Spoke w/Laura it is working to her satisfaction.  Call complete.</x:v>
      </x:c>
    </x:row>
    <x:row r="1022" spans="1:7" x14ac:dyDescent="0.25">
      <x:c r="B1022" s="96">
        <x:v>6/13/2016</x:v>
      </x:c>
      <x:c r="C1022" s="97">
        <x:v>Laura Roberts 817-259-0968 /vnaik@fprus.com</x:v>
      </x:c>
      <x:c r="D1022" s="97" t="str">
        <x:v>QLA08981</x:v>
      </x:c>
      <x:c r="E1022" s="97">
        <x:v>Canon IR 400</x:v>
      </x:c>
      <x:c r="F1022" s="97">
        <x:v>3014 - Las Vegas</x:v>
      </x:c>
      <x:c r="G1022" s="97" t="str">
        <x:v>246</x:v>
      </x:c>
      <x:c r="H1022" s="97" t="str">
        <x:v>Scanner needs to be cleaned and serviced - unable to scan.</x:v>
      </x:c>
      <x:c r="I1022" s="98" t="str">
        <x:v>6/14/2016: Spoke w/Laura, tech is coming back with a part today.  Device is working.  6/15/2016: Spoke w/Laura, tech has not been back out. Emailed Stewart for ETA. 6/16/2016: Spoke w/Laura, tech was back out to resolve the issue.  Call Complete.</x:v>
      </x:c>
    </x:row>
    <x:row r="1023" spans="1:7" x14ac:dyDescent="0.25">
      <x:c r="B1023" s="90">
        <x:v>7/7/2017</x:v>
      </x:c>
      <x:c r="C1023" s="26">
        <x:v>Darci Cohen  817-259-0968 /areichhart@fprus.com</x:v>
      </x:c>
      <x:c r="D1023" s="26" t="str">
        <x:v>QLA08981</x:v>
      </x:c>
      <x:c r="E1023" s="26">
        <x:v>Canon IR 400</x:v>
      </x:c>
      <x:c r="F1023" s="26">
        <x:v>3014 - Las Vegas</x:v>
      </x:c>
      <x:c r="G1023" s="26" t="n">
        <x:v>246.000000</x:v>
      </x:c>
      <x:c r="H1023" s="26" t="str">
        <x:v>Paper keeps getting jammed in printer</x:v>
      </x:c>
      <x:c r="I1023" s="91" t="str">
        <x:v>7/7/2017: call was placed this morning.  Tech will be out today.  7/11/2017: Stewart; removed a torn receipt inside the ADF cleaned the add optics &amp; copier run auto gradation &amp; tested it.   Left VM for Darci.  Call complete. </x:v>
      </x:c>
    </x:row>
    <x:row r="1024" spans="1:7" x14ac:dyDescent="0.25">
      <x:c r="B1024" s="96">
        <x:v>9/26/2017</x:v>
      </x:c>
      <x:c r="C1024" s="97">
        <x:v>Jake Morrison 817-259-0968 /vnaik@fprus.com</x:v>
      </x:c>
      <x:c r="D1024" s="97" t="str">
        <x:v>QLA08981</x:v>
      </x:c>
      <x:c r="E1024" s="97">
        <x:v>Canon IR 400</x:v>
      </x:c>
      <x:c r="F1024" s="97">
        <x:v>3014 - Las Vegas</x:v>
      </x:c>
      <x:c r="G1024" s="97" t="str">
        <x:v>246</x:v>
      </x:c>
      <x:c r="H1024" s="97" t="str">
        <x:v>Showing no paper/load paper when tray is full.</x:v>
      </x:c>
      <x:c r="I1024" s="98" t="str">
        <x:v>9/27/2017: Stewart; not detecting paper in cassette 1.  Replaced size detect unit in cassette 1.  Ran auto gradation.  Cleaned ADF.  Ran test prints.  Left VM for Jake.  Call complete. </x:v>
      </x:c>
    </x:row>
    <x:row r="1025" spans="1:7" x14ac:dyDescent="0.25">
      <x:c r="B1025" s="90">
        <x:v>9/7/2017</x:v>
      </x:c>
      <x:c r="C1025" s="26">
        <x:v>Jake Morrison 210-349-7878 /vnaik@fprus.com</x:v>
      </x:c>
      <x:c r="D1025" s="26" t="str">
        <x:v>QLA08981</x:v>
      </x:c>
      <x:c r="E1025" s="26">
        <x:v>Canon IR 400</x:v>
      </x:c>
      <x:c r="F1025" s="26">
        <x:v>3014 - Las Vegas</x:v>
      </x:c>
      <x:c r="G1025" s="26" t="n">
        <x:v>246.000000</x:v>
      </x:c>
      <x:c r="H1025" s="26" t="str">
        <x:v>Loud thumping noises coming from machine. Will not print.</x:v>
      </x:c>
      <x:c r="I1025" s="91" t="str">
        <x:v>Closing Notes:  59/7/17, 9:16-10:29am - Checked machine operations. Replaced Nii fuser gear couplers, tray 1 rollers. Cleaned optics, ADF, transport and PF units.Retrieved all prints and copies. Tested OK. </x:v>
      </x:c>
    </x:row>
    <x:row r="1026" spans="1:7" x14ac:dyDescent="0.25">
      <x:c r="B1026" s="96">
        <x:v>8/22/2017</x:v>
      </x:c>
      <x:c r="C1026" s="97">
        <x:v>Jake Morrison 817-259-0968 /vnaik@fprus.com</x:v>
      </x:c>
      <x:c r="D1026" s="97" t="str">
        <x:v>QLA08981</x:v>
      </x:c>
      <x:c r="E1026" s="97">
        <x:v>Canon IR 400</x:v>
      </x:c>
      <x:c r="F1026" s="97">
        <x:v>3014 - Las Vegas</x:v>
      </x:c>
      <x:c r="G1026" s="97" t="str">
        <x:v>246</x:v>
      </x:c>
      <x:c r="H1026" s="97" t="str">
        <x:v>Feed tray on device is coming loose.</x:v>
      </x:c>
      <x:c r="I1026" s="98" t="str">
        <x:v>No Work Order Remarks</x:v>
      </x:c>
    </x:row>
    <x:row r="1027" spans="1:7" x14ac:dyDescent="0.25">
      <x:c r="B1027" s="90">
        <x:v>8/16/2017</x:v>
      </x:c>
      <x:c r="C1027" s="26">
        <x:v>Jake Morrison 817-259-0968 /vnaik@fprus.com</x:v>
      </x:c>
      <x:c r="D1027" s="26" t="str">
        <x:v>QLA08981</x:v>
      </x:c>
      <x:c r="E1027" s="26">
        <x:v>Canon IR 400</x:v>
      </x:c>
      <x:c r="F1027" s="26">
        <x:v>3014 - Las Vegas</x:v>
      </x:c>
      <x:c r="G1027" s="26" t="n">
        <x:v>246.000000</x:v>
      </x:c>
      <x:c r="H1027" s="26" t="str">
        <x:v>Tray feeder is coming loose</x:v>
      </x:c>
      <x:c r="I1027" s="91" t="str">
        <x:v>8/17/2017: Stewart; r/s for part.  Emailed for ETA.  8/21/2017: Stewart; Replaced ADF left cover, test.  Spoke w/Jake, it is now working to his satisfaction.  Call complete. </x:v>
      </x:c>
    </x:row>
    <x:row r="1028" spans="1:7" x14ac:dyDescent="0.25">
      <x:c r="B1028" s="96">
        <x:v>2/7/2017</x:v>
      </x:c>
      <x:c r="C1028" s="97">
        <x:v>Jake Morrison 817-259-0920 /areichhart@fprus.com</x:v>
      </x:c>
      <x:c r="D1028" s="97" t="str">
        <x:v>QLA08981</x:v>
      </x:c>
      <x:c r="E1028" s="97">
        <x:v>Canon IR 400</x:v>
      </x:c>
      <x:c r="F1028" s="97">
        <x:v>3014 - Las Vegas</x:v>
      </x:c>
      <x:c r="G1028" s="97" t="str">
        <x:v>246</x:v>
      </x:c>
      <x:c r="H1028" s="97" t="str">
        <x:v>requesting maintenance / cleaning.</x:v>
      </x:c>
      <x:c r="I1028" s="98" t="str">
        <x:v>2/8/2017: Left VM for Jake.  Stewart; Replaced rum unit and waste bottle.  Cleaned topics for lines on scans and replaced ADF sep pad. Checked operations and copy quality. Cleaned machine. Call complete. </x:v>
      </x:c>
    </x:row>
    <x:row r="1029" spans="1:7" x14ac:dyDescent="0.25">
      <x:c r="B1029" s="90">
        <x:v>3/12/2018</x:v>
      </x:c>
      <x:c r="C1029" s="26">
        <x:v>Mike Gilder 817-259-0968 /vnaik@fprus.com</x:v>
      </x:c>
      <x:c r="D1029" s="26" t="str">
        <x:v>QLA08981</x:v>
      </x:c>
      <x:c r="E1029" s="26">
        <x:v>Canon IR 400</x:v>
      </x:c>
      <x:c r="F1029" s="26">
        <x:v>3014 - Las Vegas</x:v>
      </x:c>
      <x:c r="G1029" s="26" t="n">
        <x:v>246.000000</x:v>
      </x:c>
      <x:c r="H1029" s="26" t="str">
        <x:v>Jamming still.  Repeat issue.</x:v>
      </x:c>
      <x:c r="I1029" s="91" t="str">
        <x:v>3/13/2018: Stewart; machine works upon arrival.  Cleaned optic, adf rollers &amp; pad.  Test scan 100 documents.  No jam found.  Left VM for Mike.  Call complete. </x:v>
      </x:c>
    </x:row>
    <x:row r="1030" spans="1:7" x14ac:dyDescent="0.25">
      <x:c r="B1030" s="96">
        <x:v>2/28/2018</x:v>
      </x:c>
      <x:c r="C1030" s="97">
        <x:v>Mike Gilder 817-259-0968 /vnaik@fprus.com</x:v>
      </x:c>
      <x:c r="D1030" s="97" t="str">
        <x:v>QLA08981</x:v>
      </x:c>
      <x:c r="E1030" s="97">
        <x:v>Canon IR 400</x:v>
      </x:c>
      <x:c r="F1030" s="97">
        <x:v>3014 - Las Vegas</x:v>
      </x:c>
      <x:c r="G1030" s="97" t="str">
        <x:v>246</x:v>
      </x:c>
      <x:c r="H1030" s="97" t="str">
        <x:v>Jams on every other scan.</x:v>
      </x:c>
      <x:c r="I1030" s="98" t="str">
        <x:v>3/1/2018: Stewart; cleaned adf scan paper path &amp; optics tested w/11 page scan to test memory &amp; scan process.  No issues.  ADF sep recently replaced.  Left VM for Mike.  Call complete. </x:v>
      </x:c>
    </x:row>
    <x:row r="1031" spans="1:7" x14ac:dyDescent="0.25">
      <x:c r="B1031" s="90">
        <x:v>3/2/2018</x:v>
      </x:c>
      <x:c r="C1031" s="26">
        <x:v>Mike Gilder 8172590968 /vnaik@fprus.com</x:v>
      </x:c>
      <x:c r="D1031" s="26" t="str">
        <x:v>QLA08981</x:v>
      </x:c>
      <x:c r="E1031" s="26">
        <x:v>Canon IR 400</x:v>
      </x:c>
      <x:c r="F1031" s="26">
        <x:v>3014 - Las Vegas</x:v>
      </x:c>
      <x:c r="G1031" s="26" t="n">
        <x:v>246.000000</x:v>
      </x:c>
      <x:c r="H1031" s="26" t="str">
        <x:v>Jams intermittently still.</x:v>
      </x:c>
      <x:c r="I1031" s="91" t="str">
        <x:v>3/5/2018: Stewart; Reattached ADF open/ close link &amp; replaced ADF read stay plate which was damaged for jamming issues, tested no problems.  Replaced fuser &amp; transfer rollers.  Spoke w/Mike, issue resolved.  Call complete. </x:v>
      </x:c>
    </x:row>
    <x:row r="1032" spans="1:7" x14ac:dyDescent="0.25">
      <x:c r="B1032" s="96">
        <x:v>1/11/2018</x:v>
      </x:c>
      <x:c r="C1032" s="97">
        <x:v>Jake Morrison 817-259-0968 /areichhart@fprus.com</x:v>
      </x:c>
      <x:c r="D1032" s="97" t="str">
        <x:v>QLA08981</x:v>
      </x:c>
      <x:c r="E1032" s="97">
        <x:v>Canon IR 400</x:v>
      </x:c>
      <x:c r="F1032" s="97">
        <x:v>3014 - Las Vegas</x:v>
      </x:c>
      <x:c r="G1032" s="97" t="str">
        <x:v>246</x:v>
      </x:c>
      <x:c r="H1032" s="97" t="str">
        <x:v>High pitch squealing. Printer needs servicing</x:v>
      </x:c>
      <x:c r="I1032" s="98" t="str">
        <x:v>1/12/2018: Stewart; Replaced feed rollers tray one ADF sep replaced drum for noise.  Tested, no issues.   Spoke w/Jake, it is now working to his satisfaction.  Call complete. </x:v>
      </x:c>
    </x:row>
    <x:row r="1033" spans="1:7" x14ac:dyDescent="0.25">
      <x:c r="B1033" s="90">
        <x:v>10/24/2017</x:v>
      </x:c>
      <x:c r="C1033" s="26">
        <x:v>Jake Morrison 817-259-0968 /vnaik@fprus.com</x:v>
      </x:c>
      <x:c r="D1033" s="26" t="str">
        <x:v>QLA08981</x:v>
      </x:c>
      <x:c r="E1033" s="26">
        <x:v>Canon IR 400</x:v>
      </x:c>
      <x:c r="F1033" s="26">
        <x:v>3014 - Las Vegas</x:v>
      </x:c>
      <x:c r="G1033" s="26" t="n">
        <x:v>246.000000</x:v>
      </x:c>
      <x:c r="H1033" s="26" t="str">
        <x:v>Making awful noises.  User thinks the tray is dropping too low. Frequent jams when scanning and takes  a long time for scans to be sent.</x:v>
      </x:c>
      <x:c r="I1033" s="91" t="str">
        <x:v>10/26/2017: Stewart; reseat finisher output tray.  Cleaned adf, optic &amp; transport.  Test. Spoke w/Jake, ok to close.  Call complete. </x:v>
      </x:c>
    </x:row>
    <x:row r="1034" spans="1:7" x14ac:dyDescent="0.25">
      <x:c r="B1034" s="96">
        <x:v>6/28/2016</x:v>
      </x:c>
      <x:c r="C1034" s="97">
        <x:v>Randy Waggoner 936-632-7444 /areichhart@fprus.com</x:v>
      </x:c>
      <x:c r="D1034" s="97" t="str">
        <x:v>QLA08983</x:v>
      </x:c>
      <x:c r="E1034" s="97">
        <x:v>Canon IR 400</x:v>
      </x:c>
      <x:c r="F1034" s="97">
        <x:v>1403 - Forest Park</x:v>
      </x:c>
      <x:c r="G1034" s="97" t="str">
        <x:v>1,625</x:v>
      </x:c>
      <x:c r="H1034" s="97" t="str">
        <x:v>Printer keeps saying it is low on paper but every bin is full, resulting in a failure to print. I have to go into Pending Jobs and choose an other bin and Resume the Print Job even though they are all full.</x:v>
      </x:c>
      <x:c r="I1034" s="98" t="str">
        <x:v>6/29/2016: Spoke w/Justin, tech called to try to resolve issue, did not work.  Tech is being dispatch again.  7/5/2016: Spoke w/Randy, it is now working to his satisfaction. Call complete. </x:v>
      </x:c>
    </x:row>
    <x:row r="1035" spans="1:7" x14ac:dyDescent="0.25">
      <x:c r="B1035" s="90">
        <x:v>4/6/2018</x:v>
      </x:c>
      <x:c r="C1035" s="26">
        <x:v>Angie Loehne 404-856-4505 /vnaik@fprus.com</x:v>
      </x:c>
      <x:c r="D1035" s="26" t="str">
        <x:v>QLA08983</x:v>
      </x:c>
      <x:c r="E1035" s="26">
        <x:v>Canon IR 400</x:v>
      </x:c>
      <x:c r="F1035" s="26">
        <x:v>1403 - Forest Park</x:v>
      </x:c>
      <x:c r="G1035" s="26" t="n">
        <x:v>1625.000000</x:v>
      </x:c>
      <x:c r="H1035" s="26" t="str">
        <x:v>Paper jams when pulling through feeder.</x:v>
      </x:c>
      <x:c r="I1035" s="91" t="str">
        <x:v>No Work Order Remarks</x:v>
      </x:c>
    </x:row>
    <x:row r="1036" spans="1:7" x14ac:dyDescent="0.25">
      <x:c r="B1036" s="96">
        <x:v>5/1/2018</x:v>
      </x:c>
      <x:c r="C1036" s="97">
        <x:v>Angie Loehne 4043664243 /vnaik@fprus.com</x:v>
      </x:c>
      <x:c r="D1036" s="97" t="str">
        <x:v>QLA08983</x:v>
      </x:c>
      <x:c r="E1036" s="97">
        <x:v>Canon IR 400</x:v>
      </x:c>
      <x:c r="F1036" s="97">
        <x:v>1403 - Forest Park</x:v>
      </x:c>
      <x:c r="G1036" s="97" t="str">
        <x:v>1,625</x:v>
      </x:c>
      <x:c r="H1036" s="97" t="str">
        <x:v>Keeps jamming.</x:v>
      </x:c>
      <x:c r="I1036" s="98" t="str">
        <x:v>5/2/2018: CD; issue resolved.  Spoke w/Angie, issue resolved.  Call complete. </x:v>
      </x:c>
    </x:row>
    <x:row r="1037" spans="1:7" x14ac:dyDescent="0.25">
      <x:c r="B1037" s="90">
        <x:v>8/27/2015</x:v>
      </x:c>
      <x:c r="C1037" s="26">
        <x:v>J.R. Lopez 281-557-6480 /vnaik@fprus.com</x:v>
      </x:c>
      <x:c r="D1037" s="26" t="str">
        <x:v>QLA09005</x:v>
      </x:c>
      <x:c r="E1037" s="26">
        <x:v>Canon IR 400</x:v>
      </x:c>
      <x:c r="F1037" s="26">
        <x:v>1089 - League City HVAC</x:v>
      </x:c>
      <x:c r="G1037" s="26" t="n">
        <x:v>1606.000000</x:v>
      </x:c>
      <x:c r="H1037" s="26" t="str">
        <x:v>Unable to ping to printer or access portal.  Were able to print this AM but they have had power outages. Network connections confirmed</x:v>
      </x:c>
      <x:c r="I1037" s="91" t="str">
        <x:v>8/28:  Matthew talked to JR this afternoon and he confirmed that scan and print functions are working properly now.  He was also able to connect to the web interface. Call complete. </x:v>
      </x:c>
    </x:row>
    <x:row r="1038" spans="1:7" x14ac:dyDescent="0.25">
      <x:c r="B1038" s="96">
        <x:v>2/22/2017</x:v>
      </x:c>
      <x:c r="C1038" s="97">
        <x:v>Connie Pessolano 281-557-6480 /vnaik@fprus.com</x:v>
      </x:c>
      <x:c r="D1038" s="97" t="str">
        <x:v>QLA09005</x:v>
      </x:c>
      <x:c r="E1038" s="97">
        <x:v>Canon IR 400</x:v>
      </x:c>
      <x:c r="F1038" s="97">
        <x:v>1089 - League City HVAC</x:v>
      </x:c>
      <x:c r="G1038" s="97" t="str">
        <x:v>1,606</x:v>
      </x:c>
      <x:c r="H1038" s="97" t="str">
        <x:v>Line down scans, manifests and copies. Tried cleaning numerous times.</x:v>
      </x:c>
      <x:c r="I1038" s="98" t="str">
        <x:v>2/23/2017: Stewart; Cleaned glass for lines.  Replaced separation pad for ADF.  Replaced cassette 1 sep roller.  Spoke w/ Connie, it is now working to her satisfaction.  Call complete. </x:v>
      </x:c>
    </x:row>
    <x:row r="1039" spans="1:7" x14ac:dyDescent="0.25">
      <x:c r="B1039" s="90">
        <x:v>3/3/2017</x:v>
      </x:c>
      <x:c r="C1039" s="26">
        <x:v>Juan Lopez 281-557-6480 /areichhart@fprus.com</x:v>
      </x:c>
      <x:c r="D1039" s="26" t="str">
        <x:v>QLA09005</x:v>
      </x:c>
      <x:c r="E1039" s="26">
        <x:v>Canon IR 400</x:v>
      </x:c>
      <x:c r="F1039" s="26">
        <x:v>1089 - League City HVAC</x:v>
      </x:c>
      <x:c r="G1039" s="26" t="n">
        <x:v>1606.000000</x:v>
      </x:c>
      <x:c r="H1039" s="26" t="str">
        <x:v>last week because of a black line on the pages that are scanned, and now it is doing it again</x:v>
      </x:c>
      <x:c r="I1039" s="91" t="str">
        <x:v>3/6/2017: Stewart; Customer was using can air to clean dust, causing line again.  Re cleaned glass to remove line on scans.  Spoke w/Connie, it is now working to her satisfaction.  Call complete. </x:v>
      </x:c>
    </x:row>
    <x:row r="1040" spans="1:7" x14ac:dyDescent="0.25">
      <x:c r="B1040" s="96">
        <x:v>10/11/2018</x:v>
      </x:c>
      <x:c r="C1040" s="97">
        <x:v>Mike Thiele</x:v>
      </x:c>
      <x:c r="D1040" s="97" t="str">
        <x:v>QLA09005</x:v>
      </x:c>
      <x:c r="E1040" s="97">
        <x:v>Canon IR 400</x:v>
      </x:c>
      <x:c r="F1040" s="97">
        <x:v>1089 - League City HVAC</x:v>
      </x:c>
      <x:c r="G1040" s="97" t="str">
        <x:v>1,606</x:v>
      </x:c>
      <x:c r="H1040" s="97" t="str">
        <x:v>Needs rollers replaced.  This device is not functioning</x:v>
      </x:c>
      <x:c r="I1040" s="98" t="str">
        <x:v>10/12/2018: Stewart; Called for lines.  Clean slit glass.  Replace drum &amp; tray 1 rollers.   Spoke w/ Josh, issue resolved.  Call complete. </x:v>
      </x:c>
    </x:row>
    <x:row r="1041" spans="1:7" x14ac:dyDescent="0.25">
      <x:c r="B1041" s="90">
        <x:v>6/30/2015</x:v>
      </x:c>
      <x:c r="C1041" s="26">
        <x:v>Shane Cleveland 713-861-2343 /vnaik@fprus.com</x:v>
      </x:c>
      <x:c r="D1041" s="26" t="str">
        <x:v>QLA09007</x:v>
      </x:c>
      <x:c r="E1041" s="26">
        <x:v>Canon IR 400</x:v>
      </x:c>
      <x:c r="F1041" s="26">
        <x:v>1007 - Houston Central</x:v>
      </x:c>
      <x:c r="G1041" s="26" t="n">
        <x:v>14718.000000</x:v>
      </x:c>
      <x:c r="H1041" s="26" t="str">
        <x:v>Not showing up on network, IT can't ping device. IP phone into jack tested fine.  Believes this is a hardware issue.</x:v>
      </x:c>
      <x:c r="I1041" s="91" t="str">
        <x:v>7/1- Per Shane, tech came out yesterday and fixed it. They say its working great now. </x:v>
      </x:c>
    </x:row>
    <x:row r="1042" spans="1:7" x14ac:dyDescent="0.25">
      <x:c r="B1042" s="96">
        <x:v>10/17/2016</x:v>
      </x:c>
      <x:c r="C1042" s="97">
        <x:v>Joann Ontiveros 713-861-2343 /areichhart@fprus.com</x:v>
      </x:c>
      <x:c r="D1042" s="97" t="str">
        <x:v>QLA09007</x:v>
      </x:c>
      <x:c r="E1042" s="97">
        <x:v>Canon IR 400</x:v>
      </x:c>
      <x:c r="F1042" s="97">
        <x:v>1007 - Houston Central</x:v>
      </x:c>
      <x:c r="G1042" s="97" t="str">
        <x:v>14,718</x:v>
      </x:c>
      <x:c r="H1042" s="97" t="str">
        <x:v>Jamming, not printing, need cleaning</x:v>
      </x:c>
      <x:c r="I1042" s="98" t="str">
        <x:v>10/17/16, 10:17-11:48pm - Replaced C1 &amp; C2 rollers. C2 roller not activating, only see roller turns.  R/S for C2 pick-up unit.  10/18/16 - MSC Help Desk closed ticket - confirmed it was complete.</x:v>
      </x:c>
    </x:row>
    <x:row r="1043" spans="1:7" x14ac:dyDescent="0.25">
      <x:c r="B1043" s="90">
        <x:v>3/26/2018</x:v>
      </x:c>
      <x:c r="C1043" s="26">
        <x:v>Shane Cleaveland 713-861-2343 /areichhart@fprus.com</x:v>
      </x:c>
      <x:c r="D1043" s="26" t="str">
        <x:v>QLA09007</x:v>
      </x:c>
      <x:c r="E1043" s="26">
        <x:v>Canon IR 400</x:v>
      </x:c>
      <x:c r="F1043" s="26">
        <x:v>1007 - Houston Central</x:v>
      </x:c>
      <x:c r="G1043" s="26" t="n">
        <x:v>14718.000000</x:v>
      </x:c>
      <x:c r="H1043" s="26" t="str">
        <x:v>Does not have a spare ethernet cable to connect
LED lights on the network card do not light up Possible NIC failure
</x:v>
      </x:c>
      <x:c r="I1043" s="91" t="str">
        <x:v>3/27/2018: Stewart; Replaced separation pad.  Connected my computer to printer, print ok.  Instructed customers IT that problem is on their side.  Waited for IT to fix issue. Spoke w/Shane, issue resolved.  Call complete. </x:v>
      </x:c>
    </x:row>
    <x:row r="1044" spans="1:7" x14ac:dyDescent="0.25">
      <x:c r="B1044" s="96">
        <x:v>3/14/2018</x:v>
      </x:c>
      <x:c r="C1044" s="97">
        <x:v>Shane Cleaveland 713-861-2343 /areichhart@fprus.com</x:v>
      </x:c>
      <x:c r="D1044" s="97" t="str">
        <x:v>QLA09007</x:v>
      </x:c>
      <x:c r="E1044" s="97">
        <x:v>Canon IR 400</x:v>
      </x:c>
      <x:c r="F1044" s="97">
        <x:v>1007 - Houston Central</x:v>
      </x:c>
      <x:c r="G1044" s="97" t="str">
        <x:v>14,718</x:v>
      </x:c>
      <x:c r="H1044" s="97" t="str">
        <x:v>Print quality poor, causing issues with scanning of manifest. Misreads.</x:v>
      </x:c>
      <x:c r="I1044" s="98" t="str">
        <x:v>3/15/2018: Stewart; Customer said it was working upon arrival.  Cleaned optics.  Did CQ adjustment.  Cleaned copier.  Tested ok.  Emailed Shane.  Call complete. </x:v>
      </x:c>
    </x:row>
    <x:row r="1045" spans="1:7" x14ac:dyDescent="0.25">
      <x:c r="B1045" s="90">
        <x:v>2/1/2018</x:v>
      </x:c>
      <x:c r="C1045" s="26">
        <x:v>Greg Meyer 713-861-2343 /areichhart@fprus.com</x:v>
      </x:c>
      <x:c r="D1045" s="26" t="str">
        <x:v>QLA09007</x:v>
      </x:c>
      <x:c r="E1045" s="26">
        <x:v>Canon IR 400</x:v>
      </x:c>
      <x:c r="F1045" s="26">
        <x:v>1007 - Houston Central</x:v>
      </x:c>
      <x:c r="G1045" s="26" t="n">
        <x:v>14718.000000</x:v>
      </x:c>
      <x:c r="H1045" s="26" t="str">
        <x:v>Copier needs service. It is printing with black lines.</x:v>
      </x:c>
      <x:c r="I1045" s="91" t="str">
        <x:v>2/2/2018: Stewart; checked lines, replaced drum unit, c2 rollers, vacuumed, cleaned machine, dusty, tested.  Left VM for Greg.  Call complete. </x:v>
      </x:c>
    </x:row>
    <x:row r="1046" spans="1:7" x14ac:dyDescent="0.25">
      <x:c r="B1046" s="96">
        <x:v>2/6/2018</x:v>
      </x:c>
      <x:c r="C1046" s="97">
        <x:v>Cynthia Ramon 713-861-2343 /vnaik@fprus.com</x:v>
      </x:c>
      <x:c r="D1046" s="97" t="str">
        <x:v>QLA09007</x:v>
      </x:c>
      <x:c r="E1046" s="97">
        <x:v>Canon IR 400</x:v>
      </x:c>
      <x:c r="F1046" s="97">
        <x:v>1007 - Houston Central</x:v>
      </x:c>
      <x:c r="G1046" s="97" t="str">
        <x:v>14,718</x:v>
      </x:c>
      <x:c r="H1046" s="97" t="str">
        <x:v>Loud noises when printing.</x:v>
      </x:c>
      <x:c r="I1046" s="98" t="str">
        <x:v>Closing Notes:  2/6/18, 1:26-2:29pm – Replaced fixing assembly, tested OK. PC:  295,098 2/12/2018: MSC help desk closed the call.  Call complete. </x:v>
      </x:c>
    </x:row>
    <x:row r="1047" spans="1:7" x14ac:dyDescent="0.25">
      <x:c r="B1047" s="90">
        <x:v>3/10/2017</x:v>
      </x:c>
      <x:c r="C1047" s="26">
        <x:v>Joann Ontiveros 713-861-2343 /areichhart@fprus.com</x:v>
      </x:c>
      <x:c r="D1047" s="26" t="str">
        <x:v>QLA09007</x:v>
      </x:c>
      <x:c r="E1047" s="26">
        <x:v>Canon IR 400</x:v>
      </x:c>
      <x:c r="F1047" s="26">
        <x:v>1007 - Houston Central</x:v>
      </x:c>
      <x:c r="G1047" s="26" t="n">
        <x:v>14718.000000</x:v>
      </x:c>
      <x:c r="H1047" s="26" t="str">
        <x:v>paper tray sensor in tray 1 may have gone out. there is letter sized paper in tray 1, however, the copier is reporting legal sized paper in tray 1.</x:v>
      </x:c>
      <x:c r="I1047" s="91" t="str">
        <x:v>3/13/2017: tech is going back out this afternoon with part. 3/14/2017: Stewart; replaced the paper size sensor.  Tested ok.  Spoke to Shane, ok to close.  Call complete. </x:v>
      </x:c>
    </x:row>
    <x:row r="1048" spans="1:7" x14ac:dyDescent="0.25">
      <x:c r="B1048" s="96">
        <x:v>7/23/2015</x:v>
      </x:c>
      <x:c r="C1048" s="97">
        <x:v>Jason Graegrey 713-554-8500 /vnaik@fprus.com</x:v>
      </x:c>
      <x:c r="D1048" s="97" t="str">
        <x:v>QLA09015</x:v>
      </x:c>
      <x:c r="E1048" s="97">
        <x:v>Canon IR 400</x:v>
      </x:c>
      <x:c r="F1048" s="97">
        <x:v>1049 - Houston HVAC</x:v>
      </x:c>
      <x:c r="G1048" s="97" t="str">
        <x:v>989</x:v>
      </x:c>
      <x:c r="H1048" s="97" t="str">
        <x:v>Top feeder is not working.</x:v>
      </x:c>
      <x:c r="I1048" s="98" t="str">
        <x:v>7/24:  Left message w/Jason.Closing Notes:  7/23/15 - Cleaned optics, replaced ADF rollers.  Replaced sep pad.  Call complete. PC:  25,004</x:v>
      </x:c>
    </x:row>
    <x:row r="1049" spans="1:7" x14ac:dyDescent="0.25">
      <x:c r="B1049" s="90">
        <x:v>10/16/2015</x:v>
      </x:c>
      <x:c r="C1049" s="26">
        <x:v>Jason Greagrey 713-554-8500 /vnaik@fprus.com</x:v>
      </x:c>
      <x:c r="D1049" s="26" t="str">
        <x:v>QLA09015</x:v>
      </x:c>
      <x:c r="E1049" s="26">
        <x:v>Canon IR 400</x:v>
      </x:c>
      <x:c r="F1049" s="26">
        <x:v>1049 - Houston HVAC</x:v>
      </x:c>
      <x:c r="G1049" s="26" t="n">
        <x:v>989.000000</x:v>
      </x:c>
      <x:c r="H1049" s="26" t="str">
        <x:v>Keeps jamming.</x:v>
      </x:c>
      <x:c r="I1049" s="91" t="str">
        <x:v>10/19:  Spoke w/Jason it is working to his satisfaction.  Call complete.  Marked complete.</x:v>
      </x:c>
    </x:row>
    <x:row r="1050" spans="1:7" x14ac:dyDescent="0.25">
      <x:c r="B1050" s="96">
        <x:v>4/28/2015</x:v>
      </x:c>
      <x:c r="C1050" s="97">
        <x:v>Jason Graegrey 713-554-8500 /vnaik@fprus.com</x:v>
      </x:c>
      <x:c r="D1050" s="97" t="str">
        <x:v>QLA09015</x:v>
      </x:c>
      <x:c r="E1050" s="97">
        <x:v>Canon IR 400</x:v>
      </x:c>
      <x:c r="F1050" s="97">
        <x:v>1049 - Houston HVAC</x:v>
      </x:c>
      <x:c r="G1050" s="97" t="str">
        <x:v>989</x:v>
      </x:c>
      <x:c r="H1050" s="97" t="str">
        <x:v>Scans aren't clear.</x:v>
      </x:c>
      <x:c r="I1050" s="98" t="str">
        <x:v>4/29/15 Left VM for Jason. Stewart confirmed issue has been resolved. </x:v>
      </x:c>
    </x:row>
    <x:row r="1051" spans="1:7" x14ac:dyDescent="0.25">
      <x:c r="B1051" s="90">
        <x:v>8/11/2016</x:v>
      </x:c>
      <x:c r="C1051" s="26">
        <x:v>Jay Martinez 713-554-8500 /areichhart@fprus.com</x:v>
      </x:c>
      <x:c r="D1051" s="26" t="str">
        <x:v>QLA09015</x:v>
      </x:c>
      <x:c r="E1051" s="26">
        <x:v>Canon IR 400</x:v>
      </x:c>
      <x:c r="F1051" s="26">
        <x:v>1049 - Houston HVAC</x:v>
      </x:c>
      <x:c r="G1051" s="26" t="n">
        <x:v>989.000000</x:v>
      </x:c>
      <x:c r="H1051" s="26" t="str">
        <x:v>Printer QLA09015 has an error and states "Error unavailable to use"</x:v>
      </x:c>
      <x:c r="I1051" s="91" t="str">
        <x:v> 8/18/2016: Stewart is still researching to resolve issue.  Updated Pricilla, device is working, she is ok with device.  8/19/2016: Spoke w/Pricilla, the device is now working to her satisfaction.  COS; replaced cassette 1 pick up assembly, tested good...</x:v>
      </x:c>
    </x:row>
    <x:row r="1052" spans="1:7" x14ac:dyDescent="0.25">
      <x:c r="B1052" s="96">
        <x:v>12/19/2016</x:v>
      </x:c>
      <x:c r="C1052" s="97">
        <x:v>Jay Martinez 713-554-8500 /vnaik@fprus.com</x:v>
      </x:c>
      <x:c r="D1052" s="97" t="str">
        <x:v>QLA09015</x:v>
      </x:c>
      <x:c r="E1052" s="97">
        <x:v>Canon IR 400</x:v>
      </x:c>
      <x:c r="F1052" s="97">
        <x:v>1049 - Houston HVAC</x:v>
      </x:c>
      <x:c r="G1052" s="97" t="str">
        <x:v>989</x:v>
      </x:c>
      <x:c r="H1052" s="97" t="str">
        <x:v>Will not scan TIFF files - admin credentials have been changed - unable to log in through portal.</x:v>
      </x:c>
      <x:c r="I1052" s="98" t="str">
        <x:v>12/20/2016: Stewart; Changed admin to 8888. Removed restrictions on email size. Tested okay.  Spoke w/Emily, it is now working to her satisfaction.  Call complete. </x:v>
      </x:c>
    </x:row>
    <x:row r="1053" spans="1:7" x14ac:dyDescent="0.25">
      <x:c r="B1053" s="90">
        <x:v>9/15/2016</x:v>
      </x:c>
      <x:c r="C1053" s="26">
        <x:v>Greg Meyer 713-861-2343 /vnaik@fprus.com</x:v>
      </x:c>
      <x:c r="D1053" s="26" t="str">
        <x:v>QLA09023</x:v>
      </x:c>
      <x:c r="E1053" s="26">
        <x:v>Canon IR 400</x:v>
      </x:c>
      <x:c r="F1053" s="26">
        <x:v>1007 - Houston Central</x:v>
      </x:c>
      <x:c r="G1053" s="26" t="n">
        <x:v>8795.000000</x:v>
      </x:c>
      <x:c r="H1053" s="26" t="str">
        <x:v>"load paper error" even though tray has paper in it.</x:v>
      </x:c>
      <x:c r="I1053" s="91" t="str">
        <x:v>No Work Order Remarks</x:v>
      </x:c>
    </x:row>
    <x:row r="1054" spans="1:7" x14ac:dyDescent="0.25">
      <x:c r="B1054" s="96">
        <x:v>9/22/2016</x:v>
      </x:c>
      <x:c r="C1054" s="97">
        <x:v>Greg Meyer 713-861-2343 /vnaik@fprus.com</x:v>
      </x:c>
      <x:c r="D1054" s="97" t="str">
        <x:v>QLA09023</x:v>
      </x:c>
      <x:c r="E1054" s="97">
        <x:v>Canon IR 400</x:v>
      </x:c>
      <x:c r="F1054" s="97">
        <x:v>1007 - Houston Central</x:v>
      </x:c>
      <x:c r="G1054" s="97" t="str">
        <x:v>8,795</x:v>
      </x:c>
      <x:c r="H1054" s="97" t="str">
        <x:v>Paper jams every time they print.</x:v>
      </x:c>
      <x:c r="I1054" s="98" t="str">
        <x:v>Closing Notes:  9/22/16, 11:08-11:50am - Replaced C1&amp;2 feed rollers and drum. Cleaned and ran test prints from all tray - OK.  PC: 176,012  9/26/16 - MSC closed the call.</x:v>
      </x:c>
    </x:row>
    <x:row r="1055" spans="1:7" x14ac:dyDescent="0.25">
      <x:c r="B1055" s="90">
        <x:v>10/1/2018</x:v>
      </x:c>
      <x:c r="C1055" s="26">
        <x:v>Shane Cleveland 713-865-7757 /vnaik@fprus.com</x:v>
      </x:c>
      <x:c r="D1055" s="26" t="str">
        <x:v>QLA09023</x:v>
      </x:c>
      <x:c r="E1055" s="26">
        <x:v>Canon IR 400</x:v>
      </x:c>
      <x:c r="F1055" s="26">
        <x:v>1007 - Houston Central</x:v>
      </x:c>
      <x:c r="G1055" s="26" t="n">
        <x:v>8795.000000</x:v>
      </x:c>
      <x:c r="H1055" s="26" t="str">
        <x:v>Grinding noise and poor CQ.</x:v>
      </x:c>
      <x:c r="I1055" s="91" t="str">
        <x:v>10/2/2018: Stewart; Replace drum, adf separation pad &amp; fuser assembly(nii).  Upgrade system software.  Empty waste toner container.  Perform general cleaning.  Test ok. Spoke w/Shane, ok to close.  Call complete. </x:v>
      </x:c>
    </x:row>
    <x:row r="1056" spans="1:7" x14ac:dyDescent="0.25">
      <x:c r="B1056" s="96">
        <x:v>9/13/2017</x:v>
      </x:c>
      <x:c r="C1056" s="97">
        <x:v>Greg Meyer 713-861-2343 /vnaik@fprus.com</x:v>
      </x:c>
      <x:c r="D1056" s="97" t="str">
        <x:v>QLA09023</x:v>
      </x:c>
      <x:c r="E1056" s="97">
        <x:v>Canon IR 400</x:v>
      </x:c>
      <x:c r="F1056" s="97">
        <x:v>1007 - Houston Central</x:v>
      </x:c>
      <x:c r="G1056" s="97" t="str">
        <x:v>8,795</x:v>
      </x:c>
      <x:c r="H1056" s="97" t="str">
        <x:v>Grinding noises after being serviced last week.  Quotes printer</x:v>
      </x:c>
      <x:c r="I1056" s="98" t="str">
        <x:v>9/18/2017: Stewart; called for noise.  Finisher exit tray knocked out of place.  Install a set screw on the rear of the tray to hold it in place.  9/19/2017: Left VM for Greg.  Call complete. </x:v>
      </x:c>
    </x:row>
    <x:row r="1057" spans="1:7" x14ac:dyDescent="0.25">
      <x:c r="B1057" s="90">
        <x:v>8/31/2017</x:v>
      </x:c>
      <x:c r="C1057" s="26">
        <x:v>Greg Meyer 713-861-2343 /vnaik@fprus.com</x:v>
      </x:c>
      <x:c r="D1057" s="26" t="str">
        <x:v>QLA09023</x:v>
      </x:c>
      <x:c r="E1057" s="26">
        <x:v>Canon IR 400</x:v>
      </x:c>
      <x:c r="F1057" s="26">
        <x:v>1007 - Houston Central</x:v>
      </x:c>
      <x:c r="G1057" s="26" t="n">
        <x:v>8795.000000</x:v>
      </x:c>
      <x:c r="H1057" s="26" t="str">
        <x:v>Making a loud clicking noise.  Machine only prints intermittently.</x:v>
      </x:c>
      <x:c r="I1057" s="91" t="str">
        <x:v>9/5/2017: Stewart; cleaned feeder, replaced cassette 1 rollers.  Fuser making noise &amp; jamming.  Cleaned fuser.  Fuser issue resolved.   Kept getting busy signal.  Unable to reach Greg.  Call complete. </x:v>
      </x:c>
    </x:row>
    <x:row r="1058" spans="1:7" x14ac:dyDescent="0.25">
      <x:c r="B1058" s="96">
        <x:v>7/8/2016</x:v>
      </x:c>
      <x:c r="C1058" s="97">
        <x:v>Brad Roberts 281-499-3299 /vnaik@fprus.com</x:v>
      </x:c>
      <x:c r="D1058" s="97" t="str">
        <x:v>QLA09026</x:v>
      </x:c>
      <x:c r="E1058" s="97">
        <x:v>Canon IR 400</x:v>
      </x:c>
      <x:c r="F1058" s="97">
        <x:v>1041 - Stafford</x:v>
      </x:c>
      <x:c r="G1058" s="97" t="str">
        <x:v>3,142</x:v>
      </x:c>
      <x:c r="H1058" s="97" t="str">
        <x:v>Top feeder is pulling in multiple pages at once.  Feed roller looks worn</x:v>
      </x:c>
      <x:c r="I1058" s="98" t="str">
        <x:v>7/11/2016: Spoke w/Brad, it is now working to his satisfaction. Call complete. </x:v>
      </x:c>
    </x:row>
    <x:row r="1059" spans="1:7" x14ac:dyDescent="0.25">
      <x:c r="B1059" s="90">
        <x:v>2/22/2018</x:v>
      </x:c>
      <x:c r="C1059" s="26">
        <x:v>Dwight 281-499-3299 /dbeadle@morsco.com</x:v>
      </x:c>
      <x:c r="D1059" s="26" t="str">
        <x:v>QLA09026</x:v>
      </x:c>
      <x:c r="E1059" s="26">
        <x:v>Canon IR 400</x:v>
      </x:c>
      <x:c r="F1059" s="26">
        <x:v>1041 - Stafford</x:v>
      </x:c>
      <x:c r="G1059" s="26" t="n">
        <x:v>3142.000000</x:v>
      </x:c>
      <x:c r="H1059" s="26" t="str">
        <x:v>Needs cleaning/adjustment. Black marks print on each side edge of copies or print.</x:v>
      </x:c>
      <x:c r="I1059" s="91" t="str">
        <x:v>2/23/2018: Replaced drum unit.  Ran auto gradation.  Cleaned optics, interior, adf.  Tested ok.  Emailed Dwight.  Call complete. </x:v>
      </x:c>
    </x:row>
    <x:row r="1060" spans="1:7" x14ac:dyDescent="0.25">
      <x:c r="B1060" s="96">
        <x:v>8/8/2017</x:v>
      </x:c>
      <x:c r="C1060" s="97">
        <x:v>Edward Cuellar 956-546-5300 /areichhart@fprus.com</x:v>
      </x:c>
      <x:c r="D1060" s="97" t="str">
        <x:v>QLA09047</x:v>
      </x:c>
      <x:c r="E1060" s="97">
        <x:v>Canon IR 400</x:v>
      </x:c>
      <x:c r="F1060" s="97">
        <x:v>1055 - Brownsville</x:v>
      </x:c>
      <x:c r="G1060" s="97" t="str">
        <x:v>486</x:v>
      </x:c>
      <x:c r="H1060" s="97" t="str">
        <x:v>Scanner has huge line on papers being scanned, cleaned it but it didn’t work.</x:v>
      </x:c>
      <x:c r="I1060" s="98" t="str">
        <x:v>8/9/2017: Spoke w/Edward, it is now working to his satisfaction.  Call complete. </x:v>
      </x:c>
    </x:row>
    <x:row r="1061" spans="1:7" x14ac:dyDescent="0.25">
      <x:c r="B1061" s="90">
        <x:v>4/5/2017</x:v>
      </x:c>
      <x:c r="C1061" s="26">
        <x:v>Trisha Flores 956-616-4412 /vnaik@fprus.com</x:v>
      </x:c>
      <x:c r="D1061" s="26" t="str">
        <x:v>QLA09047</x:v>
      </x:c>
      <x:c r="E1061" s="26">
        <x:v>Canon IR 400</x:v>
      </x:c>
      <x:c r="F1061" s="26">
        <x:v>1055 - Brownsville</x:v>
      </x:c>
      <x:c r="G1061" s="26" t="n">
        <x:v>486.000000</x:v>
      </x:c>
      <x:c r="H1061" s="26" t="str">
        <x:v>Crumpling pages printed.  Jamming 3 different places in machine. Changing paper did not resolve issue.</x:v>
      </x:c>
      <x:c r="I1061" s="91" t="str">
        <x:v>4/6/2017: Spoke w Trisha, it is now working to her satisfaction.  Call complete. </x:v>
      </x:c>
    </x:row>
    <x:row r="1062" spans="1:7" x14ac:dyDescent="0.25">
      <x:c r="B1062" s="96">
        <x:v>10/3/2018</x:v>
      </x:c>
      <x:c r="C1062" s="97">
        <x:v>Edward Cuellar 956-546-5300 /vnaik@fprus.com</x:v>
      </x:c>
      <x:c r="D1062" s="97" t="str">
        <x:v>QLA09047</x:v>
      </x:c>
      <x:c r="E1062" s="97">
        <x:v>Canon IR 400</x:v>
      </x:c>
      <x:c r="F1062" s="97">
        <x:v>1055 - Brownsville</x:v>
      </x:c>
      <x:c r="G1062" s="97" t="str">
        <x:v>486</x:v>
      </x:c>
      <x:c r="H1062" s="97" t="str">
        <x:v>Lots of streaks on pages when printing.</x:v>
      </x:c>
      <x:c r="I1062" s="98" t="str">
        <x:v>10/4/2018: CD; Cleaned slit glass, cleaned the whole machine, replaced feed &amp; sep rollers for tray 1.  Issue resolved.  Phone kept ringing, unable to reach Edward.  Call complete. </x:v>
      </x:c>
    </x:row>
    <x:row r="1063" spans="1:7" x14ac:dyDescent="0.25">
      <x:c r="B1063" s="90">
        <x:v>8/13/2015</x:v>
      </x:c>
      <x:c r="C1063" s="26">
        <x:v>Pablo Galindo 972-650-0700 /jrogers@fprus.com</x:v>
      </x:c>
      <x:c r="D1063" s="26" t="str">
        <x:v>QLA09047</x:v>
      </x:c>
      <x:c r="E1063" s="26">
        <x:v>Canon IR 400</x:v>
      </x:c>
      <x:c r="F1063" s="26">
        <x:v>1055 - Brownsville</x:v>
      </x:c>
      <x:c r="G1063" s="26" t="n">
        <x:v>486.000000</x:v>
      </x:c>
      <x:c r="H1063" s="26" t="str">
        <x:v>012F75 error code. jammed. tried removing paper, still gives same jam error.</x:v>
      </x:c>
      <x:c r="I1063" s="91" t="str">
        <x:v>8/14:  Per MSC help desk issue has been resolved.  Call complete.  Marked complete.</x:v>
      </x:c>
    </x:row>
    <x:row r="1064" spans="1:7" x14ac:dyDescent="0.25">
      <x:c r="B1064" s="96">
        <x:v>12/12/2016</x:v>
      </x:c>
      <x:c r="C1064" s="97">
        <x:v>Mark Kois 469-804-0643 /vnaik@fprus.com</x:v>
      </x:c>
      <x:c r="D1064" s="97" t="str">
        <x:v>QLA09140</x:v>
      </x:c>
      <x:c r="E1064" s="97">
        <x:v>Canon IR 400</x:v>
      </x:c>
      <x:c r="F1064" s="97">
        <x:v>1114 - Uvalde</x:v>
      </x:c>
      <x:c r="G1064" s="97" t="str">
        <x:v>468</x:v>
      </x:c>
      <x:c r="H1064" s="97" t="str">
        <x:v>Will not connect to network.</x:v>
      </x:c>
      <x:c r="I1064" s="98" t="str">
        <x:v>12/13/2016: CD; service call still pending for service.  They are trying to locate a different tech. 12/19/2016: IT has closed this call.  Call complete. </x:v>
      </x:c>
    </x:row>
    <x:row r="1065" spans="1:7" x14ac:dyDescent="0.25">
      <x:c r="B1065" s="90">
        <x:v>1/12/2017</x:v>
      </x:c>
      <x:c r="C1065" s="26">
        <x:v>Ronnie Sprenger 830-275-4800 /areichhart@fprus.com</x:v>
      </x:c>
      <x:c r="D1065" s="26" t="str">
        <x:v>QLA09140</x:v>
      </x:c>
      <x:c r="E1065" s="26">
        <x:v>Canon IR 400</x:v>
      </x:c>
      <x:c r="F1065" s="26">
        <x:v>1114 - Uvalde</x:v>
      </x:c>
      <x:c r="G1065" s="26" t="n">
        <x:v>468.000000</x:v>
      </x:c>
      <x:c r="H1065" s="26" t="str">
        <x:v>Replacement of a fax board - billable call 
approved by Jason (IT MSC)</x:v>
      </x:c>
      <x:c r="I1065" s="91" t="str">
        <x:v>  1/24/2017: Emailed Tech for ETA. 1/25/2017: waiting for ETA for part.  Emailed CAM for assistance.  1/26/2017: tech is going out today with part. 1/27/2017: CD; issue resolved.  Spoke w/Jay, it is now working to his satisfaction.  Call complete. </x:v>
      </x:c>
    </x:row>
    <x:row r="1066" spans="1:7" x14ac:dyDescent="0.25">
      <x:c r="B1066" s="96">
        <x:v>9/19/2016</x:v>
      </x:c>
      <x:c r="C1066" s="97">
        <x:v>Ernie White 903-984-5566 /vnaik@fprus.com</x:v>
      </x:c>
      <x:c r="D1066" s="97" t="str">
        <x:v>QLA09259</x:v>
      </x:c>
      <x:c r="E1066" s="97">
        <x:v>Canon IR 400</x:v>
      </x:c>
      <x:c r="F1066" s="97">
        <x:v>1021 - Kilgore</x:v>
      </x:c>
      <x:c r="G1066" s="97" t="str">
        <x:v>993</x:v>
      </x:c>
      <x:c r="H1066" s="97" t="str">
        <x:v>Display intermittently stops working.</x:v>
      </x:c>
      <x:c r="I1066" s="98" t="str">
        <x:v> 9/27/2016: emailed tech for update.  9/28/2016: Spoke w/Ernie, it is now working to his satisfaction.   CD; replaced control panel on 9/22.  Call complete. </x:v>
      </x:c>
    </x:row>
    <x:row r="1067" spans="1:7" x14ac:dyDescent="0.25">
      <x:c r="B1067" s="90">
        <x:v>8/16/2016</x:v>
      </x:c>
      <x:c r="C1067" s="26">
        <x:v>Ernie White 903-984-5566 /vnaik@fprus.com</x:v>
      </x:c>
      <x:c r="D1067" s="26" t="str">
        <x:v>QLA09259</x:v>
      </x:c>
      <x:c r="E1067" s="26">
        <x:v>Canon IR 400</x:v>
      </x:c>
      <x:c r="F1067" s="26">
        <x:v>1021 - Kilgore</x:v>
      </x:c>
      <x:c r="G1067" s="26" t="n">
        <x:v>993.000000</x:v>
      </x:c>
      <x:c r="H1067" s="26" t="str">
        <x:v>LCD screen randomly goes out or has a bunch of lines on it.</x:v>
      </x:c>
      <x:c r="I1067" s="91" t="str">
        <x:v>8/17/2016: Spoke w/Ernie, tech was out, ok to close call.  Call complete. </x:v>
      </x:c>
    </x:row>
    <x:row r="1068" spans="1:7" x14ac:dyDescent="0.25">
      <x:c r="B1068" s="96">
        <x:v>7/9/2015</x:v>
      </x:c>
      <x:c r="C1068" s="97">
        <x:v>Beau Ellis 214-447-0411 /smoore@fprus.com</x:v>
      </x:c>
      <x:c r="D1068" s="97" t="str">
        <x:v>QLA09259</x:v>
      </x:c>
      <x:c r="E1068" s="97">
        <x:v>Canon IR 400</x:v>
      </x:c>
      <x:c r="F1068" s="97">
        <x:v>1021 - Kilgore</x:v>
      </x:c>
      <x:c r="G1068" s="97" t="str">
        <x:v>993</x:v>
      </x:c>
      <x:c r="H1068" s="97" t="str">
        <x:v>jamming every 2-3 pages</x:v>
      </x:c>
      <x:c r="I1068" s="98" t="str">
        <x:v>7/9/15 - Call closed by Morrison IT </x:v>
      </x:c>
    </x:row>
    <x:row r="1069" spans="1:7" x14ac:dyDescent="0.25">
      <x:c r="B1069" s="90">
        <x:v>6/29/2015</x:v>
      </x:c>
      <x:c r="C1069" s="26">
        <x:v>Lisa Armstrong 903-984-5566 /vnaik@fprus.com</x:v>
      </x:c>
      <x:c r="D1069" s="26" t="str">
        <x:v>QLA09259</x:v>
      </x:c>
      <x:c r="E1069" s="26">
        <x:v>Canon IR 400</x:v>
      </x:c>
      <x:c r="F1069" s="26">
        <x:v>1021 - Kilgore</x:v>
      </x:c>
      <x:c r="G1069" s="26" t="n">
        <x:v>993.000000</x:v>
      </x:c>
      <x:c r="H1069" s="26" t="str">
        <x:v>Issues with scanning to email.  IT confirmed that "SMTP" was unchecked on machine.</x:v>
      </x:c>
      <x:c r="I1069" s="91" t="str">
        <x:v>7/1: Per Lisa - Tech cam out on 6/30, reset and fixed issue. </x:v>
      </x:c>
    </x:row>
    <x:row r="1070" spans="1:7" x14ac:dyDescent="0.25">
      <x:c r="B1070" s="96">
        <x:v>5/17/2018</x:v>
      </x:c>
      <x:c r="C1070" s="97">
        <x:v>Brandon Adams 903-984-5566 /areichhart@fprus.com</x:v>
      </x:c>
      <x:c r="D1070" s="97" t="str">
        <x:v>QLA09259</x:v>
      </x:c>
      <x:c r="E1070" s="97">
        <x:v>Canon IR 400</x:v>
      </x:c>
      <x:c r="F1070" s="97">
        <x:v>1021 - Kilgore</x:v>
      </x:c>
      <x:c r="G1070" s="97" t="str">
        <x:v>993</x:v>
      </x:c>
      <x:c r="H1070" s="97" t="str">
        <x:v>touch screen on the copier is not working. Users can still print to it, but no scanning or copying capability is available</x:v>
      </x:c>
      <x:c r="I1070" s="98" t="str">
        <x:v>5/21/2018: They have not seen a tech.  Emailed for an ETA.   5/22/2018: Emailed for an update.  5/23/2018: Emailed for an update.  5/24/2018: Canon; issue resolved.   Spoke w/Brandon, issue resolved.  Call complete. </x:v>
      </x:c>
    </x:row>
    <x:row r="1071" spans="1:7" x14ac:dyDescent="0.25">
      <x:c r="B1071" s="90">
        <x:v>5/9/2017</x:v>
      </x:c>
      <x:c r="C1071" s="26">
        <x:v>Ernie White 903-984-5566 /vnaik@fprus.com</x:v>
      </x:c>
      <x:c r="D1071" s="26" t="str">
        <x:v>QLA09259</x:v>
      </x:c>
      <x:c r="E1071" s="26">
        <x:v>Canon IR 400</x:v>
      </x:c>
      <x:c r="F1071" s="26">
        <x:v>1021 - Kilgore</x:v>
      </x:c>
      <x:c r="G1071" s="26" t="n">
        <x:v>993.000000</x:v>
      </x:c>
      <x:c r="H1071" s="26" t="str">
        <x:v>LCD screen blank, keeps going out.</x:v>
      </x:c>
      <x:c r="I1071" s="91" t="str">
        <x:v>5/10/2017: Spoke w/Lisa, it is now working to her satisfaction.  Call complete. </x:v>
      </x:c>
    </x:row>
    <x:row r="1072" spans="1:7" x14ac:dyDescent="0.25">
      <x:c r="B1072" s="96">
        <x:v>4/25/2017</x:v>
      </x:c>
      <x:c r="C1072" s="97">
        <x:v>Ernie White 903-984-5566 /vnaik@fprus.com</x:v>
      </x:c>
      <x:c r="D1072" s="97" t="str">
        <x:v>QLA09259</x:v>
      </x:c>
      <x:c r="E1072" s="97">
        <x:v>Canon IR 400</x:v>
      </x:c>
      <x:c r="F1072" s="97">
        <x:v>1021 - Kilgore</x:v>
      </x:c>
      <x:c r="G1072" s="97" t="str">
        <x:v>993</x:v>
      </x:c>
      <x:c r="H1072" s="97" t="str">
        <x:v>Control panel screen sometimes goes dark.</x:v>
      </x:c>
      <x:c r="I1072" s="98" t="str">
        <x:v>4/26/2017: Spoke w/Ernie, still having issues.  Emailed tech for update.   4/27/2017: emailed the tech to get a more detailed report. 4/28/2017: Left VM for Ernie.  CD; Replaced control panel.  Call complete. </x:v>
      </x:c>
    </x:row>
    <x:row r="1073" spans="1:7" x14ac:dyDescent="0.25">
      <x:c r="B1073" s="90">
        <x:v>2/7/2017</x:v>
      </x:c>
      <x:c r="C1073" s="26">
        <x:v>Monty Roberts 713-554-8580 /areichhart@fprus.com</x:v>
      </x:c>
      <x:c r="D1073" s="26" t="str">
        <x:v>QLA09274</x:v>
      </x:c>
      <x:c r="E1073" s="26">
        <x:v>Canon IR 400</x:v>
      </x:c>
      <x:c r="F1073" s="26">
        <x:v>1068 - Rosenberg</x:v>
      </x:c>
      <x:c r="G1073" s="26" t="n">
        <x:v>113.000000</x:v>
      </x:c>
      <x:c r="H1073" s="26" t="str">
        <x:v>has error and red led lighting up. not printing print jobs. printer is online and we can get to the interface.</x:v>
      </x:c>
      <x:c r="I1073" s="91" t="str">
        <x:v>2/8/2017: Stewart; cleaned optics.  Reset copier &amp; copier started to print again.  Shane said they are probably having network issues.  Suggested to have their network people check out their network system.  Copier ok.  Left VM for Monty.  Call complete. </x:v>
      </x:c>
    </x:row>
    <x:row r="1074" spans="1:7" x14ac:dyDescent="0.25">
      <x:c r="B1074" s="96">
        <x:v>8/20/2015</x:v>
      </x:c>
      <x:c r="C1074" s="97">
        <x:v>Alyssa Tumbleson 972-432-4972 /vnaik@fprus.com</x:v>
      </x:c>
      <x:c r="D1074" s="97" t="str">
        <x:v>QLA09321</x:v>
      </x:c>
      <x:c r="E1074" s="97">
        <x:v>Canon IR 400</x:v>
      </x:c>
      <x:c r="F1074" s="97">
        <x:v>1106 - Dallas Expressions Home Gallery</x:v>
      </x:c>
      <x:c r="G1074" s="97" t="str">
        <x:v>1,332</x:v>
      </x:c>
      <x:c r="H1074" s="97" t="str">
        <x:v>Three inch yellow streaks down the right side of pages. Alyssa's extension is 777</x:v>
      </x:c>
      <x:c r="I1074" s="98" t="str">
        <x:v>No Work Order Remarks</x:v>
      </x:c>
    </x:row>
    <x:row r="1075" spans="1:7" x14ac:dyDescent="0.25">
      <x:c r="B1075" s="90">
        <x:v>1/13/2015</x:v>
      </x:c>
      <x:c r="C1075" s="26">
        <x:v>Alisa Tumleson 972-432-4972 /arieper@fprus.com</x:v>
      </x:c>
      <x:c r="D1075" s="26" t="str">
        <x:v>QLA09321</x:v>
      </x:c>
      <x:c r="E1075" s="26">
        <x:v>Canon IR 400</x:v>
      </x:c>
      <x:c r="F1075" s="26">
        <x:v>1106 - Dallas Expressions Home Gallery</x:v>
      </x:c>
      <x:c r="G1075" s="26" t="n">
        <x:v>1332.000000</x:v>
      </x:c>
      <x:c r="H1075" s="26" t="str">
        <x:v>error code: E000540-0001</x:v>
      </x:c>
      <x:c r="I1075" s="91" t="str">
        <x:v>1/14/15 Alisa confirmed issue has been resolved. </x:v>
      </x:c>
    </x:row>
    <x:row r="1076" spans="1:7" x14ac:dyDescent="0.25">
      <x:c r="B1076" s="96">
        <x:v>12/9/2015</x:v>
      </x:c>
      <x:c r="C1076" s="97">
        <x:v>Alyssa Tumbleson 972-432-4972 /vnaik@fprus.com</x:v>
      </x:c>
      <x:c r="D1076" s="97" t="str">
        <x:v>QLA09321</x:v>
      </x:c>
      <x:c r="E1076" s="97">
        <x:v>Canon IR 400</x:v>
      </x:c>
      <x:c r="F1076" s="97">
        <x:v>1106 - Dallas Expressions Home Gallery</x:v>
      </x:c>
      <x:c r="G1076" s="97" t="str">
        <x:v>1,332</x:v>
      </x:c>
      <x:c r="H1076" s="97" t="str">
        <x:v>EXTREMELY squeaky printer - sounds like a hamster wheel.</x:v>
      </x:c>
      <x:c r="I1076" s="98" t="str">
        <x:v>12/11:  Spoke w/Alyssa tech has been out R/S for more time.  Tech could not get squeaking to stop.   12/15:  Spoke w/Alyssa tech has not been back out.  Called Stewart tech will be out today.  12/16:  Spoke w/Alyssa it is working to her satisfaction.  ...</x:v>
      </x:c>
    </x:row>
    <x:row r="1077" spans="1:7" x14ac:dyDescent="0.25">
      <x:c r="B1077" s="90">
        <x:v>8/25/2017</x:v>
      </x:c>
      <x:c r="C1077" s="26">
        <x:v>Greg Haczynski 9724324972 /vnaik@fprus.com</x:v>
      </x:c>
      <x:c r="D1077" s="26" t="str">
        <x:v>QLA09321</x:v>
      </x:c>
      <x:c r="E1077" s="26">
        <x:v>Canon IR 400</x:v>
      </x:c>
      <x:c r="F1077" s="26">
        <x:v>1106 - Dallas Expressions Home Gallery</x:v>
      </x:c>
      <x:c r="G1077" s="26" t="n">
        <x:v>1332.000000</x:v>
      </x:c>
      <x:c r="H1077" s="26" t="str">
        <x:v>Not scanning.  Keeps giving error code but unable to get into settings menu to make configure changes</x:v>
      </x:c>
      <x:c r="I1077" s="91" t="str">
        <x:v>8/28/2017  Spoke w/Lauren, issue resolved.  Now having problems with scan to email - she is going to contact her help desk to trouble shoot and have them put a new call in if it can't be resolved.  Call complete. </x:v>
      </x:c>
    </x:row>
    <x:row r="1078" spans="1:7" x14ac:dyDescent="0.25">
      <x:c r="B1078" s="96">
        <x:v>8/29/2017</x:v>
      </x:c>
      <x:c r="C1078" s="97">
        <x:v>Jennifer Knox Preston 972-996-2013 /vnaik@fprus.com</x:v>
      </x:c>
      <x:c r="D1078" s="97" t="str">
        <x:v>QLA09321</x:v>
      </x:c>
      <x:c r="E1078" s="97">
        <x:v>Canon IR 400</x:v>
      </x:c>
      <x:c r="F1078" s="97">
        <x:v>1106 - Dallas Expressions Home Gallery</x:v>
      </x:c>
      <x:c r="G1078" s="97" t="str">
        <x:v>1,332</x:v>
      </x:c>
      <x:c r="H1078" s="97" t="str">
        <x:v>Will not scan to email. Tech was out yesterday and fixed issue but now machine prints an error message when trying to scan.</x:v>
      </x:c>
      <x:c r="I1078" s="98" t="str">
        <x:v>8/30/2017: Stewart; IT department reached out to your IT to get settings for this call and have not received a response. 8/31/2017: Stewart; issue resolved.  Left VM for Jennifer.  Call complete. </x:v>
      </x:c>
    </x:row>
    <x:row r="1079" spans="1:7" x14ac:dyDescent="0.25">
      <x:c r="B1079" s="90">
        <x:v>6/15/2016</x:v>
      </x:c>
      <x:c r="C1079" s="26">
        <x:v>Ryan Campise 903-234-2183 /vnaik@fprus.com</x:v>
      </x:c>
      <x:c r="D1079" s="26" t="str">
        <x:v>QLA09332</x:v>
      </x:c>
      <x:c r="E1079" s="26">
        <x:v>Canon IR 400</x:v>
      </x:c>
      <x:c r="F1079" s="26">
        <x:v>1027 - Longview</x:v>
      </x:c>
      <x:c r="G1079" s="26" t="n">
        <x:v>4558.000000</x:v>
      </x:c>
      <x:c r="H1079" s="26" t="str">
        <x:v>Making a "clunking" sound before it catches paper to copy or scan.  Also take a little bit of time to run print jobs.</x:v>
      </x:c>
      <x:c r="I1079" s="91" t="str">
        <x:v>6/16/2016: Spoke w/Jennifer (903-234-2183), it is now working to her satisfaction. Call complete. </x:v>
      </x:c>
    </x:row>
    <x:row r="1080" spans="1:7" x14ac:dyDescent="0.25">
      <x:c r="B1080" s="96">
        <x:v>7/12/2016</x:v>
      </x:c>
      <x:c r="C1080" s="97">
        <x:v>Ryan Campise  903-234-2183 /areichhart@fprus.com</x:v>
      </x:c>
      <x:c r="D1080" s="97" t="str">
        <x:v>QLA09332</x:v>
      </x:c>
      <x:c r="E1080" s="97">
        <x:v>Canon IR 400</x:v>
      </x:c>
      <x:c r="F1080" s="97">
        <x:v>1027 - Longview</x:v>
      </x:c>
      <x:c r="G1080" s="97" t="str">
        <x:v>4,558</x:v>
      </x:c>
      <x:c r="H1080" s="97" t="str">
        <x:v>pages not feeding properly and jamming</x:v>
      </x:c>
      <x:c r="I1080" s="98" t="str">
        <x:v>7/13/2016: Spoke w/Deanna, it is now working to her satisfaction.  Call complete. </x:v>
      </x:c>
    </x:row>
    <x:row r="1081" spans="1:7" x14ac:dyDescent="0.25">
      <x:c r="B1081" s="90">
        <x:v>7/27/2016</x:v>
      </x:c>
      <x:c r="C1081" s="26">
        <x:v>Ryan Campise  903-234-2183 /areichhart@fprus.com</x:v>
      </x:c>
      <x:c r="D1081" s="26" t="str">
        <x:v>QLA09332</x:v>
      </x:c>
      <x:c r="E1081" s="26">
        <x:v>Canon IR 400</x:v>
      </x:c>
      <x:c r="F1081" s="26">
        <x:v>1027 - Longview</x:v>
      </x:c>
      <x:c r="G1081" s="26" t="n">
        <x:v>4558.000000</x:v>
      </x:c>
      <x:c r="H1081" s="26" t="str">
        <x:v>Paper jammed - now it won't scan</x:v>
      </x:c>
      <x:c r="I1081" s="91" t="str">
        <x:v>7/28/2016: Spoke w/Deanna, it is now working to her satisfaction. Call complete. </x:v>
      </x:c>
    </x:row>
    <x:row r="1082" spans="1:7" x14ac:dyDescent="0.25">
      <x:c r="B1082" s="96">
        <x:v>7/14/2016</x:v>
      </x:c>
      <x:c r="C1082" s="97">
        <x:v>Ryan Campise 903-234-2183 /vnaik@fprus.com</x:v>
      </x:c>
      <x:c r="D1082" s="97" t="str">
        <x:v>QLA09332</x:v>
      </x:c>
      <x:c r="E1082" s="97">
        <x:v>Canon IR 400</x:v>
      </x:c>
      <x:c r="F1082" s="97">
        <x:v>1027 - Longview</x:v>
      </x:c>
      <x:c r="G1082" s="97" t="str">
        <x:v>4,558</x:v>
      </x:c>
      <x:c r="H1082" s="97" t="str">
        <x:v>Still making noises and producing poor CQ. 
Tech was able to fix feed problem.</x:v>
      </x:c>
      <x:c r="I1082" s="98" t="str">
        <x:v>7/14/2016: Spoke w/Deanna, it is now working to her satisfaction.  Call complete.</x:v>
      </x:c>
    </x:row>
    <x:row r="1083" spans="1:7" x14ac:dyDescent="0.25">
      <x:c r="B1083" s="90">
        <x:v>1/13/2016</x:v>
      </x:c>
      <x:c r="C1083" s="26">
        <x:v>Kevin Moore 903-234-2183 /vnaik@fprus.com</x:v>
      </x:c>
      <x:c r="D1083" s="26" t="str">
        <x:v>QLA09332</x:v>
      </x:c>
      <x:c r="E1083" s="26">
        <x:v>Canon IR 400</x:v>
      </x:c>
      <x:c r="F1083" s="26">
        <x:v>1027 - Longview</x:v>
      </x:c>
      <x:c r="G1083" s="26" t="n">
        <x:v>4558.000000</x:v>
      </x:c>
      <x:c r="H1083" s="26" t="str">
        <x:v>Still curling and tearing pages causing jams. Issues has gotten worse since tech was out.</x:v>
      </x:c>
      <x:c r="I1083" s="91" t="str">
        <x:v>1/14/2016:  Spoke w/Deanna tech has not been out yet.   Spoke w/Deanna tech made it out and it is working to her satisfacation.  Call complete.</x:v>
      </x:c>
    </x:row>
    <x:row r="1084" spans="1:7" x14ac:dyDescent="0.25">
      <x:c r="B1084" s="96">
        <x:v>1/8/2016</x:v>
      </x:c>
      <x:c r="C1084" s="97">
        <x:v>Kevin Moore 903-234-2183 /vnaik@fprus.com</x:v>
      </x:c>
      <x:c r="D1084" s="97" t="str">
        <x:v>QLA09332</x:v>
      </x:c>
      <x:c r="E1084" s="97">
        <x:v>Canon IR 400</x:v>
      </x:c>
      <x:c r="F1084" s="97">
        <x:v>1027 - Longview</x:v>
      </x:c>
      <x:c r="G1084" s="97" t="str">
        <x:v>4,558</x:v>
      </x:c>
      <x:c r="H1084" s="97" t="str">
        <x:v>Bunches pages together so they get jammed and tear. Also having issues with it pulling in pages for scans.</x:v>
      </x:c>
      <x:c r="I1084" s="98" t="str">
        <x:v>1/11/2016:  Spoke w/Deanna it is working to her satisfaction.  Call complete.</x:v>
      </x:c>
    </x:row>
    <x:row r="1085" spans="1:7" x14ac:dyDescent="0.25">
      <x:c r="B1085" s="90">
        <x:v>8/7/2015</x:v>
      </x:c>
      <x:c r="C1085" s="26">
        <x:v>Kevin Moore 903-234-2146 /vnaik@fprus.com</x:v>
      </x:c>
      <x:c r="D1085" s="26" t="str">
        <x:v>QLA09332</x:v>
      </x:c>
      <x:c r="E1085" s="26">
        <x:v>Canon IR 400</x:v>
      </x:c>
      <x:c r="F1085" s="26">
        <x:v>1027 - Longview</x:v>
      </x:c>
      <x:c r="G1085" s="26" t="n">
        <x:v>4558.000000</x:v>
      </x:c>
      <x:c r="H1085" s="26" t="str">
        <x:v>Feed rollers seem to be worn - scanning is nearly impossible.</x:v>
      </x:c>
      <x:c r="I1085" s="91" t="str">
        <x:v>8/10:  Not a working #.  8/11:   Per Veena:  Tech cleaned the DF feed rollers, call is currently R/S for parts.   8/17:  Spoke w/ Brandi at ECT and the call was complete on 8/13.  Tech replaced to feed roller.  Call complete.  Marked complete.</x:v>
      </x:c>
    </x:row>
    <x:row r="1086" spans="1:7" x14ac:dyDescent="0.25">
      <x:c r="B1086" s="96">
        <x:v>8/28/2015</x:v>
      </x:c>
      <x:c r="C1086" s="97">
        <x:v>Pablo Galindo 972-650-0700 /jrogers@fprus.com</x:v>
      </x:c>
      <x:c r="D1086" s="97" t="str">
        <x:v>QLA09332</x:v>
      </x:c>
      <x:c r="E1086" s="97">
        <x:v>Canon IR 400</x:v>
      </x:c>
      <x:c r="F1086" s="97">
        <x:v>1027 - Longview</x:v>
      </x:c>
      <x:c r="G1086" s="97" t="str">
        <x:v>4,558</x:v>
      </x:c>
      <x:c r="H1086" s="97" t="str">
        <x:v>copier jammed. when the lid was opened up to check it, a piece fell out of the copier.</x:v>
      </x:c>
      <x:c r="I1086" s="98" t="str">
        <x:v>8/31:  Per MSC help desk:  Issue has been resolved.  Call complete.  Marked complete.</x:v>
      </x:c>
    </x:row>
    <x:row r="1087" spans="1:7" x14ac:dyDescent="0.25">
      <x:c r="B1087" s="90">
        <x:v>8/23/2017</x:v>
      </x:c>
      <x:c r="C1087" s="26">
        <x:v>Ryan Campise 903-234-2183 /vnaik@fprus.com</x:v>
      </x:c>
      <x:c r="D1087" s="26" t="str">
        <x:v>QLA09332</x:v>
      </x:c>
      <x:c r="E1087" s="26">
        <x:v>Canon IR 400</x:v>
      </x:c>
      <x:c r="F1087" s="26">
        <x:v>1027 - Longview</x:v>
      </x:c>
      <x:c r="G1087" s="26" t="n">
        <x:v>4558.000000</x:v>
      </x:c>
      <x:c r="H1087" s="26" t="str">
        <x:v>Needs cleaning - putting streaks and dark splotches on pages.</x:v>
      </x:c>
      <x:c r="I1087" s="91" t="str">
        <x:v>8/24/2017: ETCopy; Replaced fixing assembly for CQ. Replaced C1 rollers for jamming. Replaced drum for PM. Cleaned glass and covers. Upgraded firmware. Reviewed logs and tested. Spoke w/Diana, it is now working to their satisfaction.  Call complete. </x:v>
      </x:c>
    </x:row>
    <x:row r="1088" spans="1:7" x14ac:dyDescent="0.25">
      <x:c r="B1088" s="96">
        <x:v>5/11/2017</x:v>
      </x:c>
      <x:c r="C1088" s="97">
        <x:v>Ryan Campise  903-234-2183 /areichhart@fprus.com</x:v>
      </x:c>
      <x:c r="D1088" s="97" t="str">
        <x:v>QLA09332</x:v>
      </x:c>
      <x:c r="E1088" s="97">
        <x:v>Canon IR 400</x:v>
      </x:c>
      <x:c r="F1088" s="97">
        <x:v>1027 - Longview</x:v>
      </x:c>
      <x:c r="G1088" s="97" t="str">
        <x:v>4,558</x:v>
      </x:c>
      <x:c r="H1088" s="97" t="str">
        <x:v>not scanning at proper resolution. the branches need to scan manifests in .tiff format at 400 res. we were able to get to the option to make the correct changes in the menu, but it won't allow us to save the changes, even in system manager mode.</x:v>
      </x:c>
      <x:c r="I1088" s="98" t="str">
        <x:v>5/12/2017: Spoke w/Preston, it is now working to his satisfaction.  Call complete. </x:v>
      </x:c>
    </x:row>
    <x:row r="1089" spans="1:7" x14ac:dyDescent="0.25">
      <x:c r="B1089" s="90">
        <x:v>1/11/2017</x:v>
      </x:c>
      <x:c r="C1089" s="26">
        <x:v>Ryan Campise  903-234-2183 /areichhart@fprus.com</x:v>
      </x:c>
      <x:c r="D1089" s="26" t="str">
        <x:v>QLA09332</x:v>
      </x:c>
      <x:c r="E1089" s="26">
        <x:v>Canon IR 400</x:v>
      </x:c>
      <x:c r="F1089" s="26">
        <x:v>1027 - Longview</x:v>
      </x:c>
      <x:c r="G1089" s="26" t="n">
        <x:v>4558.000000</x:v>
      </x:c>
      <x:c r="H1089" s="26" t="str">
        <x:v>Having to hit buttons numerous times before it will finally take.</x:v>
      </x:c>
      <x:c r="I1089" s="91" t="str">
        <x:v>1/13/2017: Left VM for Ryan.  Spoke w/the tech, replaced control panel and rollers.  Call complete. </x:v>
      </x:c>
    </x:row>
    <x:row r="1090" spans="1:7" x14ac:dyDescent="0.25">
      <x:c r="B1090" s="96">
        <x:v>1/9/2017</x:v>
      </x:c>
      <x:c r="C1090" s="97">
        <x:v>Ryan Campise  903-234-2183 /areichhart@fprus.com</x:v>
      </x:c>
      <x:c r="D1090" s="97" t="str">
        <x:v>QLA09332</x:v>
      </x:c>
      <x:c r="E1090" s="97">
        <x:v>Canon IR 400</x:v>
      </x:c>
      <x:c r="F1090" s="97">
        <x:v>1027 - Longview</x:v>
      </x:c>
      <x:c r="G1090" s="97" t="str">
        <x:v>4,558</x:v>
      </x:c>
      <x:c r="H1090" s="97" t="str">
        <x:v>will not make copies / scan / we are receiving faxes. Orange "ERROR" light flashing. Machine was turned off and now nothing is working</x:v>
      </x:c>
      <x:c r="I1090" s="98" t="str">
        <x:v>No Work Order Remarks</x:v>
      </x:c>
    </x:row>
    <x:row r="1091" spans="1:7" x14ac:dyDescent="0.25">
      <x:c r="B1091" s="90">
        <x:v>5/8/2018</x:v>
      </x:c>
      <x:c r="C1091" s="26">
        <x:v>Ryan Campise 903-234-2183 /vnaik@fprus.com</x:v>
      </x:c>
      <x:c r="D1091" s="26" t="str">
        <x:v>QLA09332</x:v>
      </x:c>
      <x:c r="E1091" s="26">
        <x:v>Canon IR 400</x:v>
      </x:c>
      <x:c r="F1091" s="26">
        <x:v>1027 - Longview</x:v>
      </x:c>
      <x:c r="G1091" s="26" t="n">
        <x:v>4558.000000</x:v>
      </x:c>
      <x:c r="H1091" s="26" t="str">
        <x:v>Really loud noises and prompting to  load paper. Prints sometimes.</x:v>
      </x:c>
      <x:c r="I1091" s="91" t="str">
        <x:v>5/9/2018: Unable to reach Ryan.  Emailed CD for an update.  5/10/2018: Spoke w/Georgia, issue resolved. Call complete. </x:v>
      </x:c>
    </x:row>
    <x:row r="1092" spans="1:7" x14ac:dyDescent="0.25">
      <x:c r="B1092" s="96">
        <x:v>7/16/2018</x:v>
      </x:c>
      <x:c r="C1092" s="97">
        <x:v>Ryan Campise 903-234-2183 /vnaik@fprus.com</x:v>
      </x:c>
      <x:c r="D1092" s="97" t="str">
        <x:v>QLA09332</x:v>
      </x:c>
      <x:c r="E1092" s="97">
        <x:v>Canon IR 400</x:v>
      </x:c>
      <x:c r="F1092" s="97">
        <x:v>1027 - Longview</x:v>
      </x:c>
      <x:c r="G1092" s="97" t="str">
        <x:v>4,558</x:v>
      </x:c>
      <x:c r="H1092" s="97" t="str">
        <x:v>Making a screeching sound and poor copy quality.</x:v>
      </x:c>
      <x:c r="I1092" s="98" t="str">
        <x:v>7/17/2018: Stewart; Cleaned glass for CQ. CND noise complaint. Cleaned ADF rollers and covers. Reviewed logs. Spoke w/Ryan, ok to close.  Call complete.  </x:v>
      </x:c>
    </x:row>
    <x:row r="1093" spans="1:7" x14ac:dyDescent="0.25">
      <x:c r="B1093" s="90">
        <x:v>9/17/2018</x:v>
      </x:c>
      <x:c r="C1093" s="26">
        <x:v>Ryan Campise 9032342183 /vnaik@fprus.com</x:v>
      </x:c>
      <x:c r="D1093" s="26" t="str">
        <x:v>QLA09332</x:v>
      </x:c>
      <x:c r="E1093" s="26">
        <x:v>Canon IR 400</x:v>
      </x:c>
      <x:c r="F1093" s="26">
        <x:v>1027 - Longview</x:v>
      </x:c>
      <x:c r="G1093" s="26" t="n">
        <x:v>4558.000000</x:v>
      </x:c>
      <x:c r="H1093" s="26" t="str">
        <x:v>Not printing for any users- unable to log in to web portal to see what issue may be</x:v>
      </x:c>
      <x:c r="I1093" s="91" t="str">
        <x:v>9/18/2018: CD; Replaced hard drive.  Unable to reach Ryan.  Call complete. </x:v>
      </x:c>
    </x:row>
    <x:row r="1094" spans="1:7" x14ac:dyDescent="0.25">
      <x:c r="B1094" s="96">
        <x:v>11/3/2014</x:v>
      </x:c>
      <x:c r="C1094" s="97">
        <x:v>Michael Ballard 405-307-0555 /arieper@fprus.com</x:v>
      </x:c>
      <x:c r="D1094" s="97" t="str">
        <x:v>QLA09358</x:v>
      </x:c>
      <x:c r="E1094" s="97">
        <x:v>Canon IR 400</x:v>
      </x:c>
      <x:c r="F1094" s="97">
        <x:v>1082 - Norman, OK</x:v>
      </x:c>
      <x:c r="G1094" s="97" t="str">
        <x:v>58</x:v>
      </x:c>
      <x:c r="H1094" s="97" t="str">
        <x:v>Scan function down.</x:v>
      </x:c>
      <x:c r="I1094" s="98" t="str">
        <x:v>11/6/14 Michael confirmed issue has been resolved. </x:v>
      </x:c>
    </x:row>
    <x:row r="1095" spans="1:7" x14ac:dyDescent="0.25">
      <x:c r="B1095" s="90">
        <x:v>6/8/2015</x:v>
      </x:c>
      <x:c r="C1095" s="26">
        <x:v>Susie Shaver 405-307-0555 /vnaik@fprus.com</x:v>
      </x:c>
      <x:c r="D1095" s="26" t="str">
        <x:v>QLA09358</x:v>
      </x:c>
      <x:c r="E1095" s="26">
        <x:v>Canon IR 400</x:v>
      </x:c>
      <x:c r="F1095" s="26">
        <x:v>1082 - Norman, OK</x:v>
      </x:c>
      <x:c r="G1095" s="26" t="n">
        <x:v>58.000000</x:v>
      </x:c>
      <x:c r="H1095" s="26" t="str">
        <x:v>Not sending scans to email, kicking out something that looks like an incomplete fax.</x:v>
      </x:c>
      <x:c r="I1095" s="91" t="str">
        <x:v>No Work Order Remarks</x:v>
      </x:c>
    </x:row>
    <x:row r="1096" spans="1:7" x14ac:dyDescent="0.25">
      <x:c r="B1096" s="96">
        <x:v>6/27/2016</x:v>
      </x:c>
      <x:c r="C1096" s="97">
        <x:v>Michael Ballard 405-307-0555 /areichhart@fprus.com</x:v>
      </x:c>
      <x:c r="D1096" s="97" t="str">
        <x:v>QLA09358</x:v>
      </x:c>
      <x:c r="E1096" s="97">
        <x:v>Canon IR 400</x:v>
      </x:c>
      <x:c r="F1096" s="97">
        <x:v>1082 - Norman, OK</x:v>
      </x:c>
      <x:c r="G1096" s="97" t="str">
        <x:v>58</x:v>
      </x:c>
      <x:c r="H1096" s="97" t="str">
        <x:v>canon not scanning. I tried to access the copier via web interface, but the default pass isn't letting me in.</x:v>
      </x:c>
      <x:c r="I1096" s="98" t="str">
        <x:v>6/28/2016: Spoke w/Gordon, device is working.  MSC help desk has closed the call.  Call complete. </x:v>
      </x:c>
    </x:row>
    <x:row r="1097" spans="1:7" x14ac:dyDescent="0.25">
      <x:c r="B1097" s="90">
        <x:v>3/7/2016</x:v>
      </x:c>
      <x:c r="C1097" s="26">
        <x:v>G K Gunter 405-307-0555 /jrogers@fprus.com</x:v>
      </x:c>
      <x:c r="D1097" s="26" t="str">
        <x:v>QLA09358</x:v>
      </x:c>
      <x:c r="E1097" s="26">
        <x:v>Canon IR 400</x:v>
      </x:c>
      <x:c r="F1097" s="26">
        <x:v>1082 - Norman, OK</x:v>
      </x:c>
      <x:c r="G1097" s="26" t="n">
        <x:v>58.000000</x:v>
      </x:c>
      <x:c r="H1097" s="26" t="str">
        <x:v>squealing noise when printing,</x:v>
      </x:c>
      <x:c r="I1097" s="91" t="str">
        <x:v>3/8/2016:  Spoke w/Michael it is working to his satisfaction.  Call complete.</x:v>
      </x:c>
    </x:row>
    <x:row r="1098" spans="1:7" x14ac:dyDescent="0.25">
      <x:c r="B1098" s="96">
        <x:v>6/29/2015</x:v>
      </x:c>
      <x:c r="C1098" s="97">
        <x:v>Bobbye Harris 903-575-9196 /vnaik@fprus.com</x:v>
      </x:c>
      <x:c r="D1098" s="97" t="str">
        <x:v>QLA09359</x:v>
      </x:c>
      <x:c r="E1098" s="97">
        <x:v>Canon IR 400</x:v>
      </x:c>
      <x:c r="F1098" s="97">
        <x:v>4001 - Denver, CO</x:v>
      </x:c>
      <x:c r="G1098" s="97" t="str">
        <x:v>1,553</x:v>
      </x:c>
      <x:c r="H1098" s="97" t="str">
        <x:v>Squeaking so loud they can't hear people on the phone.</x:v>
      </x:c>
      <x:c r="I1098" s="98" t="str">
        <x:v>7/1/15 - MSC Help Desk has closed the call. </x:v>
      </x:c>
    </x:row>
    <x:row r="1099" spans="1:7" x14ac:dyDescent="0.25">
      <x:c r="B1099" s="90">
        <x:v>3/16/2015</x:v>
      </x:c>
      <x:c r="C1099" s="26">
        <x:v>Raymond Chamness 903-563-6313 /smoore@fprus.com</x:v>
      </x:c>
      <x:c r="D1099" s="26" t="str">
        <x:v>QLA09359</x:v>
      </x:c>
      <x:c r="E1099" s="26">
        <x:v>Canon IR 400</x:v>
      </x:c>
      <x:c r="F1099" s="26">
        <x:v>4001 - Denver, CO</x:v>
      </x:c>
      <x:c r="G1099" s="26" t="n">
        <x:v>1553.000000</x:v>
      </x:c>
      <x:c r="H1099" s="26" t="str">
        <x:v>Paper Jam Error, but also seems like rollers may be loose</x:v>
      </x:c>
      <x:c r="I1099" s="91" t="str">
        <x:v>3/20/15 Raymond confirmed issue has been resolved. </x:v>
      </x:c>
    </x:row>
    <x:row r="1100" spans="1:7" x14ac:dyDescent="0.25">
      <x:c r="B1100" s="96">
        <x:v>5/4/2015</x:v>
      </x:c>
      <x:c r="C1100" s="97">
        <x:v>Danny Cathey 903-575-9196 /vnaik@fprus.com</x:v>
      </x:c>
      <x:c r="D1100" s="97" t="str">
        <x:v>QLA09359</x:v>
      </x:c>
      <x:c r="E1100" s="97">
        <x:v>Canon IR 400</x:v>
      </x:c>
      <x:c r="F1100" s="97">
        <x:v>4001 - Denver, CO</x:v>
      </x:c>
      <x:c r="G1100" s="97" t="str">
        <x:v>1,553</x:v>
      </x:c>
      <x:c r="H1100" s="97" t="str">
        <x:v>Squeaking loudly when copying.</x:v>
      </x:c>
      <x:c r="I1100" s="98" t="str">
        <x:v>5/11/15 Christine confirmed issue has been resolved. </x:v>
      </x:c>
    </x:row>
    <x:row r="1101" spans="1:7" x14ac:dyDescent="0.25">
      <x:c r="B1101" s="90">
        <x:v>6/27/2017</x:v>
      </x:c>
      <x:c r="C1101" s="26">
        <x:v>Gina Eldridge 303-296-2212 /vnaik@fprus.com</x:v>
      </x:c>
      <x:c r="D1101" s="26" t="str">
        <x:v>QLA09359</x:v>
      </x:c>
      <x:c r="E1101" s="26">
        <x:v>Canon IR 400</x:v>
      </x:c>
      <x:c r="F1101" s="26">
        <x:v>4001 - Denver, CO</x:v>
      </x:c>
      <x:c r="G1101" s="26" t="n">
        <x:v>1553.000000</x:v>
      </x:c>
      <x:c r="H1101" s="26" t="str">
        <x:v>Error message that toner is needed even after changing cartridge.</x:v>
      </x:c>
      <x:c r="I1101" s="91" t="str">
        <x:v>6/28/2017: Spoke w/Gina, it is now working to her satisfaction.  Call complete. </x:v>
      </x:c>
    </x:row>
    <x:row r="1102" spans="1:7" x14ac:dyDescent="0.25">
      <x:c r="B1102" s="96">
        <x:v>4/30/2018</x:v>
      </x:c>
      <x:c r="C1102" s="97">
        <x:v>Bobby Schiff 303-296-2536 /areichhart@fprus.com</x:v>
      </x:c>
      <x:c r="D1102" s="97" t="str">
        <x:v>QLA09359</x:v>
      </x:c>
      <x:c r="E1102" s="97">
        <x:v>Canon IR 400</x:v>
      </x:c>
      <x:c r="F1102" s="97">
        <x:v>4001 - Denver, CO</x:v>
      </x:c>
      <x:c r="G1102" s="97" t="str">
        <x:v>1,553</x:v>
      </x:c>
      <x:c r="H1102" s="97" t="str">
        <x:v>Printer consistently jams when trying to print. Printer is also not responding on the network</x:v>
      </x:c>
      <x:c r="I1102" s="98" t="str">
        <x:v>5/1/2018: CD; issue resolved. Unable to reach Bobby, number goes to a fax machine.  Call complete. </x:v>
      </x:c>
    </x:row>
    <x:row r="1103" spans="1:7" x14ac:dyDescent="0.25">
      <x:c r="B1103" s="90">
        <x:v>9/14/2016</x:v>
      </x:c>
      <x:c r="C1103" s="26">
        <x:v>George Bugar 713-936-4000 /vnaik@fprus.com</x:v>
      </x:c>
      <x:c r="D1103" s="26" t="str">
        <x:v>QLA09362</x:v>
      </x:c>
      <x:c r="E1103" s="26">
        <x:v>Canon IR 400</x:v>
      </x:c>
      <x:c r="F1103" s="26">
        <x:v>1073 - Houston PVF</x:v>
      </x:c>
      <x:c r="G1103" s="26" t="n">
        <x:v>3386.000000</x:v>
      </x:c>
      <x:c r="H1103" s="26" t="str">
        <x:v>Streaks down pages and doesn't print every time a job is sent.</x:v>
      </x:c>
      <x:c r="I1103" s="91" t="str">
        <x:v>9/15/2016: Phone kept giving busy signal.  Stewart; Repl fuser &amp; sep pad dadf. Test ok.  Call complete. </x:v>
      </x:c>
    </x:row>
    <x:row r="1104" spans="1:7" x14ac:dyDescent="0.25">
      <x:c r="B1104" s="96">
        <x:v>8/25/2016</x:v>
      </x:c>
      <x:c r="C1104" s="97">
        <x:v>George Bugar 713-936-4000 /vnaik@fprus.com</x:v>
      </x:c>
      <x:c r="D1104" s="97" t="str">
        <x:v>QLA09362</x:v>
      </x:c>
      <x:c r="E1104" s="97">
        <x:v>Canon IR 400</x:v>
      </x:c>
      <x:c r="F1104" s="97">
        <x:v>1073 - Houston PVF</x:v>
      </x:c>
      <x:c r="G1104" s="97" t="str">
        <x:v>3,386</x:v>
      </x:c>
      <x:c r="H1104" s="97" t="str">
        <x:v>Line down each page printed.</x:v>
      </x:c>
      <x:c r="I1104" s="98" t="str">
        <x:v>Closing Notes:  8/26/16, 8:07-10:36am – Replaced drum unit. Ran auto gradation. Cleaned ADF, optics, interior. Tested all OK. PC:  147,087 8/29/2016: Spoke w/George, it is now working to his satisfaction.  Call complete. </x:v>
      </x:c>
    </x:row>
    <x:row r="1105" spans="1:7" x14ac:dyDescent="0.25">
      <x:c r="B1105" s="90">
        <x:v>1/22/2015</x:v>
      </x:c>
      <x:c r="C1105" s="26">
        <x:v>Charlie Beaver 713-936-4000 /vnaik@fprus.com</x:v>
      </x:c>
      <x:c r="D1105" s="26" t="str">
        <x:v>QLA09362</x:v>
      </x:c>
      <x:c r="E1105" s="26">
        <x:v>Canon IR 400</x:v>
      </x:c>
      <x:c r="F1105" s="26">
        <x:v>1073 - Houston PVF</x:v>
      </x:c>
      <x:c r="G1105" s="26" t="n">
        <x:v>3386.000000</x:v>
      </x:c>
      <x:c r="H1105" s="26" t="str">
        <x:v>Document feeder jams after every print.</x:v>
      </x:c>
      <x:c r="I1105" s="91" t="str">
        <x:v>1/26/15 received closing notes: cleaned adf and unable to duplicate the issue. </x:v>
      </x:c>
    </x:row>
    <x:row r="1106" spans="1:7" x14ac:dyDescent="0.25">
      <x:c r="B1106" s="96">
        <x:v>6/22/2018</x:v>
      </x:c>
      <x:c r="C1106" s="97">
        <x:v>George Bugar 713-936-4000 /vnaik@fprus.com</x:v>
      </x:c>
      <x:c r="D1106" s="97" t="str">
        <x:v>QLA09362</x:v>
      </x:c>
      <x:c r="E1106" s="97">
        <x:v>Canon IR 400</x:v>
      </x:c>
      <x:c r="F1106" s="97">
        <x:v>1073 - Houston PVF</x:v>
      </x:c>
      <x:c r="G1106" s="97" t="str">
        <x:v>3,386</x:v>
      </x:c>
      <x:c r="H1106" s="97" t="str">
        <x:v>Dirty drum - machine needs cleaning.</x:v>
      </x:c>
      <x:c r="I1106" s="98" t="str">
        <x:v>6/25/2018: Stewart; Replaced drum unit.  Adjusted CQ.  Cleaned optics, interior, exterior.  Cleaned developer assembly, adf.  Tested ok.  Spoke w/George, issue resolved.  Call complete. </x:v>
      </x:c>
    </x:row>
    <x:row r="1107" spans="1:7" x14ac:dyDescent="0.25">
      <x:c r="B1107" s="90">
        <x:v>12/20/2017</x:v>
      </x:c>
      <x:c r="C1107" s="26">
        <x:v>George Bugar 713-936-4000 /areichhart@fprus.com</x:v>
      </x:c>
      <x:c r="D1107" s="26" t="str">
        <x:v>QLA09362</x:v>
      </x:c>
      <x:c r="E1107" s="26">
        <x:v>Canon IR 400</x:v>
      </x:c>
      <x:c r="F1107" s="26">
        <x:v>1073 - Houston PVF</x:v>
      </x:c>
      <x:c r="G1107" s="26" t="n">
        <x:v>3386.000000</x:v>
      </x:c>
      <x:c r="H1107" s="26" t="str">
        <x:v>not responding to tactile input on the LCD touchscreen and network printing. power was recycled a few times and a/c power unplugged and the Ethernet cable but still the same result.</x:v>
      </x:c>
      <x:c r="I1107" s="91" t="str">
        <x:v>12/21/2017: MSC Help Desk closed the call.  Call complete.</x:v>
      </x:c>
    </x:row>
    <x:row r="1108" spans="1:7" x14ac:dyDescent="0.25">
      <x:c r="B1108" s="96">
        <x:v>3/24/2017</x:v>
      </x:c>
      <x:c r="C1108" s="97">
        <x:v>George Burgar 713-936-4000 /areichhart@fprus.com</x:v>
      </x:c>
      <x:c r="D1108" s="97" t="str">
        <x:v>QLA09362</x:v>
      </x:c>
      <x:c r="E1108" s="97">
        <x:v>Canon IR 400</x:v>
      </x:c>
      <x:c r="F1108" s="97">
        <x:v>1073 - Houston PVF</x:v>
      </x:c>
      <x:c r="G1108" s="97" t="str">
        <x:v>3,386</x:v>
      </x:c>
      <x:c r="H1108" s="97" t="str">
        <x:v>Vertical lines and poor CQ even after cleaning slit glass.</x:v>
      </x:c>
      <x:c r="I1108" s="98" t="str">
        <x:v>3/27/2017: Stewart; cleaned complete machine, replaced cassette 1 feed roller.  Cleaned optics.  Spoke w/Geroge, will call back if there are any issues.  Ok to close.  Call complete. </x:v>
      </x:c>
    </x:row>
    <x:row r="1109" spans="1:7" x14ac:dyDescent="0.25">
      <x:c r="B1109" s="90">
        <x:v>12/27/2016</x:v>
      </x:c>
      <x:c r="C1109" s="26">
        <x:v>George Bugar 713-936-4000 /vnaik@fprus.com</x:v>
      </x:c>
      <x:c r="D1109" s="26" t="str">
        <x:v>QLA09362</x:v>
      </x:c>
      <x:c r="E1109" s="26">
        <x:v>Canon IR 400</x:v>
      </x:c>
      <x:c r="F1109" s="26">
        <x:v>1073 - Houston PVF</x:v>
      </x:c>
      <x:c r="G1109" s="26" t="n">
        <x:v>3386.000000</x:v>
      </x:c>
      <x:c r="H1109" s="26" t="str">
        <x:v>Lines on every page of printouts.</x:v>
      </x:c>
      <x:c r="I1109" s="91" t="str">
        <x:v>1/3/2017: Spoke w/George, it is now working to his satisfaction.  Call complete. </x:v>
      </x:c>
    </x:row>
    <x:row r="1110" spans="1:7" x14ac:dyDescent="0.25">
      <x:c r="B1110" s="96">
        <x:v>10/2/2017</x:v>
      </x:c>
      <x:c r="C1110" s="97">
        <x:v>George Bugar 713-936-4000 /vnaik@fprus.com</x:v>
      </x:c>
      <x:c r="D1110" s="97" t="str">
        <x:v>QLA09362</x:v>
      </x:c>
      <x:c r="E1110" s="97">
        <x:v>Canon IR 400</x:v>
      </x:c>
      <x:c r="F1110" s="97">
        <x:v>1073 - Houston PVF</x:v>
      </x:c>
      <x:c r="G1110" s="97" t="str">
        <x:v>3,386</x:v>
      </x:c>
      <x:c r="H1110" s="97" t="str">
        <x:v>Needs full glass cleaning - something under the glass - either a scratch or dust.</x:v>
      </x:c>
      <x:c r="I1110" s="98" t="str">
        <x:v>10/3/2017: Stewart; Cleaned slit glass &amp; DF.  Cleaned copier.  Tested ok.  Spoke w/George, it is now working to his satisfaction.  Call complete. </x:v>
      </x:c>
    </x:row>
    <x:row r="1111" spans="1:7" x14ac:dyDescent="0.25">
      <x:c r="B1111" s="90">
        <x:v>7/14/2017</x:v>
      </x:c>
      <x:c r="C1111" s="26">
        <x:v>George Bugar 713-936-4000 /vnaik@fprus.com</x:v>
      </x:c>
      <x:c r="D1111" s="26" t="str">
        <x:v>QLA09362</x:v>
      </x:c>
      <x:c r="E1111" s="26">
        <x:v>Canon IR 400</x:v>
      </x:c>
      <x:c r="F1111" s="26">
        <x:v>1073 - Houston PVF</x:v>
      </x:c>
      <x:c r="G1111" s="26" t="n">
        <x:v>3386.000000</x:v>
      </x:c>
      <x:c r="H1111" s="26" t="str">
        <x:v>Document feeder is broken. Cannot scan multiple pages</x:v>
      </x:c>
      <x:c r="I1111" s="91" t="str">
        <x:v>7/17/2017: Spoke w/George.  It is now working to his satisfaction.  Call complete. </x:v>
      </x:c>
    </x:row>
    <x:row r="1112" spans="1:7" x14ac:dyDescent="0.25">
      <x:c r="B1112" s="96">
        <x:v>7/13/2017</x:v>
      </x:c>
      <x:c r="C1112" s="97">
        <x:v>George Bugar 713-936-4000 /vnaik@fprus.com</x:v>
      </x:c>
      <x:c r="D1112" s="97" t="str">
        <x:v>QLA09362</x:v>
      </x:c>
      <x:c r="E1112" s="97">
        <x:v>Canon IR 400</x:v>
      </x:c>
      <x:c r="F1112" s="97">
        <x:v>1073 - Houston PVF</x:v>
      </x:c>
      <x:c r="G1112" s="97" t="str">
        <x:v>3,386</x:v>
      </x:c>
      <x:c r="H1112" s="97" t="str">
        <x:v>Repeat jamming.  Believe the rollers may be the cause.</x:v>
      </x:c>
      <x:c r="I1112" s="98" t="str">
        <x:v>7/14/2017: New service request has been placed.  Call complete. </x:v>
      </x:c>
    </x:row>
    <x:row r="1113" spans="1:7" x14ac:dyDescent="0.25">
      <x:c r="B1113" s="90">
        <x:v>1/15/2018</x:v>
      </x:c>
      <x:c r="C1113" s="26">
        <x:v>Russ Devore 770-429-1530 /vnaik@fprus.com</x:v>
      </x:c>
      <x:c r="D1113" s="26" t="str">
        <x:v>QLA09453</x:v>
      </x:c>
      <x:c r="E1113" s="26">
        <x:v>Canon IR 400</x:v>
      </x:c>
      <x:c r="F1113" s="26">
        <x:v>1405 - Kennesaw</x:v>
      </x:c>
      <x:c r="G1113" s="26" t="n">
        <x:v>1124.000000</x:v>
      </x:c>
      <x:c r="H1113" s="26" t="str">
        <x:v>Unable to ping IP address. Confirmed all IT  settings are correct.</x:v>
      </x:c>
      <x:c r="I1113" s="91" t="str">
        <x:v>1/16/2018: MSC Help desk closed the ticket.  Call complete. </x:v>
      </x:c>
    </x:row>
    <x:row r="1114" spans="1:7" x14ac:dyDescent="0.25">
      <x:c r="B1114" s="96">
        <x:v>4/12/2016</x:v>
      </x:c>
      <x:c r="C1114" s="97">
        <x:v>Kevin Moore 318-425-5911 /vnaik@fprus.com</x:v>
      </x:c>
      <x:c r="D1114" s="97" t="str">
        <x:v>QLA09453</x:v>
      </x:c>
      <x:c r="E1114" s="97">
        <x:v>Canon IR 400</x:v>
      </x:c>
      <x:c r="F1114" s="97">
        <x:v>1405 - Kennesaw</x:v>
      </x:c>
      <x:c r="G1114" s="97" t="str">
        <x:v>1,124</x:v>
      </x:c>
      <x:c r="H1114" s="97" t="str">
        <x:v>Error light flashing. Error says to add paper but tray is full.  Restart did not resolve issue.</x:v>
      </x:c>
      <x:c r="I1114" s="98" t="str">
        <x:v>4/13/2016: Spoke w/Jenny, it is working to her satisfaction. Call complete. </x:v>
      </x:c>
    </x:row>
    <x:row r="1115" spans="1:7" x14ac:dyDescent="0.25">
      <x:c r="B1115" s="90">
        <x:v>3/3/2016</x:v>
      </x:c>
      <x:c r="C1115" s="26">
        <x:v>Gini Bullard 318-425-5911 /mvbullard@morsco.com</x:v>
      </x:c>
      <x:c r="D1115" s="26" t="str">
        <x:v>QLA09453</x:v>
      </x:c>
      <x:c r="E1115" s="26">
        <x:v>Canon IR 400</x:v>
      </x:c>
      <x:c r="F1115" s="26">
        <x:v>1405 - Kennesaw</x:v>
      </x:c>
      <x:c r="G1115" s="26" t="n">
        <x:v>1124.000000</x:v>
      </x:c>
      <x:c r="H1115" s="26" t="str">
        <x:v>Squealing issue that was fixed last week has started again.</x:v>
      </x:c>
      <x:c r="I1115" s="91" t="str">
        <x:v>3/4/2016:  Call ABS eta for tech is today.  3/7/2016:  Spoke w/Gini it is working to her satisfaction.  Call complete.</x:v>
      </x:c>
    </x:row>
    <x:row r="1116" spans="1:7" x14ac:dyDescent="0.25">
      <x:c r="B1116" s="96">
        <x:v>2/23/2016</x:v>
      </x:c>
      <x:c r="C1116" s="97">
        <x:v>Gini Bullard 318-425-5911 /jrogers@fprus.com</x:v>
      </x:c>
      <x:c r="D1116" s="97" t="str">
        <x:v>QLA09453</x:v>
      </x:c>
      <x:c r="E1116" s="97">
        <x:v>Canon IR 400</x:v>
      </x:c>
      <x:c r="F1116" s="97">
        <x:v>1405 - Kennesaw</x:v>
      </x:c>
      <x:c r="G1116" s="97" t="str">
        <x:v>1,124</x:v>
      </x:c>
      <x:c r="H1116" s="97" t="str">
        <x:v>It is making a squealing sound every time it prints. Also, it does not recognize the paper in Tray 1.</x:v>
      </x:c>
      <x:c r="I1116" s="98" t="str">
        <x:v>2/24/2016:  Spoke w/Gini it is working to her satisfaction.  Call complete.</x:v>
      </x:c>
    </x:row>
    <x:row r="1117" spans="1:7" x14ac:dyDescent="0.25">
      <x:c r="B1117" s="90">
        <x:v>2/24/2016</x:v>
      </x:c>
      <x:c r="C1117" s="26">
        <x:v>Gina Bullard 318-425-5911 /smoore@fprus.com</x:v>
      </x:c>
      <x:c r="D1117" s="26" t="str">
        <x:v>QLA09453</x:v>
      </x:c>
      <x:c r="E1117" s="26">
        <x:v>Canon IR 400</x:v>
      </x:c>
      <x:c r="F1117" s="26">
        <x:v>1405 - Kennesaw</x:v>
      </x:c>
      <x:c r="G1117" s="26" t="n">
        <x:v>1124.000000</x:v>
      </x:c>
      <x:c r="H1117" s="26" t="str">
        <x:v>It is making a squealing sound every time it prints. Also, it does not recognize the paper in Tray 1.</x:v>
      </x:c>
      <x:c r="I1117" s="91" t="str">
        <x:v>No Work Order Remarks</x:v>
      </x:c>
    </x:row>
    <x:row r="1118" spans="1:7" x14ac:dyDescent="0.25">
      <x:c r="B1118" s="96">
        <x:v>3/15/2016</x:v>
      </x:c>
      <x:c r="C1118" s="97">
        <x:v>Gini Bullard 318-425-5911 /jrogers@fprus.com</x:v>
      </x:c>
      <x:c r="D1118" s="97" t="str">
        <x:v>QLA09453</x:v>
      </x:c>
      <x:c r="E1118" s="97">
        <x:v>Canon IR 400</x:v>
      </x:c>
      <x:c r="F1118" s="97">
        <x:v>1405 - Kennesaw</x:v>
      </x:c>
      <x:c r="G1118" s="97" t="str">
        <x:v>1,124</x:v>
      </x:c>
      <x:c r="H1118" s="97" t="str">
        <x:v>printer is still squeaking, constantly.  The technician said this is harmless to the machine, but it is driving us all nuts.  Is there any way we can get this fixed?</x:v>
      </x:c>
      <x:c r="I1118" s="98" t="str">
        <x:v>3/16/2016:  Spoke w/Gini it is working to her satisfaction.  Call complete.</x:v>
      </x:c>
    </x:row>
    <x:row r="1119" spans="1:7" x14ac:dyDescent="0.25">
      <x:c r="B1119" s="90">
        <x:v>3/21/2016</x:v>
      </x:c>
      <x:c r="C1119" s="26">
        <x:v>Gini Bullard 318-425-5911 /vnaik@fprus.com</x:v>
      </x:c>
      <x:c r="D1119" s="26" t="str">
        <x:v>QLA09453</x:v>
      </x:c>
      <x:c r="E1119" s="26">
        <x:v>Canon IR 400</x:v>
      </x:c>
      <x:c r="F1119" s="26">
        <x:v>1405 - Kennesaw</x:v>
      </x:c>
      <x:c r="G1119" s="26" t="n">
        <x:v>1124.000000</x:v>
      </x:c>
      <x:c r="H1119" s="26" t="str">
        <x:v>Top feeder jamming and tearing documents</x:v>
      </x:c>
      <x:c r="I1119" s="91" t="str">
        <x:v>3/22/2016:  Spoke w/Gini it is working to her satisfaction.  Call complete.</x:v>
      </x:c>
    </x:row>
    <x:row r="1120" spans="1:7" x14ac:dyDescent="0.25">
      <x:c r="B1120" s="96">
        <x:v>4/10/2015</x:v>
      </x:c>
      <x:c r="C1120" s="97">
        <x:v>MorscoIT IT -- (817) 259.0951 -- it@morsco.com</x:v>
      </x:c>
      <x:c r="D1120" s="97" t="str">
        <x:v>QLA09453</x:v>
      </x:c>
      <x:c r="E1120" s="97">
        <x:v>Canon IR 400</x:v>
      </x:c>
      <x:c r="F1120" s="97">
        <x:v>1405 - Kennesaw</x:v>
      </x:c>
      <x:c r="G1120" s="97" t="str">
        <x:v>1,124</x:v>
      </x:c>
      <x:c r="H1120" s="97" t="str">
        <x:v>BR052 Copier scanner top feed gets stuck when attempting to scan</x:v>
      </x:c>
      <x:c r="I1120" s="98" t="str">
        <x:v>4/13/15 Joanna confirmed issue has been resolved. </x:v>
      </x:c>
    </x:row>
    <x:row r="1121" spans="1:7" x14ac:dyDescent="0.25">
      <x:c r="B1121" s="90">
        <x:v>2/11/2015</x:v>
      </x:c>
      <x:c r="C1121" s="26">
        <x:v>Joanna Webb 318-425-5911 /jswebb@morsco.com</x:v>
      </x:c>
      <x:c r="D1121" s="26" t="str">
        <x:v>QLA09453</x:v>
      </x:c>
      <x:c r="E1121" s="26">
        <x:v>Canon IR 400</x:v>
      </x:c>
      <x:c r="F1121" s="26">
        <x:v>1405 - Kennesaw</x:v>
      </x:c>
      <x:c r="G1121" s="26" t="n">
        <x:v>1124.000000</x:v>
      </x:c>
      <x:c r="H1121" s="26" t="str">
        <x:v>Had a power outage and now cannot sca to email</x:v>
      </x:c>
      <x:c r="I1121" s="91" t="str">
        <x:v>2/12/15 Call closed by Morrison IT. </x:v>
      </x:c>
    </x:row>
    <x:row r="1122" spans="1:7" x14ac:dyDescent="0.25">
      <x:c r="B1122" s="96">
        <x:v>3/10/2016</x:v>
      </x:c>
      <x:c r="C1122" s="97">
        <x:v>Pam Lemmings 405-232-1117 /jrogers@fprus.com</x:v>
      </x:c>
      <x:c r="D1122" s="97" t="str">
        <x:v>QLA09560</x:v>
      </x:c>
      <x:c r="E1122" s="97">
        <x:v>Canon IR 400</x:v>
      </x:c>
      <x:c r="F1122" s="97">
        <x:v>1031 - Oklahoma City HVAC</x:v>
      </x:c>
      <x:c r="G1122" s="97" t="str">
        <x:v>982</x:v>
      </x:c>
      <x:c r="H1122" s="97" t="str">
        <x:v>squeaking when we print.</x:v>
      </x:c>
      <x:c r="I1122" s="98" t="str">
        <x:v>3/11/2016:  Spoke w/Pam squeaking is gone but now having issues with spots on print outs.  Called Imagenet Consulting back out.  3/14/2016:  Spoke w/Pam it is working to her satisfaction.  Call complete.</x:v>
      </x:c>
    </x:row>
    <x:row r="1123" spans="1:7" x14ac:dyDescent="0.25">
      <x:c r="B1123" s="90">
        <x:v>3/22/2017</x:v>
      </x:c>
      <x:c r="C1123" s="26">
        <x:v>Jimmy Belt 405-232-1117 /areichhart@fprus.com</x:v>
      </x:c>
      <x:c r="D1123" s="26" t="str">
        <x:v>QLA09560</x:v>
      </x:c>
      <x:c r="E1123" s="26">
        <x:v>Canon IR 400</x:v>
      </x:c>
      <x:c r="F1123" s="26">
        <x:v>1031 - Oklahoma City HVAC</x:v>
      </x:c>
      <x:c r="G1123" s="26" t="n">
        <x:v>982.000000</x:v>
      </x:c>
      <x:c r="H1123" s="26" t="str">
        <x:v>Printer error
stuck on "checking data" screen
Already unplugged machine for several minutes.</x:v>
      </x:c>
      <x:c r="I1123" s="91" t="str">
        <x:v>3/23/2017: Spoke w/Jimmy, it is now working to his satisfaction.  Call complete. </x:v>
      </x:c>
    </x:row>
    <x:row r="1124" spans="1:7" x14ac:dyDescent="0.25">
      <x:c r="B1124" s="96">
        <x:v>2/3/2017</x:v>
      </x:c>
      <x:c r="C1124" s="97">
        <x:v>Eddie Mora 405-752-0142 /areichhart@fprus.com</x:v>
      </x:c>
      <x:c r="D1124" s="97" t="str">
        <x:v>QLA09587</x:v>
      </x:c>
      <x:c r="E1124" s="97">
        <x:v>Canon IR 400</x:v>
      </x:c>
      <x:c r="F1124" s="97">
        <x:v>1066 - Oklahoma City Showroom</x:v>
      </x:c>
      <x:c r="G1124" s="97" t="str">
        <x:v>2,830</x:v>
      </x:c>
      <x:c r="H1124" s="97" t="str">
        <x:v>User is getting black line printing across pages</x:v>
      </x:c>
      <x:c r="I1124" s="98" t="str">
        <x:v>2/7/2017; Spoke w/Laura, it is now working to her satisfaction.  Call complete. </x:v>
      </x:c>
    </x:row>
    <x:row r="1125" spans="1:7" x14ac:dyDescent="0.25">
      <x:c r="B1125" s="90">
        <x:v>4/24/2015</x:v>
      </x:c>
      <x:c r="C1125" s="26">
        <x:v>Derek Lawson 6206624546 /dlawson@morsco.com</x:v>
      </x:c>
      <x:c r="D1125" s="26" t="str">
        <x:v>QLA09663</x:v>
      </x:c>
      <x:c r="E1125" s="26">
        <x:v>Canon IR 400</x:v>
      </x:c>
      <x:c r="F1125" s="26">
        <x:v>1076 - Hutchinson, KS</x:v>
      </x:c>
      <x:c r="G1125" s="26" t="n">
        <x:v>835.000000</x:v>
      </x:c>
      <x:c r="H1125" s="26" t="str">
        <x:v>Need toner cartridge</x:v>
      </x:c>
      <x:c r="I1125" s="91" t="str">
        <x:v>No Work Order Remarks</x:v>
      </x:c>
    </x:row>
    <x:row r="1126" spans="1:7" x14ac:dyDescent="0.25">
      <x:c r="B1126" s="96">
        <x:v>8/16/2017</x:v>
      </x:c>
      <x:c r="C1126" s="97">
        <x:v>Mike Buttles 956-421-4333 /vnaik@fprus.com</x:v>
      </x:c>
      <x:c r="D1126" s="97" t="str">
        <x:v>QLA09709</x:v>
      </x:c>
      <x:c r="E1126" s="97">
        <x:v>Canon IR 400</x:v>
      </x:c>
      <x:c r="F1126" s="97">
        <x:v>1056 - Harlingen</x:v>
      </x:c>
      <x:c r="G1126" s="97" t="str">
        <x:v>534</x:v>
      </x:c>
      <x:c r="H1126" s="97" t="str">
        <x:v>Scans aren't coming out clear - unable to read manifests.</x:v>
      </x:c>
      <x:c r="I1126" s="98" t="str">
        <x:v>8/17/2017: Left VM for Mike. Spoke w/Tech, issue has been resolved.  Call complete. </x:v>
      </x:c>
    </x:row>
    <x:row r="1127" spans="1:7" x14ac:dyDescent="0.25">
      <x:c r="B1127" s="90">
        <x:v>6/1/2017</x:v>
      </x:c>
      <x:c r="C1127" s="26">
        <x:v>Zane Wright 325-677-8174 /vnaik@fprus.com</x:v>
      </x:c>
      <x:c r="D1127" s="26" t="str">
        <x:v>QLA09715</x:v>
      </x:c>
      <x:c r="E1127" s="26">
        <x:v>Canon IR 400</x:v>
      </x:c>
      <x:c r="F1127" s="26">
        <x:v>1001 - Abilene</x:v>
      </x:c>
      <x:c r="G1127" s="26" t="n">
        <x:v>1843.000000</x:v>
      </x:c>
      <x:c r="H1127" s="26" t="str">
        <x:v>Isn't responding to pings, tried multiple good ports, verified DHCP and MAC address are enabled. Bypassed ATA and connected directly to wall jack - didn't work. Mother board was just replaced last week.</x:v>
      </x:c>
      <x:c r="I1127" s="91" t="str">
        <x:v>6/2/2017: tech confirmed it is an IT issue.  MSC closed the call.  Call complete. </x:v>
      </x:c>
    </x:row>
    <x:row r="1128" spans="1:7" x14ac:dyDescent="0.25">
      <x:c r="B1128" s="96">
        <x:v>5/15/2017</x:v>
      </x:c>
      <x:c r="C1128" s="97">
        <x:v>Zane Wright 325-677-8174 /vnaik@fprus.com</x:v>
      </x:c>
      <x:c r="D1128" s="97" t="str">
        <x:v>QLA09715</x:v>
      </x:c>
      <x:c r="E1128" s="97">
        <x:v>Canon IR 400</x:v>
      </x:c>
      <x:c r="F1128" s="97">
        <x:v>1001 - Abilene</x:v>
      </x:c>
      <x:c r="G1128" s="97" t="str">
        <x:v>1,843</x:v>
      </x:c>
      <x:c r="H1128" s="97" t="str">
        <x:v>"Error: turn off main power source" on display</x:v>
      </x:c>
      <x:c r="I1128" s="98" t="str">
        <x:v> 5/19/2017: Tech needed additional parts - will be back out Monday.   5/23/2017: CD; issue resolved. Spoke w/Roma, she confirmed it is now working to her satisfaction.  call complete. </x:v>
      </x:c>
    </x:row>
    <x:row r="1129" spans="1:7" x14ac:dyDescent="0.25">
      <x:c r="B1129" s="90">
        <x:v>5/11/2017</x:v>
      </x:c>
      <x:c r="C1129" s="26">
        <x:v>Zane Wright 325-677-8174 /vnaik@fprus.com</x:v>
      </x:c>
      <x:c r="D1129" s="26" t="str">
        <x:v>QLA09715</x:v>
      </x:c>
      <x:c r="E1129" s="26">
        <x:v>Canon IR 400</x:v>
      </x:c>
      <x:c r="F1129" s="26">
        <x:v>1001 - Abilene</x:v>
      </x:c>
      <x:c r="G1129" s="26" t="n">
        <x:v>1843.000000</x:v>
      </x:c>
      <x:c r="H1129" s="26" t="str">
        <x:v>Error states paper not loaded even after refilling tray.  Also, some icons are missing on screen even after reboot.</x:v>
      </x:c>
      <x:c r="I1129" s="91" t="str">
        <x:v>No Work Order Remarks</x:v>
      </x:c>
    </x:row>
    <x:row r="1130" spans="1:7" x14ac:dyDescent="0.25">
      <x:c r="B1130" s="96">
        <x:v>6/3/2016</x:v>
      </x:c>
      <x:c r="C1130" s="97">
        <x:v>Zane Wright 325-677-8174 /vnaik@fprus.com</x:v>
      </x:c>
      <x:c r="D1130" s="97" t="str">
        <x:v>QLA09715</x:v>
      </x:c>
      <x:c r="E1130" s="97">
        <x:v>Canon IR 400</x:v>
      </x:c>
      <x:c r="F1130" s="97">
        <x:v>1001 - Abilene</x:v>
      </x:c>
      <x:c r="G1130" s="97" t="str">
        <x:v>1,843</x:v>
      </x:c>
      <x:c r="H1130" s="97" t="str">
        <x:v>Printer is not pulling from the next paper tray when tray 1 is empty.</x:v>
      </x:c>
      <x:c r="I1130" s="98" t="str">
        <x:v>6/6/2016: Spoke w/Zane, tech was still working on it this morning. 6/7/2016: Spoke w/Roma, it is now working to her satisfaction. </x:v>
      </x:c>
    </x:row>
    <x:row r="1131" spans="1:7" x14ac:dyDescent="0.25">
      <x:c r="B1131" s="90">
        <x:v>3/23/2015</x:v>
      </x:c>
      <x:c r="C1131" s="26">
        <x:v>MorscoIT IT -- (817) 259.0951 -- it@morsco.com</x:v>
      </x:c>
      <x:c r="D1131" s="26" t="str">
        <x:v>QLA09715</x:v>
      </x:c>
      <x:c r="E1131" s="26">
        <x:v>Canon IR 400</x:v>
      </x:c>
      <x:c r="F1131" s="26">
        <x:v>1001 - Abilene</x:v>
      </x:c>
      <x:c r="G1131" s="26" t="n">
        <x:v>1843.000000</x:v>
      </x:c>
      <x:c r="H1131" s="26" t="str">
        <x:v>all scan to emails and scan to faxes are coming thru just fine when using the flatbed on the machine. however, when using the paper feeder to scan to email or scan to fax, the transmissions that are received are blank.</x:v>
      </x:c>
      <x:c r="I1131" s="91" t="str">
        <x:v>3/30/15 Call completed by Automated Copy. </x:v>
      </x:c>
    </x:row>
    <x:row r="1132" spans="1:7" x14ac:dyDescent="0.25">
      <x:c r="B1132" s="96">
        <x:v>6/5/2018</x:v>
      </x:c>
      <x:c r="C1132" s="97">
        <x:v>Eddie Brown 325-690-6435 /vnaik@fprus.com</x:v>
      </x:c>
      <x:c r="D1132" s="97" t="str">
        <x:v>QLA10661</x:v>
      </x:c>
      <x:c r="E1132" s="97">
        <x:v>Canon IR 400</x:v>
      </x:c>
      <x:c r="F1132" s="97">
        <x:v>1085 - Abilene Showroom</x:v>
      </x:c>
      <x:c r="G1132" s="97" t="str">
        <x:v>2,067</x:v>
      </x:c>
      <x:c r="H1132" s="97" t="str">
        <x:v>Will not pull papers through feeder.</x:v>
      </x:c>
      <x:c r="I1132" s="98" t="str">
        <x:v>6/9/2018: Spoke w/Eddie, issue is resolved.  Call complete. </x:v>
      </x:c>
    </x:row>
    <x:row r="1133" spans="1:7" x14ac:dyDescent="0.25">
      <x:c r="B1133" s="90">
        <x:v>2/16/2018</x:v>
      </x:c>
      <x:c r="C1133" s="26">
        <x:v>Eddie Brown 325-690-6435 /vnaik@fprus.com</x:v>
      </x:c>
      <x:c r="D1133" s="26" t="str">
        <x:v>QLA10661</x:v>
      </x:c>
      <x:c r="E1133" s="26">
        <x:v>Canon IR 400</x:v>
      </x:c>
      <x:c r="F1133" s="26">
        <x:v>1085 - Abilene Showroom</x:v>
      </x:c>
      <x:c r="G1133" s="26" t="n">
        <x:v>2067.000000</x:v>
      </x:c>
      <x:c r="H1133" s="26" t="str">
        <x:v>Touch screen has stopped working.</x:v>
      </x:c>
      <x:c r="I1133" s="91" t="str">
        <x:v> 2/21/2018: Part has been delayed with UPS due to weather.  Updated Eddie.  2/22/2018: UPS shows the part will be delivered today.  2/23/2018: Spoke w/Heather, it is now working to her satisfaction. Call complete. </x:v>
      </x:c>
    </x:row>
    <x:row r="1134" spans="1:7" x14ac:dyDescent="0.25">
      <x:c r="B1134" s="96">
        <x:v>3/10/2015</x:v>
      </x:c>
      <x:c r="C1134" s="97">
        <x:v>Anna Henzen 325-690-6435 /arieper@fprus.com</x:v>
      </x:c>
      <x:c r="D1134" s="97" t="str">
        <x:v>QLA10661</x:v>
      </x:c>
      <x:c r="E1134" s="97">
        <x:v>Canon IR 400</x:v>
      </x:c>
      <x:c r="F1134" s="97">
        <x:v>1085 - Abilene Showroom</x:v>
      </x:c>
      <x:c r="G1134" s="97" t="str">
        <x:v>2,067</x:v>
      </x:c>
      <x:c r="H1134" s="97" t="str">
        <x:v>Not scanning</x:v>
      </x:c>
      <x:c r="I1134" s="98" t="str">
        <x:v>Anna confirmed issue has been resolved. </x:v>
      </x:c>
    </x:row>
    <x:row r="1135" spans="1:7" x14ac:dyDescent="0.25">
      <x:c r="B1135" s="90">
        <x:v>7/21/2015</x:v>
      </x:c>
      <x:c r="C1135" s="26">
        <x:v>Steve Briley 325-690-6435 /jrogers@fprus.com</x:v>
      </x:c>
      <x:c r="D1135" s="26" t="str">
        <x:v>QLA10661</x:v>
      </x:c>
      <x:c r="E1135" s="26">
        <x:v>Canon IR 400</x:v>
      </x:c>
      <x:c r="F1135" s="26">
        <x:v>1085 - Abilene Showroom</x:v>
      </x:c>
      <x:c r="G1135" s="26" t="n">
        <x:v>2067.000000</x:v>
      </x:c>
      <x:c r="H1135" s="26" t="str">
        <x:v>Constant paper james preventing normal functionality.</x:v>
      </x:c>
      <x:c r="I1135" s="91" t="str">
        <x:v>7/22:  Spoke with the front desk and a tech came out yesterday and it is running to their satisfaction.  Call complete.  Marked complete.</x:v>
      </x:c>
    </x:row>
    <x:row r="1136" spans="1:7" x14ac:dyDescent="0.25">
      <x:c r="B1136" s="96">
        <x:v>4/9/2015</x:v>
      </x:c>
      <x:c r="C1136" s="97">
        <x:v>MorscoIT IT -- (817) 259.0951 -- it@morsco.com</x:v>
      </x:c>
      <x:c r="D1136" s="97" t="str">
        <x:v>QLA10701</x:v>
      </x:c>
      <x:c r="E1136" s="97">
        <x:v>Canon IR 400</x:v>
      </x:c>
      <x:c r="F1136" s="97">
        <x:v>1011 - Midland Showroom</x:v>
      </x:c>
      <x:c r="G1136" s="97" t="str">
        <x:v>1,687</x:v>
      </x:c>
      <x:c r="H1136" s="97" t="str">
        <x:v>Printer squeaking when operating</x:v>
      </x:c>
      <x:c r="I1136" s="98" t="str">
        <x:v>4/10/15 Kay confirmed issue has been resolved. </x:v>
      </x:c>
    </x:row>
    <x:row r="1137" spans="1:7" x14ac:dyDescent="0.25">
      <x:c r="B1137" s="90">
        <x:v>5/19/2017</x:v>
      </x:c>
      <x:c r="C1137" s="26">
        <x:v>Shelly Van Hoff 432-520-0242 /vnaik@fprus.com</x:v>
      </x:c>
      <x:c r="D1137" s="26" t="str">
        <x:v>QLA10701</x:v>
      </x:c>
      <x:c r="E1137" s="26">
        <x:v>Canon IR 400</x:v>
      </x:c>
      <x:c r="F1137" s="26">
        <x:v>1011 - Midland Showroom</x:v>
      </x:c>
      <x:c r="G1137" s="26" t="n">
        <x:v>1687.000000</x:v>
      </x:c>
      <x:c r="H1137" s="26" t="str">
        <x:v>Says tray 1 is empty when it is full of paper. Will not print.</x:v>
      </x:c>
      <x:c r="I1137" s="91" t="str">
        <x:v>5/22/2017: CD; issue resolved.  Spoke w/Shelly, it is now working to her satisfaction.  Call complete. </x:v>
      </x:c>
    </x:row>
    <x:row r="1138" spans="1:7" x14ac:dyDescent="0.25">
      <x:c r="B1138" s="96">
        <x:v>4/25/2018</x:v>
      </x:c>
      <x:c r="C1138" s="97">
        <x:v>Shawn Willis 432-682-4452 /areichhart@fprus.com</x:v>
      </x:c>
      <x:c r="D1138" s="97" t="str">
        <x:v>QLA10702</x:v>
      </x:c>
      <x:c r="E1138" s="97">
        <x:v>Canon IR 400</x:v>
      </x:c>
      <x:c r="F1138" s="97">
        <x:v>1032 - Midland</x:v>
      </x:c>
      <x:c r="G1138" s="97" t="str">
        <x:v>688</x:v>
      </x:c>
      <x:c r="H1138" s="97" t="str">
        <x:v>Need to have our fax/copier/printer cleaned and serviced.</x:v>
      </x:c>
      <x:c r="I1138" s="98" t="str">
        <x:v>4/26/2018: Spoke w/Mike, tech hasn't been out.  Left message with CMC to call with an ETA. 4/30/2018: Spoke w/Jeremy, issue resolved.  Call complete. </x:v>
      </x:c>
    </x:row>
    <x:row r="1139" spans="1:7" x14ac:dyDescent="0.25">
      <x:c r="B1139" s="90">
        <x:v>4/27/2018</x:v>
      </x:c>
      <x:c r="C1139" s="26">
        <x:v>Tammi Villanueva 8172590951 /vnaik@fprus.com</x:v>
      </x:c>
      <x:c r="D1139" s="26" t="str">
        <x:v>QLA10804</x:v>
      </x:c>
      <x:c r="E1139" s="26">
        <x:v>Canon IR 400</x:v>
      </x:c>
      <x:c r="F1139" s="26">
        <x:v>M100 - Water Gardens Bldg.</x:v>
      </x:c>
      <x:c r="G1139" s="26" t="n">
        <x:v>3924.000000</x:v>
      </x:c>
      <x:c r="H1139" s="26" t="str">
        <x:v>Last time tech was out - default paper settings were changed to legal.  Unable to change settings back letter - tried changing through admin but it reverted back to legal.</x:v>
      </x:c>
      <x:c r="I1139" s="91" t="str">
        <x:v>4/30/2018: Stewart; Set paper source to auto, replaced drum unit &amp; waste toner bottle feed rollers in cassette 1 &amp; 2 ADF sep pad &amp; transfer roller, checked operations, no problems.  Cleaned machine.  Left VM for Tammi.  Call complete. </x:v>
      </x:c>
    </x:row>
    <x:row r="1140" spans="1:7" x14ac:dyDescent="0.25">
      <x:c r="B1140" s="96">
        <x:v>1/21/2015</x:v>
      </x:c>
      <x:c r="C1140" s="97">
        <x:v>Alayne Hollis  8177748507 /amhollis@morsco.com</x:v>
      </x:c>
      <x:c r="D1140" s="97" t="str">
        <x:v>QLA10804</x:v>
      </x:c>
      <x:c r="E1140" s="97">
        <x:v>Canon IR 400</x:v>
      </x:c>
      <x:c r="F1140" s="97">
        <x:v>M100 - Water Gardens Bldg.</x:v>
      </x:c>
      <x:c r="G1140" s="97" t="str">
        <x:v>3,924</x:v>
      </x:c>
      <x:c r="H1140" s="97" t="str">
        <x:v>The printer is making some horrific squeaking noise every time it copies and prints</x:v>
      </x:c>
      <x:c r="I1140" s="98" t="str">
        <x:v>1/22/15 Alayne confirmed issue has been resolved. </x:v>
      </x:c>
    </x:row>
    <x:row r="1141" spans="1:7" x14ac:dyDescent="0.25">
      <x:c r="B1141" s="90">
        <x:v>10/7/2016</x:v>
      </x:c>
      <x:c r="C1141" s="26">
        <x:v>Candice Dansby 817-870-2227 /vnaik@fprus.com</x:v>
      </x:c>
      <x:c r="D1141" s="26" t="str">
        <x:v>QLA10804</x:v>
      </x:c>
      <x:c r="E1141" s="26">
        <x:v>Canon IR 400</x:v>
      </x:c>
      <x:c r="F1141" s="26">
        <x:v>M100 - Water Gardens Bldg.</x:v>
      </x:c>
      <x:c r="G1141" s="26" t="n">
        <x:v>3924.000000</x:v>
      </x:c>
      <x:c r="H1141" s="26" t="str">
        <x:v>Ticking every time it prints.  Also will randomly print copies on legal paper when letter is selected.</x:v>
      </x:c>
      <x:c r="I1141" s="91" t="str">
        <x:v>10/10/2016: Spoke w/Candice, it is now working to her satisfaction.  Call complete. </x:v>
      </x:c>
    </x:row>
    <x:row r="1142" spans="1:7" x14ac:dyDescent="0.25">
      <x:c r="B1142" s="96">
        <x:v>7/20/2016</x:v>
      </x:c>
      <x:c r="C1142" s="97">
        <x:v>Alayne Holis 817-774-8507 /vnaik@fprus.com</x:v>
      </x:c>
      <x:c r="D1142" s="97" t="str">
        <x:v>QLA10804</x:v>
      </x:c>
      <x:c r="E1142" s="97">
        <x:v>Canon IR 400</x:v>
      </x:c>
      <x:c r="F1142" s="97">
        <x:v>M100 - Water Gardens Bldg.</x:v>
      </x:c>
      <x:c r="G1142" s="97" t="str">
        <x:v>3,924</x:v>
      </x:c>
      <x:c r="H1142" s="97" t="str">
        <x:v>Lines on all print jobs.</x:v>
      </x:c>
      <x:c r="I1142" s="98" t="str">
        <x:v>7/21/2016: Number is disconnected. Stewart; 7/20/2016: Replaced drum unit for lines on copies, replaced waste toner bottle and feed rollers in cassette 2,  checked operations and cleaned machine. Call complete.  </x:v>
      </x:c>
    </x:row>
    <x:row r="1143" spans="1:7" x14ac:dyDescent="0.25">
      <x:c r="B1143" s="90">
        <x:v>7/13/2015</x:v>
      </x:c>
      <x:c r="C1143" s="26">
        <x:v>Ram Saenz 915-206-3720 /vnaik@fprus.com</x:v>
      </x:c>
      <x:c r="D1143" s="26" t="str">
        <x:v>QLA13315</x:v>
      </x:c>
      <x:c r="E1143" s="26">
        <x:v>Canon IR 400</x:v>
      </x:c>
      <x:c r="F1143" s="26">
        <x:v>1100 - El Paso</x:v>
      </x:c>
      <x:c r="G1143" s="26" t="n">
        <x:v>2578.000000</x:v>
      </x:c>
      <x:c r="H1143" s="26" t="str">
        <x:v>Squeaking noise in machine.</x:v>
      </x:c>
      <x:c r="I1143" s="91" t="str">
        <x:v>7/14:  technician has not been out.  Emailed for status update. 7/22:  Called Ram and left message.  Since no reply I am assuming Okidata was fixed and running properly.  Marked Complete</x:v>
      </x:c>
    </x:row>
    <x:row r="1144" spans="1:7" x14ac:dyDescent="0.25">
      <x:c r="B1144" s="96">
        <x:v>4/14/2015</x:v>
      </x:c>
      <x:c r="C1144" s="97">
        <x:v>Lucy Ontiveros 915-206-3720 /arieper@fprus.com</x:v>
      </x:c>
      <x:c r="D1144" s="97" t="str">
        <x:v>QLA13315</x:v>
      </x:c>
      <x:c r="E1144" s="97">
        <x:v>Canon IR 400</x:v>
      </x:c>
      <x:c r="F1144" s="97">
        <x:v>1100 - El Paso</x:v>
      </x:c>
      <x:c r="G1144" s="97" t="str">
        <x:v>2,578</x:v>
      </x:c>
      <x:c r="H1144" s="97" t="str">
        <x:v>making a strange noise when printing.</x:v>
      </x:c>
      <x:c r="I1144" s="98" t="str">
        <x:v> 4/16/15 Rudy confirmed issue has been resolved. </x:v>
      </x:c>
    </x:row>
    <x:row r="1145" spans="1:7" x14ac:dyDescent="0.25">
      <x:c r="B1145" s="90">
        <x:v>10/29/2015</x:v>
      </x:c>
      <x:c r="C1145" s="26">
        <x:v>Lucy Ontiveros 915-206-3720 /jrogers@fprus.com</x:v>
      </x:c>
      <x:c r="D1145" s="26" t="str">
        <x:v>QLA13315</x:v>
      </x:c>
      <x:c r="E1145" s="26">
        <x:v>Canon IR 400</x:v>
      </x:c>
      <x:c r="F1145" s="26">
        <x:v>1100 - El Paso</x:v>
      </x:c>
      <x:c r="G1145" s="26" t="n">
        <x:v>2578.000000</x:v>
      </x:c>
      <x:c r="H1145" s="26" t="str">
        <x:v>copies are bent at one corner.</x:v>
      </x:c>
      <x:c r="I1145" s="91" t="str">
        <x:v>10/30:  Spoke w/Lucy it is working to her satisfaction.  Call complete.  Marked complete.</x:v>
      </x:c>
    </x:row>
    <x:row r="1146" spans="1:7" x14ac:dyDescent="0.25">
      <x:c r="B1146" s="96">
        <x:v>8/18/2016</x:v>
      </x:c>
      <x:c r="C1146" s="97">
        <x:v>Ram Saenz 915-206-3720 /vnaik@fprus.com</x:v>
      </x:c>
      <x:c r="D1146" s="97" t="str">
        <x:v>QLA13315</x:v>
      </x:c>
      <x:c r="E1146" s="97">
        <x:v>Canon IR 400</x:v>
      </x:c>
      <x:c r="F1146" s="97">
        <x:v>1100 - El Paso</x:v>
      </x:c>
      <x:c r="G1146" s="97" t="str">
        <x:v>2,578</x:v>
      </x:c>
      <x:c r="H1146" s="97" t="str">
        <x:v>Needs to be cleaning - lines on copies.</x:v>
      </x:c>
      <x:c r="I1146" s="98" t="str">
        <x:v>8/19/2016: Spoke w/Ram, it is now working to his satisfaction. Call complete. </x:v>
      </x:c>
    </x:row>
    <x:row r="1147" spans="1:7" x14ac:dyDescent="0.25">
      <x:c r="B1147" s="90">
        <x:v>6/11/2018</x:v>
      </x:c>
      <x:c r="C1147" s="26">
        <x:v>Ram Saenz 915-206-3720 /vnaik@fprus.com</x:v>
      </x:c>
      <x:c r="D1147" s="26" t="str">
        <x:v>QLA13315</x:v>
      </x:c>
      <x:c r="E1147" s="26">
        <x:v>Canon IR 400</x:v>
      </x:c>
      <x:c r="F1147" s="26">
        <x:v>1100 - El Paso</x:v>
      </x:c>
      <x:c r="G1147" s="26" t="n">
        <x:v>2578.000000</x:v>
      </x:c>
      <x:c r="H1147" s="26" t="str">
        <x:v>Jamming on every print job.</x:v>
      </x:c>
      <x:c r="I1147" s="91" t="str">
        <x:v>6/12/2018: Spoke w/David, issue resolved.  Call complete.</x:v>
      </x:c>
    </x:row>
    <x:row r="1148" spans="1:7" x14ac:dyDescent="0.25">
      <x:c r="B1148" s="96">
        <x:v>4/13/2017</x:v>
      </x:c>
      <x:c r="C1148" s="97">
        <x:v>Ram Saenz 915-206-3720 /vnaik@fprus.com</x:v>
      </x:c>
      <x:c r="D1148" s="97" t="str">
        <x:v>QLA13315</x:v>
      </x:c>
      <x:c r="E1148" s="97">
        <x:v>Canon IR 400</x:v>
      </x:c>
      <x:c r="F1148" s="97">
        <x:v>1100 - El Paso</x:v>
      </x:c>
      <x:c r="G1148" s="97" t="str">
        <x:v>2,578</x:v>
      </x:c>
      <x:c r="H1148" s="97" t="str">
        <x:v>Needs cleaning - lines down right side and pages coming out smudge. Believe toner is spilled inside of machine.</x:v>
      </x:c>
      <x:c r="I1148" s="98" t="str">
        <x:v>4/17/2017: unable to reach Ram.  Spoke w/ Canon, call completed on 4/14.  Call complete. </x:v>
      </x:c>
    </x:row>
    <x:row r="1149" spans="1:7" x14ac:dyDescent="0.25">
      <x:c r="B1149" s="90">
        <x:v>7/3/2018</x:v>
      </x:c>
      <x:c r="C1149" s="26">
        <x:v>Jake Morrison 817-259-0968 /vnaik@fprus.com</x:v>
      </x:c>
      <x:c r="D1149" s="26" t="str">
        <x:v>RKJ00699</x:v>
      </x:c>
      <x:c r="E1149" s="26">
        <x:v>Canon IR 4235</x:v>
      </x:c>
      <x:c r="F1149" s="26">
        <x:v>1080 - Grand Prairie DFW Showroom</x:v>
      </x:c>
      <x:c r="G1149" s="26" t="n">
        <x:v>5734.000000</x:v>
      </x:c>
      <x:c r="H1149" s="26" t="str">
        <x:v>Giving load paper error when tray has paper.</x:v>
      </x:c>
      <x:c r="I1149" s="91" t="str">
        <x:v>7/5/2018: Stewart; Checked paper &amp; print settings &amp; keyop contact that someone's driver is set to legal &amp; the machine doesn't have legal paper in drawers. Unable to reach Jake.  Call complete. </x:v>
      </x:c>
    </x:row>
    <x:row r="1150" spans="1:7" x14ac:dyDescent="0.25">
      <x:c r="B1150" s="96">
        <x:v>1/3/2017</x:v>
      </x:c>
      <x:c r="C1150" s="97">
        <x:v>Brandon Hildebrandt 936-756-3393 /vnaik@fprus.com</x:v>
      </x:c>
      <x:c r="D1150" s="97" t="str">
        <x:v>RKJ04194</x:v>
      </x:c>
      <x:c r="E1150" s="97">
        <x:v>Canon IR 4235</x:v>
      </x:c>
      <x:c r="F1150" s="97">
        <x:v>1030 - Conroe</x:v>
      </x:c>
      <x:c r="G1150" s="97" t="str">
        <x:v>1,804</x:v>
      </x:c>
      <x:c r="H1150" s="97" t="str">
        <x:v>Repeat jams in printer.</x:v>
      </x:c>
      <x:c r="I1150" s="98" t="str">
        <x:v>No Work Order Remarks</x:v>
      </x:c>
    </x:row>
    <x:row r="1151" spans="1:7" x14ac:dyDescent="0.25">
      <x:c r="B1151" s="90">
        <x:v>5/16/2017</x:v>
      </x:c>
      <x:c r="C1151" s="26">
        <x:v>Brandon Hildebrandt 936-756-3393 /areichhart@fprus.com</x:v>
      </x:c>
      <x:c r="D1151" s="26" t="str">
        <x:v>RKJ04194</x:v>
      </x:c>
      <x:c r="E1151" s="26">
        <x:v>Canon IR 4235</x:v>
      </x:c>
      <x:c r="F1151" s="26">
        <x:v>1030 - Conroe</x:v>
      </x:c>
      <x:c r="G1151" s="26" t="n">
        <x:v>1804.000000</x:v>
      </x:c>
      <x:c r="H1151" s="26" t="str">
        <x:v>Scanner is not reading scanned documents</x:v>
      </x:c>
      <x:c r="I1151" s="91" t="str">
        <x:v>5/17/2017: Spoke w/Terry, it is now working to her satisfaction.  Call complete. </x:v>
      </x:c>
    </x:row>
    <x:row r="1152" spans="1:7" x14ac:dyDescent="0.25">
      <x:c r="B1152" s="96">
        <x:v>1/15/2018</x:v>
      </x:c>
      <x:c r="C1152" s="97">
        <x:v>Brandon Hildebrandt 936-756-3393 /vnaik@fprus.com</x:v>
      </x:c>
      <x:c r="D1152" s="97" t="str">
        <x:v>RKJ04194</x:v>
      </x:c>
      <x:c r="E1152" s="97">
        <x:v>Canon IR 4235</x:v>
      </x:c>
      <x:c r="F1152" s="97">
        <x:v>1030 - Conroe</x:v>
      </x:c>
      <x:c r="G1152" s="97" t="str">
        <x:v>1,804</x:v>
      </x:c>
      <x:c r="H1152" s="97" t="str">
        <x:v>Giving repeat jam error. unable to locate jam in paper path</x:v>
      </x:c>
      <x:c r="I1152" s="98" t="str">
        <x:v> 1/19/2018: Stewart; Reset staple cartridge.  Staple unit could not find home position.  General check.  Replaced feed rollers &amp; add sep pad. General clean.  Spoke w/Brandon, it is now working to his satisfaction.  Call complete. </x:v>
      </x:c>
    </x:row>
    <x:row r="1153" spans="1:7" x14ac:dyDescent="0.25">
      <x:c r="B1153" s="90">
        <x:v>12/2/2015</x:v>
      </x:c>
      <x:c r="C1153" s="26">
        <x:v>Brandon Hildebrandt 936-756-3393 /vnaik@fprus.com</x:v>
      </x:c>
      <x:c r="D1153" s="26" t="str">
        <x:v>RKJ04194</x:v>
      </x:c>
      <x:c r="E1153" s="26">
        <x:v>Canon IR 4235</x:v>
      </x:c>
      <x:c r="F1153" s="26">
        <x:v>1030 - Conroe</x:v>
      </x:c>
      <x:c r="G1153" s="26" t="n">
        <x:v>1804.000000</x:v>
      </x:c>
      <x:c r="H1153" s="26" t="str">
        <x:v>Error message to load paper when there is paper in every tray.</x:v>
      </x:c>
      <x:c r="I1153" s="91" t="str">
        <x:v>12/4:  Spoke w/Brandon it is working to his satisfaction.  Call complete.  Marked complete.</x:v>
      </x:c>
    </x:row>
    <x:row r="1154" spans="1:7" x14ac:dyDescent="0.25">
      <x:c r="B1154" s="96">
        <x:v>11/23/2015</x:v>
      </x:c>
      <x:c r="C1154" s="97">
        <x:v>Samuel Swafford 936-756-3393 /jrogers@fprus.com</x:v>
      </x:c>
      <x:c r="D1154" s="97" t="str">
        <x:v>RKJ04194</x:v>
      </x:c>
      <x:c r="E1154" s="97">
        <x:v>Canon IR 4235</x:v>
      </x:c>
      <x:c r="F1154" s="97">
        <x:v>1030 - Conroe</x:v>
      </x:c>
      <x:c r="G1154" s="97" t="str">
        <x:v>1,804</x:v>
      </x:c>
      <x:c r="H1154" s="97" t="str">
        <x:v>squeaking noise when printing.</x:v>
      </x:c>
      <x:c r="I1154" s="98" t="str">
        <x:v>11/24:  Spoke to the office manager it is working to her satisfaction.  Call complete.  Marked complete.</x:v>
      </x:c>
    </x:row>
    <x:row r="1155" spans="1:7" x14ac:dyDescent="0.25">
      <x:c r="B1155" s="90">
        <x:v>8/5/2016</x:v>
      </x:c>
      <x:c r="C1155" s="26">
        <x:v>Terri Street 936-756-3393 /vnaik@fprus.com</x:v>
      </x:c>
      <x:c r="D1155" s="26" t="str">
        <x:v>RKJ04194</x:v>
      </x:c>
      <x:c r="E1155" s="26">
        <x:v>Canon IR 4235</x:v>
      </x:c>
      <x:c r="F1155" s="26">
        <x:v>1030 - Conroe</x:v>
      </x:c>
      <x:c r="G1155" s="26" t="n">
        <x:v>1804.000000</x:v>
      </x:c>
      <x:c r="H1155" s="26" t="str">
        <x:v>Needs cleaning - poor copy quality.</x:v>
      </x:c>
      <x:c r="I1155" s="91" t="str">
        <x:v>8/8/2016: Spoke w/Gilly, it is now working to her satisfaction. Call complete. </x:v>
      </x:c>
    </x:row>
    <x:row r="1156" spans="1:7" x14ac:dyDescent="0.25">
      <x:c r="B1156" s="96">
        <x:v>12/1/2017</x:v>
      </x:c>
      <x:c r="C1156" s="97">
        <x:v>Bobby Schiff 303-296-2212 /vnaik@fprus.com</x:v>
      </x:c>
      <x:c r="D1156" s="97" t="str">
        <x:v>RKM00642</x:v>
      </x:c>
      <x:c r="E1156" s="97">
        <x:v>Canon IR 4245</x:v>
      </x:c>
      <x:c r="F1156" s="97">
        <x:v>4001 - Denver, CO</x:v>
      </x:c>
      <x:c r="G1156" s="97" t="str">
        <x:v>11,585</x:v>
      </x:c>
      <x:c r="H1156" s="97" t="str">
        <x:v>Getting hung up on regular print jobs.  When canceling a job it shows "stopping" and gets stuck. Cycling power clear job but also clears out all other pending jobs.</x:v>
      </x:c>
      <x:c r="I1156" s="98" t="str">
        <x:v>12/4/2017: Unable to reach Bobby.  CD; issue resolved on 12/1/2017.  Call complete. </x:v>
      </x:c>
    </x:row>
    <x:row r="1157" spans="1:7" x14ac:dyDescent="0.25">
      <x:c r="B1157" s="90">
        <x:v>5/9/2018</x:v>
      </x:c>
      <x:c r="C1157" s="26">
        <x:v>DAVID Naranjo 310-678-6090 /dnaranjo@morsco.com</x:v>
      </x:c>
      <x:c r="D1157" s="26" t="str">
        <x:v>RKM00642</x:v>
      </x:c>
      <x:c r="E1157" s="26">
        <x:v>Canon IR 4245</x:v>
      </x:c>
      <x:c r="F1157" s="26">
        <x:v>4001 - Denver, CO</x:v>
      </x:c>
      <x:c r="G1157" s="26" t="n">
        <x:v>11585.000000</x:v>
      </x:c>
      <x:c r="H1157" s="26" t="str">
        <x:v>MY PRINTER HAS A HARDDRIVE THAT DIED OR IS SHOWING ERRORS. I ASKED FOR AN F P R # BUT THE representative I spoke with was not able to locate it. The contact person is Gina Eldridge 303-296-2212.</x:v>
      </x:c>
      <x:c r="I1157" s="91" t="str">
        <x:v>5/10/2018: Placed after hours - Tech is scheduled to go out today.  5/11/2018: CD; tech went back out today, issue resolved.  Emailed David.  Call complete. </x:v>
      </x:c>
    </x:row>
    <x:row r="1158" spans="1:7" x14ac:dyDescent="0.25">
      <x:c r="B1158" s="96">
        <x:v>1/28/2015</x:v>
      </x:c>
      <x:c r="C1158" s="97">
        <x:v>Janelle Tscshoepe 817-810-2227 /dminter@fprus.com</x:v>
      </x:c>
      <x:c r="D1158" s="97" t="str">
        <x:v>RKM00843</x:v>
      </x:c>
      <x:c r="E1158" s="97">
        <x:v>Canon IR 4245</x:v>
      </x:c>
      <x:c r="F1158" s="97">
        <x:v>M650 - Fort Worth (Corp)</x:v>
      </x:c>
      <x:c r="G1158" s="97" t="str">
        <x:v>2,508</x:v>
      </x:c>
      <x:c r="H1158" s="97" t="str">
        <x:v>The paper tray is broken. Ext:588</x:v>
      </x:c>
      <x:c r="I1158" s="98" t="str">
        <x:v>2/2/15  Call closed by Stewart. </x:v>
      </x:c>
    </x:row>
    <x:row r="1159" spans="1:7" x14ac:dyDescent="0.25">
      <x:c r="B1159" s="90">
        <x:v>12/27/2017</x:v>
      </x:c>
      <x:c r="C1159" s="26">
        <x:v>Derek Hutchens 682-730-5268 /smoore@fprus.com</x:v>
      </x:c>
      <x:c r="D1159" s="26" t="str">
        <x:v>RKM00843</x:v>
      </x:c>
      <x:c r="E1159" s="26">
        <x:v>Canon IR 4245</x:v>
      </x:c>
      <x:c r="F1159" s="26">
        <x:v>M650 - Fort Worth (Corp)</x:v>
      </x:c>
      <x:c r="G1159" s="26" t="n">
        <x:v>2508.000000</x:v>
      </x:c>
      <x:c r="H1159" s="26" t="str">
        <x:v>There is a thin black line running down every page that is printed. The toner has been replaced and the toner waste cartridge was emptied as well, but did not resolve the issue.</x:v>
      </x:c>
      <x:c r="I1159" s="91" t="str">
        <x:v>12/28/2017: Stewart; Replaced drum unit for line on copies did drum_init replaced feed rollers in cassette &amp; side desk ADF sep pad fixing film transfer roller at 127% LF checked operations no problems cleaned machine.  Left VM for Derek. Call complete. </x:v>
      </x:c>
    </x:row>
    <x:row r="1160" spans="1:7" x14ac:dyDescent="0.25">
      <x:c r="B1160" s="96">
        <x:v>2/26/2018</x:v>
      </x:c>
      <x:c r="C1160" s="97">
        <x:v>Derek Hutchens 682-730-5268 /vnaik@fprus.com</x:v>
      </x:c>
      <x:c r="D1160" s="97" t="str">
        <x:v>RKM00843</x:v>
      </x:c>
      <x:c r="E1160" s="97">
        <x:v>Canon IR 4245</x:v>
      </x:c>
      <x:c r="F1160" s="97">
        <x:v>M650 - Fort Worth (Corp)</x:v>
      </x:c>
      <x:c r="G1160" s="97" t="str">
        <x:v>2,508</x:v>
      </x:c>
      <x:c r="H1160" s="97" t="str">
        <x:v>Prompts to add paper in tray or says wrong size paper in tray, but everything is correct</x:v>
      </x:c>
      <x:c r="I1160" s="98" t="str">
        <x:v>2/27/2018: MSC Help Desk closed the ticket. Call complete. </x:v>
      </x:c>
    </x:row>
    <x:row r="1161" spans="1:7" x14ac:dyDescent="0.25">
      <x:c r="B1161" s="90">
        <x:v>8/1/2017</x:v>
      </x:c>
      <x:c r="C1161" s="26">
        <x:v>Tony Prah 682-730-5268 /areichhart@fprus.com</x:v>
      </x:c>
      <x:c r="D1161" s="26" t="str">
        <x:v>RKM00843</x:v>
      </x:c>
      <x:c r="E1161" s="26">
        <x:v>Canon IR 4245</x:v>
      </x:c>
      <x:c r="F1161" s="26">
        <x:v>M650 - Fort Worth (Corp)</x:v>
      </x:c>
      <x:c r="G1161" s="26" t="n">
        <x:v>2508.000000</x:v>
      </x:c>
      <x:c r="H1161" s="26" t="str">
        <x:v>User states that the printer is giving a 'Load Paper' error</x:v>
      </x:c>
      <x:c r="I1161" s="91" t="str">
        <x:v>8/2/2017: Stewart; repaired pfu, corrected print driver settings, Key-op'd Emily on print settings, clnd inside formation unit, auto gradated, clnd copier &amp; tested.  Left VM for Tony.  Call complete. </x:v>
      </x:c>
    </x:row>
    <x:row r="1162" spans="1:7" x14ac:dyDescent="0.25">
      <x:c r="B1162" s="96">
        <x:v>7/30/2015</x:v>
      </x:c>
      <x:c r="C1162" s="97">
        <x:v>Steve Briley 972-650-0700 /jrogers@fprus.com</x:v>
      </x:c>
      <x:c r="D1162" s="97" t="str">
        <x:v>RKM01837</x:v>
      </x:c>
      <x:c r="E1162" s="97">
        <x:v>Canon IR 4245</x:v>
      </x:c>
      <x:c r="F1162" s="97">
        <x:v>1006 - Wichita Falls</x:v>
      </x:c>
      <x:c r="G1162" s="97" t="str">
        <x:v>2,243</x:v>
      </x:c>
      <x:c r="H1162" s="97" t="str">
        <x:v>Need to disable other paper trays in copier. Only want 1 paper tray active.</x:v>
      </x:c>
      <x:c r="I1162" s="98" t="str">
        <x:v>7/30:  This call has been marked closed by MSC help desk.  7/31:  Spoke with Steve and it is working to his satisfaction.   Call complete.  Marked complete.</x:v>
      </x:c>
    </x:row>
    <x:row r="1163" spans="1:7" x14ac:dyDescent="0.25">
      <x:c r="B1163" s="90">
        <x:v>8/18/2017</x:v>
      </x:c>
      <x:c r="C1163" s="26">
        <x:v>Samuel Swafford 682-730-5283 /vnaik@fprus.com</x:v>
      </x:c>
      <x:c r="D1163" s="26" t="str">
        <x:v>RKM01837</x:v>
      </x:c>
      <x:c r="E1163" s="26">
        <x:v>Canon IR 4245</x:v>
      </x:c>
      <x:c r="F1163" s="26">
        <x:v>1006 - Wichita Falls</x:v>
      </x:c>
      <x:c r="G1163" s="26" t="n">
        <x:v>2243.000000</x:v>
      </x:c>
      <x:c r="H1163" s="26" t="str">
        <x:v>Need to have admin passcode reset - default passcode isn't' working. Need quick menu scan option removed.</x:v>
      </x:c>
      <x:c r="I1163" s="91" t="str">
        <x:v>8/21/2017: Left VM for Sam.  8/22/2017: CD; issue resolved.  Call complete. </x:v>
      </x:c>
    </x:row>
    <x:row r="1164" spans="1:7" x14ac:dyDescent="0.25">
      <x:c r="B1164" s="96">
        <x:v>8/3/2017</x:v>
      </x:c>
      <x:c r="C1164" s="97">
        <x:v>Cody Moore 910-761-3636 /areichhart@fprus.com</x:v>
      </x:c>
      <x:c r="D1164" s="97" t="str">
        <x:v>RKM01837</x:v>
      </x:c>
      <x:c r="E1164" s="97">
        <x:v>Canon IR 4245</x:v>
      </x:c>
      <x:c r="F1164" s="97">
        <x:v>1006 - Wichita Falls</x:v>
      </x:c>
      <x:c r="G1164" s="97" t="str">
        <x:v>2,243</x:v>
      </x:c>
      <x:c r="H1164" s="97" t="str">
        <x:v>Printer needs general service, toner has either leaked or exploded inside from the cartridge.</x:v>
      </x:c>
      <x:c r="I1164" s="98" t="str">
        <x:v>8/4/2017: Unable to reach Cody - keep getting busy signal. 8/7/2017: CD; issue resolved.  Unable to reach Cody.  Call complete. </x:v>
      </x:c>
    </x:row>
    <x:row r="1165" spans="1:7" x14ac:dyDescent="0.25">
      <x:c r="B1165" s="90">
        <x:v>1/17/2017</x:v>
      </x:c>
      <x:c r="C1165" s="26">
        <x:v>Cody Moore 910-761-3636 /vnaik@fprus.com</x:v>
      </x:c>
      <x:c r="D1165" s="26" t="str">
        <x:v>RKM01837</x:v>
      </x:c>
      <x:c r="E1165" s="26">
        <x:v>Canon IR 4245</x:v>
      </x:c>
      <x:c r="F1165" s="26">
        <x:v>1006 - Wichita Falls</x:v>
      </x:c>
      <x:c r="G1165" s="26" t="n">
        <x:v>2243.000000</x:v>
      </x:c>
      <x:c r="H1165" s="26" t="str">
        <x:v>Error to load paper in trays 3 &amp; 4 - never had paper in them before. Unable to print to trays  1 &amp; 2 now.</x:v>
      </x:c>
      <x:c r="I1165" s="91" t="str">
        <x:v>1/18/2017: Unable to get ahold of Cody.  Number gave buys signal.  Left message for tech.   1/19/2017: Spoke w/Canon - trying to reach the deal for an update.  1/20/2017: unable to reach Cody.  CD; issue resolved.  Call complete. </x:v>
      </x:c>
    </x:row>
    <x:row r="1166" spans="1:7" x14ac:dyDescent="0.25">
      <x:c r="B1166" s="96">
        <x:v>3/9/2016</x:v>
      </x:c>
      <x:c r="C1166" s="97">
        <x:v>Deenae Brown 318-703-2300 /vnaik@fprus.com</x:v>
      </x:c>
      <x:c r="D1166" s="97" t="str">
        <x:v>RRB09116</x:v>
      </x:c>
      <x:c r="E1166" s="97">
        <x:v>Canon IR C5235</x:v>
      </x:c>
      <x:c r="F1166" s="97">
        <x:v>1133 - West Hollywood</x:v>
      </x:c>
      <x:c r="G1166" s="97" t="str">
        <x:v>12</x:v>
      </x:c>
      <x:c r="H1166" s="97" t="str">
        <x:v>Not getting a dial tone and screen is flashing off and on.</x:v>
      </x:c>
      <x:c r="I1166" s="98" t="str">
        <x:v>3/10/2016:  Left message w/Deenae.  Deenae returned my call and it is working to her satisfaction.  Deenae call back and said the machine has the problem again.  Called tech back out.      3/11/2016:  Left message w/Deenae.  3/15/2016:  Spoke w/Blake t...</x:v>
      </x:c>
    </x:row>
    <x:row r="1167" spans="1:7" x14ac:dyDescent="0.25">
      <x:c r="B1167" s="90">
        <x:v>10/18/2016</x:v>
      </x:c>
      <x:c r="C1167" s="26">
        <x:v>Steve Lee 318-703-2300 /vnaik@fprus.com</x:v>
      </x:c>
      <x:c r="D1167" s="26" t="str">
        <x:v>RRB09116</x:v>
      </x:c>
      <x:c r="E1167" s="26">
        <x:v>Canon IR C5235</x:v>
      </x:c>
      <x:c r="F1167" s="26">
        <x:v>1133 - West Hollywood</x:v>
      </x:c>
      <x:c r="G1167" s="26" t="n">
        <x:v>12.000000</x:v>
      </x:c>
      <x:c r="H1167" s="26" t="str">
        <x:v>Will not scan to scans.morsco.com</x:v>
      </x:c>
      <x:c r="I1167" s="91" t="str">
        <x:v>10/19/16 - Emailed LO for status update.  10/24/2016: Spoke w/Steve, it is now working to his satisfaction.  Call complete. </x:v>
      </x:c>
    </x:row>
    <x:row r="1168" spans="1:7" x14ac:dyDescent="0.25">
      <x:c r="B1168" s="96">
        <x:v>6/4/2015</x:v>
      </x:c>
      <x:c r="C1168" s="97">
        <x:v>MORRISONS 3187032300 /MDWILKES@MORSCO.COM</x:v>
      </x:c>
      <x:c r="D1168" s="97" t="str">
        <x:v>RRB09116</x:v>
      </x:c>
      <x:c r="E1168" s="97">
        <x:v>Canon IR C5235</x:v>
      </x:c>
      <x:c r="F1168" s="97">
        <x:v>1133 - West Hollywood</x:v>
      </x:c>
      <x:c r="G1168" s="97" t="str">
        <x:v>12</x:v>
      </x:c>
      <x:c r="H1168" s="97" t="str">
        <x:v>WASTE TONER CONTAINER NEEDS REPLACED OR CHANGED</x:v>
      </x:c>
      <x:c r="I1168" s="98" t="str">
        <x:v>6/4/15 - Tech emptied waste container.</x:v>
      </x:c>
    </x:row>
    <x:row r="1169" spans="1:7" x14ac:dyDescent="0.25">
      <x:c r="B1169" s="90">
        <x:v>9/2/2015</x:v>
      </x:c>
      <x:c r="C1169" s="26">
        <x:v>Steve Lee 318-703-2300 /vnaik@fprus.com</x:v>
      </x:c>
      <x:c r="D1169" s="26" t="str">
        <x:v>RRB09116</x:v>
      </x:c>
      <x:c r="E1169" s="26">
        <x:v>Canon IR C5235</x:v>
      </x:c>
      <x:c r="F1169" s="26">
        <x:v>1133 - West Hollywood</x:v>
      </x:c>
      <x:c r="G1169" s="26" t="n">
        <x:v>12.000000</x:v>
      </x:c>
      <x:c r="H1169" s="26" t="str">
        <x:v>Giving paper jam error but they do not see a jam.  Tried cleaning device - no improvement</x:v>
      </x:c>
      <x:c r="I1169" s="91" t="str">
        <x:v>9/3:  Spoke w/ Steve it is working to his satisfaction.  Call compelte.  Marked complete.</x:v>
      </x:c>
    </x:row>
    <x:row r="1170" spans="1:7" x14ac:dyDescent="0.25">
      <x:c r="B1170" s="96">
        <x:v>11/28/2017</x:v>
      </x:c>
      <x:c r="C1170" s="97">
        <x:v>Kathy Moses 310-597-4550 /vnaik@fprus.com</x:v>
      </x:c>
      <x:c r="D1170" s="97" t="str">
        <x:v>RRB09116</x:v>
      </x:c>
      <x:c r="E1170" s="97">
        <x:v>Canon IR C5235</x:v>
      </x:c>
      <x:c r="F1170" s="97">
        <x:v>1133 - West Hollywood</x:v>
      </x:c>
      <x:c r="G1170" s="97" t="str">
        <x:v>12</x:v>
      </x:c>
      <x:c r="H1170" s="97" t="str">
        <x:v>Needing install completed on recently installed device.  Unable to login in using system ID</x:v>
      </x:c>
      <x:c r="I1170" s="98" t="str">
        <x:v> 12/1/2017: Left VM for Kathy.  12/4/2017: Unable to reach Kathy, CD; Connected machine to network and worked w/ Ryan, IT helpdesk to configure device, did scan to SMB and email, went ok, ERDS test COM ok.  Call complete. </x:v>
      </x:c>
    </x:row>
    <x:row r="1171" spans="1:7" x14ac:dyDescent="0.25">
      <x:c r="B1171" s="90">
        <x:v>5/31/2018</x:v>
      </x:c>
      <x:c r="C1171" s="26">
        <x:v>Kathy Moses 806-281-4149 /areichhart@fprus.com</x:v>
      </x:c>
      <x:c r="D1171" s="26" t="str">
        <x:v>RRB09116</x:v>
      </x:c>
      <x:c r="E1171" s="26">
        <x:v>Canon IR C5235</x:v>
      </x:c>
      <x:c r="F1171" s="26">
        <x:v>1133 - West Hollywood</x:v>
      </x:c>
      <x:c r="G1171" s="26" t="n">
        <x:v>12.000000</x:v>
      </x:c>
      <x:c r="H1171" s="26" t="str">
        <x:v>printing out with a magenta streak or magenta colored dots.</x:v>
      </x:c>
      <x:c r="I1171" s="91" t="str">
        <x:v>6/1/2018: call placed late yesterday. No update yet.  6/4/2018: Canon device is working correctly now.  Call complete. </x:v>
      </x:c>
    </x:row>
    <x:row r="1172" spans="1:7" x14ac:dyDescent="0.25">
      <x:c r="B1172" s="96">
        <x:v>6/1/2018</x:v>
      </x:c>
      <x:c r="C1172" s="97">
        <x:v>Kristina Bedoe 949-221-0600 /areichhart@fprus.com</x:v>
      </x:c>
      <x:c r="D1172" s="97" t="str">
        <x:v>WXF13384</x:v>
      </x:c>
      <x:c r="E1172" s="97">
        <x:v>Canon IR C5535</x:v>
      </x:c>
      <x:c r="F1172" s="97">
        <x:v>1120 - Expressions Home Gallery</x:v>
      </x:c>
      <x:c r="G1172" s="97" t="str">
        <x:v>719</x:v>
      </x:c>
      <x:c r="H1172" s="97" t="str">
        <x:v>The printer will not scan to copy or scan to email. The web interface shows that the printer's feeder is unavailable. No information on a fix can be found online.</x:v>
      </x:c>
      <x:c r="I1172" s="98" t="str">
        <x:v>6/4/2018: R/S for part - waiting on the ETA from the tech. 6/5/2018: part should be in tomorrow afternoon. </x:v>
      </x:c>
    </x:row>
    <x:row r="1173" spans="1:7" x14ac:dyDescent="0.25">
      <x:c r="B1173" s="90">
        <x:v>5/25/2018</x:v>
      </x:c>
      <x:c r="C1173" s="26">
        <x:v>Kristina Bedoe 949-221-0600 /areichhart@fprus.com</x:v>
      </x:c>
      <x:c r="D1173" s="26" t="str">
        <x:v>WXF13384</x:v>
      </x:c>
      <x:c r="E1173" s="26">
        <x:v>Canon IR C5535</x:v>
      </x:c>
      <x:c r="F1173" s="26">
        <x:v>1120 - Expressions Home Gallery</x:v>
      </x:c>
      <x:c r="G1173" s="26" t="n">
        <x:v>719.000000</x:v>
      </x:c>
      <x:c r="H1173" s="26" t="str">
        <x:v>Our printer will not allow us to copy it has an error message that we cannot clear. We have followed all of the promps but it still is not coping. It is printing.</x:v>
      </x:c>
      <x:c r="I1173" s="91" t="str">
        <x:v>5/25/2018: Left VM for Kristina.  CD; issue resolved.  Call complete. </x:v>
      </x:c>
    </x:row>
    <x:row r="1174" spans="1:7" x14ac:dyDescent="0.25">
      <x:c r="B1174" s="92">
        <x:v/>
      </x:c>
      <x:c r="C1174" s="119"/>
      <x:c r="D1174" s="120"/>
      <x:c r="E1174" s="120"/>
      <x:c r="F1174" s="120"/>
      <x:c r="G1174" s="120"/>
      <x:c r="H1174" s="120"/>
      <x:c r="I1174"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6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June 2018 - August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699,066</x:v>
      </x:c>
      <x:c r="D7" s="73" t="str">
        <x:v>859,916</x:v>
      </x:c>
      <x:c r="E7" s="177" t="n">
        <x:f ca="1">=SUM(D7 - C7)</x:f>
      </x:c>
      <x:c r="F7" s="73" t="n">
        <x:v>956010</x:v>
      </x:c>
      <x:c r="G7" s="177" t="n">
        <x:f ca="1">=SUM(E7 - F7)</x:f>
      </x:c>
      <x:c r="H7" s="200" t="n">
        <x:v>0.01500</x:v>
      </x:c>
      <x:c r="I7" s="213" t="n">
        <x:f ca="1">=IF(SUM(G7 * H7) &lt; 0, 0,SUM(G7 * H7))</x:f>
      </x:c>
    </x:row>
    <x:row r="8" spans="1:10" x14ac:dyDescent="0.25">
      <x:c r="B8" s="60" t="str">
        <x:v>B/W Laser Prints</x:v>
      </x:c>
      <x:c r="C8" s="73" t="str">
        <x:v>1,664,970</x:v>
      </x:c>
      <x:c r="D8" s="73" t="str">
        <x:v>2,111,616</x:v>
      </x:c>
      <x:c r="E8" s="177" t="n">
        <x:f ca="1">=SUM(D8 - C8)</x:f>
      </x:c>
      <x:c r="F8" s="73" t="n">
        <x:v>290174</x:v>
      </x:c>
      <x:c r="G8" s="177" t="n">
        <x:f ca="1">=SUM(E8 - F8)</x:f>
      </x:c>
      <x:c r="H8" s="200" t="n">
        <x:v>0.02000</x:v>
      </x:c>
      <x:c r="I8" s="213" t="n">
        <x:f ca="1">=IF(SUM(G8 * H8) &lt; 0, 0,SUM(G8 * H8))</x:f>
      </x:c>
    </x:row>
    <x:row r="9" spans="1:10" x14ac:dyDescent="0.25">
      <x:c r="B9" s="58" t="str">
        <x:v>Color Copier (Color Pages)</x:v>
      </x:c>
      <x:c r="C9" s="6" t="str">
        <x:v>40,002</x:v>
      </x:c>
      <x:c r="D9" s="6" t="str">
        <x:v>127,711</x:v>
      </x:c>
      <x:c r="E9" s="176" t="n">
        <x:f ca="1">=SUM(D9 - C9)</x:f>
      </x:c>
      <x:c r="F9" s="6" t="n">
        <x:v>3777</x:v>
      </x:c>
      <x:c r="G9" s="176" t="n">
        <x:f ca="1">=SUM(E9 - F9)</x:f>
      </x:c>
      <x:c r="H9" s="201" t="n">
        <x:v>0.08500</x:v>
      </x:c>
      <x:c r="I9" s="212" t="str">
        <x:f ca="1">=IF(SUM(G9 * H9) &lt; 0, 0,SUM(G9 * H9))</x:f>
      </x:c>
    </x:row>
    <x:row r="10" spans="1:10" x14ac:dyDescent="0.25">
      <x:c r="B10" s="58" t="str">
        <x:v>Color Laser Prints</x:v>
      </x:c>
      <x:c r="C10" s="6" t="str">
        <x:v>93,240</x:v>
      </x:c>
      <x:c r="D10" s="6" t="str">
        <x:v>101,305</x:v>
      </x:c>
      <x:c r="E10" s="176" t="n">
        <x:f ca="1">=SUM(D10 - C10)</x:f>
      </x:c>
      <x:c r="F10" s="6" t="n">
        <x:v>19512</x:v>
      </x:c>
      <x:c r="G10" s="176" t="n">
        <x:f ca="1">=SUM(E10 - F10)</x:f>
      </x:c>
      <x:c r="H10" s="201" t="n">
        <x:v>0.18000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March 2018 - May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699,066</x:v>
      </x:c>
      <x:c r="D14" s="73" t="str">
        <x:v>785,326</x:v>
      </x:c>
      <x:c r="E14" s="177" t="n">
        <x:f ca="1">=SUM(D14 - C14)</x:f>
      </x:c>
      <x:c r="F14" s="73" t="n">
        <x:v>0</x:v>
      </x:c>
      <x:c r="G14" s="177" t="n">
        <x:f ca="1">=SUM(E14 - F14)</x:f>
      </x:c>
      <x:c r="H14" s="200" t="n">
        <x:v>0.01500</x:v>
      </x:c>
      <x:c r="I14" s="213" t="n">
        <x:f ca="1">=IF(SUM(G14 * H14) &lt; 0, 0,SUM(G14 * H14))</x:f>
      </x:c>
    </x:row>
    <x:row r="15" spans="1:10" x14ac:dyDescent="0.25">
      <x:c r="B15" s="60" t="str">
        <x:v>B/W Laser Prints</x:v>
      </x:c>
      <x:c r="C15" s="73" t="str">
        <x:v>1,664,970</x:v>
      </x:c>
      <x:c r="D15" s="73" t="str">
        <x:v>1,995,540</x:v>
      </x:c>
      <x:c r="E15" s="177" t="n">
        <x:f ca="1">=SUM(D15 - C15)</x:f>
      </x:c>
      <x:c r="F15" s="73" t="n">
        <x:v>0</x:v>
      </x:c>
      <x:c r="G15" s="177" t="n">
        <x:f ca="1">=SUM(E15 - F15)</x:f>
      </x:c>
      <x:c r="H15" s="200" t="n">
        <x:v>0.02000</x:v>
      </x:c>
      <x:c r="I15" s="213" t="n">
        <x:f ca="1">=IF(SUM(G15 * H15) &lt; 0, 0,SUM(G15 * H15))</x:f>
      </x:c>
    </x:row>
    <x:row r="16" spans="1:10" x14ac:dyDescent="0.25">
      <x:c r="B16" s="58" t="str">
        <x:v>Color Copier (Color Pages)</x:v>
      </x:c>
      <x:c r="C16" s="6" t="str">
        <x:v>40,002</x:v>
      </x:c>
      <x:c r="D16" s="6" t="str">
        <x:v>118,524</x:v>
      </x:c>
      <x:c r="E16" s="176" t="n">
        <x:f ca="1">=SUM(D16 - C16)</x:f>
      </x:c>
      <x:c r="F16" s="6" t="n">
        <x:v>0</x:v>
      </x:c>
      <x:c r="G16" s="176" t="n">
        <x:f ca="1">=SUM(E16 - F16)</x:f>
      </x:c>
      <x:c r="H16" s="201" t="n">
        <x:v>0.08500</x:v>
      </x:c>
      <x:c r="I16" s="212" t="str">
        <x:f ca="1">=IF(SUM(G16 * H16) &lt; 0, 0,SUM(G16 * H16))</x:f>
      </x:c>
    </x:row>
    <x:row r="17" spans="1:10" x14ac:dyDescent="0.25">
      <x:c r="B17" s="58" t="str">
        <x:v>Color Laser Prints</x:v>
      </x:c>
      <x:c r="C17" s="6" t="str">
        <x:v>93,240</x:v>
      </x:c>
      <x:c r="D17" s="6" t="str">
        <x:v>98,721</x:v>
      </x:c>
      <x:c r="E17" s="176" t="n">
        <x:f ca="1">=SUM(D17 - C17)</x:f>
      </x:c>
      <x:c r="F17" s="6" t="n">
        <x:v>0</x:v>
      </x:c>
      <x:c r="G17" s="176" t="n">
        <x:f ca="1">=SUM(E17 - F17)</x:f>
      </x:c>
      <x:c r="H17" s="201" t="n">
        <x:v>0.18000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September 2017 - February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1,398,132</x:v>
      </x:c>
      <x:c r="D21" s="73" t="str">
        <x:v>1,615,266</x:v>
      </x:c>
      <x:c r="E21" s="177" t="n">
        <x:f ca="1">=SUM(D21 - C21)</x:f>
      </x:c>
      <x:c r="F21" s="73" t="n">
        <x:v>1208484</x:v>
      </x:c>
      <x:c r="G21" s="177" t="n">
        <x:f ca="1">=SUM(E21 - F21)</x:f>
      </x:c>
      <x:c r="H21" s="200" t="n">
        <x:v>0.01500</x:v>
      </x:c>
      <x:c r="I21" s="213" t="n">
        <x:f ca="1">=IF(SUM(G21 * H21) &lt; 0, 0,SUM(G21 * H21))</x:f>
      </x:c>
    </x:row>
    <x:row r="22" spans="1:10" x14ac:dyDescent="0.25">
      <x:c r="B22" s="60" t="str">
        <x:v>B/W Laser Prints</x:v>
      </x:c>
      <x:c r="C22" s="73" t="str">
        <x:v>3,329,940</x:v>
      </x:c>
      <x:c r="D22" s="73" t="str">
        <x:v>4,033,649</x:v>
      </x:c>
      <x:c r="E22" s="177" t="n">
        <x:f ca="1">=SUM(D22 - C22)</x:f>
      </x:c>
      <x:c r="F22" s="73" t="n">
        <x:v>10545</x:v>
      </x:c>
      <x:c r="G22" s="177" t="n">
        <x:f ca="1">=SUM(E22 - F22)</x:f>
      </x:c>
      <x:c r="H22" s="200" t="n">
        <x:v>0.02000</x:v>
      </x:c>
      <x:c r="I22" s="213" t="n">
        <x:f ca="1">=IF(SUM(G22 * H22) &lt; 0, 0,SUM(G22 * H22))</x:f>
      </x:c>
    </x:row>
    <x:row r="23" spans="1:10" x14ac:dyDescent="0.25">
      <x:c r="B23" s="58" t="str">
        <x:v>Color Copier (Color Pages)</x:v>
      </x:c>
      <x:c r="C23" s="6" t="str">
        <x:v>80,004</x:v>
      </x:c>
      <x:c r="D23" s="6" t="str">
        <x:v>237,693</x:v>
      </x:c>
      <x:c r="E23" s="176" t="n">
        <x:f ca="1">=SUM(D23 - C23)</x:f>
      </x:c>
      <x:c r="F23" s="6" t="n">
        <x:v>2035</x:v>
      </x:c>
      <x:c r="G23" s="176" t="n">
        <x:f ca="1">=SUM(E23 - F23)</x:f>
      </x:c>
      <x:c r="H23" s="201" t="n">
        <x:v>0.08500</x:v>
      </x:c>
      <x:c r="I23" s="212" t="str">
        <x:f ca="1">=IF(SUM(G23 * H23) &lt; 0, 0,SUM(G23 * H23))</x:f>
      </x:c>
    </x:row>
    <x:row r="24" spans="1:10" x14ac:dyDescent="0.25">
      <x:c r="B24" s="58" t="str">
        <x:v>Color Laser Prints</x:v>
      </x:c>
      <x:c r="C24" s="6" t="str">
        <x:v>186,480</x:v>
      </x:c>
      <x:c r="D24" s="6" t="str">
        <x:v>202,253</x:v>
      </x:c>
      <x:c r="E24" s="176" t="n">
        <x:f ca="1">=SUM(D24 - C24)</x:f>
      </x:c>
      <x:c r="F24" s="6" t="n">
        <x:v>0</x:v>
      </x:c>
      <x:c r="G24" s="176" t="n">
        <x:f ca="1">=SUM(E24 - F24)</x:f>
      </x:c>
      <x:c r="H24" s="201" t="n">
        <x:v>0.18000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June 2017 - August 2017</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926,850</x:v>
      </x:c>
      <x:c r="D28" s="73" t="str">
        <x:v>777,022</x:v>
      </x:c>
      <x:c r="E28" s="177" t="n">
        <x:f ca="1">=SUM(D28 - C28)</x:f>
      </x:c>
      <x:c r="F28" s="73" t="n">
        <x:v>1058656</x:v>
      </x:c>
      <x:c r="G28" s="177" t="n">
        <x:f ca="1">=SUM(E28 - F28)</x:f>
      </x:c>
      <x:c r="H28" s="200" t="n">
        <x:v>0.01500</x:v>
      </x:c>
      <x:c r="I28" s="213" t="n">
        <x:f ca="1">=IF(SUM(G28 * H28) &lt; 0, 0,SUM(G28 * H28))</x:f>
      </x:c>
    </x:row>
    <x:row r="29" spans="1:10" x14ac:dyDescent="0.25">
      <x:c r="B29" s="60" t="str">
        <x:v>B/W Laser Prints</x:v>
      </x:c>
      <x:c r="C29" s="73" t="str">
        <x:v>1,664,970</x:v>
      </x:c>
      <x:c r="D29" s="73" t="str">
        <x:v>2,204,451</x:v>
      </x:c>
      <x:c r="E29" s="177" t="n">
        <x:f ca="1">=SUM(D29 - C29)</x:f>
      </x:c>
      <x:c r="F29" s="73" t="n">
        <x:v>8026</x:v>
      </x:c>
      <x:c r="G29" s="177" t="n">
        <x:f ca="1">=SUM(E29 - F29)</x:f>
      </x:c>
      <x:c r="H29" s="200" t="n">
        <x:v>0.02000</x:v>
      </x:c>
      <x:c r="I29" s="213" t="n">
        <x:f ca="1">=IF(SUM(G29 * H29) &lt; 0, 0,SUM(G29 * H29))</x:f>
      </x:c>
    </x:row>
    <x:row r="30" spans="1:10" x14ac:dyDescent="0.25">
      <x:c r="B30" s="58" t="str">
        <x:v>Color Copier (Color Pages)</x:v>
      </x:c>
      <x:c r="C30" s="6" t="str">
        <x:v>36,960</x:v>
      </x:c>
      <x:c r="D30" s="6" t="str">
        <x:v>34,925</x:v>
      </x:c>
      <x:c r="E30" s="176" t="n">
        <x:f ca="1">=SUM(D30 - C30)</x:f>
      </x:c>
      <x:c r="F30" s="6" t="n">
        <x:v>0</x:v>
      </x:c>
      <x:c r="G30" s="176" t="n">
        <x:f ca="1">=SUM(E30 - F30)</x:f>
      </x:c>
      <x:c r="H30" s="201" t="n">
        <x:v>0.08500</x:v>
      </x:c>
      <x:c r="I30" s="212" t="str">
        <x:f ca="1">=IF(SUM(G30 * H30) &lt; 0, 0,SUM(G30 * H30))</x:f>
      </x:c>
    </x:row>
    <x:row r="31" spans="1:10" x14ac:dyDescent="0.25">
      <x:c r="B31" s="58" t="str">
        <x:v>Color Laser Prints</x:v>
      </x:c>
      <x:c r="C31" s="6" t="str">
        <x:v>93,240</x:v>
      </x:c>
      <x:c r="D31" s="6" t="str">
        <x:v>99,945</x:v>
      </x:c>
      <x:c r="E31" s="176" t="n">
        <x:f ca="1">=SUM(D31 - C31)</x:f>
      </x:c>
      <x:c r="F31" s="6" t="n">
        <x:v>3316</x:v>
      </x:c>
      <x:c r="G31" s="176" t="n">
        <x:f ca="1">=SUM(E31 - F31)</x:f>
      </x:c>
      <x:c r="H31" s="201" t="n">
        <x:v>0.18000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March 2017 - May 2017</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924,450</x:v>
      </x:c>
      <x:c r="D35" s="73" t="str">
        <x:v>821,804</x:v>
      </x:c>
      <x:c r="E35" s="177" t="n">
        <x:f ca="1">=SUM(D35 - C35)</x:f>
      </x:c>
      <x:c r="F35" s="73" t="n">
        <x:v>956010</x:v>
      </x:c>
      <x:c r="G35" s="177" t="n">
        <x:f ca="1">=SUM(E35 - F35)</x:f>
      </x:c>
      <x:c r="H35" s="200" t="n">
        <x:v>0.01500</x:v>
      </x:c>
      <x:c r="I35" s="213" t="n">
        <x:f ca="1">=IF(SUM(G35 * H35) &lt; 0, 0,SUM(G35 * H35))</x:f>
      </x:c>
    </x:row>
    <x:row r="36" spans="1:10" x14ac:dyDescent="0.25">
      <x:c r="B36" s="60" t="str">
        <x:v>B/W Laser Prints</x:v>
      </x:c>
      <x:c r="C36" s="73" t="str">
        <x:v>1,664,970</x:v>
      </x:c>
      <x:c r="D36" s="73" t="str">
        <x:v>1,947,118</x:v>
      </x:c>
      <x:c r="E36" s="177" t="n">
        <x:f ca="1">=SUM(D36 - C36)</x:f>
      </x:c>
      <x:c r="F36" s="73" t="n">
        <x:v>290174</x:v>
      </x:c>
      <x:c r="G36" s="177" t="n">
        <x:f ca="1">=SUM(E36 - F36)</x:f>
      </x:c>
      <x:c r="H36" s="200" t="n">
        <x:v>0.02000</x:v>
      </x:c>
      <x:c r="I36" s="213" t="n">
        <x:f ca="1">=IF(SUM(G36 * H36) &lt; 0, 0,SUM(G36 * H36))</x:f>
      </x:c>
    </x:row>
    <x:row r="37" spans="1:10" x14ac:dyDescent="0.25">
      <x:c r="B37" s="58" t="str">
        <x:v>Color Copier (Color Pages)</x:v>
      </x:c>
      <x:c r="C37" s="6" t="str">
        <x:v>36,960</x:v>
      </x:c>
      <x:c r="D37" s="6" t="str">
        <x:v>50,204</x:v>
      </x:c>
      <x:c r="E37" s="176" t="n">
        <x:f ca="1">=SUM(D37 - C37)</x:f>
      </x:c>
      <x:c r="F37" s="6" t="n">
        <x:v>3777</x:v>
      </x:c>
      <x:c r="G37" s="176" t="n">
        <x:f ca="1">=SUM(E37 - F37)</x:f>
      </x:c>
      <x:c r="H37" s="201" t="n">
        <x:v>0.08500</x:v>
      </x:c>
      <x:c r="I37" s="212" t="str">
        <x:f ca="1">=IF(SUM(G37 * H37) &lt; 0, 0,SUM(G37 * H37))</x:f>
      </x:c>
    </x:row>
    <x:row r="38" spans="1:10" x14ac:dyDescent="0.25">
      <x:c r="B38" s="58" t="str">
        <x:v>Color Laser Prints</x:v>
      </x:c>
      <x:c r="C38" s="6" t="str">
        <x:v>93,240</x:v>
      </x:c>
      <x:c r="D38" s="6" t="str">
        <x:v>109,436</x:v>
      </x:c>
      <x:c r="E38" s="176" t="n">
        <x:f ca="1">=SUM(D38 - C38)</x:f>
      </x:c>
      <x:c r="F38" s="6" t="n">
        <x:v>19512</x:v>
      </x:c>
      <x:c r="G38" s="176" t="n">
        <x:f ca="1">=SUM(E38 - F38)</x:f>
      </x:c>
      <x:c r="H38" s="201" t="n">
        <x:v>0.18000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December 2016 - February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924,450</x:v>
      </x:c>
      <x:c r="D42" s="73" t="str">
        <x:v>720,753</x:v>
      </x:c>
      <x:c r="E42" s="177" t="n">
        <x:f ca="1">=SUM(D42 - C42)</x:f>
      </x:c>
      <x:c r="F42" s="73" t="n">
        <x:v>752313</x:v>
      </x:c>
      <x:c r="G42" s="177" t="n">
        <x:f ca="1">=SUM(E42 - F42)</x:f>
      </x:c>
      <x:c r="H42" s="200" t="n">
        <x:v>0.01500</x:v>
      </x:c>
      <x:c r="I42" s="213" t="n">
        <x:f ca="1">=IF(SUM(G42 * H42) &lt; 0, 0,SUM(G42 * H42))</x:f>
      </x:c>
    </x:row>
    <x:row r="43" spans="1:10" x14ac:dyDescent="0.25">
      <x:c r="B43" s="60" t="str">
        <x:v>B/W Laser Prints</x:v>
      </x:c>
      <x:c r="C43" s="73" t="str">
        <x:v>1,664,970</x:v>
      </x:c>
      <x:c r="D43" s="73" t="str">
        <x:v>1,574,826</x:v>
      </x:c>
      <x:c r="E43" s="177" t="n">
        <x:f ca="1">=SUM(D43 - C43)</x:f>
      </x:c>
      <x:c r="F43" s="73" t="n">
        <x:v>185705</x:v>
      </x:c>
      <x:c r="G43" s="177" t="n">
        <x:f ca="1">=SUM(E43 - F43)</x:f>
      </x:c>
      <x:c r="H43" s="200" t="n">
        <x:v>0.02000</x:v>
      </x:c>
      <x:c r="I43" s="213" t="n">
        <x:f ca="1">=IF(SUM(G43 * H43) &lt; 0, 0,SUM(G43 * H43))</x:f>
      </x:c>
    </x:row>
    <x:row r="44" spans="1:10" x14ac:dyDescent="0.25">
      <x:c r="B44" s="58" t="str">
        <x:v>Color Copier (Color Pages)</x:v>
      </x:c>
      <x:c r="C44" s="6" t="str">
        <x:v>36,960</x:v>
      </x:c>
      <x:c r="D44" s="6" t="str">
        <x:v>33,183</x:v>
      </x:c>
      <x:c r="E44" s="176" t="n">
        <x:f ca="1">=SUM(D44 - C44)</x:f>
      </x:c>
      <x:c r="F44" s="6" t="n">
        <x:v>0</x:v>
      </x:c>
      <x:c r="G44" s="176" t="n">
        <x:f ca="1">=SUM(E44 - F44)</x:f>
      </x:c>
      <x:c r="H44" s="201" t="n">
        <x:v>0.08500</x:v>
      </x:c>
      <x:c r="I44" s="212" t="str">
        <x:f ca="1">=IF(SUM(G44 * H44) &lt; 0, 0,SUM(G44 * H44))</x:f>
      </x:c>
    </x:row>
    <x:row r="45" spans="1:10" x14ac:dyDescent="0.25">
      <x:c r="B45" s="58" t="str">
        <x:v>Color Laser Prints</x:v>
      </x:c>
      <x:c r="C45" s="6" t="str">
        <x:v>93,240</x:v>
      </x:c>
      <x:c r="D45" s="6" t="str">
        <x:v>96,832</x:v>
      </x:c>
      <x:c r="E45" s="176" t="n">
        <x:f ca="1">=SUM(D45 - C45)</x:f>
      </x:c>
      <x:c r="F45" s="6" t="n">
        <x:v>23104</x:v>
      </x:c>
      <x:c r="G45" s="176" t="n">
        <x:f ca="1">=SUM(E45 - F45)</x:f>
      </x:c>
      <x:c r="H45" s="201" t="n">
        <x:v>0.18000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September 2016 - November 2016</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924,450</x:v>
      </x:c>
      <x:c r="D49" s="73" t="str">
        <x:v>775,799</x:v>
      </x:c>
      <x:c r="E49" s="177" t="n">
        <x:f ca="1">=SUM(D49 - C49)</x:f>
      </x:c>
      <x:c r="F49" s="73" t="n">
        <x:v>598541</x:v>
      </x:c>
      <x:c r="G49" s="177" t="n">
        <x:f ca="1">=SUM(E49 - F49)</x:f>
      </x:c>
      <x:c r="H49" s="200" t="n">
        <x:v>0.01500</x:v>
      </x:c>
      <x:c r="I49" s="213" t="n">
        <x:f ca="1">=IF(SUM(G49 * H49) &lt; 0, 0,SUM(G49 * H49))</x:f>
      </x:c>
    </x:row>
    <x:row r="50" spans="1:10" x14ac:dyDescent="0.25">
      <x:c r="B50" s="60" t="str">
        <x:v>B/W Laser Prints</x:v>
      </x:c>
      <x:c r="C50" s="73" t="str">
        <x:v>1,664,970</x:v>
      </x:c>
      <x:c r="D50" s="73" t="str">
        <x:v>1,483,947</x:v>
      </x:c>
      <x:c r="E50" s="177" t="n">
        <x:f ca="1">=SUM(D50 - C50)</x:f>
      </x:c>
      <x:c r="F50" s="73" t="n">
        <x:v>0</x:v>
      </x:c>
      <x:c r="G50" s="177" t="n">
        <x:f ca="1">=SUM(E50 - F50)</x:f>
      </x:c>
      <x:c r="H50" s="200" t="n">
        <x:v>0.02000</x:v>
      </x:c>
      <x:c r="I50" s="213" t="n">
        <x:f ca="1">=IF(SUM(G50 * H50) &lt; 0, 0,SUM(G50 * H50))</x:f>
      </x:c>
    </x:row>
    <x:row r="51" spans="1:10" x14ac:dyDescent="0.25">
      <x:c r="B51" s="58" t="str">
        <x:v>Color Copier (Color Pages)</x:v>
      </x:c>
      <x:c r="C51" s="6" t="str">
        <x:v>36,960</x:v>
      </x:c>
      <x:c r="D51" s="6" t="str">
        <x:v>54,337</x:v>
      </x:c>
      <x:c r="E51" s="176" t="n">
        <x:f ca="1">=SUM(D51 - C51)</x:f>
      </x:c>
      <x:c r="F51" s="6" t="n">
        <x:v>7639</x:v>
      </x:c>
      <x:c r="G51" s="176" t="n">
        <x:f ca="1">=SUM(E51 - F51)</x:f>
      </x:c>
      <x:c r="H51" s="201" t="n">
        <x:v>0.08500</x:v>
      </x:c>
      <x:c r="I51" s="212" t="str">
        <x:f ca="1">=IF(SUM(G51 * H51) &lt; 0, 0,SUM(G51 * H51))</x:f>
      </x:c>
    </x:row>
    <x:row r="52" spans="1:10" x14ac:dyDescent="0.25">
      <x:c r="B52" s="58" t="str">
        <x:v>Color Laser Prints</x:v>
      </x:c>
      <x:c r="C52" s="6" t="str">
        <x:v>93,240</x:v>
      </x:c>
      <x:c r="D52" s="6" t="str">
        <x:v>89,467</x:v>
      </x:c>
      <x:c r="E52" s="176" t="n">
        <x:f ca="1">=SUM(D52 - C52)</x:f>
      </x:c>
      <x:c r="F52" s="6" t="n">
        <x:v>19331</x:v>
      </x:c>
      <x:c r="G52" s="176" t="n">
        <x:f ca="1">=SUM(E52 - F52)</x:f>
      </x:c>
      <x:c r="H52" s="201" t="n">
        <x:v>0.18000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June 2016 - August 2016</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1,228,500</x:v>
      </x:c>
      <x:c r="D56" s="73" t="str">
        <x:v>926,664</x:v>
      </x:c>
      <x:c r="E56" s="177" t="n">
        <x:f ca="1">=SUM(D56 - C56)</x:f>
      </x:c>
      <x:c r="F56" s="73" t="n">
        <x:v>296705</x:v>
      </x:c>
      <x:c r="G56" s="177" t="n">
        <x:f ca="1">=SUM(E56 - F56)</x:f>
      </x:c>
      <x:c r="H56" s="200" t="n">
        <x:v>0.01500</x:v>
      </x:c>
      <x:c r="I56" s="213" t="n">
        <x:f ca="1">=IF(SUM(G56 * H56) &lt; 0, 0,SUM(G56 * H56))</x:f>
      </x:c>
    </x:row>
    <x:row r="57" spans="1:10" x14ac:dyDescent="0.25">
      <x:c r="B57" s="60" t="str">
        <x:v>B/W Laser Prints</x:v>
      </x:c>
      <x:c r="C57" s="73" t="str">
        <x:v>972,900</x:v>
      </x:c>
      <x:c r="D57" s="73" t="str">
        <x:v>1,485,368</x:v>
      </x:c>
      <x:c r="E57" s="177" t="n">
        <x:f ca="1">=SUM(D57 - C57)</x:f>
      </x:c>
      <x:c r="F57" s="73" t="n">
        <x:v>0</x:v>
      </x:c>
      <x:c r="G57" s="177" t="n">
        <x:f ca="1">=SUM(E57 - F57)</x:f>
      </x:c>
      <x:c r="H57" s="200" t="n">
        <x:v>0.02000</x:v>
      </x:c>
      <x:c r="I57" s="213" t="n">
        <x:f ca="1">=IF(SUM(G57 * H57) &lt; 0, 0,SUM(G57 * H57))</x:f>
      </x:c>
    </x:row>
    <x:row r="58" spans="1:10" x14ac:dyDescent="0.25">
      <x:c r="B58" s="58" t="str">
        <x:v>Color Copier (Color Pages)</x:v>
      </x:c>
      <x:c r="C58" s="6" t="str">
        <x:v>44,400</x:v>
      </x:c>
      <x:c r="D58" s="6" t="str">
        <x:v>36,761</x:v>
      </x:c>
      <x:c r="E58" s="176" t="n">
        <x:f ca="1">=SUM(D58 - C58)</x:f>
      </x:c>
      <x:c r="F58" s="6" t="n">
        <x:v>0</x:v>
      </x:c>
      <x:c r="G58" s="176" t="n">
        <x:f ca="1">=SUM(E58 - F58)</x:f>
      </x:c>
      <x:c r="H58" s="201" t="n">
        <x:v>0.08500</x:v>
      </x:c>
      <x:c r="I58" s="212" t="str">
        <x:f ca="1">=IF(SUM(G58 * H58) &lt; 0, 0,SUM(G58 * H58))</x:f>
      </x:c>
    </x:row>
    <x:row r="59" spans="1:10" x14ac:dyDescent="0.25">
      <x:c r="B59" s="58" t="str">
        <x:v>Color Laser Prints</x:v>
      </x:c>
      <x:c r="C59" s="6" t="str">
        <x:v>112,800</x:v>
      </x:c>
      <x:c r="D59" s="6" t="str">
        <x:v>93,469</x:v>
      </x:c>
      <x:c r="E59" s="176" t="n">
        <x:f ca="1">=SUM(D59 - C59)</x:f>
      </x:c>
      <x:c r="F59" s="6" t="n">
        <x:v>0</x:v>
      </x:c>
      <x:c r="G59" s="176" t="n">
        <x:f ca="1">=SUM(E59 - F59)</x:f>
      </x:c>
      <x:c r="H59" s="201" t="n">
        <x:v>0.18000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March 2016 - May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1,225,500</x:v>
      </x:c>
      <x:c r="D63" s="73" t="str">
        <x:v>1,053,194</x:v>
      </x:c>
      <x:c r="E63" s="177" t="n">
        <x:f ca="1">=SUM(D63 - C63)</x:f>
      </x:c>
      <x:c r="F63" s="73" t="n">
        <x:v>124399</x:v>
      </x:c>
      <x:c r="G63" s="177" t="n">
        <x:f ca="1">=SUM(E63 - F63)</x:f>
      </x:c>
      <x:c r="H63" s="200" t="n">
        <x:v>0.01500</x:v>
      </x:c>
      <x:c r="I63" s="213" t="n">
        <x:f ca="1">=IF(SUM(G63 * H63) &lt; 0, 0,SUM(G63 * H63))</x:f>
      </x:c>
    </x:row>
    <x:row r="64" spans="1:10" x14ac:dyDescent="0.25">
      <x:c r="B64" s="60" t="str">
        <x:v>B/W Laser Prints</x:v>
      </x:c>
      <x:c r="C64" s="73" t="str">
        <x:v>855,900</x:v>
      </x:c>
      <x:c r="D64" s="73" t="str">
        <x:v>1,340,441</x:v>
      </x:c>
      <x:c r="E64" s="177" t="n">
        <x:f ca="1">=SUM(D64 - C64)</x:f>
      </x:c>
      <x:c r="F64" s="73" t="n">
        <x:v>0</x:v>
      </x:c>
      <x:c r="G64" s="177" t="n">
        <x:f ca="1">=SUM(E64 - F64)</x:f>
      </x:c>
      <x:c r="H64" s="200" t="n">
        <x:v>0.02000</x:v>
      </x:c>
      <x:c r="I64" s="213" t="n">
        <x:f ca="1">=IF(SUM(G64 * H64) &lt; 0, 0,SUM(G64 * H64))</x:f>
      </x:c>
    </x:row>
    <x:row r="65" spans="1:10" x14ac:dyDescent="0.25">
      <x:c r="B65" s="58" t="str">
        <x:v>Color Copier (Color Pages)</x:v>
      </x:c>
      <x:c r="C65" s="6" t="str">
        <x:v>42,900</x:v>
      </x:c>
      <x:c r="D65" s="6" t="str">
        <x:v>43,621</x:v>
      </x:c>
      <x:c r="E65" s="176" t="n">
        <x:f ca="1">=SUM(D65 - C65)</x:f>
      </x:c>
      <x:c r="F65" s="6" t="n">
        <x:v>0</x:v>
      </x:c>
      <x:c r="G65" s="176" t="n">
        <x:f ca="1">=SUM(E65 - F65)</x:f>
      </x:c>
      <x:c r="H65" s="201" t="n">
        <x:v>0.08500</x:v>
      </x:c>
      <x:c r="I65" s="212" t="str">
        <x:f ca="1">=IF(SUM(G65 * H65) &lt; 0, 0,SUM(G65 * H65))</x:f>
      </x:c>
    </x:row>
    <x:row r="66" spans="1:10" x14ac:dyDescent="0.25">
      <x:c r="B66" s="58" t="str">
        <x:v>Color Laser Prints</x:v>
      </x:c>
      <x:c r="C66" s="6" t="str">
        <x:v>112,800</x:v>
      </x:c>
      <x:c r="D66" s="6" t="str">
        <x:v>123,135</x:v>
      </x:c>
      <x:c r="E66" s="176" t="n">
        <x:f ca="1">=SUM(D66 - C66)</x:f>
      </x:c>
      <x:c r="F66" s="6" t="n">
        <x:v>0</x:v>
      </x:c>
      <x:c r="G66" s="176" t="n">
        <x:f ca="1">=SUM(E66 - F66)</x:f>
      </x:c>
      <x:c r="H66" s="201" t="n">
        <x:v>0.18000</x:v>
      </x:c>
      <x:c r="I66" s="212" t="str">
        <x:f ca="1">=IF(SUM(G66 * H66) &lt; 0, 0,SUM(G66 * H66))</x:f>
      </x:c>
    </x:row>
    <x:row r="67" spans="1:10" ht="15.5" customHeight="1" x14ac:dyDescent="0.25">
      <x:c r="A67" s="19"/>
      <x:c r="B67" s="209"/>
      <x:c r="C67" s="209"/>
      <x:c r="D67" s="209"/>
      <x:c r="E67" s="209"/>
      <x:c r="F67" s="209"/>
      <x:c r="G67" s="209"/>
      <x:c r="H67" s="209">
        <x:v>Total Overage Expense:</x:v>
      </x:c>
      <x:c r="I67" s="209">
        <x:f ca="1">=SUM(I63:I66)</x:f>
      </x:c>
    </x:row>
    <x:row r="68" spans="1:10" ht="25.5" customHeight="1" x14ac:dyDescent="0.25">
      <x:c r="A68" s="19"/>
      <x:c r="B68" s="14">
        <x:v>December 2015 - February 2016</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60" t="str">
        <x:v>B/W Copies</x:v>
      </x:c>
      <x:c r="C70" s="73" t="str">
        <x:v>1,225,500</x:v>
      </x:c>
      <x:c r="D70" s="73" t="str">
        <x:v>1,101,101</x:v>
      </x:c>
      <x:c r="E70" s="177" t="n">
        <x:f ca="1">=SUM(D70 - C70)</x:f>
      </x:c>
      <x:c r="F70" s="73" t="n">
        <x:v>0</x:v>
      </x:c>
      <x:c r="G70" s="177" t="n">
        <x:f ca="1">=SUM(E70 - F70)</x:f>
      </x:c>
      <x:c r="H70" s="200" t="n">
        <x:v>0.01500</x:v>
      </x:c>
      <x:c r="I70" s="213" t="n">
        <x:f ca="1">=IF(SUM(G70 * H70) &lt; 0, 0,SUM(G70 * H70))</x:f>
      </x:c>
    </x:row>
    <x:row r="71" spans="1:10" x14ac:dyDescent="0.25">
      <x:c r="B71" s="60" t="str">
        <x:v>B/W Laser Prints</x:v>
      </x:c>
      <x:c r="C71" s="73" t="str">
        <x:v>823,200</x:v>
      </x:c>
      <x:c r="D71" s="73" t="str">
        <x:v>930,128</x:v>
      </x:c>
      <x:c r="E71" s="177" t="n">
        <x:f ca="1">=SUM(D71 - C71)</x:f>
      </x:c>
      <x:c r="F71" s="73" t="n">
        <x:v>0</x:v>
      </x:c>
      <x:c r="G71" s="177" t="n">
        <x:f ca="1">=SUM(E71 - F71)</x:f>
      </x:c>
      <x:c r="H71" s="200" t="n">
        <x:v>0.02000</x:v>
      </x:c>
      <x:c r="I71" s="213" t="n">
        <x:f ca="1">=IF(SUM(G71 * H71) &lt; 0, 0,SUM(G71 * H71))</x:f>
      </x:c>
    </x:row>
    <x:row r="72" spans="1:10" x14ac:dyDescent="0.25">
      <x:c r="B72" s="58" t="str">
        <x:v>Color Copier (Color Pages)</x:v>
      </x:c>
      <x:c r="C72" s="6" t="str">
        <x:v>42,900</x:v>
      </x:c>
      <x:c r="D72" s="6" t="str">
        <x:v>50,456</x:v>
      </x:c>
      <x:c r="E72" s="176" t="n">
        <x:f ca="1">=SUM(D72 - C72)</x:f>
      </x:c>
      <x:c r="F72" s="6" t="n">
        <x:v>0</x:v>
      </x:c>
      <x:c r="G72" s="176" t="n">
        <x:f ca="1">=SUM(E72 - F72)</x:f>
      </x:c>
      <x:c r="H72" s="201" t="n">
        <x:v>0.08500</x:v>
      </x:c>
      <x:c r="I72" s="212" t="str">
        <x:f ca="1">=IF(SUM(G72 * H72) &lt; 0, 0,SUM(G72 * H72))</x:f>
      </x:c>
    </x:row>
    <x:row r="73" spans="1:10" x14ac:dyDescent="0.25">
      <x:c r="B73" s="58" t="str">
        <x:v>Color Laser Prints</x:v>
      </x:c>
      <x:c r="C73" s="6" t="str">
        <x:v>97,800</x:v>
      </x:c>
      <x:c r="D73" s="6" t="str">
        <x:v>108,211</x:v>
      </x:c>
      <x:c r="E73" s="176" t="n">
        <x:f ca="1">=SUM(D73 - C73)</x:f>
      </x:c>
      <x:c r="F73" s="6" t="n">
        <x:v>0</x:v>
      </x:c>
      <x:c r="G73" s="176" t="n">
        <x:f ca="1">=SUM(E73 - F73)</x:f>
      </x:c>
      <x:c r="H73" s="201" t="n">
        <x:v>0.18000</x:v>
      </x:c>
      <x:c r="I73" s="212" t="str">
        <x:f ca="1">=IF(SUM(G73 * H73) &lt; 0, 0,SUM(G73 * H73))</x:f>
      </x:c>
    </x:row>
    <x:row r="74" spans="1:10" ht="15.5" customHeight="1" x14ac:dyDescent="0.25">
      <x:c r="A74" s="19"/>
      <x:c r="B74" s="209"/>
      <x:c r="C74" s="209"/>
      <x:c r="D74" s="209"/>
      <x:c r="E74" s="209"/>
      <x:c r="F74" s="209"/>
      <x:c r="G74" s="209"/>
      <x:c r="H74" s="209">
        <x:v>Total Overage Expense:</x:v>
      </x:c>
      <x:c r="I74" s="209">
        <x:f ca="1">=SUM(I70:I73)</x:f>
      </x:c>
    </x:row>
    <x:row r="75" spans="1:10" ht="25.5" customHeight="1" x14ac:dyDescent="0.25">
      <x:c r="A75" s="19"/>
      <x:c r="B75" s="14">
        <x:v>September 2015 - November 2015</x:v>
      </x:c>
      <x:c r="C75" s="19"/>
      <x:c r="D75" s="19"/>
      <x:c r="E75" s="19"/>
      <x:c r="F75" s="19"/>
      <x:c r="G75" s="19"/>
      <x:c r="H75" s="19"/>
      <x:c r="I75" s="19"/>
    </x:row>
    <x:row r="76" spans="1:10" ht="35.75" customHeight="1" x14ac:dyDescent="0.25">
      <x:c r="B76" s="47" t="str">
        <x:v>Meter Group</x:v>
      </x:c>
      <x:c r="C76" s="45" t="str">
        <x:v>Quarterly Contracted Volume</x:v>
      </x:c>
      <x:c r="D76" s="45" t="str">
        <x:v>Actual Volume For Period</x:v>
      </x:c>
      <x:c r="E76" s="45" t="str">
        <x:v>Overage/(Underage) For Period</x:v>
      </x:c>
      <x:c r="F76" s="45" t="str">
        <x:v>Accrued Rollover Pages</x:v>
      </x:c>
      <x:c r="G76" s="45" t="str">
        <x:v>Net Overage (Underage)</x:v>
      </x:c>
      <x:c r="H76" s="45" t="str">
        <x:v>Excess CPP</x:v>
      </x:c>
      <x:c r="I76" s="46" t="str">
        <x:v>Overage Expense</x:v>
      </x:c>
    </x:row>
    <x:row r="77" spans="1:10" x14ac:dyDescent="0.25">
      <x:c r="B77" s="60" t="str">
        <x:v>B/W Copies</x:v>
      </x:c>
      <x:c r="C77" s="73" t="str">
        <x:v>1,576,776</x:v>
      </x:c>
      <x:c r="D77" s="73" t="str">
        <x:v>1,143,873</x:v>
      </x:c>
      <x:c r="E77" s="177" t="n">
        <x:f ca="1">=SUM(D77 - C77)</x:f>
      </x:c>
      <x:c r="F77" s="73" t="n">
        <x:v>0</x:v>
      </x:c>
      <x:c r="G77" s="177" t="n">
        <x:f ca="1">=SUM(E77 - F77)</x:f>
      </x:c>
      <x:c r="H77" s="200" t="n">
        <x:v>0.01500</x:v>
      </x:c>
      <x:c r="I77" s="213" t="n">
        <x:f ca="1">=IF(SUM(G77 * H77) &lt; 0, 0,SUM(G77 * H77))</x:f>
      </x:c>
    </x:row>
    <x:row r="78" spans="1:10" x14ac:dyDescent="0.25">
      <x:c r="B78" s="60" t="str">
        <x:v>B/W Laser Prints</x:v>
      </x:c>
      <x:c r="C78" s="73" t="str">
        <x:v>584,940</x:v>
      </x:c>
      <x:c r="D78" s="73" t="str">
        <x:v>796,432</x:v>
      </x:c>
      <x:c r="E78" s="177" t="n">
        <x:f ca="1">=SUM(D78 - C78)</x:f>
      </x:c>
      <x:c r="F78" s="73" t="n">
        <x:v>0</x:v>
      </x:c>
      <x:c r="G78" s="177" t="n">
        <x:f ca="1">=SUM(E78 - F78)</x:f>
      </x:c>
      <x:c r="H78" s="200" t="n">
        <x:v>0.02000</x:v>
      </x:c>
      <x:c r="I78" s="213" t="n">
        <x:f ca="1">=IF(SUM(G78 * H78) &lt; 0, 0,SUM(G78 * H78))</x:f>
      </x:c>
    </x:row>
    <x:row r="79" spans="1:10" x14ac:dyDescent="0.25">
      <x:c r="B79" s="58" t="str">
        <x:v>Color Copier (Color Pages)</x:v>
      </x:c>
      <x:c r="C79" s="6" t="str">
        <x:v>26,220</x:v>
      </x:c>
      <x:c r="D79" s="6" t="str">
        <x:v>43,090</x:v>
      </x:c>
      <x:c r="E79" s="176" t="n">
        <x:f ca="1">=SUM(D79 - C79)</x:f>
      </x:c>
      <x:c r="F79" s="6" t="n">
        <x:v>0</x:v>
      </x:c>
      <x:c r="G79" s="176" t="n">
        <x:f ca="1">=SUM(E79 - F79)</x:f>
      </x:c>
      <x:c r="H79" s="201" t="n">
        <x:v>0.08500</x:v>
      </x:c>
      <x:c r="I79" s="212" t="str">
        <x:f ca="1">=IF(SUM(G79 * H79) &lt; 0, 0,SUM(G79 * H79))</x:f>
      </x:c>
    </x:row>
    <x:row r="80" spans="1:10" x14ac:dyDescent="0.25">
      <x:c r="B80" s="58" t="str">
        <x:v>Color Laser Prints</x:v>
      </x:c>
      <x:c r="C80" s="6" t="str">
        <x:v>57,048</x:v>
      </x:c>
      <x:c r="D80" s="6" t="str">
        <x:v>107,097</x:v>
      </x:c>
      <x:c r="E80" s="176" t="n">
        <x:f ca="1">=SUM(D80 - C80)</x:f>
      </x:c>
      <x:c r="F80" s="6" t="n">
        <x:v>0</x:v>
      </x:c>
      <x:c r="G80" s="176" t="n">
        <x:f ca="1">=SUM(E80 - F80)</x:f>
      </x:c>
      <x:c r="H80" s="201" t="n">
        <x:v>0.18000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=SUM(I77:I80)</x:f>
      </x:c>
    </x:row>
    <x:row r="82" spans="1:10" ht="25.5" customHeight="1" x14ac:dyDescent="0.25">
      <x:c r="A82" s="19"/>
      <x:c r="B82" s="14">
        <x:v>June 2015 - August 2015</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1,576,776</x:v>
      </x:c>
      <x:c r="D84" s="73" t="str">
        <x:v>1,183,986</x:v>
      </x:c>
      <x:c r="E84" s="177" t="n">
        <x:f ca="1">=SUM(D84 - C84)</x:f>
      </x:c>
      <x:c r="F84" s="73" t="n">
        <x:v>0</x:v>
      </x:c>
      <x:c r="G84" s="177" t="n">
        <x:f ca="1">=SUM(E84 - F84)</x:f>
      </x:c>
      <x:c r="H84" s="200" t="n">
        <x:v>0.01500</x:v>
      </x:c>
      <x:c r="I84" s="213" t="n">
        <x:f ca="1">=IF(SUM(G84 * H84) &lt; 0, 0,SUM(G84 * H84))</x:f>
      </x:c>
    </x:row>
    <x:row r="85" spans="1:10" x14ac:dyDescent="0.25">
      <x:c r="B85" s="60" t="str">
        <x:v>B/W Laser Prints</x:v>
      </x:c>
      <x:c r="C85" s="73" t="str">
        <x:v>524,040</x:v>
      </x:c>
      <x:c r="D85" s="73" t="str">
        <x:v>719,019</x:v>
      </x:c>
      <x:c r="E85" s="177" t="n">
        <x:f ca="1">=SUM(D85 - C85)</x:f>
      </x:c>
      <x:c r="F85" s="73" t="n">
        <x:v>0</x:v>
      </x:c>
      <x:c r="G85" s="177" t="n">
        <x:f ca="1">=SUM(E85 - F85)</x:f>
      </x:c>
      <x:c r="H85" s="200" t="n">
        <x:v>0.02000</x:v>
      </x:c>
      <x:c r="I85" s="213" t="n">
        <x:f ca="1">=IF(SUM(G85 * H85) &lt; 0, 0,SUM(G85 * H85))</x:f>
      </x:c>
    </x:row>
    <x:row r="86" spans="1:10" x14ac:dyDescent="0.25">
      <x:c r="B86" s="58" t="str">
        <x:v>Color Copier (Color Pages)</x:v>
      </x:c>
      <x:c r="C86" s="6" t="str">
        <x:v>26,220</x:v>
      </x:c>
      <x:c r="D86" s="6" t="str">
        <x:v>44,544</x:v>
      </x:c>
      <x:c r="E86" s="176" t="n">
        <x:f ca="1">=SUM(D86 - C86)</x:f>
      </x:c>
      <x:c r="F86" s="6" t="n">
        <x:v>0</x:v>
      </x:c>
      <x:c r="G86" s="176" t="n">
        <x:f ca="1">=SUM(E86 - F86)</x:f>
      </x:c>
      <x:c r="H86" s="201" t="n">
        <x:v>0.08500</x:v>
      </x:c>
      <x:c r="I86" s="212" t="str">
        <x:f ca="1">=IF(SUM(G86 * H86) &lt; 0, 0,SUM(G86 * H86))</x:f>
      </x:c>
    </x:row>
    <x:row r="87" spans="1:10" x14ac:dyDescent="0.25">
      <x:c r="B87" s="58" t="str">
        <x:v>Color Laser Prints</x:v>
      </x:c>
      <x:c r="C87" s="6" t="str">
        <x:v>55,173</x:v>
      </x:c>
      <x:c r="D87" s="6" t="str">
        <x:v>100,342</x:v>
      </x:c>
      <x:c r="E87" s="176" t="n">
        <x:f ca="1">=SUM(D87 - C87)</x:f>
      </x:c>
      <x:c r="F87" s="6" t="n">
        <x:v>0</x:v>
      </x:c>
      <x:c r="G87" s="176" t="n">
        <x:f ca="1">=SUM(E87 - F87)</x:f>
      </x:c>
      <x:c r="H87" s="201" t="n">
        <x:v>0.18000</x:v>
      </x:c>
      <x:c r="I87" s="212" t="str">
        <x:f ca="1">=IF(SUM(G87 * H87) &lt; 0, 0,SUM(G87 * H87))</x:f>
      </x:c>
    </x:row>
    <x:row r="88" spans="1:10" ht="15.5" customHeight="1" x14ac:dyDescent="0.25">
      <x:c r="A88" s="19"/>
      <x:c r="B88" s="209"/>
      <x:c r="C88" s="209"/>
      <x:c r="D88" s="209"/>
      <x:c r="E88" s="209"/>
      <x:c r="F88" s="209"/>
      <x:c r="G88" s="209"/>
      <x:c r="H88" s="209">
        <x:v>Total Overage Expense:</x:v>
      </x:c>
      <x:c r="I88" s="209">
        <x:f ca="1">=SUM(I84:I87)</x:f>
      </x:c>
    </x:row>
    <x:row r="89" spans="1:10" ht="25.5" customHeight="1" x14ac:dyDescent="0.25">
      <x:c r="A89" s="19"/>
      <x:c r="B89" s="14">
        <x:v>March 2015 - May 2015</x:v>
      </x:c>
      <x:c r="C89" s="19"/>
      <x:c r="D89" s="19"/>
      <x:c r="E89" s="19"/>
      <x:c r="F89" s="19"/>
      <x:c r="G89" s="19"/>
      <x:c r="H89" s="19"/>
      <x:c r="I89" s="19"/>
    </x:row>
    <x:row r="90" spans="1:10" ht="35.75" customHeight="1" x14ac:dyDescent="0.25">
      <x:c r="B90" s="47" t="str">
        <x:v>Meter Group</x:v>
      </x:c>
      <x:c r="C90" s="45" t="str">
        <x:v>Quarterly Contracted Volume</x:v>
      </x:c>
      <x:c r="D90" s="45" t="str">
        <x:v>Actual Volume For Period</x:v>
      </x:c>
      <x:c r="E90" s="45" t="str">
        <x:v>Overage/(Underage) For Period</x:v>
      </x:c>
      <x:c r="F90" s="45" t="str">
        <x:v>Accrued Rollover Pages</x:v>
      </x:c>
      <x:c r="G90" s="45" t="str">
        <x:v>Net Overage (Underage)</x:v>
      </x:c>
      <x:c r="H90" s="45" t="str">
        <x:v>Excess CPP</x:v>
      </x:c>
      <x:c r="I90" s="46" t="str">
        <x:v>Overage Expense</x:v>
      </x:c>
    </x:row>
    <x:row r="91" spans="1:10" x14ac:dyDescent="0.25">
      <x:c r="B91" s="60" t="str">
        <x:v>B/W Copies</x:v>
      </x:c>
      <x:c r="C91" s="73" t="str">
        <x:v>1,575,776</x:v>
      </x:c>
      <x:c r="D91" s="73" t="str">
        <x:v>1,129,936</x:v>
      </x:c>
      <x:c r="E91" s="177" t="n">
        <x:f ca="1">=SUM(D91 - C91)</x:f>
      </x:c>
      <x:c r="F91" s="73" t="n">
        <x:v>0</x:v>
      </x:c>
      <x:c r="G91" s="177" t="n">
        <x:f ca="1">=SUM(E91 - F91)</x:f>
      </x:c>
      <x:c r="H91" s="200" t="n">
        <x:v>0.01500</x:v>
      </x:c>
      <x:c r="I91" s="213" t="n">
        <x:f ca="1">=IF(SUM(G91 * H91) &lt; 0, 0,SUM(G91 * H91))</x:f>
      </x:c>
    </x:row>
    <x:row r="92" spans="1:10" x14ac:dyDescent="0.25">
      <x:c r="B92" s="60" t="str">
        <x:v>B/W Laser Prints</x:v>
      </x:c>
      <x:c r="C92" s="73" t="str">
        <x:v>519,990</x:v>
      </x:c>
      <x:c r="D92" s="73" t="str">
        <x:v>640,025</x:v>
      </x:c>
      <x:c r="E92" s="177" t="n">
        <x:f ca="1">=SUM(D92 - C92)</x:f>
      </x:c>
      <x:c r="F92" s="73" t="n">
        <x:v>0</x:v>
      </x:c>
      <x:c r="G92" s="177" t="n">
        <x:f ca="1">=SUM(E92 - F92)</x:f>
      </x:c>
      <x:c r="H92" s="200" t="n">
        <x:v>0.02000</x:v>
      </x:c>
      <x:c r="I92" s="213" t="n">
        <x:f ca="1">=IF(SUM(G92 * H92) &lt; 0, 0,SUM(G92 * H92))</x:f>
      </x:c>
    </x:row>
    <x:row r="93" spans="1:10" x14ac:dyDescent="0.25">
      <x:c r="B93" s="58" t="str">
        <x:v>Color Copier (Color Pages)</x:v>
      </x:c>
      <x:c r="C93" s="6" t="str">
        <x:v>25,720</x:v>
      </x:c>
      <x:c r="D93" s="6" t="str">
        <x:v>49,302</x:v>
      </x:c>
      <x:c r="E93" s="176" t="n">
        <x:f ca="1">=SUM(D93 - C93)</x:f>
      </x:c>
      <x:c r="F93" s="6" t="n">
        <x:v>0</x:v>
      </x:c>
      <x:c r="G93" s="176" t="n">
        <x:f ca="1">=SUM(E93 - F93)</x:f>
      </x:c>
      <x:c r="H93" s="201" t="n">
        <x:v>0.08500</x:v>
      </x:c>
      <x:c r="I93" s="212" t="str">
        <x:f ca="1">=IF(SUM(G93 * H93) &lt; 0, 0,SUM(G93 * H93))</x:f>
      </x:c>
    </x:row>
    <x:row r="94" spans="1:10" x14ac:dyDescent="0.25">
      <x:c r="B94" s="58" t="str">
        <x:v>Color Laser Prints</x:v>
      </x:c>
      <x:c r="C94" s="6" t="str">
        <x:v>51,973</x:v>
      </x:c>
      <x:c r="D94" s="6" t="str">
        <x:v>97,437</x:v>
      </x:c>
      <x:c r="E94" s="176" t="n">
        <x:f ca="1">=SUM(D94 - C94)</x:f>
      </x:c>
      <x:c r="F94" s="6" t="n">
        <x:v>0</x:v>
      </x:c>
      <x:c r="G94" s="176" t="n">
        <x:f ca="1">=SUM(E94 - F94)</x:f>
      </x:c>
      <x:c r="H94" s="201" t="n">
        <x:v>0.18000</x:v>
      </x:c>
      <x:c r="I94" s="212" t="str">
        <x:f ca="1">=IF(SUM(G94 * H94) &lt; 0, 0,SUM(G94 * H94))</x:f>
      </x:c>
    </x:row>
    <x:row r="95" spans="1:10" ht="15.5" customHeight="1" x14ac:dyDescent="0.25">
      <x:c r="A95" s="19"/>
      <x:c r="B95" s="209"/>
      <x:c r="C95" s="209"/>
      <x:c r="D95" s="209"/>
      <x:c r="E95" s="209"/>
      <x:c r="F95" s="209"/>
      <x:c r="G95" s="209"/>
      <x:c r="H95" s="209">
        <x:v>Total Overage Expense:</x:v>
      </x:c>
      <x:c r="I95" s="209">
        <x:f ca="1">=SUM(I91:I94)</x:f>
      </x:c>
    </x:row>
    <x:row r="96" spans="1:10" ht="25.5" customHeight="1" x14ac:dyDescent="0.25">
      <x:c r="A96" s="19"/>
      <x:c r="B96" s="14">
        <x:v>December 2014 - February 2015</x:v>
      </x:c>
      <x:c r="C96" s="19"/>
      <x:c r="D96" s="19"/>
      <x:c r="E96" s="19"/>
      <x:c r="F96" s="19"/>
      <x:c r="G96" s="19"/>
      <x:c r="H96" s="19"/>
      <x:c r="I96" s="19"/>
    </x:row>
    <x:row r="97" spans="1:10" ht="35.75" customHeight="1" x14ac:dyDescent="0.25">
      <x:c r="B97" s="47" t="str">
        <x:v>Meter Group</x:v>
      </x:c>
      <x:c r="C97" s="45" t="str">
        <x:v>Quarterly Contracted Volume</x:v>
      </x:c>
      <x:c r="D97" s="45" t="str">
        <x:v>Actual Volume For Period</x:v>
      </x:c>
      <x:c r="E97" s="45" t="str">
        <x:v>Overage/(Underage) For Period</x:v>
      </x:c>
      <x:c r="F97" s="45" t="str">
        <x:v>Accrued Rollover Pages</x:v>
      </x:c>
      <x:c r="G97" s="45" t="str">
        <x:v>Net Overage (Underage)</x:v>
      </x:c>
      <x:c r="H97" s="45" t="str">
        <x:v>Excess CPP</x:v>
      </x:c>
      <x:c r="I97" s="46" t="str">
        <x:v>Overage Expense</x:v>
      </x:c>
    </x:row>
    <x:row r="98" spans="1:10" x14ac:dyDescent="0.25">
      <x:c r="B98" s="60" t="str">
        <x:v>B/W Copies</x:v>
      </x:c>
      <x:c r="C98" s="73" t="str">
        <x:v>1,570,376</x:v>
      </x:c>
      <x:c r="D98" s="73" t="str">
        <x:v>1,207,621</x:v>
      </x:c>
      <x:c r="E98" s="177" t="n">
        <x:f ca="1">=SUM(D98 - C98)</x:f>
      </x:c>
      <x:c r="F98" s="73" t="n">
        <x:v>241530</x:v>
      </x:c>
      <x:c r="G98" s="177" t="n">
        <x:f ca="1">=SUM(E98 - F98)</x:f>
      </x:c>
      <x:c r="H98" s="200" t="n">
        <x:v>0.01500</x:v>
      </x:c>
      <x:c r="I98" s="213" t="n">
        <x:f ca="1">=IF(SUM(G98 * H98) &lt; 0, 0,SUM(G98 * H98))</x:f>
      </x:c>
    </x:row>
    <x:row r="99" spans="1:10" x14ac:dyDescent="0.25">
      <x:c r="B99" s="60" t="str">
        <x:v>B/W Laser Prints</x:v>
      </x:c>
      <x:c r="C99" s="73" t="str">
        <x:v>468,670</x:v>
      </x:c>
      <x:c r="D99" s="73" t="str">
        <x:v>565,092</x:v>
      </x:c>
      <x:c r="E99" s="177" t="n">
        <x:f ca="1">=SUM(D99 - C99)</x:f>
      </x:c>
      <x:c r="F99" s="73" t="n">
        <x:v>0</x:v>
      </x:c>
      <x:c r="G99" s="177" t="n">
        <x:f ca="1">=SUM(E99 - F99)</x:f>
      </x:c>
      <x:c r="H99" s="200" t="n">
        <x:v>0.02000</x:v>
      </x:c>
      <x:c r="I99" s="213" t="n">
        <x:f ca="1">=IF(SUM(G99 * H99) &lt; 0, 0,SUM(G99 * H99))</x:f>
      </x:c>
    </x:row>
    <x:row r="100" spans="1:10" x14ac:dyDescent="0.25">
      <x:c r="B100" s="58" t="str">
        <x:v>Color Copier (Color Pages)</x:v>
      </x:c>
      <x:c r="C100" s="6" t="str">
        <x:v>24,720</x:v>
      </x:c>
      <x:c r="D100" s="6" t="str">
        <x:v>50,241</x:v>
      </x:c>
      <x:c r="E100" s="176" t="n">
        <x:f ca="1">=SUM(D100 - C100)</x:f>
      </x:c>
      <x:c r="F100" s="6" t="n">
        <x:v>16835</x:v>
      </x:c>
      <x:c r="G100" s="176" t="n">
        <x:f ca="1">=SUM(E100 - F100)</x:f>
      </x:c>
      <x:c r="H100" s="201" t="n">
        <x:v>0.08500</x:v>
      </x:c>
      <x:c r="I100" s="212" t="str">
        <x:f ca="1">=IF(SUM(G100 * H100) &lt; 0, 0,SUM(G100 * H100))</x:f>
      </x:c>
    </x:row>
    <x:row r="101" spans="1:10" x14ac:dyDescent="0.25">
      <x:c r="B101" s="58" t="str">
        <x:v>Color Laser Prints</x:v>
      </x:c>
      <x:c r="C101" s="6" t="str">
        <x:v>44,213</x:v>
      </x:c>
      <x:c r="D101" s="6" t="str">
        <x:v>102,965</x:v>
      </x:c>
      <x:c r="E101" s="176" t="n">
        <x:f ca="1">=SUM(D101 - C101)</x:f>
      </x:c>
      <x:c r="F101" s="6" t="n">
        <x:v>0</x:v>
      </x:c>
      <x:c r="G101" s="176" t="n">
        <x:f ca="1">=SUM(E101 - F101)</x:f>
      </x:c>
      <x:c r="H101" s="201" t="n">
        <x:v>0.18000</x:v>
      </x:c>
      <x:c r="I101" s="212" t="str">
        <x:f ca="1">=IF(SUM(G101 * H101) &lt; 0, 0,SUM(G101 * H101))</x:f>
      </x:c>
    </x:row>
    <x:row r="102" spans="1:10" ht="15.5" customHeight="1" x14ac:dyDescent="0.25">
      <x:c r="A102" s="19"/>
      <x:c r="B102" s="209"/>
      <x:c r="C102" s="209"/>
      <x:c r="D102" s="209"/>
      <x:c r="E102" s="209"/>
      <x:c r="F102" s="209"/>
      <x:c r="G102" s="209"/>
      <x:c r="H102" s="209">
        <x:v>Total Overage Expense:</x:v>
      </x:c>
      <x:c r="I102" s="209">
        <x:f ca="1">=SUM(I98:I101)</x:f>
      </x:c>
    </x:row>
    <x:row r="103" spans="1:10" ht="25.5" customHeight="1" x14ac:dyDescent="0.25">
      <x:c r="A103" s="19"/>
      <x:c r="B103" s="14">
        <x:v>June 2014 - November 2014</x:v>
      </x:c>
      <x:c r="C103" s="19"/>
      <x:c r="D103" s="19"/>
      <x:c r="E103" s="19"/>
      <x:c r="F103" s="19"/>
      <x:c r="G103" s="19"/>
      <x:c r="H103" s="19"/>
      <x:c r="I103" s="19"/>
    </x:row>
    <x:row r="104" spans="1:10" ht="35.75" customHeight="1" x14ac:dyDescent="0.25">
      <x:c r="B104" s="47" t="str">
        <x:v>Meter Group</x:v>
      </x:c>
      <x:c r="C104" s="45" t="str">
        <x:v>Quarterly Contracted Volume</x:v>
      </x:c>
      <x:c r="D104" s="45" t="str">
        <x:v>Actual Volume For Period</x:v>
      </x:c>
      <x:c r="E104" s="45" t="str">
        <x:v>Overage/(Underage) For Period</x:v>
      </x:c>
      <x:c r="F104" s="45" t="str">
        <x:v>Accrued Rollover Pages</x:v>
      </x:c>
      <x:c r="G104" s="45" t="str">
        <x:v>Net Overage (Underage)</x:v>
      </x:c>
      <x:c r="H104" s="45" t="str">
        <x:v>Excess CPP</x:v>
      </x:c>
      <x:c r="I104" s="46" t="str">
        <x:v>Overage Expense</x:v>
      </x:c>
    </x:row>
    <x:row r="105" spans="1:10" x14ac:dyDescent="0.25">
      <x:c r="B105" s="60" t="str">
        <x:v>B/W Copies</x:v>
      </x:c>
      <x:c r="C105" s="73" t="str">
        <x:v>1,780,140</x:v>
      </x:c>
      <x:c r="D105" s="73" t="str">
        <x:v>1,538,610</x:v>
      </x:c>
      <x:c r="E105" s="177" t="n">
        <x:f ca="1">=SUM(D105 - C105)</x:f>
      </x:c>
      <x:c r="F105" s="73" t="n">
        <x:v>0</x:v>
      </x:c>
      <x:c r="G105" s="177" t="n">
        <x:f ca="1">=SUM(E105 - F105)</x:f>
      </x:c>
      <x:c r="H105" s="200" t="n">
        <x:v>0.01500</x:v>
      </x:c>
      <x:c r="I105" s="213" t="n">
        <x:f ca="1">=IF(SUM(G105 * H105) &lt; 0, 0,SUM(G105 * H105))</x:f>
      </x:c>
    </x:row>
    <x:row r="106" spans="1:10" x14ac:dyDescent="0.25">
      <x:c r="B106" s="60" t="str">
        <x:v>B/W Laser Prints</x:v>
      </x:c>
      <x:c r="C106" s="73" t="str">
        <x:v>432,885</x:v>
      </x:c>
      <x:c r="D106" s="73" t="str">
        <x:v>726,982</x:v>
      </x:c>
      <x:c r="E106" s="177" t="n">
        <x:f ca="1">=SUM(D106 - C106)</x:f>
      </x:c>
      <x:c r="F106" s="73" t="n">
        <x:v>0</x:v>
      </x:c>
      <x:c r="G106" s="177" t="n">
        <x:f ca="1">=SUM(E106 - F106)</x:f>
      </x:c>
      <x:c r="H106" s="200" t="n">
        <x:v>0.02000</x:v>
      </x:c>
      <x:c r="I106" s="213" t="n">
        <x:f ca="1">=IF(SUM(G106 * H106) &lt; 0, 0,SUM(G106 * H106))</x:f>
      </x:c>
    </x:row>
    <x:row r="107" spans="1:10" x14ac:dyDescent="0.25">
      <x:c r="B107" s="58" t="str">
        <x:v>Color Copier (Color Pages)</x:v>
      </x:c>
      <x:c r="C107" s="6" t="str">
        <x:v>53,315</x:v>
      </x:c>
      <x:c r="D107" s="6" t="str">
        <x:v>36,480</x:v>
      </x:c>
      <x:c r="E107" s="176" t="n">
        <x:f ca="1">=SUM(D107 - C107)</x:f>
      </x:c>
      <x:c r="F107" s="6" t="n">
        <x:v>0</x:v>
      </x:c>
      <x:c r="G107" s="176" t="n">
        <x:f ca="1">=SUM(E107 - F107)</x:f>
      </x:c>
      <x:c r="H107" s="201" t="n">
        <x:v>0.08500</x:v>
      </x:c>
      <x:c r="I107" s="212" t="str">
        <x:f ca="1">=IF(SUM(G107 * H107) &lt; 0, 0,SUM(G107 * H107))</x:f>
      </x:c>
    </x:row>
    <x:row r="108" spans="1:10" x14ac:dyDescent="0.25">
      <x:c r="B108" s="58" t="str">
        <x:v>Color Laser Prints</x:v>
      </x:c>
      <x:c r="C108" s="6" t="str">
        <x:v>33,811</x:v>
      </x:c>
      <x:c r="D108" s="6" t="str">
        <x:v>104,438</x:v>
      </x:c>
      <x:c r="E108" s="176" t="n">
        <x:f ca="1">=SUM(D108 - C108)</x:f>
      </x:c>
      <x:c r="F108" s="6" t="n">
        <x:v>0</x:v>
      </x:c>
      <x:c r="G108" s="176" t="n">
        <x:f ca="1">=SUM(E108 - F108)</x:f>
      </x:c>
      <x:c r="H108" s="201" t="n">
        <x:v>0.18000</x:v>
      </x:c>
      <x:c r="I108" s="212" t="str">
        <x:f ca="1">=IF(SUM(G108 * H108) &lt; 0, 0,SUM(G108 * H108))</x:f>
      </x:c>
    </x:row>
    <x:row r="109" spans="1:7" x14ac:dyDescent="0.25">
      <x:c r="B109" s="92"/>
      <x:c r="C109" s="119"/>
      <x:c r="D109" s="120"/>
      <x:c r="E109" s="120"/>
      <x:c r="F109" s="120"/>
      <x:c r="G109" s="120"/>
      <x:c r="H109" s="120"/>
      <x:c r="I109" s="121"/>
    </x:row>
    <x:row r="110" spans="1:10" ht="15.5" customHeight="1" x14ac:dyDescent="0.25">
      <x:c r="A110" s="19"/>
      <x:c r="B110" s="19"/>
      <x:c r="C110" s="19"/>
      <x:c r="D110" s="19"/>
      <x:c r="E110" s="19"/>
      <x:c r="F110" s="19"/>
      <x:c r="G110" s="19"/>
      <x:c r="H110" s="209">
        <x:v>Total Overage Expense:</x:v>
      </x:c>
      <x:c r="I110" s="209">
        <x:f ca="1">=SUM(I105:I109)</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60"/>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5" spans="1:10" ht="15.5" customHeight="1" x14ac:dyDescent="0.25">
      <x:c r="A5"/>
      <x:c r="B5" s="194" t="str">
        <x:v>June 2018 - August 2018</x:v>
      </x:c>
      <x:c r="C5" s="19"/>
      <x:c r="D5" s="19"/>
      <x:c r="E5" s="19"/>
    </x:row>
    <x:row r="6" spans="1:10" ht="27.75" customHeight="1" x14ac:dyDescent="0.25">
      <x:c r="B6" s="47" t="str">
        <x:v>Meter Group</x:v>
      </x:c>
      <x:c r="C6" s="45" t="str">
        <x:v>Rollover Pages For Period</x:v>
      </x:c>
      <x:c r="D6" s="45" t="str">
        <x:v>Pre-FPR CPP</x:v>
      </x:c>
      <x:c r="E6" s="46" t="str">
        <x:v>Rollover Savings</x:v>
      </x:c>
    </x:row>
    <x:row r="7" spans="1:10" x14ac:dyDescent="0.25">
      <x:c r="B7" s="60" t="str">
        <x:v>B/W Copies</x:v>
      </x:c>
      <x:c r="C7" s="73" t="str">
        <x:v>0</x:v>
      </x:c>
      <x:c r="D7" s="73" t="str">
        <x:v>$ .0583</x:v>
      </x:c>
      <x:c r="E7" s="61" t="n">
        <x:f>=SUM(C7* D7)</x:f>
      </x:c>
    </x:row>
    <x:row r="8" spans="1:10" x14ac:dyDescent="0.25">
      <x:c r="B8" s="60" t="str">
        <x:v>B/W Laser Prints</x:v>
      </x:c>
      <x:c r="C8" s="73" t="str">
        <x:v>0</x:v>
      </x:c>
      <x:c r="D8" s="73" t="str">
        <x:v>$ .0529</x:v>
      </x:c>
      <x:c r="E8" s="61" t="n">
        <x:f>=SUM(C8* D8)</x:f>
      </x:c>
    </x:row>
    <x:row r="9" spans="1:10" x14ac:dyDescent="0.25">
      <x:c r="B9" s="58" t="str">
        <x:v>Color Copier (Color Pages)</x:v>
      </x:c>
      <x:c r="C9" s="6" t="str">
        <x:v>0</x:v>
      </x:c>
      <x:c r="D9" s="6" t="str">
        <x:v>$ .2000</x:v>
      </x:c>
      <x:c r="E9" s="59" t="str">
        <x:f>=SUM(C9* D9)</x:f>
      </x:c>
    </x:row>
    <x:row r="10" spans="1:10" x14ac:dyDescent="0.25">
      <x:c r="B10" s="58" t="str">
        <x:v>Color Laser Prints</x:v>
      </x:c>
      <x:c r="C10" s="6" t="str">
        <x:v>0</x:v>
      </x:c>
      <x:c r="D10" s="6" t="str">
        <x:v>$ .1700</x:v>
      </x:c>
      <x:c r="E10" s="59" t="str">
        <x:f>=SUM(C10* D10)</x:f>
      </x:c>
    </x:row>
    <x:row r="11" spans="1:10" x14ac:dyDescent="0.25">
      <x:c r="A11"/>
      <x:c r="B11" s="19"/>
      <x:c r="C11" s="19"/>
      <x:c r="D11" s="19">
        <x:v/>
      </x:c>
      <x:c r="E11" s="19">
        <x:f ca="1">SUM(E7:E10)</x:f>
      </x:c>
    </x:row>
    <x:row r="13" spans="1:10" ht="15.5" customHeight="1" x14ac:dyDescent="0.25">
      <x:c r="A13"/>
      <x:c r="B13" s="194" t="str">
        <x:v>March 2018 - May 2018</x:v>
      </x:c>
      <x:c r="C13" s="19"/>
      <x:c r="D13" s="19"/>
      <x:c r="E13" s="19"/>
    </x:row>
    <x:row r="14" spans="1:10" ht="27.75" customHeight="1" x14ac:dyDescent="0.25">
      <x:c r="B14" s="47" t="str">
        <x:v>Meter Group</x:v>
      </x:c>
      <x:c r="C14" s="45" t="str">
        <x:v>Rollover Pages For Period</x:v>
      </x:c>
      <x:c r="D14" s="45" t="str">
        <x:v>Pre-FPR CPP</x:v>
      </x:c>
      <x:c r="E14" s="46" t="str">
        <x:v>Rollover Savings</x:v>
      </x:c>
    </x:row>
    <x:row r="15" spans="1:10" x14ac:dyDescent="0.25">
      <x:c r="B15" s="60" t="str">
        <x:v>B/W Copies</x:v>
      </x:c>
      <x:c r="C15" s="73" t="str">
        <x:v>0</x:v>
      </x:c>
      <x:c r="D15" s="73" t="str">
        <x:v>$ .0583</x:v>
      </x:c>
      <x:c r="E15" s="61" t="n">
        <x:f>=SUM(C15* D15)</x:f>
      </x:c>
    </x:row>
    <x:row r="16" spans="1:10" x14ac:dyDescent="0.25">
      <x:c r="B16" s="60" t="str">
        <x:v>B/W Laser Prints</x:v>
      </x:c>
      <x:c r="C16" s="73" t="str">
        <x:v>0</x:v>
      </x:c>
      <x:c r="D16" s="73" t="str">
        <x:v>$ .0529</x:v>
      </x:c>
      <x:c r="E16" s="61" t="n">
        <x:f>=SUM(C16* D16)</x:f>
      </x:c>
    </x:row>
    <x:row r="17" spans="1:10" x14ac:dyDescent="0.25">
      <x:c r="B17" s="58" t="str">
        <x:v>Color Copier (Color Pages)</x:v>
      </x:c>
      <x:c r="C17" s="6" t="str">
        <x:v>0</x:v>
      </x:c>
      <x:c r="D17" s="6" t="str">
        <x:v>$ .2000</x:v>
      </x:c>
      <x:c r="E17" s="59" t="str">
        <x:f>=SUM(C17* D17)</x:f>
      </x:c>
    </x:row>
    <x:row r="18" spans="1:10" x14ac:dyDescent="0.25">
      <x:c r="B18" s="58" t="str">
        <x:v>Color Laser Prints</x:v>
      </x:c>
      <x:c r="C18" s="6" t="str">
        <x:v>0</x:v>
      </x:c>
      <x:c r="D18" s="6" t="str">
        <x:v>$ .1700</x:v>
      </x:c>
      <x:c r="E18" s="59" t="str">
        <x:f>=SUM(C18* D18)</x:f>
      </x:c>
    </x:row>
    <x:row r="19" spans="1:10" x14ac:dyDescent="0.25">
      <x:c r="A19"/>
      <x:c r="B19" s="19"/>
      <x:c r="C19" s="19"/>
      <x:c r="D19" s="19">
        <x:v/>
      </x:c>
      <x:c r="E19" s="19">
        <x:f ca="1">SUM(E15:E18)</x:f>
      </x:c>
    </x:row>
    <x:row r="21" spans="1:10" ht="15.5" customHeight="1" x14ac:dyDescent="0.25">
      <x:c r="A21"/>
      <x:c r="B21" s="194" t="str">
        <x:v>September 2017 - February 2018</x:v>
      </x:c>
      <x:c r="C21" s="19"/>
      <x:c r="D21" s="19"/>
      <x:c r="E21" s="19"/>
    </x:row>
    <x:row r="22" spans="1:10" ht="27.75" customHeight="1" x14ac:dyDescent="0.25">
      <x:c r="B22" s="47" t="str">
        <x:v>Meter Group</x:v>
      </x:c>
      <x:c r="C22" s="45" t="str">
        <x:v>Rollover Pages For Period</x:v>
      </x:c>
      <x:c r="D22" s="45" t="str">
        <x:v>Pre-FPR CPP</x:v>
      </x:c>
      <x:c r="E22" s="46" t="str">
        <x:v>Rollover Savings</x:v>
      </x:c>
    </x:row>
    <x:row r="23" spans="1:10" x14ac:dyDescent="0.25">
      <x:c r="B23" s="60" t="str">
        <x:v>B/W Copies</x:v>
      </x:c>
      <x:c r="C23" s="73" t="str">
        <x:v>0</x:v>
      </x:c>
      <x:c r="D23" s="73" t="str">
        <x:v>$ .0583</x:v>
      </x:c>
      <x:c r="E23" s="61" t="n">
        <x:f>=SUM(C23* D23)</x:f>
      </x:c>
    </x:row>
    <x:row r="24" spans="1:10" x14ac:dyDescent="0.25">
      <x:c r="B24" s="60" t="str">
        <x:v>B/W Laser Prints</x:v>
      </x:c>
      <x:c r="C24" s="73" t="str">
        <x:v>0</x:v>
      </x:c>
      <x:c r="D24" s="73" t="str">
        <x:v>$ .0529</x:v>
      </x:c>
      <x:c r="E24" s="61" t="n">
        <x:f>=SUM(C24* D24)</x:f>
      </x:c>
    </x:row>
    <x:row r="25" spans="1:10" x14ac:dyDescent="0.25">
      <x:c r="B25" s="58" t="str">
        <x:v>Color Copier (Color Pages)</x:v>
      </x:c>
      <x:c r="C25" s="6" t="str">
        <x:v>0</x:v>
      </x:c>
      <x:c r="D25" s="6" t="str">
        <x:v>$ .2000</x:v>
      </x:c>
      <x:c r="E25" s="59" t="str">
        <x:f>=SUM(C25* D25)</x:f>
      </x:c>
    </x:row>
    <x:row r="26" spans="1:10" x14ac:dyDescent="0.25">
      <x:c r="B26" s="58" t="str">
        <x:v>Color Laser Prints</x:v>
      </x:c>
      <x:c r="C26" s="6" t="str">
        <x:v>0</x:v>
      </x:c>
      <x:c r="D26" s="6" t="str">
        <x:v>$ .1700</x:v>
      </x:c>
      <x:c r="E26" s="59" t="str">
        <x:f>=SUM(C26* D26)</x:f>
      </x:c>
    </x:row>
    <x:row r="27" spans="1:10" x14ac:dyDescent="0.25">
      <x:c r="A27"/>
      <x:c r="B27" s="19"/>
      <x:c r="C27" s="19"/>
      <x:c r="D27" s="19">
        <x:v/>
      </x:c>
      <x:c r="E27" s="19">
        <x:f ca="1">SUM(E23:E26)</x:f>
      </x:c>
    </x:row>
    <x:row r="29" spans="1:10" ht="15.5" customHeight="1" x14ac:dyDescent="0.25">
      <x:c r="A29"/>
      <x:c r="B29" s="194" t="str">
        <x:v>June 2017 - August 2017</x:v>
      </x:c>
      <x:c r="C29" s="19"/>
      <x:c r="D29" s="19"/>
      <x:c r="E29" s="19"/>
    </x:row>
    <x:row r="30" spans="1:10" ht="27.75" customHeight="1" x14ac:dyDescent="0.25">
      <x:c r="B30" s="47" t="str">
        <x:v>Meter Group</x:v>
      </x:c>
      <x:c r="C30" s="45" t="str">
        <x:v>Rollover Pages For Period</x:v>
      </x:c>
      <x:c r="D30" s="45" t="str">
        <x:v>Pre-FPR CPP</x:v>
      </x:c>
      <x:c r="E30" s="46" t="str">
        <x:v>Rollover Savings</x:v>
      </x:c>
    </x:row>
    <x:row r="31" spans="1:10" x14ac:dyDescent="0.25">
      <x:c r="B31" s="60" t="str">
        <x:v>B/W Copies</x:v>
      </x:c>
      <x:c r="C31" s="73" t="str">
        <x:v>149,828</x:v>
      </x:c>
      <x:c r="D31" s="73" t="str">
        <x:v>$ .0583</x:v>
      </x:c>
      <x:c r="E31" s="61" t="n">
        <x:f>=SUM(C31* D31)</x:f>
      </x:c>
    </x:row>
    <x:row r="32" spans="1:10" x14ac:dyDescent="0.25">
      <x:c r="B32" s="60" t="str">
        <x:v>B/W Laser Prints</x:v>
      </x:c>
      <x:c r="C32" s="73" t="str">
        <x:v>0</x:v>
      </x:c>
      <x:c r="D32" s="73" t="str">
        <x:v>$ .0529</x:v>
      </x:c>
      <x:c r="E32" s="61" t="n">
        <x:f>=SUM(C32* D32)</x:f>
      </x:c>
    </x:row>
    <x:row r="33" spans="1:10" x14ac:dyDescent="0.25">
      <x:c r="B33" s="58" t="str">
        <x:v>Color Copier (Color Pages)</x:v>
      </x:c>
      <x:c r="C33" s="6" t="str">
        <x:v>2,035</x:v>
      </x:c>
      <x:c r="D33" s="6" t="str">
        <x:v>$ .2000</x:v>
      </x:c>
      <x:c r="E33" s="59" t="str">
        <x:f>=SUM(C33* D33)</x:f>
      </x:c>
    </x:row>
    <x:row r="34" spans="1:10" x14ac:dyDescent="0.25">
      <x:c r="B34" s="58" t="str">
        <x:v>Color Laser Prints</x:v>
      </x:c>
      <x:c r="C34" s="6" t="str">
        <x:v>0</x:v>
      </x:c>
      <x:c r="D34" s="6" t="str">
        <x:v>$ .1700</x:v>
      </x:c>
      <x:c r="E34" s="59" t="str">
        <x:f>=SUM(C34* D34)</x:f>
      </x:c>
    </x:row>
    <x:row r="35" spans="1:10" x14ac:dyDescent="0.25">
      <x:c r="A35"/>
      <x:c r="B35" s="19"/>
      <x:c r="C35" s="19"/>
      <x:c r="D35" s="19">
        <x:v/>
      </x:c>
      <x:c r="E35" s="19">
        <x:f ca="1">SUM(E31:E34)</x:f>
      </x:c>
    </x:row>
    <x:row r="37" spans="1:10" ht="15.5" customHeight="1" x14ac:dyDescent="0.25">
      <x:c r="A37"/>
      <x:c r="B37" s="194" t="str">
        <x:v>March 2017 - May 2017</x:v>
      </x:c>
      <x:c r="C37" s="19"/>
      <x:c r="D37" s="19"/>
      <x:c r="E37" s="19"/>
    </x:row>
    <x:row r="38" spans="1:10" ht="27.75" customHeight="1" x14ac:dyDescent="0.25">
      <x:c r="B38" s="47" t="str">
        <x:v>Meter Group</x:v>
      </x:c>
      <x:c r="C38" s="45" t="str">
        <x:v>Rollover Pages For Period</x:v>
      </x:c>
      <x:c r="D38" s="45" t="str">
        <x:v>Pre-FPR CPP</x:v>
      </x:c>
      <x:c r="E38" s="46" t="str">
        <x:v>Rollover Savings</x:v>
      </x:c>
    </x:row>
    <x:row r="39" spans="1:10" x14ac:dyDescent="0.25">
      <x:c r="B39" s="60" t="str">
        <x:v>B/W Copies</x:v>
      </x:c>
      <x:c r="C39" s="73" t="str">
        <x:v>102,646</x:v>
      </x:c>
      <x:c r="D39" s="73" t="str">
        <x:v>$ .0583</x:v>
      </x:c>
      <x:c r="E39" s="61" t="n">
        <x:f>=SUM(C39* D39)</x:f>
      </x:c>
    </x:row>
    <x:row r="40" spans="1:10" x14ac:dyDescent="0.25">
      <x:c r="B40" s="60" t="str">
        <x:v>B/W Laser Prints</x:v>
      </x:c>
      <x:c r="C40" s="73" t="str">
        <x:v>0</x:v>
      </x:c>
      <x:c r="D40" s="73" t="str">
        <x:v>$ .0529</x:v>
      </x:c>
      <x:c r="E40" s="61" t="n">
        <x:f>=SUM(C40* D40)</x:f>
      </x:c>
    </x:row>
    <x:row r="41" spans="1:10" x14ac:dyDescent="0.25">
      <x:c r="B41" s="58" t="str">
        <x:v>Color Copier (Color Pages)</x:v>
      </x:c>
      <x:c r="C41" s="6" t="str">
        <x:v>0</x:v>
      </x:c>
      <x:c r="D41" s="6" t="str">
        <x:v>$ .2000</x:v>
      </x:c>
      <x:c r="E41" s="59" t="str">
        <x:f>=SUM(C41* D41)</x:f>
      </x:c>
    </x:row>
    <x:row r="42" spans="1:10" x14ac:dyDescent="0.25">
      <x:c r="B42" s="58" t="str">
        <x:v>Color Laser Prints</x:v>
      </x:c>
      <x:c r="C42" s="6" t="str">
        <x:v>0</x:v>
      </x:c>
      <x:c r="D42" s="6" t="str">
        <x:v>$ .1700</x:v>
      </x:c>
      <x:c r="E42" s="59" t="str">
        <x:f>=SUM(C42* D42)</x:f>
      </x:c>
    </x:row>
    <x:row r="43" spans="1:10" x14ac:dyDescent="0.25">
      <x:c r="A43"/>
      <x:c r="B43" s="19"/>
      <x:c r="C43" s="19"/>
      <x:c r="D43" s="19">
        <x:v/>
      </x:c>
      <x:c r="E43" s="19">
        <x:f ca="1">SUM(E39:E42)</x:f>
      </x:c>
    </x:row>
    <x:row r="45" spans="1:10" ht="15.5" customHeight="1" x14ac:dyDescent="0.25">
      <x:c r="A45"/>
      <x:c r="B45" s="194" t="str">
        <x:v>December 2016 - February 2017</x:v>
      </x:c>
      <x:c r="C45" s="19"/>
      <x:c r="D45" s="19"/>
      <x:c r="E45" s="19"/>
    </x:row>
    <x:row r="46" spans="1:10" ht="27.75" customHeight="1" x14ac:dyDescent="0.25">
      <x:c r="B46" s="47" t="str">
        <x:v>Meter Group</x:v>
      </x:c>
      <x:c r="C46" s="45" t="str">
        <x:v>Rollover Pages For Period</x:v>
      </x:c>
      <x:c r="D46" s="45" t="str">
        <x:v>Pre-FPR CPP</x:v>
      </x:c>
      <x:c r="E46" s="46" t="str">
        <x:v>Rollover Savings</x:v>
      </x:c>
    </x:row>
    <x:row r="47" spans="1:10" x14ac:dyDescent="0.25">
      <x:c r="B47" s="60" t="str">
        <x:v>B/W Copies</x:v>
      </x:c>
      <x:c r="C47" s="73" t="str">
        <x:v>203,697</x:v>
      </x:c>
      <x:c r="D47" s="73" t="str">
        <x:v>$ .0583</x:v>
      </x:c>
      <x:c r="E47" s="61" t="n">
        <x:f>=SUM(C47* D47)</x:f>
      </x:c>
    </x:row>
    <x:row r="48" spans="1:10" x14ac:dyDescent="0.25">
      <x:c r="B48" s="60" t="str">
        <x:v>B/W Laser Prints</x:v>
      </x:c>
      <x:c r="C48" s="73" t="str">
        <x:v>90,144</x:v>
      </x:c>
      <x:c r="D48" s="73" t="str">
        <x:v>$ .0529</x:v>
      </x:c>
      <x:c r="E48" s="61" t="n">
        <x:f>=SUM(C48* D48)</x:f>
      </x:c>
    </x:row>
    <x:row r="49" spans="1:10" x14ac:dyDescent="0.25">
      <x:c r="B49" s="58" t="str">
        <x:v>Color Copier (Color Pages)</x:v>
      </x:c>
      <x:c r="C49" s="6" t="str">
        <x:v>3,777</x:v>
      </x:c>
      <x:c r="D49" s="6" t="str">
        <x:v>$ .2000</x:v>
      </x:c>
      <x:c r="E49" s="59" t="str">
        <x:f>=SUM(C49* D49)</x:f>
      </x:c>
    </x:row>
    <x:row r="50" spans="1:10" x14ac:dyDescent="0.25">
      <x:c r="B50" s="58" t="str">
        <x:v>Color Laser Prints</x:v>
      </x:c>
      <x:c r="C50" s="6" t="str">
        <x:v>0</x:v>
      </x:c>
      <x:c r="D50" s="6" t="str">
        <x:v>$ .1700</x:v>
      </x:c>
      <x:c r="E50" s="59" t="str">
        <x:f>=SUM(C50* D50)</x:f>
      </x:c>
    </x:row>
    <x:row r="51" spans="1:10" x14ac:dyDescent="0.25">
      <x:c r="A51"/>
      <x:c r="B51" s="19"/>
      <x:c r="C51" s="19"/>
      <x:c r="D51" s="19">
        <x:v/>
      </x:c>
      <x:c r="E51" s="19">
        <x:f ca="1">SUM(E47:E50)</x:f>
      </x:c>
    </x:row>
    <x:row r="53" spans="1:10" ht="15.5" customHeight="1" x14ac:dyDescent="0.25">
      <x:c r="A53"/>
      <x:c r="B53" s="194" t="str">
        <x:v>September 2016 - November 2016</x:v>
      </x:c>
      <x:c r="C53" s="19"/>
      <x:c r="D53" s="19"/>
      <x:c r="E53" s="19"/>
    </x:row>
    <x:row r="54" spans="1:10" ht="27.75" customHeight="1" x14ac:dyDescent="0.25">
      <x:c r="B54" s="47" t="str">
        <x:v>Meter Group</x:v>
      </x:c>
      <x:c r="C54" s="45" t="str">
        <x:v>Rollover Pages For Period</x:v>
      </x:c>
      <x:c r="D54" s="45" t="str">
        <x:v>Pre-FPR CPP</x:v>
      </x:c>
      <x:c r="E54" s="46" t="str">
        <x:v>Rollover Savings</x:v>
      </x:c>
    </x:row>
    <x:row r="55" spans="1:10" x14ac:dyDescent="0.25">
      <x:c r="B55" s="60" t="str">
        <x:v>B/W Copies</x:v>
      </x:c>
      <x:c r="C55" s="73" t="str">
        <x:v>148,651</x:v>
      </x:c>
      <x:c r="D55" s="73" t="str">
        <x:v>$ .0583</x:v>
      </x:c>
      <x:c r="E55" s="61" t="n">
        <x:f>=SUM(C55* D55)</x:f>
      </x:c>
    </x:row>
    <x:row r="56" spans="1:10" x14ac:dyDescent="0.25">
      <x:c r="B56" s="60" t="str">
        <x:v>B/W Laser Prints</x:v>
      </x:c>
      <x:c r="C56" s="73" t="str">
        <x:v>181,023</x:v>
      </x:c>
      <x:c r="D56" s="73" t="str">
        <x:v>$ .0529</x:v>
      </x:c>
      <x:c r="E56" s="61" t="n">
        <x:f>=SUM(C56* D56)</x:f>
      </x:c>
    </x:row>
    <x:row r="57" spans="1:10" x14ac:dyDescent="0.25">
      <x:c r="B57" s="58" t="str">
        <x:v>Color Copier (Color Pages)</x:v>
      </x:c>
      <x:c r="C57" s="6" t="str">
        <x:v>0</x:v>
      </x:c>
      <x:c r="D57" s="6" t="str">
        <x:v>$ .2000</x:v>
      </x:c>
      <x:c r="E57" s="59" t="str">
        <x:f>=SUM(C57* D57)</x:f>
      </x:c>
    </x:row>
    <x:row r="58" spans="1:10" x14ac:dyDescent="0.25">
      <x:c r="B58" s="58" t="str">
        <x:v>Color Laser Prints</x:v>
      </x:c>
      <x:c r="C58" s="6" t="str">
        <x:v>3,773</x:v>
      </x:c>
      <x:c r="D58" s="6" t="str">
        <x:v>$ .1700</x:v>
      </x:c>
      <x:c r="E58" s="59" t="str">
        <x:f>=SUM(C58* D58)</x:f>
      </x:c>
    </x:row>
    <x:row r="59" spans="1:10" x14ac:dyDescent="0.25">
      <x:c r="A59"/>
      <x:c r="B59" s="19"/>
      <x:c r="C59" s="19"/>
      <x:c r="D59" s="19">
        <x:v/>
      </x:c>
      <x:c r="E59" s="19">
        <x:f ca="1">SUM(E55:E58)</x:f>
      </x:c>
    </x:row>
    <x:row r="61" spans="1:10" ht="15.5" customHeight="1" x14ac:dyDescent="0.25">
      <x:c r="A61"/>
      <x:c r="B61" s="194" t="str">
        <x:v>June 2016 - August 2016</x:v>
      </x:c>
      <x:c r="C61" s="19"/>
      <x:c r="D61" s="19"/>
      <x:c r="E61" s="19"/>
    </x:row>
    <x:row r="62" spans="1:10" ht="27.75" customHeight="1" x14ac:dyDescent="0.25">
      <x:c r="B62" s="47" t="str">
        <x:v>Meter Group</x:v>
      </x:c>
      <x:c r="C62" s="45" t="str">
        <x:v>Rollover Pages For Period</x:v>
      </x:c>
      <x:c r="D62" s="45" t="str">
        <x:v>Pre-FPR CPP</x:v>
      </x:c>
      <x:c r="E62" s="46" t="str">
        <x:v>Rollover Savings</x:v>
      </x:c>
    </x:row>
    <x:row r="63" spans="1:10" x14ac:dyDescent="0.25">
      <x:c r="B63" s="60" t="str">
        <x:v>B/W Copies</x:v>
      </x:c>
      <x:c r="C63" s="73" t="str">
        <x:v>301,836</x:v>
      </x:c>
      <x:c r="D63" s="73" t="str">
        <x:v>$ .0583</x:v>
      </x:c>
      <x:c r="E63" s="61" t="n">
        <x:f>=SUM(C63* D63)</x:f>
      </x:c>
    </x:row>
    <x:row r="64" spans="1:10" x14ac:dyDescent="0.25">
      <x:c r="B64" s="60" t="str">
        <x:v>B/W Laser Prints</x:v>
      </x:c>
      <x:c r="C64" s="73" t="str">
        <x:v>0</x:v>
      </x:c>
      <x:c r="D64" s="73" t="str">
        <x:v>$ .0529</x:v>
      </x:c>
      <x:c r="E64" s="61" t="n">
        <x:f>=SUM(C64* D64)</x:f>
      </x:c>
    </x:row>
    <x:row r="65" spans="1:10" x14ac:dyDescent="0.25">
      <x:c r="B65" s="58" t="str">
        <x:v>Color Copier (Color Pages)</x:v>
      </x:c>
      <x:c r="C65" s="6" t="str">
        <x:v>7,639</x:v>
      </x:c>
      <x:c r="D65" s="6" t="str">
        <x:v>$ .2000</x:v>
      </x:c>
      <x:c r="E65" s="59" t="str">
        <x:f>=SUM(C65* D65)</x:f>
      </x:c>
    </x:row>
    <x:row r="66" spans="1:10" x14ac:dyDescent="0.25">
      <x:c r="B66" s="58" t="str">
        <x:v>Color Laser Prints</x:v>
      </x:c>
      <x:c r="C66" s="6" t="str">
        <x:v>19,331</x:v>
      </x:c>
      <x:c r="D66" s="6" t="str">
        <x:v>$ .1700</x:v>
      </x:c>
      <x:c r="E66" s="59" t="str">
        <x:f>=SUM(C66* D66)</x:f>
      </x:c>
    </x:row>
    <x:row r="67" spans="1:10" x14ac:dyDescent="0.25">
      <x:c r="A67"/>
      <x:c r="B67" s="19"/>
      <x:c r="C67" s="19"/>
      <x:c r="D67" s="19">
        <x:v/>
      </x:c>
      <x:c r="E67" s="19">
        <x:f ca="1">SUM(E63:E66)</x:f>
      </x:c>
    </x:row>
    <x:row r="69" spans="1:10" ht="15.5" customHeight="1" x14ac:dyDescent="0.25">
      <x:c r="A69"/>
      <x:c r="B69" s="194" t="str">
        <x:v>March 2016 - May 2016</x:v>
      </x:c>
      <x:c r="C69" s="19"/>
      <x:c r="D69" s="19"/>
      <x:c r="E69" s="19"/>
    </x:row>
    <x:row r="70" spans="1:10" ht="27.75" customHeight="1" x14ac:dyDescent="0.25">
      <x:c r="B70" s="47" t="str">
        <x:v>Meter Group</x:v>
      </x:c>
      <x:c r="C70" s="45" t="str">
        <x:v>Rollover Pages For Period</x:v>
      </x:c>
      <x:c r="D70" s="45" t="str">
        <x:v>Pre-FPR CPP</x:v>
      </x:c>
      <x:c r="E70" s="46" t="str">
        <x:v>Rollover Savings</x:v>
      </x:c>
    </x:row>
    <x:row r="71" spans="1:10" x14ac:dyDescent="0.25">
      <x:c r="B71" s="60" t="str">
        <x:v>B/W Copies</x:v>
      </x:c>
      <x:c r="C71" s="73" t="str">
        <x:v>172,306</x:v>
      </x:c>
      <x:c r="D71" s="73" t="str">
        <x:v>$ .0583</x:v>
      </x:c>
      <x:c r="E71" s="61" t="n">
        <x:f>=SUM(C71* D71)</x:f>
      </x:c>
    </x:row>
    <x:row r="72" spans="1:10" x14ac:dyDescent="0.25">
      <x:c r="B72" s="60" t="str">
        <x:v>B/W Laser Prints</x:v>
      </x:c>
      <x:c r="C72" s="73" t="str">
        <x:v>0</x:v>
      </x:c>
      <x:c r="D72" s="73" t="str">
        <x:v>$ .0529</x:v>
      </x:c>
      <x:c r="E72" s="61" t="n">
        <x:f>=SUM(C72* D72)</x:f>
      </x:c>
    </x:row>
    <x:row r="73" spans="1:10" x14ac:dyDescent="0.25">
      <x:c r="B73" s="58" t="str">
        <x:v>Color Copier (Color Pages)</x:v>
      </x:c>
      <x:c r="C73" s="6" t="str">
        <x:v>0</x:v>
      </x:c>
      <x:c r="D73" s="6" t="str">
        <x:v>$ .2000</x:v>
      </x:c>
      <x:c r="E73" s="59" t="str">
        <x:f>=SUM(C73* D73)</x:f>
      </x:c>
    </x:row>
    <x:row r="74" spans="1:10" x14ac:dyDescent="0.25">
      <x:c r="B74" s="58" t="str">
        <x:v>Color Laser Prints</x:v>
      </x:c>
      <x:c r="C74" s="6" t="str">
        <x:v>0</x:v>
      </x:c>
      <x:c r="D74" s="6" t="str">
        <x:v>$ .1700</x:v>
      </x:c>
      <x:c r="E74" s="59" t="str">
        <x:f>=SUM(C74* D74)</x:f>
      </x:c>
    </x:row>
    <x:row r="75" spans="1:10" x14ac:dyDescent="0.25">
      <x:c r="A75"/>
      <x:c r="B75" s="19"/>
      <x:c r="C75" s="19"/>
      <x:c r="D75" s="19">
        <x:v/>
      </x:c>
      <x:c r="E75" s="19">
        <x:f ca="1">SUM(E71:E74)</x:f>
      </x:c>
    </x:row>
    <x:row r="77" spans="1:10" ht="15.5" customHeight="1" x14ac:dyDescent="0.25">
      <x:c r="A77"/>
      <x:c r="B77" s="194" t="str">
        <x:v>December 2015 - February 2016</x:v>
      </x:c>
      <x:c r="C77" s="19"/>
      <x:c r="D77" s="19"/>
      <x:c r="E77" s="19"/>
    </x:row>
    <x:row r="78" spans="1:10" ht="27.75" customHeight="1" x14ac:dyDescent="0.25">
      <x:c r="B78" s="47" t="str">
        <x:v>Meter Group</x:v>
      </x:c>
      <x:c r="C78" s="45" t="str">
        <x:v>Rollover Pages For Period</x:v>
      </x:c>
      <x:c r="D78" s="45" t="str">
        <x:v>Pre-FPR CPP</x:v>
      </x:c>
      <x:c r="E78" s="46" t="str">
        <x:v>Rollover Savings</x:v>
      </x:c>
    </x:row>
    <x:row r="79" spans="1:10" x14ac:dyDescent="0.25">
      <x:c r="B79" s="60" t="str">
        <x:v>B/W Copies</x:v>
      </x:c>
      <x:c r="C79" s="73" t="str">
        <x:v>124,399</x:v>
      </x:c>
      <x:c r="D79" s="73" t="str">
        <x:v>$ .0583</x:v>
      </x:c>
      <x:c r="E79" s="61" t="n">
        <x:f>=SUM(C79* D79)</x:f>
      </x:c>
    </x:row>
    <x:row r="80" spans="1:10" x14ac:dyDescent="0.25">
      <x:c r="B80" s="60" t="str">
        <x:v>B/W Laser Prints</x:v>
      </x:c>
      <x:c r="C80" s="73" t="str">
        <x:v>0</x:v>
      </x:c>
      <x:c r="D80" s="73" t="str">
        <x:v>$ .0529</x:v>
      </x:c>
      <x:c r="E80" s="61" t="n">
        <x:f>=SUM(C80* D80)</x:f>
      </x:c>
    </x:row>
    <x:row r="81" spans="1:10" x14ac:dyDescent="0.25">
      <x:c r="B81" s="58" t="str">
        <x:v>Color Copier (Color Pages)</x:v>
      </x:c>
      <x:c r="C81" s="6" t="str">
        <x:v>0</x:v>
      </x:c>
      <x:c r="D81" s="6" t="str">
        <x:v>$ .2000</x:v>
      </x:c>
      <x:c r="E81" s="59" t="str">
        <x:f>=SUM(C81* D81)</x:f>
      </x:c>
    </x:row>
    <x:row r="82" spans="1:10" x14ac:dyDescent="0.25">
      <x:c r="B82" s="58" t="str">
        <x:v>Color Laser Prints</x:v>
      </x:c>
      <x:c r="C82" s="6" t="str">
        <x:v>0</x:v>
      </x:c>
      <x:c r="D82" s="6" t="str">
        <x:v>$ .1700</x:v>
      </x:c>
      <x:c r="E82" s="59" t="str">
        <x:f>=SUM(C82* D82)</x:f>
      </x:c>
    </x:row>
    <x:row r="83" spans="1:10" x14ac:dyDescent="0.25">
      <x:c r="A83"/>
      <x:c r="B83" s="19"/>
      <x:c r="C83" s="19"/>
      <x:c r="D83" s="19">
        <x:v/>
      </x:c>
      <x:c r="E83" s="19">
        <x:f ca="1">SUM(E79:E82)</x:f>
      </x:c>
    </x:row>
    <x:row r="85" spans="1:10" ht="15.5" customHeight="1" x14ac:dyDescent="0.25">
      <x:c r="A85"/>
      <x:c r="B85" s="194" t="str">
        <x:v>September 2015 - November 2015</x:v>
      </x:c>
      <x:c r="C85" s="19"/>
      <x:c r="D85" s="19"/>
      <x:c r="E85" s="19"/>
    </x:row>
    <x:row r="86" spans="1:10" ht="27.75" customHeight="1" x14ac:dyDescent="0.25">
      <x:c r="B86" s="47" t="str">
        <x:v>Meter Group</x:v>
      </x:c>
      <x:c r="C86" s="45" t="str">
        <x:v>Rollover Pages For Period</x:v>
      </x:c>
      <x:c r="D86" s="45" t="str">
        <x:v>Pre-FPR CPP</x:v>
      </x:c>
      <x:c r="E86" s="46" t="str">
        <x:v>Rollover Savings</x:v>
      </x:c>
    </x:row>
    <x:row r="87" spans="1:10" x14ac:dyDescent="0.25">
      <x:c r="B87" s="60" t="str">
        <x:v>B/W Copies</x:v>
      </x:c>
      <x:c r="C87" s="73" t="str">
        <x:v>432,903</x:v>
      </x:c>
      <x:c r="D87" s="73" t="str">
        <x:v>$ .0583</x:v>
      </x:c>
      <x:c r="E87" s="61" t="n">
        <x:f>=SUM(C87* D87)</x:f>
      </x:c>
    </x:row>
    <x:row r="88" spans="1:10" x14ac:dyDescent="0.25">
      <x:c r="B88" s="60" t="str">
        <x:v>B/W Laser Prints</x:v>
      </x:c>
      <x:c r="C88" s="73" t="str">
        <x:v>0</x:v>
      </x:c>
      <x:c r="D88" s="73" t="str">
        <x:v>$ .0529</x:v>
      </x:c>
      <x:c r="E88" s="61" t="n">
        <x:f>=SUM(C88* D88)</x:f>
      </x:c>
    </x:row>
    <x:row r="89" spans="1:10" x14ac:dyDescent="0.25">
      <x:c r="B89" s="58" t="str">
        <x:v>Color Copier (Color Pages)</x:v>
      </x:c>
      <x:c r="C89" s="6" t="str">
        <x:v>0</x:v>
      </x:c>
      <x:c r="D89" s="6" t="str">
        <x:v>$ .2000</x:v>
      </x:c>
      <x:c r="E89" s="59" t="str">
        <x:f>=SUM(C89* D89)</x:f>
      </x:c>
    </x:row>
    <x:row r="90" spans="1:10" x14ac:dyDescent="0.25">
      <x:c r="B90" s="58" t="str">
        <x:v>Color Laser Prints</x:v>
      </x:c>
      <x:c r="C90" s="6" t="str">
        <x:v>0</x:v>
      </x:c>
      <x:c r="D90" s="6" t="str">
        <x:v>$ .1700</x:v>
      </x:c>
      <x:c r="E90" s="59" t="str">
        <x:f>=SUM(C90* D90)</x:f>
      </x:c>
    </x:row>
    <x:row r="91" spans="1:10" x14ac:dyDescent="0.25">
      <x:c r="A91"/>
      <x:c r="B91" s="19"/>
      <x:c r="C91" s="19"/>
      <x:c r="D91" s="19">
        <x:v/>
      </x:c>
      <x:c r="E91" s="19">
        <x:f ca="1">SUM(E87:E90)</x:f>
      </x:c>
    </x:row>
    <x:row r="93" spans="1:10" ht="15.5" customHeight="1" x14ac:dyDescent="0.25">
      <x:c r="A93"/>
      <x:c r="B93" s="194" t="str">
        <x:v>June 2015 - August 2015</x:v>
      </x:c>
      <x:c r="C93" s="19"/>
      <x:c r="D93" s="19"/>
      <x:c r="E93" s="19"/>
    </x:row>
    <x:row r="94" spans="1:10" ht="27.75" customHeight="1" x14ac:dyDescent="0.25">
      <x:c r="B94" s="47" t="str">
        <x:v>Meter Group</x:v>
      </x:c>
      <x:c r="C94" s="45" t="str">
        <x:v>Rollover Pages For Period</x:v>
      </x:c>
      <x:c r="D94" s="45" t="str">
        <x:v>Pre-FPR CPP</x:v>
      </x:c>
      <x:c r="E94" s="46" t="str">
        <x:v>Rollover Savings</x:v>
      </x:c>
    </x:row>
    <x:row r="95" spans="1:10" x14ac:dyDescent="0.25">
      <x:c r="B95" s="60" t="str">
        <x:v>B/W Copies</x:v>
      </x:c>
      <x:c r="C95" s="73" t="str">
        <x:v>392,790</x:v>
      </x:c>
      <x:c r="D95" s="73" t="str">
        <x:v>$ .0583</x:v>
      </x:c>
      <x:c r="E95" s="61" t="n">
        <x:f>=SUM(C95* D95)</x:f>
      </x:c>
    </x:row>
    <x:row r="96" spans="1:10" x14ac:dyDescent="0.25">
      <x:c r="B96" s="60" t="str">
        <x:v>B/W Laser Prints</x:v>
      </x:c>
      <x:c r="C96" s="73" t="str">
        <x:v>0</x:v>
      </x:c>
      <x:c r="D96" s="73" t="str">
        <x:v>$ .0529</x:v>
      </x:c>
      <x:c r="E96" s="61" t="n">
        <x:f>=SUM(C96* D96)</x:f>
      </x:c>
    </x:row>
    <x:row r="97" spans="1:10" x14ac:dyDescent="0.25">
      <x:c r="B97" s="58" t="str">
        <x:v>Color Copier (Color Pages)</x:v>
      </x:c>
      <x:c r="C97" s="6" t="str">
        <x:v>0</x:v>
      </x:c>
      <x:c r="D97" s="6" t="str">
        <x:v>$ .2000</x:v>
      </x:c>
      <x:c r="E97" s="59" t="str">
        <x:f>=SUM(C97* D97)</x:f>
      </x:c>
    </x:row>
    <x:row r="98" spans="1:10" x14ac:dyDescent="0.25">
      <x:c r="B98" s="58" t="str">
        <x:v>Color Laser Prints</x:v>
      </x:c>
      <x:c r="C98" s="6" t="str">
        <x:v>0</x:v>
      </x:c>
      <x:c r="D98" s="6" t="str">
        <x:v>$ .1700</x:v>
      </x:c>
      <x:c r="E98" s="59" t="str">
        <x:f>=SUM(C98* D98)</x:f>
      </x:c>
    </x:row>
    <x:row r="99" spans="1:10" x14ac:dyDescent="0.25">
      <x:c r="A99"/>
      <x:c r="B99" s="19"/>
      <x:c r="C99" s="19"/>
      <x:c r="D99" s="19">
        <x:v/>
      </x:c>
      <x:c r="E99" s="19">
        <x:f ca="1">SUM(E95:E98)</x:f>
      </x:c>
    </x:row>
    <x:row r="101" spans="1:10" ht="15.5" customHeight="1" x14ac:dyDescent="0.25">
      <x:c r="A101"/>
      <x:c r="B101" s="194" t="str">
        <x:v>March 2015 - May 2015</x:v>
      </x:c>
      <x:c r="C101" s="19"/>
      <x:c r="D101" s="19"/>
      <x:c r="E101" s="19"/>
    </x:row>
    <x:row r="102" spans="1:10" ht="27.75" customHeight="1" x14ac:dyDescent="0.25">
      <x:c r="B102" s="47" t="str">
        <x:v>Meter Group</x:v>
      </x:c>
      <x:c r="C102" s="45" t="str">
        <x:v>Rollover Pages For Period</x:v>
      </x:c>
      <x:c r="D102" s="45" t="str">
        <x:v>Pre-FPR CPP</x:v>
      </x:c>
      <x:c r="E102" s="46" t="str">
        <x:v>Rollover Savings</x:v>
      </x:c>
    </x:row>
    <x:row r="103" spans="1:10" x14ac:dyDescent="0.25">
      <x:c r="B103" s="60" t="str">
        <x:v>B/W Copies</x:v>
      </x:c>
      <x:c r="C103" s="73" t="str">
        <x:v>445,840</x:v>
      </x:c>
      <x:c r="D103" s="73" t="str">
        <x:v>$ .0583</x:v>
      </x:c>
      <x:c r="E103" s="61" t="n">
        <x:f>=SUM(C103* D103)</x:f>
      </x:c>
    </x:row>
    <x:row r="104" spans="1:10" x14ac:dyDescent="0.25">
      <x:c r="B104" s="60" t="str">
        <x:v>B/W Laser Prints</x:v>
      </x:c>
      <x:c r="C104" s="73" t="str">
        <x:v>0</x:v>
      </x:c>
      <x:c r="D104" s="73" t="str">
        <x:v>$ .0529</x:v>
      </x:c>
      <x:c r="E104" s="61" t="n">
        <x:f>=SUM(C104* D104)</x:f>
      </x:c>
    </x:row>
    <x:row r="105" spans="1:10" x14ac:dyDescent="0.25">
      <x:c r="B105" s="58" t="str">
        <x:v>Color Copier (Color Pages)</x:v>
      </x:c>
      <x:c r="C105" s="6" t="str">
        <x:v>0</x:v>
      </x:c>
      <x:c r="D105" s="6" t="str">
        <x:v>$ .2000</x:v>
      </x:c>
      <x:c r="E105" s="59" t="str">
        <x:f>=SUM(C105* D105)</x:f>
      </x:c>
    </x:row>
    <x:row r="106" spans="1:10" x14ac:dyDescent="0.25">
      <x:c r="B106" s="58" t="str">
        <x:v>Color Laser Prints</x:v>
      </x:c>
      <x:c r="C106" s="6" t="str">
        <x:v>0</x:v>
      </x:c>
      <x:c r="D106" s="6" t="str">
        <x:v>$ .1700</x:v>
      </x:c>
      <x:c r="E106" s="59" t="str">
        <x:f>=SUM(C106* D106)</x:f>
      </x:c>
    </x:row>
    <x:row r="107" spans="1:10" x14ac:dyDescent="0.25">
      <x:c r="A107"/>
      <x:c r="B107" s="19"/>
      <x:c r="C107" s="19"/>
      <x:c r="D107" s="19">
        <x:v/>
      </x:c>
      <x:c r="E107" s="19">
        <x:f ca="1">SUM(E103:E106)</x:f>
      </x:c>
    </x:row>
    <x:row r="109" spans="1:10" ht="15.5" customHeight="1" x14ac:dyDescent="0.25">
      <x:c r="A109"/>
      <x:c r="B109" s="194" t="str">
        <x:v>December 2014 - February 2015</x:v>
      </x:c>
      <x:c r="C109" s="19"/>
      <x:c r="D109" s="19"/>
      <x:c r="E109" s="19"/>
    </x:row>
    <x:row r="110" spans="1:10" ht="27.75" customHeight="1" x14ac:dyDescent="0.25">
      <x:c r="B110" s="47" t="str">
        <x:v>Meter Group</x:v>
      </x:c>
      <x:c r="C110" s="45" t="str">
        <x:v>Rollover Pages For Period</x:v>
      </x:c>
      <x:c r="D110" s="45" t="str">
        <x:v>Pre-FPR CPP</x:v>
      </x:c>
      <x:c r="E110" s="46" t="str">
        <x:v>Rollover Savings</x:v>
      </x:c>
    </x:row>
    <x:row r="111" spans="1:10" x14ac:dyDescent="0.25">
      <x:c r="B111" s="60" t="str">
        <x:v>B/W Copies</x:v>
      </x:c>
      <x:c r="C111" s="73" t="str">
        <x:v>362,755</x:v>
      </x:c>
      <x:c r="D111" s="73" t="str">
        <x:v>$ .0583</x:v>
      </x:c>
      <x:c r="E111" s="61" t="n">
        <x:f>=SUM(C111* D111)</x:f>
      </x:c>
    </x:row>
    <x:row r="112" spans="1:10" x14ac:dyDescent="0.25">
      <x:c r="B112" s="60" t="str">
        <x:v>B/W Laser Prints</x:v>
      </x:c>
      <x:c r="C112" s="73" t="str">
        <x:v>0</x:v>
      </x:c>
      <x:c r="D112" s="73" t="str">
        <x:v>$ .0529</x:v>
      </x:c>
      <x:c r="E112" s="61" t="n">
        <x:f>=SUM(C112* D112)</x:f>
      </x:c>
    </x:row>
    <x:row r="113" spans="1:10" x14ac:dyDescent="0.25">
      <x:c r="B113" s="58" t="str">
        <x:v>Color Copier (Color Pages)</x:v>
      </x:c>
      <x:c r="C113" s="6" t="str">
        <x:v>0</x:v>
      </x:c>
      <x:c r="D113" s="6" t="str">
        <x:v>$ .2000</x:v>
      </x:c>
      <x:c r="E113" s="59" t="str">
        <x:f>=SUM(C113* D113)</x:f>
      </x:c>
    </x:row>
    <x:row r="114" spans="1:10" x14ac:dyDescent="0.25">
      <x:c r="B114" s="58" t="str">
        <x:v>Color Laser Prints</x:v>
      </x:c>
      <x:c r="C114" s="6" t="str">
        <x:v>0</x:v>
      </x:c>
      <x:c r="D114" s="6" t="str">
        <x:v>$ .1700</x:v>
      </x:c>
      <x:c r="E114" s="59" t="str">
        <x:f>=SUM(C114* D114)</x:f>
      </x:c>
    </x:row>
    <x:row r="115" spans="1:10" x14ac:dyDescent="0.25">
      <x:c r="A115"/>
      <x:c r="B115" s="19"/>
      <x:c r="C115" s="19"/>
      <x:c r="D115" s="19">
        <x:v/>
      </x:c>
      <x:c r="E115" s="19">
        <x:f ca="1">SUM(E111:E114)</x:f>
      </x:c>
    </x:row>
    <x:row r="117" spans="1:10" ht="15.5" customHeight="1" x14ac:dyDescent="0.25">
      <x:c r="A117"/>
      <x:c r="B117" s="194" t="str">
        <x:v>June 2014 - November 2014</x:v>
      </x:c>
      <x:c r="C117" s="19"/>
      <x:c r="D117" s="19"/>
      <x:c r="E117" s="19"/>
    </x:row>
    <x:row r="118" spans="1:10" ht="27.75" customHeight="1" x14ac:dyDescent="0.25">
      <x:c r="B118" s="47" t="str">
        <x:v>Meter Group</x:v>
      </x:c>
      <x:c r="C118" s="45" t="str">
        <x:v>Rollover Pages For Period</x:v>
      </x:c>
      <x:c r="D118" s="45" t="str">
        <x:v>Pre-FPR CPP</x:v>
      </x:c>
      <x:c r="E118" s="46" t="str">
        <x:v>Rollover Savings</x:v>
      </x:c>
    </x:row>
    <x:row r="119" spans="1:10" x14ac:dyDescent="0.25">
      <x:c r="B119" s="60" t="str">
        <x:v>B/W Copies</x:v>
      </x:c>
      <x:c r="C119" s="73" t="str">
        <x:v>241,530</x:v>
      </x:c>
      <x:c r="D119" s="73" t="str">
        <x:v>$ .0583</x:v>
      </x:c>
      <x:c r="E119" s="61" t="n">
        <x:f>=SUM(C119* D119)</x:f>
      </x:c>
    </x:row>
    <x:row r="120" spans="1:10" x14ac:dyDescent="0.25">
      <x:c r="B120" s="60" t="str">
        <x:v>B/W Laser Prints</x:v>
      </x:c>
      <x:c r="C120" s="73" t="str">
        <x:v>0</x:v>
      </x:c>
      <x:c r="D120" s="73" t="str">
        <x:v>$ .0529</x:v>
      </x:c>
      <x:c r="E120" s="61" t="n">
        <x:f>=SUM(C120* D120)</x:f>
      </x:c>
    </x:row>
    <x:row r="121" spans="1:10" x14ac:dyDescent="0.25">
      <x:c r="B121" s="58" t="str">
        <x:v>Color Copier (Color Pages)</x:v>
      </x:c>
      <x:c r="C121" s="6" t="str">
        <x:v>16,835</x:v>
      </x:c>
      <x:c r="D121" s="6" t="str">
        <x:v>$ .2000</x:v>
      </x:c>
      <x:c r="E121" s="59" t="str">
        <x:f>=SUM(C121* D121)</x:f>
      </x:c>
    </x:row>
    <x:row r="122" spans="1:10" x14ac:dyDescent="0.25">
      <x:c r="B122" s="58" t="str">
        <x:v>Color Laser Prints</x:v>
      </x:c>
      <x:c r="C122" s="6" t="str">
        <x:v>0</x:v>
      </x:c>
      <x:c r="D122" s="6" t="str">
        <x:v>$ .1700</x:v>
      </x:c>
      <x:c r="E122" s="59" t="str">
        <x:f>=SUM(C122* D122)</x:f>
      </x:c>
    </x:row>
    <x:row r="123" spans="1:10" x14ac:dyDescent="0.25">
      <x:c r="B123" s="174"/>
      <x:c r="C123" s="174"/>
      <x:c r="D123" s="19">
        <x:v>Total Rollover Savings: </x:v>
      </x:c>
      <x:c r="E123" s="174">
        <x:f ca="1">SUM(E119:E122)</x:f>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354"/>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Text(Sum(E6:E360),"###,###") &amp; ") 
 Quantity by Model "</x:f>
      </x:c>
      <x:c r="F5" s="46" t="str">
        <x:f ca="1">="(" &amp; Text(Sum(F6:F360),"###,###") &amp; ")
 Volume by Model "</x:f>
      </x:c>
    </x:row>
    <x:row r="6" spans="1:10" x14ac:dyDescent="0.25">
      <x:c r="B6" s="60" t="str">
        <x:v>1</x:v>
      </x:c>
      <x:c r="C6" s="73" t="str">
        <x:v>B/W Copier</x:v>
      </x:c>
      <x:c r="D6" s="73" t="str">
        <x:v>Canon IR 3025</x:v>
      </x:c>
      <x:c r="E6" s="73" t="n">
        <x:v>44</x:v>
      </x:c>
      <x:c r="F6" s="98" t="n">
        <x:v>676490.000000</x:v>
      </x:c>
    </x:row>
    <x:row r="7" spans="1:10" x14ac:dyDescent="0.25">
      <x:c r="B7" s="60" t="str">
        <x:v>2</x:v>
      </x:c>
      <x:c r="C7" s="73" t="str">
        <x:v>B/W Copier</x:v>
      </x:c>
      <x:c r="D7" s="73" t="str">
        <x:v>Canon IR 3035</x:v>
      </x:c>
      <x:c r="E7" s="73" t="n">
        <x:v>9</x:v>
      </x:c>
      <x:c r="F7" s="98" t="n">
        <x:v>23688.000000</x:v>
      </x:c>
    </x:row>
    <x:row r="8" spans="1:10" x14ac:dyDescent="0.25">
      <x:c r="B8" s="58" t="str">
        <x:v>3</x:v>
      </x:c>
      <x:c r="C8" s="6" t="str">
        <x:v>B/W Copier</x:v>
      </x:c>
      <x:c r="D8" s="6" t="str">
        <x:v>Canon IR 3235</x:v>
      </x:c>
      <x:c r="E8" s="6" t="n">
        <x:v>106</x:v>
      </x:c>
      <x:c r="F8" s="91" t="n">
        <x:v>1788029.000000</x:v>
      </x:c>
    </x:row>
    <x:row r="9" spans="1:10" x14ac:dyDescent="0.25">
      <x:c r="B9" s="58" t="str">
        <x:v>4</x:v>
      </x:c>
      <x:c r="C9" s="6" t="str">
        <x:v>B/W Copier</x:v>
      </x:c>
      <x:c r="D9" s="6" t="str">
        <x:v>Canon IR 3245</x:v>
      </x:c>
      <x:c r="E9" s="6" t="n">
        <x:v>167</x:v>
      </x:c>
      <x:c r="F9" s="91" t="n">
        <x:v>2404576.000000</x:v>
      </x:c>
    </x:row>
    <x:row r="10" spans="1:10" x14ac:dyDescent="0.25">
      <x:c r="B10" s="60" t="str">
        <x:v>5</x:v>
      </x:c>
      <x:c r="C10" s="73" t="str">
        <x:v>B/W Copier</x:v>
      </x:c>
      <x:c r="D10" s="73" t="str">
        <x:v>Canon IR 400</x:v>
      </x:c>
      <x:c r="E10" s="73" t="n">
        <x:v>3,373</x:v>
      </x:c>
      <x:c r="F10" s="98" t="n">
        <x:v>17323084.000000</x:v>
      </x:c>
    </x:row>
    <x:row r="11" spans="1:10" x14ac:dyDescent="0.25">
      <x:c r="B11" s="60" t="str">
        <x:v>6</x:v>
      </x:c>
      <x:c r="C11" s="73" t="str">
        <x:v>B/W Copier</x:v>
      </x:c>
      <x:c r="D11" s="73" t="str">
        <x:v>Canon IR 4035</x:v>
      </x:c>
      <x:c r="E11" s="73" t="n">
        <x:v>275</x:v>
      </x:c>
      <x:c r="F11" s="98" t="n">
        <x:v>2497836.000000</x:v>
      </x:c>
    </x:row>
    <x:row r="12" spans="1:10" x14ac:dyDescent="0.25">
      <x:c r="B12" s="58" t="str">
        <x:v>7</x:v>
      </x:c>
      <x:c r="C12" s="6" t="str">
        <x:v>B/W Copier</x:v>
      </x:c>
      <x:c r="D12" s="6" t="str">
        <x:v>Canon IR 4045</x:v>
      </x:c>
      <x:c r="E12" s="6" t="n">
        <x:v>10</x:v>
      </x:c>
      <x:c r="F12" s="91" t="n">
        <x:v>23730.000000</x:v>
      </x:c>
    </x:row>
    <x:row r="13" spans="1:10" x14ac:dyDescent="0.25">
      <x:c r="B13" s="58" t="str">
        <x:v>8</x:v>
      </x:c>
      <x:c r="C13" s="6" t="str">
        <x:v>B/W Copier</x:v>
      </x:c>
      <x:c r="D13" s="6" t="str">
        <x:v>Canon IR 4235</x:v>
      </x:c>
      <x:c r="E13" s="6" t="n">
        <x:v>500</x:v>
      </x:c>
      <x:c r="F13" s="91" t="n">
        <x:v>3519187.000000</x:v>
      </x:c>
    </x:row>
    <x:row r="14" spans="1:10" x14ac:dyDescent="0.25">
      <x:c r="B14" s="60" t="str">
        <x:v>9</x:v>
      </x:c>
      <x:c r="C14" s="73" t="str">
        <x:v>B/W Copier</x:v>
      </x:c>
      <x:c r="D14" s="73" t="str">
        <x:v>Canon IR 4245</x:v>
      </x:c>
      <x:c r="E14" s="73" t="n">
        <x:v>1,770</x:v>
      </x:c>
      <x:c r="F14" s="98" t="n">
        <x:v>11947763.000000</x:v>
      </x:c>
    </x:row>
    <x:row r="15" spans="1:10" x14ac:dyDescent="0.25">
      <x:c r="B15" s="60" t="str">
        <x:v>10</x:v>
      </x:c>
      <x:c r="C15" s="73" t="str">
        <x:v>B/W Copier</x:v>
      </x:c>
      <x:c r="D15" s="73" t="str">
        <x:v>Canon IR 4525</x:v>
      </x:c>
      <x:c r="E15" s="73" t="n">
        <x:v>10</x:v>
      </x:c>
      <x:c r="F15" s="98" t="n">
        <x:v>140799.000000</x:v>
      </x:c>
    </x:row>
    <x:row r="16" spans="1:10" x14ac:dyDescent="0.25">
      <x:c r="B16" s="58" t="str">
        <x:v>11</x:v>
      </x:c>
      <x:c r="C16" s="6" t="str">
        <x:v>B/W Copier</x:v>
      </x:c>
      <x:c r="D16" s="6" t="str">
        <x:v>Canon IR 4545</x:v>
      </x:c>
      <x:c r="E16" s="6" t="n">
        <x:v>10</x:v>
      </x:c>
      <x:c r="F16" s="91" t="n">
        <x:v>8360.000000</x:v>
      </x:c>
    </x:row>
    <x:row r="17" spans="1:10" x14ac:dyDescent="0.25">
      <x:c r="B17" s="58" t="str">
        <x:v>12</x:v>
      </x:c>
      <x:c r="C17" s="6" t="str">
        <x:v>B/W Copier</x:v>
      </x:c>
      <x:c r="D17" s="6" t="str">
        <x:v>Canon IR 5050</x:v>
      </x:c>
      <x:c r="E17" s="6" t="n">
        <x:v>148</x:v>
      </x:c>
      <x:c r="F17" s="91" t="n">
        <x:v>1429745.000000</x:v>
      </x:c>
    </x:row>
    <x:row r="18" spans="1:10" x14ac:dyDescent="0.25">
      <x:c r="B18" s="60" t="str">
        <x:v>13</x:v>
      </x:c>
      <x:c r="C18" s="73" t="str">
        <x:v>B/W Copier</x:v>
      </x:c>
      <x:c r="D18" s="73" t="str">
        <x:v>Canon IR 6055</x:v>
      </x:c>
      <x:c r="E18" s="73" t="n">
        <x:v>102</x:v>
      </x:c>
      <x:c r="F18" s="98" t="n">
        <x:v>2468973.000000</x:v>
      </x:c>
    </x:row>
    <x:row r="19" spans="1:10" x14ac:dyDescent="0.25">
      <x:c r="B19" s="60" t="str">
        <x:v>14</x:v>
      </x:c>
      <x:c r="C19" s="73" t="str">
        <x:v>B/W Copier</x:v>
      </x:c>
      <x:c r="D19" s="73" t="str">
        <x:v>Canon IR 6265</x:v>
      </x:c>
      <x:c r="E19" s="73" t="n">
        <x:v>90</x:v>
      </x:c>
      <x:c r="F19" s="98" t="n">
        <x:v>-598158.000000</x:v>
      </x:c>
    </x:row>
    <x:row r="20" spans="1:10" x14ac:dyDescent="0.25">
      <x:c r="B20" s="58" t="str">
        <x:v>15</x:v>
      </x:c>
      <x:c r="C20" s="6" t="str">
        <x:v>B/W Copier</x:v>
      </x:c>
      <x:c r="D20" s="6" t="str">
        <x:v>Canon IR 6275</x:v>
      </x:c>
      <x:c r="E20" s="6" t="n">
        <x:v>117</x:v>
      </x:c>
      <x:c r="F20" s="91" t="n">
        <x:v>6126968.000000</x:v>
      </x:c>
    </x:row>
    <x:row r="21" spans="1:10" x14ac:dyDescent="0.25">
      <x:c r="B21" s="58" t="str">
        <x:v>16</x:v>
      </x:c>
      <x:c r="C21" s="6" t="str">
        <x:v>B/W Copier</x:v>
      </x:c>
      <x:c r="D21" s="6" t="str">
        <x:v>Canon IR 6555</x:v>
      </x:c>
      <x:c r="E21" s="6" t="n">
        <x:v>32</x:v>
      </x:c>
      <x:c r="F21" s="91" t="n">
        <x:v>546546.000000</x:v>
      </x:c>
    </x:row>
    <x:row r="22" spans="1:10" x14ac:dyDescent="0.25">
      <x:c r="B22" s="60" t="str">
        <x:v>17</x:v>
      </x:c>
      <x:c r="C22" s="73" t="str">
        <x:v>B/W Copier</x:v>
      </x:c>
      <x:c r="D22" s="73" t="str">
        <x:v>Canon IR 6565</x:v>
      </x:c>
      <x:c r="E22" s="73" t="n">
        <x:v>6</x:v>
      </x:c>
      <x:c r="F22" s="98" t="n">
        <x:v>329036.000000</x:v>
      </x:c>
    </x:row>
    <x:row r="23" spans="1:10" x14ac:dyDescent="0.25">
      <x:c r="B23" s="60" t="str">
        <x:v>18</x:v>
      </x:c>
      <x:c r="C23" s="73" t="str">
        <x:v>B/W Copier</x:v>
      </x:c>
      <x:c r="D23" s="73" t="str">
        <x:v>Canon IR 8205</x:v>
      </x:c>
      <x:c r="E23" s="73" t="n">
        <x:v>24</x:v>
      </x:c>
      <x:c r="F23" s="98" t="n">
        <x:v>3475651.000000</x:v>
      </x:c>
    </x:row>
    <x:row r="24" spans="1:10" x14ac:dyDescent="0.25">
      <x:c r="B24" s="58" t="str">
        <x:v>19</x:v>
      </x:c>
      <x:c r="C24" s="6" t="str">
        <x:v>B/W Copier</x:v>
      </x:c>
      <x:c r="D24" s="6" t="str">
        <x:v>Canon IR 8585</x:v>
      </x:c>
      <x:c r="E24" s="6" t="n">
        <x:v>65</x:v>
      </x:c>
      <x:c r="F24" s="91" t="n">
        <x:v>5514895.000000</x:v>
      </x:c>
    </x:row>
    <x:row r="25" spans="1:10" x14ac:dyDescent="0.25">
      <x:c r="B25" s="58" t="str">
        <x:v>20</x:v>
      </x:c>
      <x:c r="C25" s="6" t="str">
        <x:v>B/W Copier</x:v>
      </x:c>
      <x:c r="D25" s="6" t="str">
        <x:v>Canon IR4051</x:v>
      </x:c>
      <x:c r="E25" s="6" t="n">
        <x:v>23</x:v>
      </x:c>
      <x:c r="F25" s="91" t="n">
        <x:v>344222.000000</x:v>
      </x:c>
    </x:row>
    <x:row r="26" spans="1:10" x14ac:dyDescent="0.25">
      <x:c r="B26" s="60" t="str">
        <x:v>21</x:v>
      </x:c>
      <x:c r="C26" s="73" t="str">
        <x:v>B/W Copier</x:v>
      </x:c>
      <x:c r="D26" s="73" t="str">
        <x:v>Canon IR4251</x:v>
      </x:c>
      <x:c r="E26" s="73" t="n">
        <x:v>26</x:v>
      </x:c>
      <x:c r="F26" s="98" t="n">
        <x:v>191667.000000</x:v>
      </x:c>
    </x:row>
    <x:row r="27" spans="1:10" x14ac:dyDescent="0.25">
      <x:c r="B27" s="60" t="str">
        <x:v>22</x:v>
      </x:c>
      <x:c r="C27" s="73" t="str">
        <x:v>B/W Copier</x:v>
      </x:c>
      <x:c r="D27" s="73" t="str">
        <x:v>Canon IR6065</x:v>
      </x:c>
      <x:c r="E27" s="73" t="n">
        <x:v>25</x:v>
      </x:c>
      <x:c r="F27" s="98" t="n">
        <x:v>566314.000000</x:v>
      </x:c>
    </x:row>
    <x:row r="28" spans="1:10" x14ac:dyDescent="0.25">
      <x:c r="B28" s="58" t="str">
        <x:v>23</x:v>
      </x:c>
      <x:c r="C28" s="6" t="str">
        <x:v>B/W Copier</x:v>
      </x:c>
      <x:c r="D28" s="6" t="str">
        <x:v>Canon IR6255</x:v>
      </x:c>
      <x:c r="E28" s="6" t="n">
        <x:v>330</x:v>
      </x:c>
      <x:c r="F28" s="91" t="n">
        <x:v>8123507.000000</x:v>
      </x:c>
    </x:row>
    <x:row r="29" spans="1:10" x14ac:dyDescent="0.25">
      <x:c r="B29" s="58" t="str">
        <x:v>24</x:v>
      </x:c>
      <x:c r="C29" s="6" t="str">
        <x:v>B/W Copier</x:v>
      </x:c>
      <x:c r="D29" s="6" t="str">
        <x:v>Canon IR8295</x:v>
      </x:c>
      <x:c r="E29" s="6" t="n">
        <x:v>19</x:v>
      </x:c>
      <x:c r="F29" s="91" t="n">
        <x:v>2644988.000000</x:v>
      </x:c>
    </x:row>
    <x:row r="30" spans="1:10" x14ac:dyDescent="0.25">
      <x:c r="B30" s="60" t="str">
        <x:v>25</x:v>
      </x:c>
      <x:c r="C30" s="73" t="str">
        <x:v>B/W Copier</x:v>
      </x:c>
      <x:c r="D30" s="73" t="str">
        <x:v>Canon IRA 6075</x:v>
      </x:c>
      <x:c r="E30" s="73" t="n">
        <x:v>81</x:v>
      </x:c>
      <x:c r="F30" s="98" t="n">
        <x:v>8143552.000000</x:v>
      </x:c>
    </x:row>
    <x:row r="31" spans="1:10" x14ac:dyDescent="0.25">
      <x:c r="B31" s="60" t="str">
        <x:v>26</x:v>
      </x:c>
      <x:c r="C31" s="73" t="str">
        <x:v>B/W Copier</x:v>
      </x:c>
      <x:c r="D31" s="73" t="str">
        <x:v>HP LJ 4345 MFP</x:v>
      </x:c>
      <x:c r="E31" s="73" t="n">
        <x:v>437</x:v>
      </x:c>
      <x:c r="F31" s="98" t="n">
        <x:v>2918369.000000</x:v>
      </x:c>
    </x:row>
    <x:row r="32" spans="1:10" x14ac:dyDescent="0.25">
      <x:c r="B32" s="58" t="str">
        <x:v>27</x:v>
      </x:c>
      <x:c r="C32" s="6" t="str">
        <x:v>B/W Copier</x:v>
      </x:c>
      <x:c r="D32" s="6" t="str">
        <x:v>HP LJ 9040</x:v>
      </x:c>
      <x:c r="E32" s="6" t="n">
        <x:v>26</x:v>
      </x:c>
      <x:c r="F32" s="91" t="n">
        <x:v>314273.000000</x:v>
      </x:c>
    </x:row>
    <x:row r="33" spans="1:10" x14ac:dyDescent="0.25">
      <x:c r="B33" s="58" t="str">
        <x:v>28</x:v>
      </x:c>
      <x:c r="C33" s="6" t="str">
        <x:v>B/W Copier</x:v>
      </x:c>
      <x:c r="D33" s="6" t="str">
        <x:v>KM BIZHUB 250</x:v>
      </x:c>
      <x:c r="E33" s="6" t="n">
        <x:v>25</x:v>
      </x:c>
      <x:c r="F33" s="91" t="n">
        <x:v>13373.000000</x:v>
      </x:c>
    </x:row>
    <x:row r="34" spans="1:10" x14ac:dyDescent="0.25">
      <x:c r="B34" s="60" t="str">
        <x:v>29</x:v>
      </x:c>
      <x:c r="C34" s="73" t="str">
        <x:v>B/W Copier</x:v>
      </x:c>
      <x:c r="D34" s="73" t="str">
        <x:v>Kyocera CS 820</x:v>
      </x:c>
      <x:c r="E34" s="73" t="n">
        <x:v>68</x:v>
      </x:c>
      <x:c r="F34" s="98" t="n">
        <x:v>798100.000000</x:v>
      </x:c>
    </x:row>
    <x:row r="35" spans="1:10" x14ac:dyDescent="0.25">
      <x:c r="B35" s="60" t="str">
        <x:v>30</x:v>
      </x:c>
      <x:c r="C35" s="73" t="str">
        <x:v>B/W Copier</x:v>
      </x:c>
      <x:c r="D35" s="73" t="str">
        <x:v>Kyocera CS-6002i</x:v>
      </x:c>
      <x:c r="E35" s="73" t="n">
        <x:v>1</x:v>
      </x:c>
      <x:c r="F35" s="98" t="n">
        <x:v>82942.000000</x:v>
      </x:c>
    </x:row>
    <x:row r="36" spans="1:10" x14ac:dyDescent="0.25">
      <x:c r="B36" s="58" t="str">
        <x:v>31</x:v>
      </x:c>
      <x:c r="C36" s="6" t="str">
        <x:v>B/W Copier</x:v>
      </x:c>
      <x:c r="D36" s="6" t="str">
        <x:v>Kyocera CS-8030</x:v>
      </x:c>
      <x:c r="E36" s="6" t="n">
        <x:v>165</x:v>
      </x:c>
      <x:c r="F36" s="91" t="n">
        <x:v>2675075.000000</x:v>
      </x:c>
    </x:row>
    <x:row r="37" spans="1:10" x14ac:dyDescent="0.25">
      <x:c r="B37" s="58" t="str">
        <x:v>32</x:v>
      </x:c>
      <x:c r="C37" s="6" t="str">
        <x:v>B/W Copier</x:v>
      </x:c>
      <x:c r="D37" s="6" t="str">
        <x:v>Kyocera FS-9530DN</x:v>
      </x:c>
      <x:c r="E37" s="6" t="n">
        <x:v>17</x:v>
      </x:c>
      <x:c r="F37" s="91" t="n">
        <x:v>77347.000000</x:v>
      </x:c>
    </x:row>
    <x:row r="38" spans="1:10" x14ac:dyDescent="0.25">
      <x:c r="B38" s="60" t="str">
        <x:v>33</x:v>
      </x:c>
      <x:c r="C38" s="73" t="str">
        <x:v>B/W Copier</x:v>
      </x:c>
      <x:c r="D38" s="73" t="str">
        <x:v>Kyocera TASKalfa 4500i</x:v>
      </x:c>
      <x:c r="E38" s="73" t="n">
        <x:v>21</x:v>
      </x:c>
      <x:c r="F38" s="98" t="n">
        <x:v>126861.000000</x:v>
      </x:c>
    </x:row>
    <x:row r="39" spans="1:10" x14ac:dyDescent="0.25">
      <x:c r="B39" s="60" t="str">
        <x:v>34</x:v>
      </x:c>
      <x:c r="C39" s="73" t="str">
        <x:v>B/W Copier</x:v>
      </x:c>
      <x:c r="D39" s="73" t="str">
        <x:v>Kyocera TASKalfa 620</x:v>
      </x:c>
      <x:c r="E39" s="73" t="n">
        <x:v>9</x:v>
      </x:c>
      <x:c r="F39" s="98" t="n">
        <x:v>39384.000000</x:v>
      </x:c>
    </x:row>
    <x:row r="40" spans="1:10" x14ac:dyDescent="0.25">
      <x:c r="B40" s="58" t="str">
        <x:v>35</x:v>
      </x:c>
      <x:c r="C40" s="6" t="str">
        <x:v>B/W Copier</x:v>
      </x:c>
      <x:c r="D40" s="6" t="str">
        <x:v>Lanier LD 140</x:v>
      </x:c>
      <x:c r="E40" s="6" t="n">
        <x:v>219</x:v>
      </x:c>
      <x:c r="F40" s="91" t="n">
        <x:v>1400782.000000</x:v>
      </x:c>
    </x:row>
    <x:row r="41" spans="1:10" x14ac:dyDescent="0.25">
      <x:c r="B41" s="58" t="str">
        <x:v>36</x:v>
      </x:c>
      <x:c r="C41" s="6" t="str">
        <x:v>B/W Copier</x:v>
      </x:c>
      <x:c r="D41" s="6" t="str">
        <x:v>Lanier LD 150</x:v>
      </x:c>
      <x:c r="E41" s="6" t="n">
        <x:v>341</x:v>
      </x:c>
      <x:c r="F41" s="91" t="n">
        <x:v>4343033.000000</x:v>
      </x:c>
    </x:row>
    <x:row r="42" spans="1:10" x14ac:dyDescent="0.25">
      <x:c r="B42" s="60" t="str">
        <x:v>37</x:v>
      </x:c>
      <x:c r="C42" s="73" t="str">
        <x:v>B/W Copier</x:v>
      </x:c>
      <x:c r="D42" s="73" t="str">
        <x:v>Lanier LD 260</x:v>
      </x:c>
      <x:c r="E42" s="73" t="n">
        <x:v>91</x:v>
      </x:c>
      <x:c r="F42" s="98" t="n">
        <x:v>3493018.000000</x:v>
      </x:c>
    </x:row>
    <x:row r="43" spans="1:10" x14ac:dyDescent="0.25">
      <x:c r="B43" s="60" t="str">
        <x:v>38</x:v>
      </x:c>
      <x:c r="C43" s="73" t="str">
        <x:v>B/W Copier</x:v>
      </x:c>
      <x:c r="D43" s="73" t="str">
        <x:v>Lanier LD 360</x:v>
      </x:c>
      <x:c r="E43" s="73" t="n">
        <x:v>249</x:v>
      </x:c>
      <x:c r="F43" s="98" t="n">
        <x:v>6356495.000000</x:v>
      </x:c>
    </x:row>
    <x:row r="44" spans="1:10" x14ac:dyDescent="0.25">
      <x:c r="B44" s="58" t="str">
        <x:v>39</x:v>
      </x:c>
      <x:c r="C44" s="6" t="str">
        <x:v>B/W Copier</x:v>
      </x:c>
      <x:c r="D44" s="6" t="str">
        <x:v>Lanier LD151</x:v>
      </x:c>
      <x:c r="E44" s="6" t="n">
        <x:v>21</x:v>
      </x:c>
      <x:c r="F44" s="91" t="n">
        <x:v>55443.000000</x:v>
      </x:c>
    </x:row>
    <x:row r="45" spans="1:10" x14ac:dyDescent="0.25">
      <x:c r="B45" s="58" t="str">
        <x:v>40</x:v>
      </x:c>
      <x:c r="C45" s="6" t="str">
        <x:v>B/W Copier</x:v>
      </x:c>
      <x:c r="D45" s="6" t="str">
        <x:v>Lanier MP9002sp</x:v>
      </x:c>
      <x:c r="E45" s="6" t="n">
        <x:v>56</x:v>
      </x:c>
      <x:c r="F45" s="91" t="n">
        <x:v>1066125.000000</x:v>
      </x:c>
    </x:row>
    <x:row r="46" spans="1:10" x14ac:dyDescent="0.25">
      <x:c r="B46" s="60" t="str">
        <x:v>41</x:v>
      </x:c>
      <x:c r="C46" s="73" t="str">
        <x:v>B/W Copier</x:v>
      </x:c>
      <x:c r="D46" s="73" t="str">
        <x:v>Ricoh 171 </x:v>
      </x:c>
      <x:c r="E46" s="73" t="n">
        <x:v>1,082</x:v>
      </x:c>
      <x:c r="F46" s="98" t="n">
        <x:v>4682458.000000</x:v>
      </x:c>
    </x:row>
    <x:row r="47" spans="1:10" x14ac:dyDescent="0.25">
      <x:c r="B47" s="60" t="str">
        <x:v>42</x:v>
      </x:c>
      <x:c r="C47" s="73" t="str">
        <x:v>B/W Copier</x:v>
      </x:c>
      <x:c r="D47" s="73" t="str">
        <x:v>Ricoh 2550</x:v>
      </x:c>
      <x:c r="E47" s="73" t="n">
        <x:v>179</x:v>
      </x:c>
      <x:c r="F47" s="98" t="n">
        <x:v>993482.000000</x:v>
      </x:c>
    </x:row>
    <x:row r="48" spans="1:10" x14ac:dyDescent="0.25">
      <x:c r="B48" s="58" t="str">
        <x:v>43</x:v>
      </x:c>
      <x:c r="C48" s="6" t="str">
        <x:v>B/W Copier</x:v>
      </x:c>
      <x:c r="D48" s="6" t="str">
        <x:v>Ricoh 4001</x:v>
      </x:c>
      <x:c r="E48" s="6" t="n">
        <x:v>247</x:v>
      </x:c>
      <x:c r="F48" s="91" t="n">
        <x:v>955603.000000</x:v>
      </x:c>
    </x:row>
    <x:row r="49" spans="1:10" x14ac:dyDescent="0.25">
      <x:c r="B49" s="58" t="str">
        <x:v>44</x:v>
      </x:c>
      <x:c r="C49" s="6" t="str">
        <x:v>B/W Copier</x:v>
      </x:c>
      <x:c r="D49" s="6" t="str">
        <x:v>Ricoh Digi 138EX</x:v>
      </x:c>
      <x:c r="E49" s="6" t="n">
        <x:v>48</x:v>
      </x:c>
      <x:c r="F49" s="91" t="n">
        <x:v>6482524.000000</x:v>
      </x:c>
    </x:row>
    <x:row r="50" spans="1:10" x14ac:dyDescent="0.25">
      <x:c r="B50" s="60" t="str">
        <x:v>45</x:v>
      </x:c>
      <x:c r="C50" s="73" t="str">
        <x:v>B/W Copier</x:v>
      </x:c>
      <x:c r="D50" s="73" t="str">
        <x:v>Ricoh MP 2851</x:v>
      </x:c>
      <x:c r="E50" s="73" t="n">
        <x:v>433</x:v>
      </x:c>
      <x:c r="F50" s="98" t="n">
        <x:v>1720728.000000</x:v>
      </x:c>
    </x:row>
    <x:row r="51" spans="1:10" x14ac:dyDescent="0.25">
      <x:c r="B51" s="60" t="str">
        <x:v>46</x:v>
      </x:c>
      <x:c r="C51" s="73" t="str">
        <x:v>B/W Copier</x:v>
      </x:c>
      <x:c r="D51" s="73" t="str">
        <x:v>Ricoh MP 3351</x:v>
      </x:c>
      <x:c r="E51" s="73" t="n">
        <x:v>52</x:v>
      </x:c>
      <x:c r="F51" s="98" t="n">
        <x:v>181544.000000</x:v>
      </x:c>
    </x:row>
    <x:row r="52" spans="1:10" x14ac:dyDescent="0.25">
      <x:c r="B52" s="58" t="str">
        <x:v>47</x:v>
      </x:c>
      <x:c r="C52" s="6" t="str">
        <x:v>B/W Copier</x:v>
      </x:c>
      <x:c r="D52" s="6" t="str">
        <x:v>Ricoh MP 3354</x:v>
      </x:c>
      <x:c r="E52" s="6" t="n">
        <x:v>33</x:v>
      </x:c>
      <x:c r="F52" s="91" t="n">
        <x:v>255685.000000</x:v>
      </x:c>
    </x:row>
    <x:row r="53" spans="1:10" x14ac:dyDescent="0.25">
      <x:c r="B53" s="58" t="str">
        <x:v>48</x:v>
      </x:c>
      <x:c r="C53" s="6" t="str">
        <x:v>B/W Copier</x:v>
      </x:c>
      <x:c r="D53" s="6" t="str">
        <x:v>Ricoh MP 4000</x:v>
      </x:c>
      <x:c r="E53" s="6" t="n">
        <x:v>164</x:v>
      </x:c>
      <x:c r="F53" s="91" t="n">
        <x:v>1594762.000000</x:v>
      </x:c>
    </x:row>
    <x:row r="54" spans="1:10" x14ac:dyDescent="0.25">
      <x:c r="B54" s="60" t="str">
        <x:v>49</x:v>
      </x:c>
      <x:c r="C54" s="73" t="str">
        <x:v>B/W Copier</x:v>
      </x:c>
      <x:c r="D54" s="73" t="str">
        <x:v>Ricoh MP 5000</x:v>
      </x:c>
      <x:c r="E54" s="73" t="n">
        <x:v>72</x:v>
      </x:c>
      <x:c r="F54" s="98" t="n">
        <x:v>1159030.000000</x:v>
      </x:c>
    </x:row>
    <x:row r="55" spans="1:10" x14ac:dyDescent="0.25">
      <x:c r="B55" s="60" t="str">
        <x:v>50</x:v>
      </x:c>
      <x:c r="C55" s="73" t="str">
        <x:v>B/W Copier</x:v>
      </x:c>
      <x:c r="D55" s="73" t="str">
        <x:v>Ricoh MP 5001</x:v>
      </x:c>
      <x:c r="E55" s="73" t="n">
        <x:v>58</x:v>
      </x:c>
      <x:c r="F55" s="98" t="n">
        <x:v>1229217.000000</x:v>
      </x:c>
    </x:row>
    <x:row r="56" spans="1:10" x14ac:dyDescent="0.25">
      <x:c r="B56" s="58" t="str">
        <x:v>51</x:v>
      </x:c>
      <x:c r="C56" s="6" t="str">
        <x:v>B/W Copier</x:v>
      </x:c>
      <x:c r="D56" s="6" t="str">
        <x:v>Ricoh MP 5002</x:v>
      </x:c>
      <x:c r="E56" s="6" t="n">
        <x:v>132</x:v>
      </x:c>
      <x:c r="F56" s="91" t="n">
        <x:v>4382662.000000</x:v>
      </x:c>
    </x:row>
    <x:row r="57" spans="1:10" x14ac:dyDescent="0.25">
      <x:c r="B57" s="58" t="str">
        <x:v>52</x:v>
      </x:c>
      <x:c r="C57" s="6" t="str">
        <x:v>B/W Copier</x:v>
      </x:c>
      <x:c r="D57" s="6" t="str">
        <x:v>Ricoh MP 5054</x:v>
      </x:c>
      <x:c r="E57" s="6" t="n">
        <x:v>50</x:v>
      </x:c>
      <x:c r="F57" s="91" t="n">
        <x:v>1503032.000000</x:v>
      </x:c>
    </x:row>
    <x:row r="58" spans="1:10" x14ac:dyDescent="0.25">
      <x:c r="B58" s="60" t="str">
        <x:v>53</x:v>
      </x:c>
      <x:c r="C58" s="73" t="str">
        <x:v>B/W Copier</x:v>
      </x:c>
      <x:c r="D58" s="73" t="str">
        <x:v>Ricoh MP 5055</x:v>
      </x:c>
      <x:c r="E58" s="73" t="n">
        <x:v>193</x:v>
      </x:c>
      <x:c r="F58" s="98" t="n">
        <x:v>3774481.000000</x:v>
      </x:c>
    </x:row>
    <x:row r="59" spans="1:10" x14ac:dyDescent="0.25">
      <x:c r="B59" s="60" t="str">
        <x:v>54</x:v>
      </x:c>
      <x:c r="C59" s="73" t="str">
        <x:v>B/W Copier</x:v>
      </x:c>
      <x:c r="D59" s="73" t="str">
        <x:v>Ricoh MP 6001</x:v>
      </x:c>
      <x:c r="E59" s="73" t="n">
        <x:v>186</x:v>
      </x:c>
      <x:c r="F59" s="98" t="n">
        <x:v>5476827.000000</x:v>
      </x:c>
    </x:row>
    <x:row r="60" spans="1:10" x14ac:dyDescent="0.25">
      <x:c r="B60" s="58" t="str">
        <x:v>55</x:v>
      </x:c>
      <x:c r="C60" s="6" t="str">
        <x:v>B/W Copier</x:v>
      </x:c>
      <x:c r="D60" s="6" t="str">
        <x:v>Ricoh MP 6503</x:v>
      </x:c>
      <x:c r="E60" s="6" t="n">
        <x:v>53</x:v>
      </x:c>
      <x:c r="F60" s="91" t="n">
        <x:v>1665301.000000</x:v>
      </x:c>
    </x:row>
    <x:row r="61" spans="1:10" x14ac:dyDescent="0.25">
      <x:c r="B61" s="58" t="str">
        <x:v>56</x:v>
      </x:c>
      <x:c r="C61" s="6" t="str">
        <x:v>B/W Copier</x:v>
      </x:c>
      <x:c r="D61" s="6" t="str">
        <x:v>Ricoh MP 7503</x:v>
      </x:c>
      <x:c r="E61" s="6" t="n">
        <x:v>3</x:v>
      </x:c>
      <x:c r="F61" s="91" t="n">
        <x:v>41208.000000</x:v>
      </x:c>
    </x:row>
    <x:row r="62" spans="1:10" x14ac:dyDescent="0.25">
      <x:c r="B62" s="60" t="str">
        <x:v>57</x:v>
      </x:c>
      <x:c r="C62" s="73" t="str">
        <x:v>B/W Copier</x:v>
      </x:c>
      <x:c r="D62" s="73" t="str">
        <x:v>Ricoh MP2000</x:v>
      </x:c>
      <x:c r="E62" s="73" t="n">
        <x:v>40</x:v>
      </x:c>
      <x:c r="F62" s="98" t="n">
        <x:v>236915.000000</x:v>
      </x:c>
    </x:row>
    <x:row r="63" spans="1:10" x14ac:dyDescent="0.25">
      <x:c r="B63" s="60" t="str">
        <x:v>58</x:v>
      </x:c>
      <x:c r="C63" s="73" t="str">
        <x:v>B/W Copier</x:v>
      </x:c>
      <x:c r="D63" s="73" t="str">
        <x:v>Ricoh MP201 SPF</x:v>
      </x:c>
      <x:c r="E63" s="73" t="n">
        <x:v>551</x:v>
      </x:c>
      <x:c r="F63" s="98" t="n">
        <x:v>2223327.000000</x:v>
      </x:c>
    </x:row>
    <x:row r="64" spans="1:10" x14ac:dyDescent="0.25">
      <x:c r="B64" s="58" t="str">
        <x:v>59</x:v>
      </x:c>
      <x:c r="C64" s="6" t="str">
        <x:v>B/W Copier</x:v>
      </x:c>
      <x:c r="D64" s="6" t="str">
        <x:v>Ricoh MP2554</x:v>
      </x:c>
      <x:c r="E64" s="6" t="n">
        <x:v>9</x:v>
      </x:c>
      <x:c r="F64" s="91" t="n">
        <x:v>105957.000000</x:v>
      </x:c>
    </x:row>
    <x:row r="65" spans="1:10" x14ac:dyDescent="0.25">
      <x:c r="B65" s="58" t="str">
        <x:v>60</x:v>
      </x:c>
      <x:c r="C65" s="6" t="str">
        <x:v>B/W Copier</x:v>
      </x:c>
      <x:c r="D65" s="6" t="str">
        <x:v>Ricoh MP2852SP</x:v>
      </x:c>
      <x:c r="E65" s="6" t="n">
        <x:v>141</x:v>
      </x:c>
      <x:c r="F65" s="91" t="n">
        <x:v>625702.000000</x:v>
      </x:c>
    </x:row>
    <x:row r="66" spans="1:10" x14ac:dyDescent="0.25">
      <x:c r="B66" s="60" t="str">
        <x:v>61</x:v>
      </x:c>
      <x:c r="C66" s="73" t="str">
        <x:v>B/W Copier</x:v>
      </x:c>
      <x:c r="D66" s="73" t="str">
        <x:v>Ricoh MP3054</x:v>
      </x:c>
      <x:c r="E66" s="73" t="n">
        <x:v>62</x:v>
      </x:c>
      <x:c r="F66" s="98" t="n">
        <x:v>468133.000000</x:v>
      </x:c>
    </x:row>
    <x:row r="67" spans="1:10" x14ac:dyDescent="0.25">
      <x:c r="B67" s="60" t="str">
        <x:v>62</x:v>
      </x:c>
      <x:c r="C67" s="73" t="str">
        <x:v>B/W Copier</x:v>
      </x:c>
      <x:c r="D67" s="73" t="str">
        <x:v>Ricoh MP3554</x:v>
      </x:c>
      <x:c r="E67" s="73" t="n">
        <x:v>6</x:v>
      </x:c>
      <x:c r="F67" s="98" t="n">
        <x:v>59357.000000</x:v>
      </x:c>
    </x:row>
    <x:row r="68" spans="1:10" x14ac:dyDescent="0.25">
      <x:c r="B68" s="58" t="str">
        <x:v>63</x:v>
      </x:c>
      <x:c r="C68" s="6" t="str">
        <x:v>B/W Copier</x:v>
      </x:c>
      <x:c r="D68" s="6" t="str">
        <x:v>Ricoh MP3555</x:v>
      </x:c>
      <x:c r="E68" s="6" t="n">
        <x:v>12</x:v>
      </x:c>
      <x:c r="F68" s="91" t="n">
        <x:v>342956.000000</x:v>
      </x:c>
    </x:row>
    <x:row r="69" spans="1:10" x14ac:dyDescent="0.25">
      <x:c r="B69" s="58" t="str">
        <x:v>64</x:v>
      </x:c>
      <x:c r="C69" s="6" t="str">
        <x:v>B/W Copier</x:v>
      </x:c>
      <x:c r="D69" s="6" t="str">
        <x:v>Ricoh MP4002SP</x:v>
      </x:c>
      <x:c r="E69" s="6" t="n">
        <x:v>632</x:v>
      </x:c>
      <x:c r="F69" s="91" t="n">
        <x:v>7019638.000000</x:v>
      </x:c>
    </x:row>
    <x:row r="70" spans="1:10" x14ac:dyDescent="0.25">
      <x:c r="B70" s="60" t="str">
        <x:v>65</x:v>
      </x:c>
      <x:c r="C70" s="73" t="str">
        <x:v>B/W Copier</x:v>
      </x:c>
      <x:c r="D70" s="73" t="str">
        <x:v>Ricoh MP4054</x:v>
      </x:c>
      <x:c r="E70" s="73" t="n">
        <x:v>38</x:v>
      </x:c>
      <x:c r="F70" s="98" t="n">
        <x:v>843942.000000</x:v>
      </x:c>
    </x:row>
    <x:row r="71" spans="1:10" x14ac:dyDescent="0.25">
      <x:c r="B71" s="60" t="str">
        <x:v>66</x:v>
      </x:c>
      <x:c r="C71" s="73" t="str">
        <x:v>B/W Copier</x:v>
      </x:c>
      <x:c r="D71" s="73" t="str">
        <x:v>Ricoh MP4055</x:v>
      </x:c>
      <x:c r="E71" s="73" t="n">
        <x:v>6</x:v>
      </x:c>
      <x:c r="F71" s="98" t="n">
        <x:v>83956.000000</x:v>
      </x:c>
    </x:row>
    <x:row r="72" spans="1:10" x14ac:dyDescent="0.25">
      <x:c r="B72" s="58" t="str">
        <x:v>67</x:v>
      </x:c>
      <x:c r="C72" s="6" t="str">
        <x:v>B/W Copier</x:v>
      </x:c>
      <x:c r="D72" s="6" t="str">
        <x:v>Ricoh MP6002</x:v>
      </x:c>
      <x:c r="E72" s="6" t="n">
        <x:v>232</x:v>
      </x:c>
      <x:c r="F72" s="91" t="n">
        <x:v>9518603.000000</x:v>
      </x:c>
    </x:row>
    <x:row r="73" spans="1:10" x14ac:dyDescent="0.25">
      <x:c r="B73" s="58" t="str">
        <x:v>68</x:v>
      </x:c>
      <x:c r="C73" s="6" t="str">
        <x:v>B/W Copier</x:v>
      </x:c>
      <x:c r="D73" s="6" t="str">
        <x:v>Ricoh MP7502sp</x:v>
      </x:c>
      <x:c r="E73" s="6" t="n">
        <x:v>68</x:v>
      </x:c>
      <x:c r="F73" s="91" t="n">
        <x:v>3104652.000000</x:v>
      </x:c>
    </x:row>
    <x:row r="74" spans="1:10" x14ac:dyDescent="0.25">
      <x:c r="B74" s="60" t="str">
        <x:v>69</x:v>
      </x:c>
      <x:c r="C74" s="73" t="str">
        <x:v>B/W Copier</x:v>
      </x:c>
      <x:c r="D74" s="73" t="str">
        <x:v>Ricoh MP9002</x:v>
      </x:c>
      <x:c r="E74" s="73" t="n">
        <x:v>111</x:v>
      </x:c>
      <x:c r="F74" s="98" t="n">
        <x:v>5325050.000000</x:v>
      </x:c>
    </x:row>
    <x:row r="75" spans="1:10" x14ac:dyDescent="0.25">
      <x:c r="B75" s="60" t="str">
        <x:v>70</x:v>
      </x:c>
      <x:c r="C75" s="73" t="str">
        <x:v>B/W Copier</x:v>
      </x:c>
      <x:c r="D75" s="73" t="str">
        <x:v>Ricoh MP9003</x:v>
      </x:c>
      <x:c r="E75" s="73" t="n">
        <x:v>24</x:v>
      </x:c>
      <x:c r="F75" s="98" t="n">
        <x:v>960002.000000</x:v>
      </x:c>
    </x:row>
    <x:row r="76" spans="1:10" x14ac:dyDescent="0.25">
      <x:c r="B76" s="58" t="str">
        <x:v>71</x:v>
      </x:c>
      <x:c r="C76" s="6" t="str">
        <x:v>B/W Copier</x:v>
      </x:c>
      <x:c r="D76" s="6" t="str">
        <x:v>Ricoh Pro 1107EX</x:v>
      </x:c>
      <x:c r="E76" s="6" t="n">
        <x:v>38</x:v>
      </x:c>
      <x:c r="F76" s="91" t="n">
        <x:v>7498278.000000</x:v>
      </x:c>
    </x:row>
    <x:row r="77" spans="1:10" x14ac:dyDescent="0.25">
      <x:c r="B77" s="58" t="str">
        <x:v>72</x:v>
      </x:c>
      <x:c r="C77" s="6" t="str">
        <x:v>B/W Copier</x:v>
      </x:c>
      <x:c r="D77" s="6" t="str">
        <x:v>Ricoh Pro 906EX</x:v>
      </x:c>
      <x:c r="E77" s="6" t="n">
        <x:v>38</x:v>
      </x:c>
      <x:c r="F77" s="91" t="n">
        <x:v>1904897.000000</x:v>
      </x:c>
    </x:row>
    <x:row r="78" spans="1:10" x14ac:dyDescent="0.25">
      <x:c r="B78" s="60" t="str">
        <x:v>73</x:v>
      </x:c>
      <x:c r="C78" s="73" t="str">
        <x:v>B/W Copier</x:v>
      </x:c>
      <x:c r="D78" s="73" t="str">
        <x:v>Ricoh SP 5210SF</x:v>
      </x:c>
      <x:c r="E78" s="73" t="n">
        <x:v>3,719</x:v>
      </x:c>
      <x:c r="F78" s="98" t="n">
        <x:v>51418074.000000</x:v>
      </x:c>
    </x:row>
    <x:row r="79" spans="1:10" x14ac:dyDescent="0.25">
      <x:c r="B79" s="60" t="str">
        <x:v>74</x:v>
      </x:c>
      <x:c r="C79" s="73" t="str">
        <x:v>B/W Copier</x:v>
      </x:c>
      <x:c r="D79" s="73" t="str">
        <x:v>Ricoh SP C431DN</x:v>
      </x:c>
      <x:c r="E79" s="73" t="n">
        <x:v>396</x:v>
      </x:c>
      <x:c r="F79" s="98" t="n">
        <x:v>1658499.000000</x:v>
      </x:c>
    </x:row>
    <x:row r="80" spans="1:10" x14ac:dyDescent="0.25">
      <x:c r="B80" s="58" t="str">
        <x:v>75</x:v>
      </x:c>
      <x:c r="C80" s="6" t="str">
        <x:v>B/W Copier</x:v>
      </x:c>
      <x:c r="D80" s="6" t="str">
        <x:v>Ricoh SP3410 SF</x:v>
      </x:c>
      <x:c r="E80" s="6" t="n">
        <x:v>127</x:v>
      </x:c>
      <x:c r="F80" s="91" t="n">
        <x:v>246219.000000</x:v>
      </x:c>
    </x:row>
    <x:row r="81" spans="1:10" x14ac:dyDescent="0.25">
      <x:c r="B81" s="58" t="str">
        <x:v>76</x:v>
      </x:c>
      <x:c r="C81" s="6" t="str">
        <x:v>B/W Copier</x:v>
      </x:c>
      <x:c r="D81" s="6" t="str">
        <x:v>Savin 9060SPF</x:v>
      </x:c>
      <x:c r="E81" s="6" t="n">
        <x:v>29</x:v>
      </x:c>
      <x:c r="F81" s="91" t="n">
        <x:v>712116.000000</x:v>
      </x:c>
    </x:row>
    <x:row r="82" spans="1:10" x14ac:dyDescent="0.25">
      <x:c r="B82" s="60" t="str">
        <x:v>77</x:v>
      </x:c>
      <x:c r="C82" s="73" t="str">
        <x:v>B/W Copier</x:v>
      </x:c>
      <x:c r="D82" s="73" t="str">
        <x:v>Sharp ARM620</x:v>
      </x:c>
      <x:c r="E82" s="73" t="n">
        <x:v>12</x:v>
      </x:c>
      <x:c r="F82" s="98" t="n">
        <x:v>256581.000000</x:v>
      </x:c>
    </x:row>
    <x:row r="83" spans="1:10" x14ac:dyDescent="0.25">
      <x:c r="B83" s="60" t="str">
        <x:v>78</x:v>
      </x:c>
      <x:c r="C83" s="73" t="str">
        <x:v>B/W Copier</x:v>
      </x:c>
      <x:c r="D83" s="73" t="str">
        <x:v>Toshiba E-Studio 456</x:v>
      </x:c>
      <x:c r="E83" s="73" t="n">
        <x:v>20</x:v>
      </x:c>
      <x:c r="F83" s="98" t="n">
        <x:v>50004.000000</x:v>
      </x:c>
    </x:row>
    <x:row r="84" spans="1:10" x14ac:dyDescent="0.25">
      <x:c r="B84" s="58" t="str">
        <x:v>79</x:v>
      </x:c>
      <x:c r="C84" s="6" t="str">
        <x:v>B/W Copier</x:v>
      </x:c>
      <x:c r="D84" s="6" t="str">
        <x:v>Xerox 6360DN</x:v>
      </x:c>
      <x:c r="E84" s="6" t="n">
        <x:v>20</x:v>
      </x:c>
      <x:c r="F84" s="91" t="n">
        <x:v>40665.000000</x:v>
      </x:c>
    </x:row>
    <x:row r="85" spans="1:10" x14ac:dyDescent="0.25">
      <x:c r="B85" s="58" t="str">
        <x:v>80</x:v>
      </x:c>
      <x:c r="C85" s="6" t="str">
        <x:v>B/W Copier</x:v>
      </x:c>
      <x:c r="D85" s="6" t="str">
        <x:v>Xerox 7665</x:v>
      </x:c>
      <x:c r="E85" s="6" t="n">
        <x:v>738</x:v>
      </x:c>
      <x:c r="F85" s="91" t="n">
        <x:v>5402987.000000</x:v>
      </x:c>
    </x:row>
    <x:row r="86" spans="1:10" x14ac:dyDescent="0.25">
      <x:c r="B86" s="60" t="str">
        <x:v>81</x:v>
      </x:c>
      <x:c r="C86" s="73" t="str">
        <x:v>B/W Copier</x:v>
      </x:c>
      <x:c r="D86" s="73" t="str">
        <x:v>Xerox WC5765P</x:v>
      </x:c>
      <x:c r="E86" s="73" t="n">
        <x:v>31</x:v>
      </x:c>
      <x:c r="F86" s="98" t="n">
        <x:v>174557.000000</x:v>
      </x:c>
    </x:row>
    <x:row r="87" spans="1:10" x14ac:dyDescent="0.25">
      <x:c r="B87" s="60" t="str">
        <x:v>82</x:v>
      </x:c>
      <x:c r="C87" s="73" t="str">
        <x:v>B/W Copier</x:v>
      </x:c>
      <x:c r="D87" s="73" t="str">
        <x:v>Xerox7556</x:v>
      </x:c>
      <x:c r="E87" s="73" t="n">
        <x:v>50</x:v>
      </x:c>
      <x:c r="F87" s="98" t="n">
        <x:v>1918113.000000</x:v>
      </x:c>
    </x:row>
    <x:row r="88" spans="1:10" x14ac:dyDescent="0.25">
      <x:c r="B88" s="58" t="str">
        <x:v>83</x:v>
      </x:c>
      <x:c r="C88" s="6" t="str">
        <x:v>B/W MFP</x:v>
      </x:c>
      <x:c r="D88" s="6" t="str">
        <x:v>Canon IR 1730iF</x:v>
      </x:c>
      <x:c r="E88" s="6" t="n">
        <x:v>7</x:v>
      </x:c>
      <x:c r="F88" s="91" t="n">
        <x:v>7245.000000</x:v>
      </x:c>
    </x:row>
    <x:row r="89" spans="1:10" x14ac:dyDescent="0.25">
      <x:c r="B89" s="58" t="str">
        <x:v>84</x:v>
      </x:c>
      <x:c r="C89" s="6" t="str">
        <x:v>B/W MFP</x:v>
      </x:c>
      <x:c r="D89" s="6" t="str">
        <x:v>HP LJ M1212nf</x:v>
      </x:c>
      <x:c r="E89" s="6" t="n">
        <x:v>7</x:v>
      </x:c>
      <x:c r="F89" s="91" t="n">
        <x:v>1750.000000</x:v>
      </x:c>
    </x:row>
    <x:row r="90" spans="1:10" x14ac:dyDescent="0.25">
      <x:c r="B90" s="60" t="str">
        <x:v>85</x:v>
      </x:c>
      <x:c r="C90" s="73" t="str">
        <x:v>B/W MFP</x:v>
      </x:c>
      <x:c r="D90" s="73" t="str">
        <x:v>HP LJ M1319</x:v>
      </x:c>
      <x:c r="E90" s="73" t="n">
        <x:v>24</x:v>
      </x:c>
      <x:c r="F90" s="98" t="n">
        <x:v>25113.000000</x:v>
      </x:c>
    </x:row>
    <x:row r="91" spans="1:10" x14ac:dyDescent="0.25">
      <x:c r="B91" s="60" t="str">
        <x:v>86</x:v>
      </x:c>
      <x:c r="C91" s="73" t="str">
        <x:v>B/W MFP</x:v>
      </x:c>
      <x:c r="D91" s="73" t="str">
        <x:v>HP LJ M2727</x:v>
      </x:c>
      <x:c r="E91" s="73" t="n">
        <x:v>23</x:v>
      </x:c>
      <x:c r="F91" s="98" t="n">
        <x:v>198630.000000</x:v>
      </x:c>
    </x:row>
    <x:row r="92" spans="1:10" x14ac:dyDescent="0.25">
      <x:c r="B92" s="58" t="str">
        <x:v>87</x:v>
      </x:c>
      <x:c r="C92" s="6" t="str">
        <x:v>B/W MFP</x:v>
      </x:c>
      <x:c r="D92" s="6" t="str">
        <x:v>HP LJ M3035 MFP</x:v>
      </x:c>
      <x:c r="E92" s="6" t="n">
        <x:v>879</x:v>
      </x:c>
      <x:c r="F92" s="91" t="n">
        <x:v>2184931.000000</x:v>
      </x:c>
    </x:row>
    <x:row r="93" spans="1:10" x14ac:dyDescent="0.25">
      <x:c r="B93" s="58" t="str">
        <x:v>88</x:v>
      </x:c>
      <x:c r="C93" s="6" t="str">
        <x:v>B/W MFP</x:v>
      </x:c>
      <x:c r="D93" s="6" t="str">
        <x:v>HP LJ M425</x:v>
      </x:c>
      <x:c r="E93" s="6" t="n">
        <x:v>2894</x:v>
      </x:c>
      <x:c r="F93" s="91" t="n">
        <x:v>8523496.000000</x:v>
      </x:c>
    </x:row>
    <x:row r="94" spans="1:10" x14ac:dyDescent="0.25">
      <x:c r="B94" s="60" t="str">
        <x:v>89</x:v>
      </x:c>
      <x:c r="C94" s="73" t="str">
        <x:v>B/W MFP</x:v>
      </x:c>
      <x:c r="D94" s="73" t="str">
        <x:v>HP LJ M426fdn</x:v>
      </x:c>
      <x:c r="E94" s="73" t="n">
        <x:v>474</x:v>
      </x:c>
      <x:c r="F94" s="98" t="n">
        <x:v>1196643.000000</x:v>
      </x:c>
    </x:row>
    <x:row r="95" spans="1:10" x14ac:dyDescent="0.25">
      <x:c r="B95" s="60" t="str">
        <x:v>90</x:v>
      </x:c>
      <x:c r="C95" s="73" t="str">
        <x:v>B/W MFP</x:v>
      </x:c>
      <x:c r="D95" s="73" t="str">
        <x:v>HP LJ M426fdw</x:v>
      </x:c>
      <x:c r="E95" s="73" t="n">
        <x:v>50</x:v>
      </x:c>
      <x:c r="F95" s="98" t="n">
        <x:v>169434.000000</x:v>
      </x:c>
    </x:row>
    <x:row r="96" spans="1:10" x14ac:dyDescent="0.25">
      <x:c r="B96" s="58" t="str">
        <x:v>91</x:v>
      </x:c>
      <x:c r="C96" s="6" t="str">
        <x:v>B/W MFP</x:v>
      </x:c>
      <x:c r="D96" s="6" t="str">
        <x:v>HP LJ M4555</x:v>
      </x:c>
      <x:c r="E96" s="6" t="n">
        <x:v>1316</x:v>
      </x:c>
      <x:c r="F96" s="91" t="n">
        <x:v>7887227.000000</x:v>
      </x:c>
    </x:row>
    <x:row r="97" spans="1:10" x14ac:dyDescent="0.25">
      <x:c r="B97" s="58" t="str">
        <x:v>92</x:v>
      </x:c>
      <x:c r="C97" s="6" t="str">
        <x:v>B/W MFP</x:v>
      </x:c>
      <x:c r="D97" s="6" t="str">
        <x:v>HP LJ M5035 MFP</x:v>
      </x:c>
      <x:c r="E97" s="6" t="n">
        <x:v>15</x:v>
      </x:c>
      <x:c r="F97" s="91" t="n">
        <x:v>71010.000000</x:v>
      </x:c>
    </x:row>
    <x:row r="98" spans="1:10" x14ac:dyDescent="0.25">
      <x:c r="B98" s="60" t="str">
        <x:v>93</x:v>
      </x:c>
      <x:c r="C98" s="73" t="str">
        <x:v>B/W MFP</x:v>
      </x:c>
      <x:c r="D98" s="73" t="str">
        <x:v>HP LJ M525</x:v>
      </x:c>
      <x:c r="E98" s="73" t="n">
        <x:v>436</x:v>
      </x:c>
      <x:c r="F98" s="98" t="n">
        <x:v>2901070.000000</x:v>
      </x:c>
    </x:row>
    <x:row r="99" spans="1:10" x14ac:dyDescent="0.25">
      <x:c r="B99" s="60" t="str">
        <x:v>94</x:v>
      </x:c>
      <x:c r="C99" s="73" t="str">
        <x:v>B/W MFP</x:v>
      </x:c>
      <x:c r="D99" s="73" t="str">
        <x:v>HP LJ M527</x:v>
      </x:c>
      <x:c r="E99" s="73" t="n">
        <x:v>96</x:v>
      </x:c>
      <x:c r="F99" s="98" t="n">
        <x:v>234732.000000</x:v>
      </x:c>
    </x:row>
    <x:row r="100" spans="1:10" x14ac:dyDescent="0.25">
      <x:c r="B100" s="58" t="str">
        <x:v>95</x:v>
      </x:c>
      <x:c r="C100" s="6" t="str">
        <x:v>B/W MFP</x:v>
      </x:c>
      <x:c r="D100" s="6" t="str">
        <x:v>HP LJ M630 MFP</x:v>
      </x:c>
      <x:c r="E100" s="6" t="n">
        <x:v>491</x:v>
      </x:c>
      <x:c r="F100" s="91" t="n">
        <x:v>3158736.000000</x:v>
      </x:c>
    </x:row>
    <x:row r="101" spans="1:10" x14ac:dyDescent="0.25">
      <x:c r="B101" s="58" t="str">
        <x:v>96</x:v>
      </x:c>
      <x:c r="C101" s="6" t="str">
        <x:v>B/W MFP</x:v>
      </x:c>
      <x:c r="D101" s="6" t="str">
        <x:v>HP LJ M725</x:v>
      </x:c>
      <x:c r="E101" s="6" t="n">
        <x:v>16</x:v>
      </x:c>
      <x:c r="F101" s="91" t="n">
        <x:v>36093.000000</x:v>
      </x:c>
    </x:row>
    <x:row r="102" spans="1:10" x14ac:dyDescent="0.25">
      <x:c r="B102" s="60" t="str">
        <x:v>97</x:v>
      </x:c>
      <x:c r="C102" s="73" t="str">
        <x:v>B/W MFP</x:v>
      </x:c>
      <x:c r="D102" s="73" t="str">
        <x:v>Kyocera FS-1135MFP</x:v>
      </x:c>
      <x:c r="E102" s="73" t="n">
        <x:v>88</x:v>
      </x:c>
      <x:c r="F102" s="98" t="n">
        <x:v>312294.000000</x:v>
      </x:c>
    </x:row>
    <x:row r="103" spans="1:10" x14ac:dyDescent="0.25">
      <x:c r="B103" s="60" t="str">
        <x:v>98</x:v>
      </x:c>
      <x:c r="C103" s="73" t="str">
        <x:v>B/W MFP</x:v>
      </x:c>
      <x:c r="D103" s="73" t="str">
        <x:v>Kyocera M3550idn</x:v>
      </x:c>
      <x:c r="E103" s="73" t="n">
        <x:v>16</x:v>
      </x:c>
      <x:c r="F103" s="98" t="n">
        <x:v>155343.000000</x:v>
      </x:c>
    </x:row>
    <x:row r="104" spans="1:10" x14ac:dyDescent="0.25">
      <x:c r="B104" s="58" t="str">
        <x:v>99</x:v>
      </x:c>
      <x:c r="C104" s="6" t="str">
        <x:v>B/W MFP</x:v>
      </x:c>
      <x:c r="D104" s="6" t="str">
        <x:v>Lexmark X642e</x:v>
      </x:c>
      <x:c r="E104" s="6" t="n">
        <x:v>2158</x:v>
      </x:c>
      <x:c r="F104" s="91" t="n">
        <x:v>13525726.000000</x:v>
      </x:c>
    </x:row>
    <x:row r="105" spans="1:10" x14ac:dyDescent="0.25">
      <x:c r="B105" s="58" t="str">
        <x:v>100</x:v>
      </x:c>
      <x:c r="C105" s="6" t="str">
        <x:v>B/W MFP</x:v>
      </x:c>
      <x:c r="D105" s="6" t="str">
        <x:v>Lexmark XM5163</x:v>
      </x:c>
      <x:c r="E105" s="6" t="n">
        <x:v>138</x:v>
      </x:c>
      <x:c r="F105" s="91" t="n">
        <x:v>3233556.000000</x:v>
      </x:c>
    </x:row>
    <x:row r="106" spans="1:10" x14ac:dyDescent="0.25">
      <x:c r="B106" s="60" t="str">
        <x:v>101</x:v>
      </x:c>
      <x:c r="C106" s="73" t="str">
        <x:v>B/W MFP</x:v>
      </x:c>
      <x:c r="D106" s="73" t="str">
        <x:v>Ricoh  SP 3510sf</x:v>
      </x:c>
      <x:c r="E106" s="73" t="n">
        <x:v>71</x:v>
      </x:c>
      <x:c r="F106" s="98" t="n">
        <x:v>123642.000000</x:v>
      </x:c>
    </x:row>
    <x:row r="107" spans="1:10" x14ac:dyDescent="0.25">
      <x:c r="B107" s="60" t="str">
        <x:v>102</x:v>
      </x:c>
      <x:c r="C107" s="73" t="str">
        <x:v>B/W MFP</x:v>
      </x:c>
      <x:c r="D107" s="73" t="str">
        <x:v>Ricoh 3200</x:v>
      </x:c>
      <x:c r="E107" s="73" t="n">
        <x:v>17</x:v>
      </x:c>
      <x:c r="F107" s="98" t="n">
        <x:v>4056.000000</x:v>
      </x:c>
    </x:row>
    <x:row r="108" spans="1:10" x14ac:dyDescent="0.25">
      <x:c r="B108" s="58" t="str">
        <x:v>103</x:v>
      </x:c>
      <x:c r="C108" s="6" t="str">
        <x:v>B/W MFP</x:v>
      </x:c>
      <x:c r="D108" s="6" t="str">
        <x:v>Ricoh MP 501spf</x:v>
      </x:c>
      <x:c r="E108" s="6" t="n">
        <x:v>258</x:v>
      </x:c>
      <x:c r="F108" s="91" t="n">
        <x:v>552276.000000</x:v>
      </x:c>
    </x:row>
    <x:row r="109" spans="1:10" x14ac:dyDescent="0.25">
      <x:c r="B109" s="58" t="str">
        <x:v>104</x:v>
      </x:c>
      <x:c r="C109" s="6" t="str">
        <x:v>B/W MFP</x:v>
      </x:c>
      <x:c r="D109" s="6" t="str">
        <x:v>Ricoh MP301SP</x:v>
      </x:c>
      <x:c r="E109" s="6" t="n">
        <x:v>2720</x:v>
      </x:c>
      <x:c r="F109" s="91" t="n">
        <x:v>7447784.000000</x:v>
      </x:c>
    </x:row>
    <x:row r="110" spans="1:10" x14ac:dyDescent="0.25">
      <x:c r="B110" s="60" t="str">
        <x:v>105</x:v>
      </x:c>
      <x:c r="C110" s="73" t="str">
        <x:v>B/W MFP</x:v>
      </x:c>
      <x:c r="D110" s="73" t="str">
        <x:v>Ricoh SP 3200sf </x:v>
      </x:c>
      <x:c r="E110" s="73" t="n">
        <x:v>85</x:v>
      </x:c>
      <x:c r="F110" s="98" t="n">
        <x:v>18080.000000</x:v>
      </x:c>
    </x:row>
    <x:row r="111" spans="1:10" x14ac:dyDescent="0.25">
      <x:c r="B111" s="60" t="str">
        <x:v>106</x:v>
      </x:c>
      <x:c r="C111" s="73" t="str">
        <x:v>B/W MFP</x:v>
      </x:c>
      <x:c r="D111" s="73" t="str">
        <x:v>Ricoh SP 3500sf</x:v>
      </x:c>
      <x:c r="E111" s="73" t="n">
        <x:v>62</x:v>
      </x:c>
      <x:c r="F111" s="98" t="n">
        <x:v>101369.000000</x:v>
      </x:c>
    </x:row>
    <x:row r="112" spans="1:10" x14ac:dyDescent="0.25">
      <x:c r="B112" s="58" t="str">
        <x:v>107</x:v>
      </x:c>
      <x:c r="C112" s="6" t="str">
        <x:v>B/W MFP</x:v>
      </x:c>
      <x:c r="D112" s="6" t="str">
        <x:v>Ricoh SP 3510sf</x:v>
      </x:c>
      <x:c r="E112" s="6" t="n">
        <x:v>44</x:v>
      </x:c>
      <x:c r="F112" s="91" t="n">
        <x:v>221615.000000</x:v>
      </x:c>
    </x:row>
    <x:row r="113" spans="1:10" x14ac:dyDescent="0.25">
      <x:c r="B113" s="58" t="str">
        <x:v>108</x:v>
      </x:c>
      <x:c r="C113" s="6" t="str">
        <x:v>B/W MFP</x:v>
      </x:c>
      <x:c r="D113" s="6" t="str">
        <x:v>Ricoh SP 4510SF</x:v>
      </x:c>
      <x:c r="E113" s="6" t="n">
        <x:v>229</x:v>
      </x:c>
      <x:c r="F113" s="91" t="n">
        <x:v>561247.000000</x:v>
      </x:c>
    </x:row>
    <x:row r="114" spans="1:10" x14ac:dyDescent="0.25">
      <x:c r="B114" s="60" t="str">
        <x:v>109</x:v>
      </x:c>
      <x:c r="C114" s="73" t="str">
        <x:v>B/W MFP</x:v>
      </x:c>
      <x:c r="D114" s="73" t="str">
        <x:v>Ricoh SP 5210SR</x:v>
      </x:c>
      <x:c r="E114" s="73" t="n">
        <x:v>137</x:v>
      </x:c>
      <x:c r="F114" s="98" t="n">
        <x:v>1109506.000000</x:v>
      </x:c>
    </x:row>
    <x:row r="115" spans="1:10" x14ac:dyDescent="0.25">
      <x:c r="B115" s="60" t="str">
        <x:v>110</x:v>
      </x:c>
      <x:c r="C115" s="73" t="str">
        <x:v>B/W MFP</x:v>
      </x:c>
      <x:c r="D115" s="73" t="str">
        <x:v>Xerox Phaser 3300</x:v>
      </x:c>
      <x:c r="E115" s="73" t="n">
        <x:v>88</x:v>
      </x:c>
      <x:c r="F115" s="98" t="n">
        <x:v>172121.000000</x:v>
      </x:c>
    </x:row>
    <x:row r="116" spans="1:10" x14ac:dyDescent="0.25">
      <x:c r="B116" s="58" t="str">
        <x:v>111</x:v>
      </x:c>
      <x:c r="C116" s="6" t="str">
        <x:v>B/W Printer</x:v>
      </x:c>
      <x:c r="D116" s="6" t="str">
        <x:v>HP LJ 1012</x:v>
      </x:c>
      <x:c r="E116" s="6" t="n">
        <x:v>45</x:v>
      </x:c>
      <x:c r="F116" s="91" t="n">
        <x:v>40354.000000</x:v>
      </x:c>
    </x:row>
    <x:row r="117" spans="1:10" x14ac:dyDescent="0.25">
      <x:c r="B117" s="58" t="str">
        <x:v>112</x:v>
      </x:c>
      <x:c r="C117" s="6" t="str">
        <x:v>B/W Printer</x:v>
      </x:c>
      <x:c r="D117" s="6" t="str">
        <x:v>HP LJ 1022</x:v>
      </x:c>
      <x:c r="E117" s="6" t="n">
        <x:v>530</x:v>
      </x:c>
      <x:c r="F117" s="91" t="n">
        <x:v>54291.000000</x:v>
      </x:c>
    </x:row>
    <x:row r="118" spans="1:10" x14ac:dyDescent="0.25">
      <x:c r="B118" s="60" t="str">
        <x:v>113</x:v>
      </x:c>
      <x:c r="C118" s="73" t="str">
        <x:v>B/W Printer</x:v>
      </x:c>
      <x:c r="D118" s="73" t="str">
        <x:v>HP LJ 1100</x:v>
      </x:c>
      <x:c r="E118" s="73" t="n">
        <x:v>35</x:v>
      </x:c>
      <x:c r="F118" s="98" t="n">
        <x:v>14494.000000</x:v>
      </x:c>
    </x:row>
    <x:row r="119" spans="1:10" x14ac:dyDescent="0.25">
      <x:c r="B119" s="60" t="str">
        <x:v>114</x:v>
      </x:c>
      <x:c r="C119" s="73" t="str">
        <x:v>B/W Printer</x:v>
      </x:c>
      <x:c r="D119" s="73" t="str">
        <x:v>HP LJ 1200</x:v>
      </x:c>
      <x:c r="E119" s="73" t="n">
        <x:v>555</x:v>
      </x:c>
      <x:c r="F119" s="98" t="n">
        <x:v>899085.000000</x:v>
      </x:c>
    </x:row>
    <x:row r="120" spans="1:10" x14ac:dyDescent="0.25">
      <x:c r="B120" s="58" t="str">
        <x:v>115</x:v>
      </x:c>
      <x:c r="C120" s="6" t="str">
        <x:v>B/W Printer</x:v>
      </x:c>
      <x:c r="D120" s="6" t="str">
        <x:v>HP LJ 1300</x:v>
      </x:c>
      <x:c r="E120" s="6" t="n">
        <x:v>973</x:v>
      </x:c>
      <x:c r="F120" s="91" t="n">
        <x:v>581048.000000</x:v>
      </x:c>
    </x:row>
    <x:row r="121" spans="1:10" x14ac:dyDescent="0.25">
      <x:c r="B121" s="58" t="str">
        <x:v>116</x:v>
      </x:c>
      <x:c r="C121" s="6" t="str">
        <x:v>B/W Printer</x:v>
      </x:c>
      <x:c r="D121" s="6" t="str">
        <x:v>HP LJ 1320</x:v>
      </x:c>
      <x:c r="E121" s="6" t="n">
        <x:v>3459</x:v>
      </x:c>
      <x:c r="F121" s="91" t="n">
        <x:v>3041846.000000</x:v>
      </x:c>
    </x:row>
    <x:row r="122" spans="1:10" x14ac:dyDescent="0.25">
      <x:c r="B122" s="60" t="str">
        <x:v>117</x:v>
      </x:c>
      <x:c r="C122" s="73" t="str">
        <x:v>B/W Printer</x:v>
      </x:c>
      <x:c r="D122" s="73" t="str">
        <x:v>HP LJ 2300</x:v>
      </x:c>
      <x:c r="E122" s="73" t="n">
        <x:v>44</x:v>
      </x:c>
      <x:c r="F122" s="98" t="n">
        <x:v>74168.000000</x:v>
      </x:c>
    </x:row>
    <x:row r="123" spans="1:10" x14ac:dyDescent="0.25">
      <x:c r="B123" s="60" t="str">
        <x:v>118</x:v>
      </x:c>
      <x:c r="C123" s="73" t="str">
        <x:v>B/W Printer</x:v>
      </x:c>
      <x:c r="D123" s="73" t="str">
        <x:v>HP LJ 2420</x:v>
      </x:c>
      <x:c r="E123" s="73" t="n">
        <x:v>383</x:v>
      </x:c>
      <x:c r="F123" s="98" t="n">
        <x:v>767299.000000</x:v>
      </x:c>
    </x:row>
    <x:row r="124" spans="1:10" x14ac:dyDescent="0.25">
      <x:c r="B124" s="58" t="str">
        <x:v>119</x:v>
      </x:c>
      <x:c r="C124" s="6" t="str">
        <x:v>B/W Printer</x:v>
      </x:c>
      <x:c r="D124" s="6" t="str">
        <x:v>HP LJ 2430</x:v>
      </x:c>
      <x:c r="E124" s="6" t="n">
        <x:v>336</x:v>
      </x:c>
      <x:c r="F124" s="91" t="n">
        <x:v>193469.000000</x:v>
      </x:c>
    </x:row>
    <x:row r="125" spans="1:10" x14ac:dyDescent="0.25">
      <x:c r="B125" s="58" t="str">
        <x:v>120</x:v>
      </x:c>
      <x:c r="C125" s="6" t="str">
        <x:v>B/W Printer</x:v>
      </x:c>
      <x:c r="D125" s="6" t="str">
        <x:v>HP LJ 3027MFP</x:v>
      </x:c>
      <x:c r="E125" s="6" t="n">
        <x:v>22</x:v>
      </x:c>
      <x:c r="F125" s="91" t="n">
        <x:v>192126.000000</x:v>
      </x:c>
    </x:row>
    <x:row r="126" spans="1:10" x14ac:dyDescent="0.25">
      <x:c r="B126" s="60" t="str">
        <x:v>121</x:v>
      </x:c>
      <x:c r="C126" s="73" t="str">
        <x:v>B/W Printer</x:v>
      </x:c>
      <x:c r="D126" s="73" t="str">
        <x:v>HP LJ 3035XS MFP</x:v>
      </x:c>
      <x:c r="E126" s="73" t="n">
        <x:v>104</x:v>
      </x:c>
      <x:c r="F126" s="98" t="n">
        <x:v>516333.000000</x:v>
      </x:c>
    </x:row>
    <x:row r="127" spans="1:10" x14ac:dyDescent="0.25">
      <x:c r="B127" s="60" t="str">
        <x:v>122</x:v>
      </x:c>
      <x:c r="C127" s="73" t="str">
        <x:v>B/W Printer</x:v>
      </x:c>
      <x:c r="D127" s="73" t="str">
        <x:v>HP LJ 4+</x:v>
      </x:c>
      <x:c r="E127" s="73" t="n">
        <x:v>11</x:v>
      </x:c>
      <x:c r="F127" s="98" t="n">
        <x:v>0.000000</x:v>
      </x:c>
    </x:row>
    <x:row r="128" spans="1:10" x14ac:dyDescent="0.25">
      <x:c r="B128" s="58" t="str">
        <x:v>123</x:v>
      </x:c>
      <x:c r="C128" s="6" t="str">
        <x:v>B/W Printer</x:v>
      </x:c>
      <x:c r="D128" s="6" t="str">
        <x:v>HP LJ 4000</x:v>
      </x:c>
      <x:c r="E128" s="6" t="n">
        <x:v>1668</x:v>
      </x:c>
      <x:c r="F128" s="91" t="n">
        <x:v>1826255.000000</x:v>
      </x:c>
    </x:row>
    <x:row r="129" spans="1:10" x14ac:dyDescent="0.25">
      <x:c r="B129" s="58" t="str">
        <x:v>124</x:v>
      </x:c>
      <x:c r="C129" s="6" t="str">
        <x:v>B/W Printer</x:v>
      </x:c>
      <x:c r="D129" s="6" t="str">
        <x:v>HP LJ 4015</x:v>
      </x:c>
      <x:c r="E129" s="6" t="n">
        <x:v>1571</x:v>
      </x:c>
      <x:c r="F129" s="91" t="n">
        <x:v>11206065.000000</x:v>
      </x:c>
    </x:row>
    <x:row r="130" spans="1:10" x14ac:dyDescent="0.25">
      <x:c r="B130" s="60" t="str">
        <x:v>125</x:v>
      </x:c>
      <x:c r="C130" s="73" t="str">
        <x:v>B/W Printer</x:v>
      </x:c>
      <x:c r="D130" s="73" t="str">
        <x:v>HP LJ 4015X</x:v>
      </x:c>
      <x:c r="E130" s="73" t="n">
        <x:v>60</x:v>
      </x:c>
      <x:c r="F130" s="98" t="n">
        <x:v>96132.000000</x:v>
      </x:c>
    </x:row>
    <x:row r="131" spans="1:10" x14ac:dyDescent="0.25">
      <x:c r="B131" s="60" t="str">
        <x:v>126</x:v>
      </x:c>
      <x:c r="C131" s="73" t="str">
        <x:v>B/W Printer</x:v>
      </x:c>
      <x:c r="D131" s="73" t="str">
        <x:v>HP LJ 4050</x:v>
      </x:c>
      <x:c r="E131" s="73" t="n">
        <x:v>297</x:v>
      </x:c>
      <x:c r="F131" s="98" t="n">
        <x:v>721095.000000</x:v>
      </x:c>
    </x:row>
    <x:row r="132" spans="1:10" x14ac:dyDescent="0.25">
      <x:c r="B132" s="58" t="str">
        <x:v>127</x:v>
      </x:c>
      <x:c r="C132" s="6" t="str">
        <x:v>B/W Printer</x:v>
      </x:c>
      <x:c r="D132" s="6" t="str">
        <x:v>HP LJ 4100</x:v>
      </x:c>
      <x:c r="E132" s="6" t="n">
        <x:v>121</x:v>
      </x:c>
      <x:c r="F132" s="91" t="n">
        <x:v>462332.000000</x:v>
      </x:c>
    </x:row>
    <x:row r="133" spans="1:10" x14ac:dyDescent="0.25">
      <x:c r="B133" s="58" t="str">
        <x:v>128</x:v>
      </x:c>
      <x:c r="C133" s="6" t="str">
        <x:v>B/W Printer</x:v>
      </x:c>
      <x:c r="D133" s="6" t="str">
        <x:v>HP LJ 4200</x:v>
      </x:c>
      <x:c r="E133" s="6" t="n">
        <x:v>876</x:v>
      </x:c>
      <x:c r="F133" s="91" t="n">
        <x:v>3624207.000000</x:v>
      </x:c>
    </x:row>
    <x:row r="134" spans="1:10" x14ac:dyDescent="0.25">
      <x:c r="B134" s="60" t="str">
        <x:v>129</x:v>
      </x:c>
      <x:c r="C134" s="73" t="str">
        <x:v>B/W Printer</x:v>
      </x:c>
      <x:c r="D134" s="73" t="str">
        <x:v>HP LJ 4240N</x:v>
      </x:c>
      <x:c r="E134" s="73" t="n">
        <x:v>167</x:v>
      </x:c>
      <x:c r="F134" s="98" t="n">
        <x:v>1030343.000000</x:v>
      </x:c>
    </x:row>
    <x:row r="135" spans="1:10" x14ac:dyDescent="0.25">
      <x:c r="B135" s="60" t="str">
        <x:v>130</x:v>
      </x:c>
      <x:c r="C135" s="73" t="str">
        <x:v>B/W Printer</x:v>
      </x:c>
      <x:c r="D135" s="73" t="str">
        <x:v>HP LJ 4250</x:v>
      </x:c>
      <x:c r="E135" s="73" t="n">
        <x:v>3,141</x:v>
      </x:c>
      <x:c r="F135" s="98" t="n">
        <x:v>15083694.000000</x:v>
      </x:c>
    </x:row>
    <x:row r="136" spans="1:10" x14ac:dyDescent="0.25">
      <x:c r="B136" s="58" t="str">
        <x:v>131</x:v>
      </x:c>
      <x:c r="C136" s="6" t="str">
        <x:v>B/W Printer</x:v>
      </x:c>
      <x:c r="D136" s="6" t="str">
        <x:v>HP LJ 4300</x:v>
      </x:c>
      <x:c r="E136" s="6" t="n">
        <x:v>73</x:v>
      </x:c>
      <x:c r="F136" s="91" t="n">
        <x:v>553868.000000</x:v>
      </x:c>
    </x:row>
    <x:row r="137" spans="1:10" x14ac:dyDescent="0.25">
      <x:c r="B137" s="58" t="str">
        <x:v>132</x:v>
      </x:c>
      <x:c r="C137" s="6" t="str">
        <x:v>B/W Printer</x:v>
      </x:c>
      <x:c r="D137" s="6" t="str">
        <x:v>HP LJ 4345X MFP</x:v>
      </x:c>
      <x:c r="E137" s="6" t="n">
        <x:v>35</x:v>
      </x:c>
      <x:c r="F137" s="91" t="n">
        <x:v>231909.000000</x:v>
      </x:c>
    </x:row>
    <x:row r="138" spans="1:10" x14ac:dyDescent="0.25">
      <x:c r="B138" s="60" t="str">
        <x:v>133</x:v>
      </x:c>
      <x:c r="C138" s="73" t="str">
        <x:v>B/W Printer</x:v>
      </x:c>
      <x:c r="D138" s="73" t="str">
        <x:v>HP LJ 4350</x:v>
      </x:c>
      <x:c r="E138" s="73" t="n">
        <x:v>509</x:v>
      </x:c>
      <x:c r="F138" s="98" t="n">
        <x:v>2480160.000000</x:v>
      </x:c>
    </x:row>
    <x:row r="139" spans="1:10" x14ac:dyDescent="0.25">
      <x:c r="B139" s="60" t="str">
        <x:v>134</x:v>
      </x:c>
      <x:c r="C139" s="73" t="str">
        <x:v>B/W Printer</x:v>
      </x:c>
      <x:c r="D139" s="73" t="str">
        <x:v>HP LJ 5000</x:v>
      </x:c>
      <x:c r="E139" s="73" t="n">
        <x:v>80</x:v>
      </x:c>
      <x:c r="F139" s="98" t="n">
        <x:v>-21937.000000</x:v>
      </x:c>
    </x:row>
    <x:row r="140" spans="1:10" x14ac:dyDescent="0.25">
      <x:c r="B140" s="58" t="str">
        <x:v>135</x:v>
      </x:c>
      <x:c r="C140" s="6" t="str">
        <x:v>B/W Printer</x:v>
      </x:c>
      <x:c r="D140" s="6" t="str">
        <x:v>HP LJ 5200</x:v>
      </x:c>
      <x:c r="E140" s="6" t="n">
        <x:v>45</x:v>
      </x:c>
      <x:c r="F140" s="91" t="n">
        <x:v>42424.000000</x:v>
      </x:c>
    </x:row>
    <x:row r="141" spans="1:10" x14ac:dyDescent="0.25">
      <x:c r="B141" s="58" t="str">
        <x:v>136</x:v>
      </x:c>
      <x:c r="C141" s="6" t="str">
        <x:v>B/W Printer</x:v>
      </x:c>
      <x:c r="D141" s="6" t="str">
        <x:v>HP LJ 8000</x:v>
      </x:c>
      <x:c r="E141" s="6" t="n">
        <x:v>42</x:v>
      </x:c>
      <x:c r="F141" s="91" t="n">
        <x:v>211140.000000</x:v>
      </x:c>
    </x:row>
    <x:row r="142" spans="1:10" x14ac:dyDescent="0.25">
      <x:c r="B142" s="60" t="str">
        <x:v>137</x:v>
      </x:c>
      <x:c r="C142" s="73" t="str">
        <x:v>B/W Printer</x:v>
      </x:c>
      <x:c r="D142" s="73" t="str">
        <x:v>HP LJ 8100</x:v>
      </x:c>
      <x:c r="E142" s="73" t="n">
        <x:v>50</x:v>
      </x:c>
      <x:c r="F142" s="98" t="n">
        <x:v>13824.000000</x:v>
      </x:c>
    </x:row>
    <x:row r="143" spans="1:10" x14ac:dyDescent="0.25">
      <x:c r="B143" s="60" t="str">
        <x:v>138</x:v>
      </x:c>
      <x:c r="C143" s="73" t="str">
        <x:v>B/W Printer</x:v>
      </x:c>
      <x:c r="D143" s="73" t="str">
        <x:v>HP LJ 9050</x:v>
      </x:c>
      <x:c r="E143" s="73" t="n">
        <x:v>339</x:v>
      </x:c>
      <x:c r="F143" s="98" t="n">
        <x:v>11386580.000000</x:v>
      </x:c>
    </x:row>
    <x:row r="144" spans="1:10" x14ac:dyDescent="0.25">
      <x:c r="B144" s="58" t="str">
        <x:v>139</x:v>
      </x:c>
      <x:c r="C144" s="6" t="str">
        <x:v>B/W Printer</x:v>
      </x:c>
      <x:c r="D144" s="6" t="str">
        <x:v>HP LJ 9050 mfp</x:v>
      </x:c>
      <x:c r="E144" s="6" t="n">
        <x:v>26</x:v>
      </x:c>
      <x:c r="F144" s="91" t="n">
        <x:v>539760.000000</x:v>
      </x:c>
    </x:row>
    <x:row r="145" spans="1:10" x14ac:dyDescent="0.25">
      <x:c r="B145" s="58" t="str">
        <x:v>140</x:v>
      </x:c>
      <x:c r="C145" s="6" t="str">
        <x:v>B/W Printer</x:v>
      </x:c>
      <x:c r="D145" s="6" t="str">
        <x:v>HP LJ M1522 MFP</x:v>
      </x:c>
      <x:c r="E145" s="6" t="n">
        <x:v>9</x:v>
      </x:c>
      <x:c r="F145" s="91" t="n">
        <x:v>14724.000000</x:v>
      </x:c>
    </x:row>
    <x:row r="146" spans="1:10" x14ac:dyDescent="0.25">
      <x:c r="B146" s="60" t="str">
        <x:v>141</x:v>
      </x:c>
      <x:c r="C146" s="73" t="str">
        <x:v>B/W Printer</x:v>
      </x:c>
      <x:c r="D146" s="73" t="str">
        <x:v>HP LJ M1536</x:v>
      </x:c>
      <x:c r="E146" s="73" t="n">
        <x:v>290</x:v>
      </x:c>
      <x:c r="F146" s="98" t="n">
        <x:v>158754.000000</x:v>
      </x:c>
    </x:row>
    <x:row r="147" spans="1:10" x14ac:dyDescent="0.25">
      <x:c r="B147" s="60" t="str">
        <x:v>142</x:v>
      </x:c>
      <x:c r="C147" s="73" t="str">
        <x:v>B/W Printer</x:v>
      </x:c>
      <x:c r="D147" s="73" t="str">
        <x:v>HP LJ M401dn</x:v>
      </x:c>
      <x:c r="E147" s="73" t="n">
        <x:v>9,909</x:v>
      </x:c>
      <x:c r="F147" s="98" t="n">
        <x:v>19231302.000000</x:v>
      </x:c>
    </x:row>
    <x:row r="148" spans="1:10" x14ac:dyDescent="0.25">
      <x:c r="B148" s="58" t="str">
        <x:v>143</x:v>
      </x:c>
      <x:c r="C148" s="6" t="str">
        <x:v>B/W Printer</x:v>
      </x:c>
      <x:c r="D148" s="6" t="str">
        <x:v>HP LJ M401dw</x:v>
      </x:c>
      <x:c r="E148" s="6" t="n">
        <x:v>39</x:v>
      </x:c>
      <x:c r="F148" s="91" t="n">
        <x:v>82662.000000</x:v>
      </x:c>
    </x:row>
    <x:row r="149" spans="1:10" x14ac:dyDescent="0.25">
      <x:c r="B149" s="58" t="str">
        <x:v>144</x:v>
      </x:c>
      <x:c r="C149" s="6" t="str">
        <x:v>B/W Printer</x:v>
      </x:c>
      <x:c r="D149" s="6" t="str">
        <x:v>HP LJ M401n</x:v>
      </x:c>
      <x:c r="E149" s="6" t="n">
        <x:v>1001</x:v>
      </x:c>
      <x:c r="F149" s="91" t="n">
        <x:v>2240414.000000</x:v>
      </x:c>
    </x:row>
    <x:row r="150" spans="1:10" x14ac:dyDescent="0.25">
      <x:c r="B150" s="60" t="str">
        <x:v>145</x:v>
      </x:c>
      <x:c r="C150" s="73" t="str">
        <x:v>B/W Printer</x:v>
      </x:c>
      <x:c r="D150" s="73" t="str">
        <x:v>HP LJ M402dn</x:v>
      </x:c>
      <x:c r="E150" s="73" t="n">
        <x:v>764</x:v>
      </x:c>
      <x:c r="F150" s="98" t="n">
        <x:v>2844526.000000</x:v>
      </x:c>
    </x:row>
    <x:row r="151" spans="1:10" x14ac:dyDescent="0.25">
      <x:c r="B151" s="60" t="str">
        <x:v>146</x:v>
      </x:c>
      <x:c r="C151" s="73" t="str">
        <x:v>B/W Printer</x:v>
      </x:c>
      <x:c r="D151" s="73" t="str">
        <x:v>HP LJ M402dw</x:v>
      </x:c>
      <x:c r="E151" s="73" t="n">
        <x:v>29</x:v>
      </x:c>
      <x:c r="F151" s="98" t="n">
        <x:v>0.000000</x:v>
      </x:c>
    </x:row>
    <x:row r="152" spans="1:10" x14ac:dyDescent="0.25">
      <x:c r="B152" s="58" t="str">
        <x:v>147</x:v>
      </x:c>
      <x:c r="C152" s="6" t="str">
        <x:v>B/W Printer</x:v>
      </x:c>
      <x:c r="D152" s="6" t="str">
        <x:v>HP LJ M402n</x:v>
      </x:c>
      <x:c r="E152" s="6" t="n">
        <x:v>836</x:v>
      </x:c>
      <x:c r="F152" s="91" t="n">
        <x:v>1348042.000000</x:v>
      </x:c>
    </x:row>
    <x:row r="153" spans="1:10" x14ac:dyDescent="0.25">
      <x:c r="B153" s="58" t="str">
        <x:v>148</x:v>
      </x:c>
      <x:c r="C153" s="6" t="str">
        <x:v>B/W Printer</x:v>
      </x:c>
      <x:c r="D153" s="6" t="str">
        <x:v>HP LJ M521dn</x:v>
      </x:c>
      <x:c r="E153" s="6" t="n">
        <x:v>122</x:v>
      </x:c>
      <x:c r="F153" s="91" t="n">
        <x:v>971703.000000</x:v>
      </x:c>
    </x:row>
    <x:row r="154" spans="1:10" x14ac:dyDescent="0.25">
      <x:c r="B154" s="60" t="str">
        <x:v>149</x:v>
      </x:c>
      <x:c r="C154" s="73" t="str">
        <x:v>B/W Printer</x:v>
      </x:c>
      <x:c r="D154" s="73" t="str">
        <x:v>HP LJ M601</x:v>
      </x:c>
      <x:c r="E154" s="73" t="n">
        <x:v>27</x:v>
      </x:c>
      <x:c r="F154" s="98" t="n">
        <x:v>359954.000000</x:v>
      </x:c>
    </x:row>
    <x:row r="155" spans="1:10" x14ac:dyDescent="0.25">
      <x:c r="B155" s="60" t="str">
        <x:v>150</x:v>
      </x:c>
      <x:c r="C155" s="73" t="str">
        <x:v>B/W Printer</x:v>
      </x:c>
      <x:c r="D155" s="73" t="str">
        <x:v>HP LJ M602</x:v>
      </x:c>
      <x:c r="E155" s="73" t="n">
        <x:v>2,549</x:v>
      </x:c>
      <x:c r="F155" s="98" t="n">
        <x:v>24054528.000000</x:v>
      </x:c>
    </x:row>
    <x:row r="156" spans="1:10" x14ac:dyDescent="0.25">
      <x:c r="B156" s="58" t="str">
        <x:v>151</x:v>
      </x:c>
      <x:c r="C156" s="6" t="str">
        <x:v>B/W Printer</x:v>
      </x:c>
      <x:c r="D156" s="6" t="str">
        <x:v>HP LJ M603</x:v>
      </x:c>
      <x:c r="E156" s="6" t="n">
        <x:v>18</x:v>
      </x:c>
      <x:c r="F156" s="91" t="n">
        <x:v>1512.000000</x:v>
      </x:c>
    </x:row>
    <x:row r="157" spans="1:10" x14ac:dyDescent="0.25">
      <x:c r="B157" s="58" t="str">
        <x:v>152</x:v>
      </x:c>
      <x:c r="C157" s="6" t="str">
        <x:v>B/W Printer</x:v>
      </x:c>
      <x:c r="D157" s="6" t="str">
        <x:v>HP LJ M605dn</x:v>
      </x:c>
      <x:c r="E157" s="6" t="n">
        <x:v>64</x:v>
      </x:c>
      <x:c r="F157" s="91" t="n">
        <x:v>5627752.000000</x:v>
      </x:c>
    </x:row>
    <x:row r="158" spans="1:10" x14ac:dyDescent="0.25">
      <x:c r="B158" s="60" t="str">
        <x:v>153</x:v>
      </x:c>
      <x:c r="C158" s="73" t="str">
        <x:v>B/W Printer</x:v>
      </x:c>
      <x:c r="D158" s="73" t="str">
        <x:v>HP LJ M605N</x:v>
      </x:c>
      <x:c r="E158" s="73" t="n">
        <x:v>123</x:v>
      </x:c>
      <x:c r="F158" s="98" t="n">
        <x:v>1674346.000000</x:v>
      </x:c>
    </x:row>
    <x:row r="159" spans="1:10" x14ac:dyDescent="0.25">
      <x:c r="B159" s="60" t="str">
        <x:v>154</x:v>
      </x:c>
      <x:c r="C159" s="73" t="str">
        <x:v>B/W Printer</x:v>
      </x:c>
      <x:c r="D159" s="73" t="str">
        <x:v>HP LJ M605X</x:v>
      </x:c>
      <x:c r="E159" s="73" t="n">
        <x:v>49</x:v>
      </x:c>
      <x:c r="F159" s="98" t="n">
        <x:v>116160.000000</x:v>
      </x:c>
    </x:row>
    <x:row r="160" spans="1:10" x14ac:dyDescent="0.25">
      <x:c r="B160" s="58" t="str">
        <x:v>155</x:v>
      </x:c>
      <x:c r="C160" s="6" t="str">
        <x:v>B/W Printer</x:v>
      </x:c>
      <x:c r="D160" s="6" t="str">
        <x:v>HP LJ M712</x:v>
      </x:c>
      <x:c r="E160" s="6" t="n">
        <x:v>21</x:v>
      </x:c>
      <x:c r="F160" s="91" t="n">
        <x:v>108183.000000</x:v>
      </x:c>
    </x:row>
    <x:row r="161" spans="1:10" x14ac:dyDescent="0.25">
      <x:c r="B161" s="58" t="str">
        <x:v>156</x:v>
      </x:c>
      <x:c r="C161" s="6" t="str">
        <x:v>B/W Printer</x:v>
      </x:c>
      <x:c r="D161" s="6" t="str">
        <x:v>HP LJ P1505</x:v>
      </x:c>
      <x:c r="E161" s="6" t="n">
        <x:v>46</x:v>
      </x:c>
      <x:c r="F161" s="91" t="n">
        <x:v>97194.000000</x:v>
      </x:c>
    </x:row>
    <x:row r="162" spans="1:10" x14ac:dyDescent="0.25">
      <x:c r="B162" s="60" t="str">
        <x:v>157</x:v>
      </x:c>
      <x:c r="C162" s="73" t="str">
        <x:v>B/W Printer</x:v>
      </x:c>
      <x:c r="D162" s="73" t="str">
        <x:v>HP LJ P2015</x:v>
      </x:c>
      <x:c r="E162" s="73" t="n">
        <x:v>1,475</x:v>
      </x:c>
      <x:c r="F162" s="98" t="n">
        <x:v>1999608.000000</x:v>
      </x:c>
    </x:row>
    <x:row r="163" spans="1:10" x14ac:dyDescent="0.25">
      <x:c r="B163" s="60" t="str">
        <x:v>158</x:v>
      </x:c>
      <x:c r="C163" s="73" t="str">
        <x:v>B/W Printer</x:v>
      </x:c>
      <x:c r="D163" s="73" t="str">
        <x:v>HP LJ P2035</x:v>
      </x:c>
      <x:c r="E163" s="73" t="n">
        <x:v>1,313</x:v>
      </x:c>
      <x:c r="F163" s="98" t="n">
        <x:v>1795779.000000</x:v>
      </x:c>
    </x:row>
    <x:row r="164" spans="1:10" x14ac:dyDescent="0.25">
      <x:c r="B164" s="58" t="str">
        <x:v>159</x:v>
      </x:c>
      <x:c r="C164" s="6" t="str">
        <x:v>B/W Printer</x:v>
      </x:c>
      <x:c r="D164" s="6" t="str">
        <x:v>HP LJ P2055</x:v>
      </x:c>
      <x:c r="E164" s="6" t="n">
        <x:v>3396</x:v>
      </x:c>
      <x:c r="F164" s="91" t="n">
        <x:v>6370179.000000</x:v>
      </x:c>
    </x:row>
    <x:row r="165" spans="1:10" x14ac:dyDescent="0.25">
      <x:c r="B165" s="58" t="str">
        <x:v>160</x:v>
      </x:c>
      <x:c r="C165" s="6" t="str">
        <x:v>B/W Printer</x:v>
      </x:c>
      <x:c r="D165" s="6" t="str">
        <x:v>HP LJ P3005</x:v>
      </x:c>
      <x:c r="E165" s="6" t="n">
        <x:v>3276</x:v>
      </x:c>
      <x:c r="F165" s="91" t="n">
        <x:v>7086222.000000</x:v>
      </x:c>
    </x:row>
    <x:row r="166" spans="1:10" x14ac:dyDescent="0.25">
      <x:c r="B166" s="60" t="str">
        <x:v>161</x:v>
      </x:c>
      <x:c r="C166" s="73" t="str">
        <x:v>B/W Printer</x:v>
      </x:c>
      <x:c r="D166" s="73" t="str">
        <x:v>HP LJ P3015</x:v>
      </x:c>
      <x:c r="E166" s="73" t="n">
        <x:v>941</x:v>
      </x:c>
      <x:c r="F166" s="98" t="n">
        <x:v>805057.000000</x:v>
      </x:c>
    </x:row>
    <x:row r="167" spans="1:10" x14ac:dyDescent="0.25">
      <x:c r="B167" s="60" t="str">
        <x:v>162</x:v>
      </x:c>
      <x:c r="C167" s="73" t="str">
        <x:v>B/W Printer</x:v>
      </x:c>
      <x:c r="D167" s="73" t="str">
        <x:v>HP LJ P4014</x:v>
      </x:c>
      <x:c r="E167" s="73" t="n">
        <x:v>291</x:v>
      </x:c>
      <x:c r="F167" s="98" t="n">
        <x:v>520889.000000</x:v>
      </x:c>
    </x:row>
    <x:row r="168" spans="1:10" x14ac:dyDescent="0.25">
      <x:c r="B168" s="58" t="str">
        <x:v>163</x:v>
      </x:c>
      <x:c r="C168" s="6" t="str">
        <x:v>B/W Printer</x:v>
      </x:c>
      <x:c r="D168" s="6" t="str">
        <x:v>HP LJ P4515</x:v>
      </x:c>
      <x:c r="E168" s="6" t="n">
        <x:v>320</x:v>
      </x:c>
      <x:c r="F168" s="91" t="n">
        <x:v>5079450.000000</x:v>
      </x:c>
    </x:row>
    <x:row r="169" spans="1:10" x14ac:dyDescent="0.25">
      <x:c r="B169" s="58" t="str">
        <x:v>164</x:v>
      </x:c>
      <x:c r="C169" s="6" t="str">
        <x:v>B/W Printer</x:v>
      </x:c>
      <x:c r="D169" s="6" t="str">
        <x:v>HP LJ P4515X</x:v>
      </x:c>
      <x:c r="E169" s="6" t="n">
        <x:v>36</x:v>
      </x:c>
      <x:c r="F169" s="91" t="n">
        <x:v>144898.000000</x:v>
      </x:c>
    </x:row>
    <x:row r="170" spans="1:10" x14ac:dyDescent="0.25">
      <x:c r="B170" s="60" t="str">
        <x:v>165</x:v>
      </x:c>
      <x:c r="C170" s="73" t="str">
        <x:v>B/W Printer</x:v>
      </x:c>
      <x:c r="D170" s="73" t="str">
        <x:v>IBM InfoPrint 1352</x:v>
      </x:c>
      <x:c r="E170" s="73" t="n">
        <x:v>66</x:v>
      </x:c>
      <x:c r="F170" s="98" t="n">
        <x:v>34892.000000</x:v>
      </x:c>
    </x:row>
    <x:row r="171" spans="1:10" x14ac:dyDescent="0.25">
      <x:c r="B171" s="60" t="str">
        <x:v>166</x:v>
      </x:c>
      <x:c r="C171" s="73" t="str">
        <x:v>B/W Printer</x:v>
      </x:c>
      <x:c r="D171" s="73" t="str">
        <x:v>Kyocera 3640</x:v>
      </x:c>
      <x:c r="E171" s="73" t="n">
        <x:v>22</x:v>
      </x:c>
      <x:c r="F171" s="98" t="n">
        <x:v>152940.000000</x:v>
      </x:c>
    </x:row>
    <x:row r="172" spans="1:10" x14ac:dyDescent="0.25">
      <x:c r="B172" s="58" t="str">
        <x:v>167</x:v>
      </x:c>
      <x:c r="C172" s="6" t="str">
        <x:v>B/W Printer</x:v>
      </x:c>
      <x:c r="D172" s="6" t="str">
        <x:v>Kyocera FS-4200DN</x:v>
      </x:c>
      <x:c r="E172" s="6" t="n">
        <x:v>595</x:v>
      </x:c>
      <x:c r="F172" s="91" t="n">
        <x:v>669576.000000</x:v>
      </x:c>
    </x:row>
    <x:row r="173" spans="1:10" x14ac:dyDescent="0.25">
      <x:c r="B173" s="58" t="str">
        <x:v>168</x:v>
      </x:c>
      <x:c r="C173" s="6" t="str">
        <x:v>B/W Printer</x:v>
      </x:c>
      <x:c r="D173" s="6" t="str">
        <x:v>Lexmark MS810DN</x:v>
      </x:c>
      <x:c r="E173" s="6" t="n">
        <x:v>800</x:v>
      </x:c>
      <x:c r="F173" s="91" t="n">
        <x:v>6516804.000000</x:v>
      </x:c>
    </x:row>
    <x:row r="174" spans="1:10" x14ac:dyDescent="0.25">
      <x:c r="B174" s="60" t="str">
        <x:v>169</x:v>
      </x:c>
      <x:c r="C174" s="73" t="str">
        <x:v>B/W Printer</x:v>
      </x:c>
      <x:c r="D174" s="73" t="str">
        <x:v>Lexmark T622</x:v>
      </x:c>
      <x:c r="E174" s="73" t="n">
        <x:v>11</x:v>
      </x:c>
      <x:c r="F174" s="98" t="n">
        <x:v>0.000000</x:v>
      </x:c>
    </x:row>
    <x:row r="175" spans="1:10" x14ac:dyDescent="0.25">
      <x:c r="B175" s="60" t="str">
        <x:v>170</x:v>
      </x:c>
      <x:c r="C175" s="73" t="str">
        <x:v>B/W Printer</x:v>
      </x:c>
      <x:c r="D175" s="73" t="str">
        <x:v>Lexmark T630</x:v>
      </x:c>
      <x:c r="E175" s="73" t="n">
        <x:v>8</x:v>
      </x:c>
      <x:c r="F175" s="98" t="n">
        <x:v>2852200.000000</x:v>
      </x:c>
    </x:row>
    <x:row r="176" spans="1:10" x14ac:dyDescent="0.25">
      <x:c r="B176" s="58" t="str">
        <x:v>171</x:v>
      </x:c>
      <x:c r="C176" s="6" t="str">
        <x:v>B/W Printer</x:v>
      </x:c>
      <x:c r="D176" s="6" t="str">
        <x:v>Lexmark T634</x:v>
      </x:c>
      <x:c r="E176" s="6" t="n">
        <x:v>14</x:v>
      </x:c>
      <x:c r="F176" s="91" t="n">
        <x:v>28.000000</x:v>
      </x:c>
    </x:row>
    <x:row r="177" spans="1:10" x14ac:dyDescent="0.25">
      <x:c r="B177" s="58" t="str">
        <x:v>172</x:v>
      </x:c>
      <x:c r="C177" s="6" t="str">
        <x:v>B/W Printer</x:v>
      </x:c>
      <x:c r="D177" s="6" t="str">
        <x:v>Lexmark T640</x:v>
      </x:c>
      <x:c r="E177" s="6" t="n">
        <x:v>3586</x:v>
      </x:c>
      <x:c r="F177" s="91" t="n">
        <x:v>29756830.000000</x:v>
      </x:c>
    </x:row>
    <x:row r="178" spans="1:10" x14ac:dyDescent="0.25">
      <x:c r="B178" s="60" t="str">
        <x:v>173</x:v>
      </x:c>
      <x:c r="C178" s="73" t="str">
        <x:v>B/W Printer</x:v>
      </x:c>
      <x:c r="D178" s="73" t="str">
        <x:v>Lexmark T642</x:v>
      </x:c>
      <x:c r="E178" s="73" t="n">
        <x:v>11,859</x:v>
      </x:c>
      <x:c r="F178" s="98" t="n">
        <x:v>106478732.000000</x:v>
      </x:c>
    </x:row>
    <x:row r="179" spans="1:10" x14ac:dyDescent="0.25">
      <x:c r="B179" s="60" t="str">
        <x:v>174</x:v>
      </x:c>
      <x:c r="C179" s="73" t="str">
        <x:v>B/W Printer</x:v>
      </x:c>
      <x:c r="D179" s="73" t="str">
        <x:v>Lexmark T644</x:v>
      </x:c>
      <x:c r="E179" s="73" t="n">
        <x:v>71</x:v>
      </x:c>
      <x:c r="F179" s="98" t="n">
        <x:v>1623222.000000</x:v>
      </x:c>
    </x:row>
    <x:row r="180" spans="1:10" x14ac:dyDescent="0.25">
      <x:c r="B180" s="58" t="str">
        <x:v>175</x:v>
      </x:c>
      <x:c r="C180" s="6" t="str">
        <x:v>B/W Printer</x:v>
      </x:c>
      <x:c r="D180" s="6" t="str">
        <x:v>Lexmark T652</x:v>
      </x:c>
      <x:c r="E180" s="6" t="n">
        <x:v>30</x:v>
      </x:c>
      <x:c r="F180" s="91" t="n">
        <x:v>10905.000000</x:v>
      </x:c>
    </x:row>
    <x:row r="181" spans="1:10" x14ac:dyDescent="0.25">
      <x:c r="B181" s="58" t="str">
        <x:v>176</x:v>
      </x:c>
      <x:c r="C181" s="6" t="str">
        <x:v>B/W Printer</x:v>
      </x:c>
      <x:c r="D181" s="6" t="str">
        <x:v>Lexmark T654</x:v>
      </x:c>
      <x:c r="E181" s="6" t="n">
        <x:v>2169</x:v>
      </x:c>
      <x:c r="F181" s="91" t="n">
        <x:v>10689971.000000</x:v>
      </x:c>
    </x:row>
    <x:row r="182" spans="1:10" x14ac:dyDescent="0.25">
      <x:c r="B182" s="60" t="str">
        <x:v>177</x:v>
      </x:c>
      <x:c r="C182" s="73" t="str">
        <x:v>B/W Printer</x:v>
      </x:c>
      <x:c r="D182" s="73" t="str">
        <x:v>Lexmark X644</x:v>
      </x:c>
      <x:c r="E182" s="73" t="n">
        <x:v>490</x:v>
      </x:c>
      <x:c r="F182" s="98" t="n">
        <x:v>3450290.000000</x:v>
      </x:c>
    </x:row>
    <x:row r="183" spans="1:10" x14ac:dyDescent="0.25">
      <x:c r="B183" s="60" t="str">
        <x:v>178</x:v>
      </x:c>
      <x:c r="C183" s="73" t="str">
        <x:v>B/W Printer</x:v>
      </x:c>
      <x:c r="D183" s="73" t="str">
        <x:v>Lexmark X644e</x:v>
      </x:c>
      <x:c r="E183" s="73" t="n">
        <x:v>335</x:v>
      </x:c>
      <x:c r="F183" s="98" t="n">
        <x:v>3120309.000000</x:v>
      </x:c>
    </x:row>
    <x:row r="184" spans="1:10" x14ac:dyDescent="0.25">
      <x:c r="B184" s="58" t="str">
        <x:v>179</x:v>
      </x:c>
      <x:c r="C184" s="6" t="str">
        <x:v>B/W Printer</x:v>
      </x:c>
      <x:c r="D184" s="6" t="str">
        <x:v>Lexmark X654DE</x:v>
      </x:c>
      <x:c r="E184" s="6" t="n">
        <x:v>6040</x:v>
      </x:c>
      <x:c r="F184" s="91" t="n">
        <x:v>83014336.000000</x:v>
      </x:c>
    </x:row>
    <x:row r="185" spans="1:10" x14ac:dyDescent="0.25">
      <x:c r="B185" s="58" t="str">
        <x:v>180</x:v>
      </x:c>
      <x:c r="C185" s="6" t="str">
        <x:v>B/W Printer</x:v>
      </x:c>
      <x:c r="D185" s="6" t="str">
        <x:v>Ricoh 161spf</x:v>
      </x:c>
      <x:c r="E185" s="6" t="n">
        <x:v>223</x:v>
      </x:c>
      <x:c r="F185" s="91" t="n">
        <x:v>478661.000000</x:v>
      </x:c>
    </x:row>
    <x:row r="186" spans="1:10" x14ac:dyDescent="0.25">
      <x:c r="B186" s="60" t="str">
        <x:v>181</x:v>
      </x:c>
      <x:c r="C186" s="73" t="str">
        <x:v>B/W Printer</x:v>
      </x:c>
      <x:c r="D186" s="73" t="str">
        <x:v>Ricoh MP 3352</x:v>
      </x:c>
      <x:c r="E186" s="73" t="n">
        <x:v>404</x:v>
      </x:c>
      <x:c r="F186" s="98" t="n">
        <x:v>4436992.000000</x:v>
      </x:c>
    </x:row>
    <x:row r="187" spans="1:10" x14ac:dyDescent="0.25">
      <x:c r="B187" s="60" t="str">
        <x:v>182</x:v>
      </x:c>
      <x:c r="C187" s="73" t="str">
        <x:v>B/W Printer</x:v>
      </x:c>
      <x:c r="D187" s="73" t="str">
        <x:v>Ricoh SP 3400N</x:v>
      </x:c>
      <x:c r="E187" s="73" t="n">
        <x:v>14</x:v>
      </x:c>
      <x:c r="F187" s="98" t="n">
        <x:v>60102.000000</x:v>
      </x:c>
    </x:row>
    <x:row r="188" spans="1:10" x14ac:dyDescent="0.25">
      <x:c r="B188" s="58" t="str">
        <x:v>183</x:v>
      </x:c>
      <x:c r="C188" s="6" t="str">
        <x:v>B/W Printer</x:v>
      </x:c>
      <x:c r="D188" s="6" t="str">
        <x:v>Ricoh SP 3510DN</x:v>
      </x:c>
      <x:c r="E188" s="6" t="n">
        <x:v>242</x:v>
      </x:c>
      <x:c r="F188" s="91" t="n">
        <x:v>505405.000000</x:v>
      </x:c>
    </x:row>
    <x:row r="189" spans="1:10" x14ac:dyDescent="0.25">
      <x:c r="B189" s="58" t="str">
        <x:v>184</x:v>
      </x:c>
      <x:c r="C189" s="6" t="str">
        <x:v>B/W Printer</x:v>
      </x:c>
      <x:c r="D189" s="6" t="str">
        <x:v>Ricoh SP 4100N</x:v>
      </x:c>
      <x:c r="E189" s="6" t="n">
        <x:v>40</x:v>
      </x:c>
      <x:c r="F189" s="91" t="n">
        <x:v>641260.000000</x:v>
      </x:c>
    </x:row>
    <x:row r="190" spans="1:10" x14ac:dyDescent="0.25">
      <x:c r="B190" s="60" t="str">
        <x:v>185</x:v>
      </x:c>
      <x:c r="C190" s="73" t="str">
        <x:v>B/W Printer</x:v>
      </x:c>
      <x:c r="D190" s="73" t="str">
        <x:v>Ricoh SP 4210N</x:v>
      </x:c>
      <x:c r="E190" s="73" t="n">
        <x:v>405</x:v>
      </x:c>
      <x:c r="F190" s="98" t="n">
        <x:v>279994.000000</x:v>
      </x:c>
    </x:row>
    <x:row r="191" spans="1:10" x14ac:dyDescent="0.25">
      <x:c r="B191" s="60" t="str">
        <x:v>186</x:v>
      </x:c>
      <x:c r="C191" s="73" t="str">
        <x:v>B/W Printer</x:v>
      </x:c>
      <x:c r="D191" s="73" t="str">
        <x:v>Ricoh SP 4310</x:v>
      </x:c>
      <x:c r="E191" s="73" t="n">
        <x:v>1,536</x:v>
      </x:c>
      <x:c r="F191" s="98" t="n">
        <x:v>2096996.000000</x:v>
      </x:c>
    </x:row>
    <x:row r="192" spans="1:10" x14ac:dyDescent="0.25">
      <x:c r="B192" s="58" t="str">
        <x:v>187</x:v>
      </x:c>
      <x:c r="C192" s="6" t="str">
        <x:v>B/W Printer</x:v>
      </x:c>
      <x:c r="D192" s="6" t="str">
        <x:v>Ricoh SP 4510DN</x:v>
      </x:c>
      <x:c r="E192" s="6" t="n">
        <x:v>176</x:v>
      </x:c>
      <x:c r="F192" s="91" t="n">
        <x:v>89675.000000</x:v>
      </x:c>
    </x:row>
    <x:row r="193" spans="1:10" x14ac:dyDescent="0.25">
      <x:c r="B193" s="58" t="str">
        <x:v>188</x:v>
      </x:c>
      <x:c r="C193" s="6" t="str">
        <x:v>B/W Printer</x:v>
      </x:c>
      <x:c r="D193" s="6" t="str">
        <x:v>Ricoh SP 5200S</x:v>
      </x:c>
      <x:c r="E193" s="6" t="n">
        <x:v>816</x:v>
      </x:c>
      <x:c r="F193" s="91" t="n">
        <x:v>8351359.000000</x:v>
      </x:c>
    </x:row>
    <x:row r="194" spans="1:10" x14ac:dyDescent="0.25">
      <x:c r="B194" s="60" t="str">
        <x:v>189</x:v>
      </x:c>
      <x:c r="C194" s="73" t="str">
        <x:v>B/W Printer</x:v>
      </x:c>
      <x:c r="D194" s="73" t="str">
        <x:v>Ricoh SP 8300DN</x:v>
      </x:c>
      <x:c r="E194" s="73" t="n">
        <x:v>8</x:v>
      </x:c>
      <x:c r="F194" s="98" t="n">
        <x:v>386083.000000</x:v>
      </x:c>
    </x:row>
    <x:row r="195" spans="1:10" x14ac:dyDescent="0.25">
      <x:c r="B195" s="60" t="str">
        <x:v>190</x:v>
      </x:c>
      <x:c r="C195" s="73" t="str">
        <x:v>B/W Printer</x:v>
      </x:c>
      <x:c r="D195" s="73" t="str">
        <x:v>Samsung SCX-5935FN</x:v>
      </x:c>
      <x:c r="E195" s="73" t="n">
        <x:v>74</x:v>
      </x:c>
      <x:c r="F195" s="98" t="n">
        <x:v>476680.000000</x:v>
      </x:c>
    </x:row>
    <x:row r="196" spans="1:10" x14ac:dyDescent="0.25">
      <x:c r="B196" s="58" t="str">
        <x:v>191</x:v>
      </x:c>
      <x:c r="C196" s="6" t="str">
        <x:v>B/W Printer</x:v>
      </x:c>
      <x:c r="D196" s="6" t="str">
        <x:v>Xerox Fax Center 2121</x:v>
      </x:c>
      <x:c r="E196" s="6" t="n">
        <x:v>20</x:v>
      </x:c>
      <x:c r="F196" s="91" t="n">
        <x:v>9720.000000</x:v>
      </x:c>
    </x:row>
    <x:row r="197" spans="1:10" x14ac:dyDescent="0.25">
      <x:c r="B197" s="58" t="str">
        <x:v>192</x:v>
      </x:c>
      <x:c r="C197" s="6" t="str">
        <x:v>B/W Printer</x:v>
      </x:c>
      <x:c r="D197" s="6" t="str">
        <x:v>Xerox FaxCentre 2218</x:v>
      </x:c>
      <x:c r="E197" s="6" t="n">
        <x:v>37</x:v>
      </x:c>
      <x:c r="F197" s="91" t="n">
        <x:v>4995.000000</x:v>
      </x:c>
    </x:row>
    <x:row r="198" spans="1:10" x14ac:dyDescent="0.25">
      <x:c r="B198" s="60" t="str">
        <x:v>193</x:v>
      </x:c>
      <x:c r="C198" s="73" t="str">
        <x:v>B/W Printer</x:v>
      </x:c>
      <x:c r="D198" s="73" t="str">
        <x:v>Xerox Phaser 3124</x:v>
      </x:c>
      <x:c r="E198" s="73" t="n">
        <x:v>87</x:v>
      </x:c>
      <x:c r="F198" s="98" t="n">
        <x:v>23388.000000</x:v>
      </x:c>
    </x:row>
    <x:row r="199" spans="1:10" x14ac:dyDescent="0.25">
      <x:c r="B199" s="60" t="str">
        <x:v>194</x:v>
      </x:c>
      <x:c r="C199" s="73" t="str">
        <x:v>B/W Printer</x:v>
      </x:c>
      <x:c r="D199" s="73" t="str">
        <x:v>Xerox Phaser 3200 </x:v>
      </x:c>
      <x:c r="E199" s="73" t="n">
        <x:v>40</x:v>
      </x:c>
      <x:c r="F199" s="98" t="n">
        <x:v>54760.000000</x:v>
      </x:c>
    </x:row>
    <x:row r="200" spans="1:10" x14ac:dyDescent="0.25">
      <x:c r="B200" s="58" t="str">
        <x:v>195</x:v>
      </x:c>
      <x:c r="C200" s="6" t="str">
        <x:v>B/W Printer</x:v>
      </x:c>
      <x:c r="D200" s="6" t="str">
        <x:v>Xerox W5225P</x:v>
      </x:c>
      <x:c r="E200" s="6" t="n">
        <x:v>24</x:v>
      </x:c>
      <x:c r="F200" s="91" t="n">
        <x:v>25249.000000</x:v>
      </x:c>
    </x:row>
    <x:row r="201" spans="1:10" x14ac:dyDescent="0.25">
      <x:c r="B201" s="58" t="str">
        <x:v>196</x:v>
      </x:c>
      <x:c r="C201" s="6" t="str">
        <x:v>B/W Printer</x:v>
      </x:c>
      <x:c r="D201" s="6" t="str">
        <x:v>Xerox WC3325</x:v>
      </x:c>
      <x:c r="E201" s="6" t="n">
        <x:v>62</x:v>
      </x:c>
      <x:c r="F201" s="91" t="n">
        <x:v>18079.000000</x:v>
      </x:c>
    </x:row>
    <x:row r="202" spans="1:10" x14ac:dyDescent="0.25">
      <x:c r="B202" s="60" t="str">
        <x:v>197</x:v>
      </x:c>
      <x:c r="C202" s="73" t="str">
        <x:v>B/W Printer</x:v>
      </x:c>
      <x:c r="D202" s="73" t="str">
        <x:v>Xerox WC4260X</x:v>
      </x:c>
      <x:c r="E202" s="73" t="n">
        <x:v>310</x:v>
      </x:c>
      <x:c r="F202" s="98" t="n">
        <x:v>1765240.000000</x:v>
      </x:c>
    </x:row>
    <x:row r="203" spans="1:10" x14ac:dyDescent="0.25">
      <x:c r="B203" s="60" t="str">
        <x:v>198</x:v>
      </x:c>
      <x:c r="C203" s="73" t="str">
        <x:v>B/W Printer</x:v>
      </x:c>
      <x:c r="D203" s="73" t="str">
        <x:v>Xerox WorkCentre 3210</x:v>
      </x:c>
      <x:c r="E203" s="73" t="n">
        <x:v>177</x:v>
      </x:c>
      <x:c r="F203" s="98" t="n">
        <x:v>383518.000000</x:v>
      </x:c>
    </x:row>
    <x:row r="204" spans="1:10" x14ac:dyDescent="0.25">
      <x:c r="B204" s="58" t="str">
        <x:v>199</x:v>
      </x:c>
      <x:c r="C204" s="6" t="str">
        <x:v>Color Copier</x:v>
      </x:c>
      <x:c r="D204" s="6" t="str">
        <x:v>Canon IP C800</x:v>
      </x:c>
      <x:c r="E204" s="6" t="n">
        <x:v>44</x:v>
      </x:c>
      <x:c r="F204" s="91" t="n">
        <x:v>1121005.000000</x:v>
      </x:c>
    </x:row>
    <x:row r="205" spans="1:10" x14ac:dyDescent="0.25">
      <x:c r="B205" s="58" t="str">
        <x:v>200</x:v>
      </x:c>
      <x:c r="C205" s="6" t="str">
        <x:v>Color Copier</x:v>
      </x:c>
      <x:c r="D205" s="6" t="str">
        <x:v>Canon IR C2230</x:v>
      </x:c>
      <x:c r="E205" s="6" t="n">
        <x:v>128</x:v>
      </x:c>
      <x:c r="F205" s="91" t="n">
        <x:v>660197.000000</x:v>
      </x:c>
    </x:row>
    <x:row r="206" spans="1:10" x14ac:dyDescent="0.25">
      <x:c r="B206" s="60" t="str">
        <x:v>201</x:v>
      </x:c>
      <x:c r="C206" s="73" t="str">
        <x:v>Color Copier</x:v>
      </x:c>
      <x:c r="D206" s="73" t="str">
        <x:v>Canon IR C250</x:v>
      </x:c>
      <x:c r="E206" s="73" t="n">
        <x:v>78</x:v>
      </x:c>
      <x:c r="F206" s="98" t="n">
        <x:v>88791.000000</x:v>
      </x:c>
    </x:row>
    <x:row r="207" spans="1:10" x14ac:dyDescent="0.25">
      <x:c r="B207" s="60" t="str">
        <x:v>202</x:v>
      </x:c>
      <x:c r="C207" s="73" t="str">
        <x:v>Color Copier</x:v>
      </x:c>
      <x:c r="D207" s="73" t="str">
        <x:v>Canon IR C3325</x:v>
      </x:c>
      <x:c r="E207" s="73" t="n">
        <x:v>24</x:v>
      </x:c>
      <x:c r="F207" s="98" t="n">
        <x:v>49115.000000</x:v>
      </x:c>
    </x:row>
    <x:row r="208" spans="1:10" x14ac:dyDescent="0.25">
      <x:c r="B208" s="58" t="str">
        <x:v>203</x:v>
      </x:c>
      <x:c r="C208" s="6" t="str">
        <x:v>Color Copier</x:v>
      </x:c>
      <x:c r="D208" s="6" t="str">
        <x:v>Canon IR C3330</x:v>
      </x:c>
      <x:c r="E208" s="6" t="n">
        <x:v>44</x:v>
      </x:c>
      <x:c r="F208" s="91" t="n">
        <x:v>166007.000000</x:v>
      </x:c>
    </x:row>
    <x:row r="209" spans="1:10" x14ac:dyDescent="0.25">
      <x:c r="B209" s="58" t="str">
        <x:v>204</x:v>
      </x:c>
      <x:c r="C209" s="6" t="str">
        <x:v>Color Copier</x:v>
      </x:c>
      <x:c r="D209" s="6" t="str">
        <x:v>Canon IR C3530</x:v>
      </x:c>
      <x:c r="E209" s="6" t="n">
        <x:v>6</x:v>
      </x:c>
      <x:c r="F209" s="91" t="n">
        <x:v>83367.000000</x:v>
      </x:c>
    </x:row>
    <x:row r="210" spans="1:10" x14ac:dyDescent="0.25">
      <x:c r="B210" s="60" t="str">
        <x:v>205</x:v>
      </x:c>
      <x:c r="C210" s="73" t="str">
        <x:v>Color Copier</x:v>
      </x:c>
      <x:c r="D210" s="73" t="str">
        <x:v>Canon IR C5035</x:v>
      </x:c>
      <x:c r="E210" s="73" t="n">
        <x:v>124</x:v>
      </x:c>
      <x:c r="F210" s="98" t="n">
        <x:v>660070.000000</x:v>
      </x:c>
    </x:row>
    <x:row r="211" spans="1:10" x14ac:dyDescent="0.25">
      <x:c r="B211" s="60" t="str">
        <x:v>206</x:v>
      </x:c>
      <x:c r="C211" s="73" t="str">
        <x:v>Color Copier</x:v>
      </x:c>
      <x:c r="D211" s="73" t="str">
        <x:v>Canon IR C5051</x:v>
      </x:c>
      <x:c r="E211" s="73" t="n">
        <x:v>322</x:v>
      </x:c>
      <x:c r="F211" s="98" t="n">
        <x:v>2334063.000000</x:v>
      </x:c>
    </x:row>
    <x:row r="212" spans="1:10" x14ac:dyDescent="0.25">
      <x:c r="B212" s="58" t="str">
        <x:v>207</x:v>
      </x:c>
      <x:c r="C212" s="6" t="str">
        <x:v>Color Copier</x:v>
      </x:c>
      <x:c r="D212" s="6" t="str">
        <x:v>Canon IR C5235</x:v>
      </x:c>
      <x:c r="E212" s="6" t="n">
        <x:v>4486</x:v>
      </x:c>
      <x:c r="F212" s="91" t="n">
        <x:v>16299634.000000</x:v>
      </x:c>
    </x:row>
    <x:row r="213" spans="1:10" x14ac:dyDescent="0.25">
      <x:c r="B213" s="58" t="str">
        <x:v>208</x:v>
      </x:c>
      <x:c r="C213" s="6" t="str">
        <x:v>Color Copier</x:v>
      </x:c>
      <x:c r="D213" s="6" t="str">
        <x:v>Canon IR C5240</x:v>
      </x:c>
      <x:c r="E213" s="6" t="n">
        <x:v>140</x:v>
      </x:c>
      <x:c r="F213" s="91" t="n">
        <x:v>719658.000000</x:v>
      </x:c>
    </x:row>
    <x:row r="214" spans="1:10" x14ac:dyDescent="0.25">
      <x:c r="B214" s="60" t="str">
        <x:v>209</x:v>
      </x:c>
      <x:c r="C214" s="73" t="str">
        <x:v>Color Copier</x:v>
      </x:c>
      <x:c r="D214" s="73" t="str">
        <x:v>Canon IR C5250</x:v>
      </x:c>
      <x:c r="E214" s="73" t="n">
        <x:v>346</x:v>
      </x:c>
      <x:c r="F214" s="98" t="n">
        <x:v>3251743.000000</x:v>
      </x:c>
    </x:row>
    <x:row r="215" spans="1:10" x14ac:dyDescent="0.25">
      <x:c r="B215" s="60" t="str">
        <x:v>210</x:v>
      </x:c>
      <x:c r="C215" s="73" t="str">
        <x:v>Color Copier</x:v>
      </x:c>
      <x:c r="D215" s="73" t="str">
        <x:v>Canon IR C5255</x:v>
      </x:c>
      <x:c r="E215" s="73" t="n">
        <x:v>500</x:v>
      </x:c>
      <x:c r="F215" s="98" t="n">
        <x:v>4345614.000000</x:v>
      </x:c>
    </x:row>
    <x:row r="216" spans="1:10" x14ac:dyDescent="0.25">
      <x:c r="B216" s="58" t="str">
        <x:v>211</x:v>
      </x:c>
      <x:c r="C216" s="6" t="str">
        <x:v>Color Copier</x:v>
      </x:c>
      <x:c r="D216" s="6" t="str">
        <x:v>Canon IR C5535</x:v>
      </x:c>
      <x:c r="E216" s="6" t="n">
        <x:v>784</x:v>
      </x:c>
      <x:c r="F216" s="91" t="n">
        <x:v>3310208.000000</x:v>
      </x:c>
    </x:row>
    <x:row r="217" spans="1:10" x14ac:dyDescent="0.25">
      <x:c r="B217" s="58" t="str">
        <x:v>212</x:v>
      </x:c>
      <x:c r="C217" s="6" t="str">
        <x:v>Color Copier</x:v>
      </x:c>
      <x:c r="D217" s="6" t="str">
        <x:v>Canon IR C5540</x:v>
      </x:c>
      <x:c r="E217" s="6" t="n">
        <x:v>24</x:v>
      </x:c>
      <x:c r="F217" s="91" t="n">
        <x:v>323525.000000</x:v>
      </x:c>
    </x:row>
    <x:row r="218" spans="1:10" x14ac:dyDescent="0.25">
      <x:c r="B218" s="60" t="str">
        <x:v>213</x:v>
      </x:c>
      <x:c r="C218" s="73" t="str">
        <x:v>Color Copier</x:v>
      </x:c>
      <x:c r="D218" s="73" t="str">
        <x:v>Canon IR C5550</x:v>
      </x:c>
      <x:c r="E218" s="73" t="n">
        <x:v>32</x:v>
      </x:c>
      <x:c r="F218" s="98" t="n">
        <x:v>138720.000000</x:v>
      </x:c>
    </x:row>
    <x:row r="219" spans="1:10" x14ac:dyDescent="0.25">
      <x:c r="B219" s="60" t="str">
        <x:v>214</x:v>
      </x:c>
      <x:c r="C219" s="73" t="str">
        <x:v>Color Copier</x:v>
      </x:c>
      <x:c r="D219" s="73" t="str">
        <x:v>Canon IR C5560</x:v>
      </x:c>
      <x:c r="E219" s="73" t="n">
        <x:v>142</x:v>
      </x:c>
      <x:c r="F219" s="98" t="n">
        <x:v>1329817.000000</x:v>
      </x:c>
    </x:row>
    <x:row r="220" spans="1:10" x14ac:dyDescent="0.25">
      <x:c r="B220" s="58" t="str">
        <x:v>215</x:v>
      </x:c>
      <x:c r="C220" s="6" t="str">
        <x:v>Color Copier</x:v>
      </x:c>
      <x:c r="D220" s="6" t="str">
        <x:v>Canon IR C7065</x:v>
      </x:c>
      <x:c r="E220" s="6" t="n">
        <x:v>114</x:v>
      </x:c>
      <x:c r="F220" s="91" t="n">
        <x:v>1298898.000000</x:v>
      </x:c>
    </x:row>
    <x:row r="221" spans="1:10" x14ac:dyDescent="0.25">
      <x:c r="B221" s="58" t="str">
        <x:v>216</x:v>
      </x:c>
      <x:c r="C221" s="6" t="str">
        <x:v>Color Copier</x:v>
      </x:c>
      <x:c r="D221" s="6" t="str">
        <x:v>Canon IR C7260</x:v>
      </x:c>
      <x:c r="E221" s="6" t="n">
        <x:v>210</x:v>
      </x:c>
      <x:c r="F221" s="91" t="n">
        <x:v>2557858.000000</x:v>
      </x:c>
    </x:row>
    <x:row r="222" spans="1:10" x14ac:dyDescent="0.25">
      <x:c r="B222" s="60" t="str">
        <x:v>217</x:v>
      </x:c>
      <x:c r="C222" s="73" t="str">
        <x:v>Color Copier</x:v>
      </x:c>
      <x:c r="D222" s="73" t="str">
        <x:v>Canon IR C7270</x:v>
      </x:c>
      <x:c r="E222" s="73" t="n">
        <x:v>110</x:v>
      </x:c>
      <x:c r="F222" s="98" t="n">
        <x:v>3755040.000000</x:v>
      </x:c>
    </x:row>
    <x:row r="223" spans="1:10" x14ac:dyDescent="0.25">
      <x:c r="B223" s="60" t="str">
        <x:v>218</x:v>
      </x:c>
      <x:c r="C223" s="73" t="str">
        <x:v>Color Copier</x:v>
      </x:c>
      <x:c r="D223" s="73" t="str">
        <x:v>Canon IR C7565</x:v>
      </x:c>
      <x:c r="E223" s="73" t="n">
        <x:v>24</x:v>
      </x:c>
      <x:c r="F223" s="98" t="n">
        <x:v>979151.000000</x:v>
      </x:c>
    </x:row>
    <x:row r="224" spans="1:10" x14ac:dyDescent="0.25">
      <x:c r="B224" s="58" t="str">
        <x:v>219</x:v>
      </x:c>
      <x:c r="C224" s="6" t="str">
        <x:v>Color Copier</x:v>
      </x:c>
      <x:c r="D224" s="6" t="str">
        <x:v>Canon IRA C7565i</x:v>
      </x:c>
      <x:c r="E224" s="6" t="n">
        <x:v>10</x:v>
      </x:c>
      <x:c r="F224" s="91" t="n">
        <x:v>34629.000000</x:v>
      </x:c>
    </x:row>
    <x:row r="225" spans="1:10" x14ac:dyDescent="0.25">
      <x:c r="B225" s="58" t="str">
        <x:v>220</x:v>
      </x:c>
      <x:c r="C225" s="6" t="str">
        <x:v>Color Copier</x:v>
      </x:c>
      <x:c r="D225" s="6" t="str">
        <x:v>Canon IRC5045</x:v>
      </x:c>
      <x:c r="E225" s="6" t="n">
        <x:v>72</x:v>
      </x:c>
      <x:c r="F225" s="91" t="n">
        <x:v>443609.000000</x:v>
      </x:c>
    </x:row>
    <x:row r="226" spans="1:10" x14ac:dyDescent="0.25">
      <x:c r="B226" s="60" t="str">
        <x:v>221</x:v>
      </x:c>
      <x:c r="C226" s="73" t="str">
        <x:v>Color Copier</x:v>
      </x:c>
      <x:c r="D226" s="73" t="str">
        <x:v>Konica Minolta Bizhub C3350</x:v>
      </x:c>
      <x:c r="E226" s="73" t="n">
        <x:v>16</x:v>
      </x:c>
      <x:c r="F226" s="98" t="n">
        <x:v>34984.000000</x:v>
      </x:c>
    </x:row>
    <x:row r="227" spans="1:10" x14ac:dyDescent="0.25">
      <x:c r="B227" s="60" t="str">
        <x:v>222</x:v>
      </x:c>
      <x:c r="C227" s="73" t="str">
        <x:v>Color Copier</x:v>
      </x:c>
      <x:c r="D227" s="73" t="str">
        <x:v>Konica Minolta Bizhub C364e</x:v>
      </x:c>
      <x:c r="E227" s="73" t="n">
        <x:v>24</x:v>
      </x:c>
      <x:c r="F227" s="98" t="n">
        <x:v>393672.000000</x:v>
      </x:c>
    </x:row>
    <x:row r="228" spans="1:10" x14ac:dyDescent="0.25">
      <x:c r="B228" s="58" t="str">
        <x:v>223</x:v>
      </x:c>
      <x:c r="C228" s="6" t="str">
        <x:v>Color Copier</x:v>
      </x:c>
      <x:c r="D228" s="6" t="str">
        <x:v>Konica Minolta BizHub C454e</x:v>
      </x:c>
      <x:c r="E228" s="6" t="n">
        <x:v>62</x:v>
      </x:c>
      <x:c r="F228" s="91" t="n">
        <x:v>632352.000000</x:v>
      </x:c>
    </x:row>
    <x:row r="229" spans="1:10" x14ac:dyDescent="0.25">
      <x:c r="B229" s="58" t="str">
        <x:v>224</x:v>
      </x:c>
      <x:c r="C229" s="6" t="str">
        <x:v>Color Copier</x:v>
      </x:c>
      <x:c r="D229" s="6" t="str">
        <x:v>Konica Minolta Bizhub C654e</x:v>
      </x:c>
      <x:c r="E229" s="6" t="n">
        <x:v>20</x:v>
      </x:c>
      <x:c r="F229" s="91" t="n">
        <x:v>143256.000000</x:v>
      </x:c>
    </x:row>
    <x:row r="230" spans="1:10" x14ac:dyDescent="0.25">
      <x:c r="B230" s="60" t="str">
        <x:v>225</x:v>
      </x:c>
      <x:c r="C230" s="73" t="str">
        <x:v>Color Copier</x:v>
      </x:c>
      <x:c r="D230" s="73" t="str">
        <x:v>Lanier LP 540c</x:v>
      </x:c>
      <x:c r="E230" s="73" t="n">
        <x:v>190</x:v>
      </x:c>
      <x:c r="F230" s="98" t="n">
        <x:v>147357.000000</x:v>
      </x:c>
    </x:row>
    <x:row r="231" spans="1:10" x14ac:dyDescent="0.25">
      <x:c r="B231" s="60" t="str">
        <x:v>226</x:v>
      </x:c>
      <x:c r="C231" s="73" t="str">
        <x:v>Color Copier</x:v>
      </x:c>
      <x:c r="D231" s="73" t="str">
        <x:v>Ricoh Aficio MPC 4000</x:v>
      </x:c>
      <x:c r="E231" s="73" t="n">
        <x:v>58</x:v>
      </x:c>
      <x:c r="F231" s="98" t="n">
        <x:v>836790.000000</x:v>
      </x:c>
    </x:row>
    <x:row r="232" spans="1:10" x14ac:dyDescent="0.25">
      <x:c r="B232" s="58" t="str">
        <x:v>227</x:v>
      </x:c>
      <x:c r="C232" s="6" t="str">
        <x:v>Color Copier</x:v>
      </x:c>
      <x:c r="D232" s="6" t="str">
        <x:v>Ricoh C901</x:v>
      </x:c>
      <x:c r="E232" s="6" t="n">
        <x:v>48</x:v>
      </x:c>
      <x:c r="F232" s="91" t="n">
        <x:v>2603116.000000</x:v>
      </x:c>
    </x:row>
    <x:row r="233" spans="1:10" x14ac:dyDescent="0.25">
      <x:c r="B233" s="58" t="str">
        <x:v>228</x:v>
      </x:c>
      <x:c r="C233" s="6" t="str">
        <x:v>Color Copier</x:v>
      </x:c>
      <x:c r="D233" s="6" t="str">
        <x:v>Ricoh C9110</x:v>
      </x:c>
      <x:c r="E233" s="6" t="n">
        <x:v>60</x:v>
      </x:c>
      <x:c r="F233" s="91" t="n">
        <x:v>11694220.000000</x:v>
      </x:c>
    </x:row>
    <x:row r="234" spans="1:10" x14ac:dyDescent="0.25">
      <x:c r="B234" s="60" t="str">
        <x:v>229</x:v>
      </x:c>
      <x:c r="C234" s="73" t="str">
        <x:v>Color Copier</x:v>
      </x:c>
      <x:c r="D234" s="73" t="str">
        <x:v>Ricoh MP C2004</x:v>
      </x:c>
      <x:c r="E234" s="73" t="n">
        <x:v>14</x:v>
      </x:c>
      <x:c r="F234" s="98" t="n">
        <x:v>59941.000000</x:v>
      </x:c>
    </x:row>
    <x:row r="235" spans="1:10" x14ac:dyDescent="0.25">
      <x:c r="B235" s="60" t="str">
        <x:v>230</x:v>
      </x:c>
      <x:c r="C235" s="73" t="str">
        <x:v>Color Copier</x:v>
      </x:c>
      <x:c r="D235" s="73" t="str">
        <x:v>Ricoh MP C2051</x:v>
      </x:c>
      <x:c r="E235" s="73" t="n">
        <x:v>1,668</x:v>
      </x:c>
      <x:c r="F235" s="98" t="n">
        <x:v>4003698.000000</x:v>
      </x:c>
    </x:row>
    <x:row r="236" spans="1:10" x14ac:dyDescent="0.25">
      <x:c r="B236" s="58" t="str">
        <x:v>231</x:v>
      </x:c>
      <x:c r="C236" s="6" t="str">
        <x:v>Color Copier</x:v>
      </x:c>
      <x:c r="D236" s="6" t="str">
        <x:v>Ricoh MP C2503</x:v>
      </x:c>
      <x:c r="E236" s="6" t="n">
        <x:v>198</x:v>
      </x:c>
      <x:c r="F236" s="91" t="n">
        <x:v>403016.000000</x:v>
      </x:c>
    </x:row>
    <x:row r="237" spans="1:10" x14ac:dyDescent="0.25">
      <x:c r="B237" s="58" t="str">
        <x:v>232</x:v>
      </x:c>
      <x:c r="C237" s="6" t="str">
        <x:v>Color Copier</x:v>
      </x:c>
      <x:c r="D237" s="6" t="str">
        <x:v>Ricoh MP C3002</x:v>
      </x:c>
      <x:c r="E237" s="6" t="n">
        <x:v>36</x:v>
      </x:c>
      <x:c r="F237" s="91" t="n">
        <x:v>371293.000000</x:v>
      </x:c>
    </x:row>
    <x:row r="238" spans="1:10" x14ac:dyDescent="0.25">
      <x:c r="B238" s="60" t="str">
        <x:v>233</x:v>
      </x:c>
      <x:c r="C238" s="73" t="str">
        <x:v>Color Copier</x:v>
      </x:c>
      <x:c r="D238" s="73" t="str">
        <x:v>Ricoh MP C3003</x:v>
      </x:c>
      <x:c r="E238" s="73" t="n">
        <x:v>486</x:v>
      </x:c>
      <x:c r="F238" s="98" t="n">
        <x:v>4213708.000000</x:v>
      </x:c>
    </x:row>
    <x:row r="239" spans="1:10" x14ac:dyDescent="0.25">
      <x:c r="B239" s="60" t="str">
        <x:v>234</x:v>
      </x:c>
      <x:c r="C239" s="73" t="str">
        <x:v>Color Copier</x:v>
      </x:c>
      <x:c r="D239" s="73" t="str">
        <x:v>Ricoh MP C3004</x:v>
      </x:c>
      <x:c r="E239" s="73" t="n">
        <x:v>384</x:v>
      </x:c>
      <x:c r="F239" s="98" t="n">
        <x:v>1149276.000000</x:v>
      </x:c>
    </x:row>
    <x:row r="240" spans="1:10" x14ac:dyDescent="0.25">
      <x:c r="B240" s="58" t="str">
        <x:v>235</x:v>
      </x:c>
      <x:c r="C240" s="6" t="str">
        <x:v>Color Copier</x:v>
      </x:c>
      <x:c r="D240" s="6" t="str">
        <x:v>Ricoh MP C3502</x:v>
      </x:c>
      <x:c r="E240" s="6" t="n">
        <x:v>108</x:v>
      </x:c>
      <x:c r="F240" s="91" t="n">
        <x:v>1142905.000000</x:v>
      </x:c>
    </x:row>
    <x:row r="241" spans="1:10" x14ac:dyDescent="0.25">
      <x:c r="B241" s="58" t="str">
        <x:v>236</x:v>
      </x:c>
      <x:c r="C241" s="6" t="str">
        <x:v>Color Copier</x:v>
      </x:c>
      <x:c r="D241" s="6" t="str">
        <x:v>Ricoh MP C3503</x:v>
      </x:c>
      <x:c r="E241" s="6" t="n">
        <x:v>92</x:v>
      </x:c>
      <x:c r="F241" s="91" t="n">
        <x:v>969917.000000</x:v>
      </x:c>
    </x:row>
    <x:row r="242" spans="1:10" x14ac:dyDescent="0.25">
      <x:c r="B242" s="60" t="str">
        <x:v>237</x:v>
      </x:c>
      <x:c r="C242" s="73" t="str">
        <x:v>Color Copier</x:v>
      </x:c>
      <x:c r="D242" s="73" t="str">
        <x:v>Ricoh MP C3504</x:v>
      </x:c>
      <x:c r="E242" s="73" t="n">
        <x:v>102</x:v>
      </x:c>
      <x:c r="F242" s="98" t="n">
        <x:v>569246.000000</x:v>
      </x:c>
    </x:row>
    <x:row r="243" spans="1:10" x14ac:dyDescent="0.25">
      <x:c r="B243" s="60" t="str">
        <x:v>238</x:v>
      </x:c>
      <x:c r="C243" s="73" t="str">
        <x:v>Color Copier</x:v>
      </x:c>
      <x:c r="D243" s="73" t="str">
        <x:v>Ricoh MP C4502</x:v>
      </x:c>
      <x:c r="E243" s="73" t="n">
        <x:v>106</x:v>
      </x:c>
      <x:c r="F243" s="98" t="n">
        <x:v>1461065.000000</x:v>
      </x:c>
    </x:row>
    <x:row r="244" spans="1:10" x14ac:dyDescent="0.25">
      <x:c r="B244" s="58" t="str">
        <x:v>239</x:v>
      </x:c>
      <x:c r="C244" s="6" t="str">
        <x:v>Color Copier</x:v>
      </x:c>
      <x:c r="D244" s="6" t="str">
        <x:v>Ricoh MP C4503</x:v>
      </x:c>
      <x:c r="E244" s="6" t="n">
        <x:v>1182</x:v>
      </x:c>
      <x:c r="F244" s="91" t="n">
        <x:v>13213628.000000</x:v>
      </x:c>
    </x:row>
    <x:row r="245" spans="1:10" x14ac:dyDescent="0.25">
      <x:c r="B245" s="58" t="str">
        <x:v>240</x:v>
      </x:c>
      <x:c r="C245" s="6" t="str">
        <x:v>Color Copier</x:v>
      </x:c>
      <x:c r="D245" s="6" t="str">
        <x:v>Ricoh MP C4504</x:v>
      </x:c>
      <x:c r="E245" s="6" t="n">
        <x:v>98</x:v>
      </x:c>
      <x:c r="F245" s="91" t="n">
        <x:v>1255996.000000</x:v>
      </x:c>
    </x:row>
    <x:row r="246" spans="1:10" x14ac:dyDescent="0.25">
      <x:c r="B246" s="60" t="str">
        <x:v>241</x:v>
      </x:c>
      <x:c r="C246" s="73" t="str">
        <x:v>Color Copier</x:v>
      </x:c>
      <x:c r="D246" s="73" t="str">
        <x:v>Ricoh MP C5502</x:v>
      </x:c>
      <x:c r="E246" s="73" t="n">
        <x:v>88</x:v>
      </x:c>
      <x:c r="F246" s="98" t="n">
        <x:v>914118.000000</x:v>
      </x:c>
    </x:row>
    <x:row r="247" spans="1:10" x14ac:dyDescent="0.25">
      <x:c r="B247" s="60" t="str">
        <x:v>242</x:v>
      </x:c>
      <x:c r="C247" s="73" t="str">
        <x:v>Color Copier</x:v>
      </x:c>
      <x:c r="D247" s="73" t="str">
        <x:v>Ricoh MP C5503</x:v>
      </x:c>
      <x:c r="E247" s="73" t="n">
        <x:v>98</x:v>
      </x:c>
      <x:c r="F247" s="98" t="n">
        <x:v>1373625.000000</x:v>
      </x:c>
    </x:row>
    <x:row r="248" spans="1:10" x14ac:dyDescent="0.25">
      <x:c r="B248" s="58" t="str">
        <x:v>243</x:v>
      </x:c>
      <x:c r="C248" s="6" t="str">
        <x:v>Color Copier</x:v>
      </x:c>
      <x:c r="D248" s="6" t="str">
        <x:v>Ricoh MP C6003</x:v>
      </x:c>
      <x:c r="E248" s="6" t="n">
        <x:v>84</x:v>
      </x:c>
      <x:c r="F248" s="91" t="n">
        <x:v>2431723.000000</x:v>
      </x:c>
    </x:row>
    <x:row r="249" spans="1:10" x14ac:dyDescent="0.25">
      <x:c r="B249" s="58" t="str">
        <x:v>244</x:v>
      </x:c>
      <x:c r="C249" s="6" t="str">
        <x:v>Color Copier</x:v>
      </x:c>
      <x:c r="D249" s="6" t="str">
        <x:v>Ricoh MP C6004</x:v>
      </x:c>
      <x:c r="E249" s="6" t="n">
        <x:v>58</x:v>
      </x:c>
      <x:c r="F249" s="91" t="n">
        <x:v>799381.000000</x:v>
      </x:c>
    </x:row>
    <x:row r="250" spans="1:10" x14ac:dyDescent="0.25">
      <x:c r="B250" s="60" t="str">
        <x:v>245</x:v>
      </x:c>
      <x:c r="C250" s="73" t="str">
        <x:v>Color Copier</x:v>
      </x:c>
      <x:c r="D250" s="73" t="str">
        <x:v>Ricoh MP C6502</x:v>
      </x:c>
      <x:c r="E250" s="73" t="n">
        <x:v>76</x:v>
      </x:c>
      <x:c r="F250" s="98" t="n">
        <x:v>1243138.000000</x:v>
      </x:c>
    </x:row>
    <x:row r="251" spans="1:10" x14ac:dyDescent="0.25">
      <x:c r="B251" s="60" t="str">
        <x:v>246</x:v>
      </x:c>
      <x:c r="C251" s="73" t="str">
        <x:v>Color Copier</x:v>
      </x:c>
      <x:c r="D251" s="73" t="str">
        <x:v>Ricoh MP C6503</x:v>
      </x:c>
      <x:c r="E251" s="73" t="n">
        <x:v>58</x:v>
      </x:c>
      <x:c r="F251" s="98" t="n">
        <x:v>2370897.000000</x:v>
      </x:c>
    </x:row>
    <x:row r="252" spans="1:10" x14ac:dyDescent="0.25">
      <x:c r="B252" s="58" t="str">
        <x:v>247</x:v>
      </x:c>
      <x:c r="C252" s="6" t="str">
        <x:v>Color Copier</x:v>
      </x:c>
      <x:c r="D252" s="6" t="str">
        <x:v>Ricoh MPC 5000</x:v>
      </x:c>
      <x:c r="E252" s="6" t="n">
        <x:v>72</x:v>
      </x:c>
      <x:c r="F252" s="91" t="n">
        <x:v>541856.000000</x:v>
      </x:c>
    </x:row>
    <x:row r="253" spans="1:10" x14ac:dyDescent="0.25">
      <x:c r="B253" s="58" t="str">
        <x:v>248</x:v>
      </x:c>
      <x:c r="C253" s="6" t="str">
        <x:v>Color Copier</x:v>
      </x:c>
      <x:c r="D253" s="6" t="str">
        <x:v>Ricoh Pro C651EX</x:v>
      </x:c>
      <x:c r="E253" s="6" t="n">
        <x:v>274</x:v>
      </x:c>
      <x:c r="F253" s="91" t="n">
        <x:v>8934094.000000</x:v>
      </x:c>
    </x:row>
    <x:row r="254" spans="1:10" x14ac:dyDescent="0.25">
      <x:c r="B254" s="60" t="str">
        <x:v>249</x:v>
      </x:c>
      <x:c r="C254" s="73" t="str">
        <x:v>Color Copier</x:v>
      </x:c>
      <x:c r="D254" s="73" t="str">
        <x:v>Ricoh Pro C7110X</x:v>
      </x:c>
      <x:c r="E254" s="73" t="n">
        <x:v>32</x:v>
      </x:c>
      <x:c r="F254" s="98" t="n">
        <x:v>4730428.000000</x:v>
      </x:c>
    </x:row>
    <x:row r="255" spans="1:10" x14ac:dyDescent="0.25">
      <x:c r="B255" s="60" t="str">
        <x:v>250</x:v>
      </x:c>
      <x:c r="C255" s="73" t="str">
        <x:v>Color Copier</x:v>
      </x:c>
      <x:c r="D255" s="73" t="str">
        <x:v>Ricoh SP 3400SF</x:v>
      </x:c>
      <x:c r="E255" s="73" t="n">
        <x:v>194</x:v>
      </x:c>
      <x:c r="F255" s="98" t="n">
        <x:v>166612.000000</x:v>
      </x:c>
    </x:row>
    <x:row r="256" spans="1:10" x14ac:dyDescent="0.25">
      <x:c r="B256" s="58" t="str">
        <x:v>251</x:v>
      </x:c>
      <x:c r="C256" s="6" t="str">
        <x:v>Color Copier</x:v>
      </x:c>
      <x:c r="D256" s="6" t="str">
        <x:v>Savin C9135</x:v>
      </x:c>
      <x:c r="E256" s="6" t="n">
        <x:v>38</x:v>
      </x:c>
      <x:c r="F256" s="91" t="n">
        <x:v>617254.000000</x:v>
      </x:c>
    </x:row>
    <x:row r="257" spans="1:10" x14ac:dyDescent="0.25">
      <x:c r="B257" s="58" t="str">
        <x:v>252</x:v>
      </x:c>
      <x:c r="C257" s="6" t="str">
        <x:v>Color Copier</x:v>
      </x:c>
      <x:c r="D257" s="6" t="str">
        <x:v>Sharp MX-6240N</x:v>
      </x:c>
      <x:c r="E257" s="6" t="n">
        <x:v>20</x:v>
      </x:c>
      <x:c r="F257" s="91" t="n">
        <x:v>82110.000000</x:v>
      </x:c>
    </x:row>
    <x:row r="258" spans="1:10" x14ac:dyDescent="0.25">
      <x:c r="B258" s="60" t="str">
        <x:v>253</x:v>
      </x:c>
      <x:c r="C258" s="73" t="str">
        <x:v>Color Copier</x:v>
      </x:c>
      <x:c r="D258" s="73" t="str">
        <x:v>Toshiba ES5005AC</x:v>
      </x:c>
      <x:c r="E258" s="73" t="n">
        <x:v>2</x:v>
      </x:c>
      <x:c r="F258" s="98" t="n">
        <x:v>14.000000</x:v>
      </x:c>
    </x:row>
    <x:row r="259" spans="1:10" x14ac:dyDescent="0.25">
      <x:c r="B259" s="60" t="str">
        <x:v>254</x:v>
      </x:c>
      <x:c r="C259" s="73" t="str">
        <x:v>Color Copier</x:v>
      </x:c>
      <x:c r="D259" s="73" t="str">
        <x:v>Toshiba E-Studio 5055c</x:v>
      </x:c>
      <x:c r="E259" s="73" t="n">
        <x:v>34</x:v>
      </x:c>
      <x:c r="F259" s="98" t="n">
        <x:v>201656.000000</x:v>
      </x:c>
    </x:row>
    <x:row r="260" spans="1:10" x14ac:dyDescent="0.25">
      <x:c r="B260" s="58" t="str">
        <x:v>255</x:v>
      </x:c>
      <x:c r="C260" s="6" t="str">
        <x:v>Color Copier</x:v>
      </x:c>
      <x:c r="D260" s="6" t="str">
        <x:v>Xerox 7535</x:v>
      </x:c>
      <x:c r="E260" s="6" t="n">
        <x:v>54</x:v>
      </x:c>
      <x:c r="F260" s="91" t="n">
        <x:v>345978.000000</x:v>
      </x:c>
    </x:row>
    <x:row r="261" spans="1:10" x14ac:dyDescent="0.25">
      <x:c r="B261" s="58" t="str">
        <x:v>256</x:v>
      </x:c>
      <x:c r="C261" s="6" t="str">
        <x:v>Color Copier</x:v>
      </x:c>
      <x:c r="D261" s="6" t="str">
        <x:v>Xerox 7545</x:v>
      </x:c>
      <x:c r="E261" s="6" t="n">
        <x:v>48</x:v>
      </x:c>
      <x:c r="F261" s="91" t="n">
        <x:v>125358.000000</x:v>
      </x:c>
    </x:row>
    <x:row r="262" spans="1:10" x14ac:dyDescent="0.25">
      <x:c r="B262" s="60" t="str">
        <x:v>257</x:v>
      </x:c>
      <x:c r="C262" s="73" t="str">
        <x:v>Color Copier</x:v>
      </x:c>
      <x:c r="D262" s="73" t="str">
        <x:v>Xerox 8700X3</x:v>
      </x:c>
      <x:c r="E262" s="73" t="n">
        <x:v>16</x:v>
      </x:c>
      <x:c r="F262" s="98" t="n">
        <x:v>9784.000000</x:v>
      </x:c>
    </x:row>
    <x:row r="263" spans="1:10" x14ac:dyDescent="0.25">
      <x:c r="B263" s="60" t="str">
        <x:v>258</x:v>
      </x:c>
      <x:c r="C263" s="73" t="str">
        <x:v>Color Copier</x:v>
      </x:c>
      <x:c r="D263" s="73" t="str">
        <x:v>Xerox Color 570</x:v>
      </x:c>
      <x:c r="E263" s="73" t="n">
        <x:v>82</x:v>
      </x:c>
      <x:c r="F263" s="98" t="n">
        <x:v>209057.000000</x:v>
      </x:c>
    </x:row>
    <x:row r="264" spans="1:10" x14ac:dyDescent="0.25">
      <x:c r="B264" s="58" t="str">
        <x:v>259</x:v>
      </x:c>
      <x:c r="C264" s="6" t="str">
        <x:v>Color Copier</x:v>
      </x:c>
      <x:c r="D264" s="6" t="str">
        <x:v>Xerox WC7335</x:v>
      </x:c>
      <x:c r="E264" s="6" t="n">
        <x:v>130</x:v>
      </x:c>
      <x:c r="F264" s="91" t="n">
        <x:v>401160.000000</x:v>
      </x:c>
    </x:row>
    <x:row r="265" spans="1:10" x14ac:dyDescent="0.25">
      <x:c r="B265" s="58" t="str">
        <x:v>260</x:v>
      </x:c>
      <x:c r="C265" s="6" t="str">
        <x:v>Color Copier</x:v>
      </x:c>
      <x:c r="D265" s="6" t="str">
        <x:v>Xerox WC7755P</x:v>
      </x:c>
      <x:c r="E265" s="6" t="n">
        <x:v>34</x:v>
      </x:c>
      <x:c r="F265" s="91" t="n">
        <x:v>678540.000000</x:v>
      </x:c>
    </x:row>
    <x:row r="266" spans="1:10" x14ac:dyDescent="0.25">
      <x:c r="B266" s="60" t="str">
        <x:v>261</x:v>
      </x:c>
      <x:c r="C266" s="73" t="str">
        <x:v>color mfp</x:v>
      </x:c>
      <x:c r="D266" s="73" t="str">
        <x:v>Canon IR C350if</x:v>
      </x:c>
      <x:c r="E266" s="73" t="n">
        <x:v>156</x:v>
      </x:c>
      <x:c r="F266" s="98" t="n">
        <x:v>952140.000000</x:v>
      </x:c>
    </x:row>
    <x:row r="267" spans="1:10" x14ac:dyDescent="0.25">
      <x:c r="B267" s="60" t="str">
        <x:v>262</x:v>
      </x:c>
      <x:c r="C267" s="73" t="str">
        <x:v>color mfp</x:v>
      </x:c>
      <x:c r="D267" s="73" t="str">
        <x:v>HP CLJ 4730 mfp</x:v>
      </x:c>
      <x:c r="E267" s="73" t="n">
        <x:v>122</x:v>
      </x:c>
      <x:c r="F267" s="98" t="n">
        <x:v>555220.000000</x:v>
      </x:c>
    </x:row>
    <x:row r="268" spans="1:10" x14ac:dyDescent="0.25">
      <x:c r="B268" s="58" t="str">
        <x:v>263</x:v>
      </x:c>
      <x:c r="C268" s="6" t="str">
        <x:v>color mfp</x:v>
      </x:c>
      <x:c r="D268" s="6" t="str">
        <x:v>HP CLJ CM3530</x:v>
      </x:c>
      <x:c r="E268" s="6" t="n">
        <x:v>30</x:v>
      </x:c>
      <x:c r="F268" s="91" t="n">
        <x:v>51110.000000</x:v>
      </x:c>
    </x:row>
    <x:row r="269" spans="1:10" x14ac:dyDescent="0.25">
      <x:c r="B269" s="58" t="str">
        <x:v>264</x:v>
      </x:c>
      <x:c r="C269" s="6" t="str">
        <x:v>color mfp</x:v>
      </x:c>
      <x:c r="D269" s="6" t="str">
        <x:v>HP CLJ CM4540</x:v>
      </x:c>
      <x:c r="E269" s="6" t="n">
        <x:v>202</x:v>
      </x:c>
      <x:c r="F269" s="91" t="n">
        <x:v>268190.000000</x:v>
      </x:c>
    </x:row>
    <x:row r="270" spans="1:10" x14ac:dyDescent="0.25">
      <x:c r="B270" s="60" t="str">
        <x:v>265</x:v>
      </x:c>
      <x:c r="C270" s="73" t="str">
        <x:v>color mfp</x:v>
      </x:c>
      <x:c r="D270" s="73" t="str">
        <x:v>HP CLJ M276nw</x:v>
      </x:c>
      <x:c r="E270" s="73" t="n">
        <x:v>74</x:v>
      </x:c>
      <x:c r="F270" s="98" t="n">
        <x:v>23135.000000</x:v>
      </x:c>
    </x:row>
    <x:row r="271" spans="1:10" x14ac:dyDescent="0.25">
      <x:c r="B271" s="60" t="str">
        <x:v>266</x:v>
      </x:c>
      <x:c r="C271" s="73" t="str">
        <x:v>color mfp</x:v>
      </x:c>
      <x:c r="D271" s="73" t="str">
        <x:v>HP CLJ M476dn MFP</x:v>
      </x:c>
      <x:c r="E271" s="73" t="n">
        <x:v>1,769</x:v>
      </x:c>
      <x:c r="F271" s="98" t="n">
        <x:v>1269961.000000</x:v>
      </x:c>
    </x:row>
    <x:row r="272" spans="1:10" x14ac:dyDescent="0.25">
      <x:c r="B272" s="58" t="str">
        <x:v>267</x:v>
      </x:c>
      <x:c r="C272" s="6" t="str">
        <x:v>color mfp</x:v>
      </x:c>
      <x:c r="D272" s="6" t="str">
        <x:v>HP CLJ M476nw</x:v>
      </x:c>
      <x:c r="E272" s="6" t="n">
        <x:v>622</x:v>
      </x:c>
      <x:c r="F272" s="91" t="n">
        <x:v>-46226.000000</x:v>
      </x:c>
    </x:row>
    <x:row r="273" spans="1:10" x14ac:dyDescent="0.25">
      <x:c r="B273" s="58" t="str">
        <x:v>268</x:v>
      </x:c>
      <x:c r="C273" s="6" t="str">
        <x:v>color mfp</x:v>
      </x:c>
      <x:c r="D273" s="6" t="str">
        <x:v>HP CLJ M477dn</x:v>
      </x:c>
      <x:c r="E273" s="6" t="n">
        <x:v>66</x:v>
      </x:c>
      <x:c r="F273" s="91" t="n">
        <x:v>64211.000000</x:v>
      </x:c>
    </x:row>
    <x:row r="274" spans="1:10" x14ac:dyDescent="0.25">
      <x:c r="B274" s="60" t="str">
        <x:v>269</x:v>
      </x:c>
      <x:c r="C274" s="73" t="str">
        <x:v>color mfp</x:v>
      </x:c>
      <x:c r="D274" s="73" t="str">
        <x:v>HP CLJ M477fdw</x:v>
      </x:c>
      <x:c r="E274" s="73" t="n">
        <x:v>232</x:v>
      </x:c>
      <x:c r="F274" s="98" t="n">
        <x:v>199128.000000</x:v>
      </x:c>
    </x:row>
    <x:row r="275" spans="1:10" x14ac:dyDescent="0.25">
      <x:c r="B275" s="60" t="str">
        <x:v>270</x:v>
      </x:c>
      <x:c r="C275" s="73" t="str">
        <x:v>color mfp</x:v>
      </x:c>
      <x:c r="D275" s="73" t="str">
        <x:v>HP CLJ M477fnw</x:v>
      </x:c>
      <x:c r="E275" s="73" t="n">
        <x:v>4</x:v>
      </x:c>
      <x:c r="F275" s="98" t="n">
        <x:v>1676.000000</x:v>
      </x:c>
    </x:row>
    <x:row r="276" spans="1:10" x14ac:dyDescent="0.25">
      <x:c r="B276" s="58" t="str">
        <x:v>271</x:v>
      </x:c>
      <x:c r="C276" s="6" t="str">
        <x:v>color mfp</x:v>
      </x:c>
      <x:c r="D276" s="6" t="str">
        <x:v>HP CLJ M570DN</x:v>
      </x:c>
      <x:c r="E276" s="6" t="n">
        <x:v>152</x:v>
      </x:c>
      <x:c r="F276" s="91" t="n">
        <x:v>192223.000000</x:v>
      </x:c>
    </x:row>
    <x:row r="277" spans="1:10" x14ac:dyDescent="0.25">
      <x:c r="B277" s="58" t="str">
        <x:v>272</x:v>
      </x:c>
      <x:c r="C277" s="6" t="str">
        <x:v>color mfp</x:v>
      </x:c>
      <x:c r="D277" s="6" t="str">
        <x:v>HP CLJ M575</x:v>
      </x:c>
      <x:c r="E277" s="6" t="n">
        <x:v>142</x:v>
      </x:c>
      <x:c r="F277" s="91" t="n">
        <x:v>657888.000000</x:v>
      </x:c>
    </x:row>
    <x:row r="278" spans="1:10" x14ac:dyDescent="0.25">
      <x:c r="B278" s="60" t="str">
        <x:v>273</x:v>
      </x:c>
      <x:c r="C278" s="73" t="str">
        <x:v>color mfp</x:v>
      </x:c>
      <x:c r="D278" s="73" t="str">
        <x:v>HP CLJ M577</x:v>
      </x:c>
      <x:c r="E278" s="73" t="n">
        <x:v>4</x:v>
      </x:c>
      <x:c r="F278" s="98" t="n">
        <x:v>17528.000000</x:v>
      </x:c>
    </x:row>
    <x:row r="279" spans="1:10" x14ac:dyDescent="0.25">
      <x:c r="B279" s="60" t="str">
        <x:v>274</x:v>
      </x:c>
      <x:c r="C279" s="73" t="str">
        <x:v>color mfp</x:v>
      </x:c>
      <x:c r="D279" s="73" t="str">
        <x:v>HP CLJ M681</x:v>
      </x:c>
      <x:c r="E279" s="73" t="n">
        <x:v>14</x:v>
      </x:c>
      <x:c r="F279" s="98" t="n">
        <x:v>57876.000000</x:v>
      </x:c>
    </x:row>
    <x:row r="280" spans="1:10" x14ac:dyDescent="0.25">
      <x:c r="B280" s="58" t="str">
        <x:v>275</x:v>
      </x:c>
      <x:c r="C280" s="6" t="str">
        <x:v>color mfp</x:v>
      </x:c>
      <x:c r="D280" s="6" t="str">
        <x:v>HP LJ M680F</x:v>
      </x:c>
      <x:c r="E280" s="6" t="n">
        <x:v>66</x:v>
      </x:c>
      <x:c r="F280" s="91" t="n">
        <x:v>223127.000000</x:v>
      </x:c>
    </x:row>
    <x:row r="281" spans="1:10" x14ac:dyDescent="0.25">
      <x:c r="B281" s="58" t="str">
        <x:v>276</x:v>
      </x:c>
      <x:c r="C281" s="6" t="str">
        <x:v>color mfp</x:v>
      </x:c>
      <x:c r="D281" s="6" t="str">
        <x:v>Konica Bizhub C3100P</x:v>
      </x:c>
      <x:c r="E281" s="6" t="n">
        <x:v>70</x:v>
      </x:c>
      <x:c r="F281" s="91" t="n">
        <x:v>43373.000000</x:v>
      </x:c>
    </x:row>
    <x:row r="282" spans="1:10" x14ac:dyDescent="0.25">
      <x:c r="B282" s="60" t="str">
        <x:v>277</x:v>
      </x:c>
      <x:c r="C282" s="73" t="str">
        <x:v>color mfp</x:v>
      </x:c>
      <x:c r="D282" s="73" t="str">
        <x:v>Kyocera M6535cidn</x:v>
      </x:c>
      <x:c r="E282" s="73" t="n">
        <x:v>4</x:v>
      </x:c>
      <x:c r="F282" s="98" t="n">
        <x:v>1032.000000</x:v>
      </x:c>
    </x:row>
    <x:row r="283" spans="1:10" x14ac:dyDescent="0.25">
      <x:c r="B283" s="60" t="str">
        <x:v>278</x:v>
      </x:c>
      <x:c r="C283" s="73" t="str">
        <x:v>color mfp</x:v>
      </x:c>
      <x:c r="D283" s="73" t="str">
        <x:v>Kyocera TASKalfa 5550ci</x:v>
      </x:c>
      <x:c r="E283" s="73" t="n">
        <x:v>58</x:v>
      </x:c>
      <x:c r="F283" s="98" t="n">
        <x:v>506555.000000</x:v>
      </x:c>
    </x:row>
    <x:row r="284" spans="1:10" x14ac:dyDescent="0.25">
      <x:c r="B284" s="58" t="str">
        <x:v>279</x:v>
      </x:c>
      <x:c r="C284" s="6" t="str">
        <x:v>color mfp</x:v>
      </x:c>
      <x:c r="D284" s="6" t="str">
        <x:v>Ricoh C252SF</x:v>
      </x:c>
      <x:c r="E284" s="6" t="n">
        <x:v>291</x:v>
      </x:c>
      <x:c r="F284" s="91" t="n">
        <x:v>222214.000000</x:v>
      </x:c>
    </x:row>
    <x:row r="285" spans="1:10" x14ac:dyDescent="0.25">
      <x:c r="B285" s="58" t="str">
        <x:v>280</x:v>
      </x:c>
      <x:c r="C285" s="6" t="str">
        <x:v>color mfp</x:v>
      </x:c>
      <x:c r="D285" s="6" t="str">
        <x:v>Ricoh MP C300SR</x:v>
      </x:c>
      <x:c r="E285" s="6" t="n">
        <x:v>42</x:v>
      </x:c>
      <x:c r="F285" s="91" t="n">
        <x:v>104513.000000</x:v>
      </x:c>
    </x:row>
    <x:row r="286" spans="1:10" x14ac:dyDescent="0.25">
      <x:c r="B286" s="60" t="str">
        <x:v>281</x:v>
      </x:c>
      <x:c r="C286" s="73" t="str">
        <x:v>color mfp</x:v>
      </x:c>
      <x:c r="D286" s="73" t="str">
        <x:v>Ricoh MP C306ZSPF</x:v>
      </x:c>
      <x:c r="E286" s="73" t="n">
        <x:v>864</x:v>
      </x:c>
      <x:c r="F286" s="98" t="n">
        <x:v>3420662.000000</x:v>
      </x:c>
    </x:row>
    <x:row r="287" spans="1:10" x14ac:dyDescent="0.25">
      <x:c r="B287" s="60" t="str">
        <x:v>282</x:v>
      </x:c>
      <x:c r="C287" s="73" t="str">
        <x:v>color mfp</x:v>
      </x:c>
      <x:c r="D287" s="73" t="str">
        <x:v>Ricoh MP C307</x:v>
      </x:c>
      <x:c r="E287" s="73" t="n">
        <x:v>122</x:v>
      </x:c>
      <x:c r="F287" s="98" t="n">
        <x:v>306800.000000</x:v>
      </x:c>
    </x:row>
    <x:row r="288" spans="1:10" x14ac:dyDescent="0.25">
      <x:c r="B288" s="58" t="str">
        <x:v>283</x:v>
      </x:c>
      <x:c r="C288" s="6" t="str">
        <x:v>color mfp</x:v>
      </x:c>
      <x:c r="D288" s="6" t="str">
        <x:v>Ricoh MP C401</x:v>
      </x:c>
      <x:c r="E288" s="6" t="n">
        <x:v>644</x:v>
      </x:c>
      <x:c r="F288" s="91" t="n">
        <x:v>4081072.000000</x:v>
      </x:c>
    </x:row>
    <x:row r="289" spans="1:10" x14ac:dyDescent="0.25">
      <x:c r="B289" s="58" t="str">
        <x:v>284</x:v>
      </x:c>
      <x:c r="C289" s="6" t="str">
        <x:v>color mfp</x:v>
      </x:c>
      <x:c r="D289" s="6" t="str">
        <x:v>Savin C240</x:v>
      </x:c>
      <x:c r="E289" s="6" t="n">
        <x:v>34</x:v>
      </x:c>
      <x:c r="F289" s="91" t="n">
        <x:v>158223.000000</x:v>
      </x:c>
    </x:row>
    <x:row r="290" spans="1:10" x14ac:dyDescent="0.25">
      <x:c r="B290" s="60" t="str">
        <x:v>285</x:v>
      </x:c>
      <x:c r="C290" s="73" t="str">
        <x:v>Color Printer</x:v>
      </x:c>
      <x:c r="D290" s="73" t="str">
        <x:v>Dell 2150cdn</x:v>
      </x:c>
      <x:c r="E290" s="73" t="n">
        <x:v>166</x:v>
      </x:c>
      <x:c r="F290" s="98" t="n">
        <x:v>-1564.000000</x:v>
      </x:c>
    </x:row>
    <x:row r="291" spans="1:10" x14ac:dyDescent="0.25">
      <x:c r="B291" s="60" t="str">
        <x:v>286</x:v>
      </x:c>
      <x:c r="C291" s="73" t="str">
        <x:v>Color Printer</x:v>
      </x:c>
      <x:c r="D291" s="73" t="str">
        <x:v>HP CL J4700</x:v>
      </x:c>
      <x:c r="E291" s="73" t="n">
        <x:v>410</x:v>
      </x:c>
      <x:c r="F291" s="98" t="n">
        <x:v>713453.000000</x:v>
      </x:c>
    </x:row>
    <x:row r="292" spans="1:10" x14ac:dyDescent="0.25">
      <x:c r="B292" s="58" t="str">
        <x:v>287</x:v>
      </x:c>
      <x:c r="C292" s="6" t="str">
        <x:v>Color Printer</x:v>
      </x:c>
      <x:c r="D292" s="6" t="str">
        <x:v>HP CLJ  M551</x:v>
      </x:c>
      <x:c r="E292" s="6" t="n">
        <x:v>1084</x:v>
      </x:c>
      <x:c r="F292" s="91" t="n">
        <x:v>1480660.000000</x:v>
      </x:c>
    </x:row>
    <x:row r="293" spans="1:10" x14ac:dyDescent="0.25">
      <x:c r="B293" s="58" t="str">
        <x:v>288</x:v>
      </x:c>
      <x:c r="C293" s="6" t="str">
        <x:v>Color Printer</x:v>
      </x:c>
      <x:c r="D293" s="6" t="str">
        <x:v>HP CLJ 2025N</x:v>
      </x:c>
      <x:c r="E293" s="6" t="n">
        <x:v>826</x:v>
      </x:c>
      <x:c r="F293" s="91" t="n">
        <x:v>389879.000000</x:v>
      </x:c>
    </x:row>
    <x:row r="294" spans="1:10" x14ac:dyDescent="0.25">
      <x:c r="B294" s="60" t="str">
        <x:v>289</x:v>
      </x:c>
      <x:c r="C294" s="73" t="str">
        <x:v>Color Printer</x:v>
      </x:c>
      <x:c r="D294" s="73" t="str">
        <x:v>HP CLJ 2600</x:v>
      </x:c>
      <x:c r="E294" s="73" t="n">
        <x:v>88</x:v>
      </x:c>
      <x:c r="F294" s="98" t="n">
        <x:v>14705.000000</x:v>
      </x:c>
    </x:row>
    <x:row r="295" spans="1:10" x14ac:dyDescent="0.25">
      <x:c r="B295" s="60" t="str">
        <x:v>290</x:v>
      </x:c>
      <x:c r="C295" s="73" t="str">
        <x:v>Color Printer</x:v>
      </x:c>
      <x:c r="D295" s="73" t="str">
        <x:v>HP CLJ 2605</x:v>
      </x:c>
      <x:c r="E295" s="73" t="n">
        <x:v>216</x:v>
      </x:c>
      <x:c r="F295" s="98" t="n">
        <x:v>25741.000000</x:v>
      </x:c>
    </x:row>
    <x:row r="296" spans="1:10" x14ac:dyDescent="0.25">
      <x:c r="B296" s="58" t="str">
        <x:v>291</x:v>
      </x:c>
      <x:c r="C296" s="6" t="str">
        <x:v>Color Printer</x:v>
      </x:c>
      <x:c r="D296" s="6" t="str">
        <x:v>HP CLJ 3000DN</x:v>
      </x:c>
      <x:c r="E296" s="6" t="n">
        <x:v>86</x:v>
      </x:c>
      <x:c r="F296" s="91" t="n">
        <x:v>133925.000000</x:v>
      </x:c>
    </x:row>
    <x:row r="297" spans="1:10" x14ac:dyDescent="0.25">
      <x:c r="B297" s="58" t="str">
        <x:v>292</x:v>
      </x:c>
      <x:c r="C297" s="6" t="str">
        <x:v>Color Printer</x:v>
      </x:c>
      <x:c r="D297" s="6" t="str">
        <x:v>HP CLJ 3600</x:v>
      </x:c>
      <x:c r="E297" s="6" t="n">
        <x:v>104</x:v>
      </x:c>
      <x:c r="F297" s="91" t="n">
        <x:v>14832.000000</x:v>
      </x:c>
    </x:row>
    <x:row r="298" spans="1:10" x14ac:dyDescent="0.25">
      <x:c r="B298" s="60" t="str">
        <x:v>293</x:v>
      </x:c>
      <x:c r="C298" s="73" t="str">
        <x:v>Color Printer</x:v>
      </x:c>
      <x:c r="D298" s="73" t="str">
        <x:v>HP CLJ 3700</x:v>
      </x:c>
      <x:c r="E298" s="73" t="n">
        <x:v>48</x:v>
      </x:c>
      <x:c r="F298" s="98" t="n">
        <x:v>2160.000000</x:v>
      </x:c>
    </x:row>
    <x:row r="299" spans="1:10" x14ac:dyDescent="0.25">
      <x:c r="B299" s="60" t="str">
        <x:v>294</x:v>
      </x:c>
      <x:c r="C299" s="73" t="str">
        <x:v>Color Printer</x:v>
      </x:c>
      <x:c r="D299" s="73" t="str">
        <x:v>HP CLJ 3800</x:v>
      </x:c>
      <x:c r="E299" s="73" t="n">
        <x:v>1,142</x:v>
      </x:c>
      <x:c r="F299" s="98" t="n">
        <x:v>1221957.000000</x:v>
      </x:c>
    </x:row>
    <x:row r="300" spans="1:10" x14ac:dyDescent="0.25">
      <x:c r="B300" s="58" t="str">
        <x:v>295</x:v>
      </x:c>
      <x:c r="C300" s="6" t="str">
        <x:v>Color Printer</x:v>
      </x:c>
      <x:c r="D300" s="6" t="str">
        <x:v>HP CLJ 4600</x:v>
      </x:c>
      <x:c r="E300" s="6" t="n">
        <x:v>144</x:v>
      </x:c>
      <x:c r="F300" s="91" t="n">
        <x:v>55478.000000</x:v>
      </x:c>
    </x:row>
    <x:row r="301" spans="1:10" x14ac:dyDescent="0.25">
      <x:c r="B301" s="58" t="str">
        <x:v>296</x:v>
      </x:c>
      <x:c r="C301" s="6" t="str">
        <x:v>Color Printer</x:v>
      </x:c>
      <x:c r="D301" s="6" t="str">
        <x:v>HP CLJ 4650</x:v>
      </x:c>
      <x:c r="E301" s="6" t="n">
        <x:v>838</x:v>
      </x:c>
      <x:c r="F301" s="91" t="n">
        <x:v>524344.000000</x:v>
      </x:c>
    </x:row>
    <x:row r="302" spans="1:10" x14ac:dyDescent="0.25">
      <x:c r="B302" s="60" t="str">
        <x:v>297</x:v>
      </x:c>
      <x:c r="C302" s="73" t="str">
        <x:v>Color Printer</x:v>
      </x:c>
      <x:c r="D302" s="73" t="str">
        <x:v>HP CLJ 5550</x:v>
      </x:c>
      <x:c r="E302" s="73" t="n">
        <x:v>80</x:v>
      </x:c>
      <x:c r="F302" s="98" t="n">
        <x:v>98976.000000</x:v>
      </x:c>
    </x:row>
    <x:row r="303" spans="1:10" x14ac:dyDescent="0.25">
      <x:c r="B303" s="60" t="str">
        <x:v>298</x:v>
      </x:c>
      <x:c r="C303" s="73" t="str">
        <x:v>Color Printer</x:v>
      </x:c>
      <x:c r="D303" s="73" t="str">
        <x:v>HP CLJ CM2320</x:v>
      </x:c>
      <x:c r="E303" s="73" t="n">
        <x:v>222</x:v>
      </x:c>
      <x:c r="F303" s="98" t="n">
        <x:v>97067.000000</x:v>
      </x:c>
    </x:row>
    <x:row r="304" spans="1:10" x14ac:dyDescent="0.25">
      <x:c r="B304" s="58" t="str">
        <x:v>299</x:v>
      </x:c>
      <x:c r="C304" s="6" t="str">
        <x:v>Color Printer</x:v>
      </x:c>
      <x:c r="D304" s="6" t="str">
        <x:v>HP CLJ CP 4005</x:v>
      </x:c>
      <x:c r="E304" s="6" t="n">
        <x:v>48</x:v>
      </x:c>
      <x:c r="F304" s="91" t="n">
        <x:v>11457.000000</x:v>
      </x:c>
    </x:row>
    <x:row r="305" spans="1:10" x14ac:dyDescent="0.25">
      <x:c r="B305" s="58" t="str">
        <x:v>300</x:v>
      </x:c>
      <x:c r="C305" s="6" t="str">
        <x:v>Color Printer</x:v>
      </x:c>
      <x:c r="D305" s="6" t="str">
        <x:v>HP CLJ CP 4525</x:v>
      </x:c>
      <x:c r="E305" s="6" t="n">
        <x:v>168</x:v>
      </x:c>
      <x:c r="F305" s="91" t="n">
        <x:v>258664.000000</x:v>
      </x:c>
    </x:row>
    <x:row r="306" spans="1:10" x14ac:dyDescent="0.25">
      <x:c r="B306" s="60" t="str">
        <x:v>301</x:v>
      </x:c>
      <x:c r="C306" s="73" t="str">
        <x:v>Color Printer</x:v>
      </x:c>
      <x:c r="D306" s="73" t="str">
        <x:v>HP CLJ CP1518</x:v>
      </x:c>
      <x:c r="E306" s="73" t="n">
        <x:v>302</x:v>
      </x:c>
      <x:c r="F306" s="98" t="n">
        <x:v>33987.000000</x:v>
      </x:c>
    </x:row>
    <x:row r="307" spans="1:10" x14ac:dyDescent="0.25">
      <x:c r="B307" s="60" t="str">
        <x:v>302</x:v>
      </x:c>
      <x:c r="C307" s="73" t="str">
        <x:v>Color Printer</x:v>
      </x:c>
      <x:c r="D307" s="73" t="str">
        <x:v>HP CLJ CP1525</x:v>
      </x:c>
      <x:c r="E307" s="73" t="n">
        <x:v>72</x:v>
      </x:c>
      <x:c r="F307" s="98" t="n">
        <x:v>53640.000000</x:v>
      </x:c>
    </x:row>
    <x:row r="308" spans="1:10" x14ac:dyDescent="0.25">
      <x:c r="B308" s="58" t="str">
        <x:v>303</x:v>
      </x:c>
      <x:c r="C308" s="6" t="str">
        <x:v>Color Printer</x:v>
      </x:c>
      <x:c r="D308" s="6" t="str">
        <x:v>HP CLJ CP3525</x:v>
      </x:c>
      <x:c r="E308" s="6" t="n">
        <x:v>274</x:v>
      </x:c>
      <x:c r="F308" s="91" t="n">
        <x:v>525449.000000</x:v>
      </x:c>
    </x:row>
    <x:row r="309" spans="1:10" x14ac:dyDescent="0.25">
      <x:c r="B309" s="58" t="str">
        <x:v>304</x:v>
      </x:c>
      <x:c r="C309" s="6" t="str">
        <x:v>Color Printer</x:v>
      </x:c>
      <x:c r="D309" s="6" t="str">
        <x:v>HP CLJ CP4025</x:v>
      </x:c>
      <x:c r="E309" s="6" t="n">
        <x:v>468</x:v>
      </x:c>
      <x:c r="F309" s="91" t="n">
        <x:v>562140.000000</x:v>
      </x:c>
    </x:row>
    <x:row r="310" spans="1:10" x14ac:dyDescent="0.25">
      <x:c r="B310" s="60" t="str">
        <x:v>305</x:v>
      </x:c>
      <x:c r="C310" s="73" t="str">
        <x:v>Color Printer</x:v>
      </x:c>
      <x:c r="D310" s="73" t="str">
        <x:v>HP CLJ CP5225</x:v>
      </x:c>
      <x:c r="E310" s="73" t="n">
        <x:v>236</x:v>
      </x:c>
      <x:c r="F310" s="98" t="n">
        <x:v>356467.000000</x:v>
      </x:c>
    </x:row>
    <x:row r="311" spans="1:10" x14ac:dyDescent="0.25">
      <x:c r="B311" s="60" t="str">
        <x:v>306</x:v>
      </x:c>
      <x:c r="C311" s="73" t="str">
        <x:v>Color Printer</x:v>
      </x:c>
      <x:c r="D311" s="73" t="str">
        <x:v>HP CLJ CP6015</x:v>
      </x:c>
      <x:c r="E311" s="73" t="n">
        <x:v>42</x:v>
      </x:c>
      <x:c r="F311" s="98" t="n">
        <x:v>112222.000000</x:v>
      </x:c>
    </x:row>
    <x:row r="312" spans="1:10" x14ac:dyDescent="0.25">
      <x:c r="B312" s="58" t="str">
        <x:v>307</x:v>
      </x:c>
      <x:c r="C312" s="6" t="str">
        <x:v>Color Printer</x:v>
      </x:c>
      <x:c r="D312" s="6" t="str">
        <x:v>HP CLJ M251</x:v>
      </x:c>
      <x:c r="E312" s="6" t="n">
        <x:v>36</x:v>
      </x:c>
      <x:c r="F312" s="91" t="n">
        <x:v>0.000000</x:v>
      </x:c>
    </x:row>
    <x:row r="313" spans="1:10" x14ac:dyDescent="0.25">
      <x:c r="B313" s="58" t="str">
        <x:v>308</x:v>
      </x:c>
      <x:c r="C313" s="6" t="str">
        <x:v>Color Printer</x:v>
      </x:c>
      <x:c r="D313" s="6" t="str">
        <x:v>HP CLJ M252dw</x:v>
      </x:c>
      <x:c r="E313" s="6" t="n">
        <x:v>106</x:v>
      </x:c>
      <x:c r="F313" s="91" t="n">
        <x:v>5512.000000</x:v>
      </x:c>
    </x:row>
    <x:row r="314" spans="1:10" x14ac:dyDescent="0.25">
      <x:c r="B314" s="60" t="str">
        <x:v>309</x:v>
      </x:c>
      <x:c r="C314" s="73" t="str">
        <x:v>Color Printer</x:v>
      </x:c>
      <x:c r="D314" s="73" t="str">
        <x:v>HP CLJ M451dn</x:v>
      </x:c>
      <x:c r="E314" s="73" t="n">
        <x:v>122</x:v>
      </x:c>
      <x:c r="F314" s="98" t="n">
        <x:v>20605.000000</x:v>
      </x:c>
    </x:row>
    <x:row r="315" spans="1:10" x14ac:dyDescent="0.25">
      <x:c r="B315" s="60" t="str">
        <x:v>310</x:v>
      </x:c>
      <x:c r="C315" s="73" t="str">
        <x:v>Color Printer</x:v>
      </x:c>
      <x:c r="D315" s="73" t="str">
        <x:v>HP CLJ M451nw</x:v>
      </x:c>
      <x:c r="E315" s="73" t="n">
        <x:v>16</x:v>
      </x:c>
      <x:c r="F315" s="98" t="n">
        <x:v>8376.000000</x:v>
      </x:c>
    </x:row>
    <x:row r="316" spans="1:10" x14ac:dyDescent="0.25">
      <x:c r="B316" s="58" t="str">
        <x:v>311</x:v>
      </x:c>
      <x:c r="C316" s="6" t="str">
        <x:v>Color Printer</x:v>
      </x:c>
      <x:c r="D316" s="6" t="str">
        <x:v>HP CLJ M452DN</x:v>
      </x:c>
      <x:c r="E316" s="6" t="n">
        <x:v>160</x:v>
      </x:c>
      <x:c r="F316" s="91" t="n">
        <x:v>34647.000000</x:v>
      </x:c>
    </x:row>
    <x:row r="317" spans="1:10" x14ac:dyDescent="0.25">
      <x:c r="B317" s="58" t="str">
        <x:v>312</x:v>
      </x:c>
      <x:c r="C317" s="6" t="str">
        <x:v>Color Printer</x:v>
      </x:c>
      <x:c r="D317" s="6" t="str">
        <x:v>HP CLJ M452nw</x:v>
      </x:c>
      <x:c r="E317" s="6" t="n">
        <x:v>48</x:v>
      </x:c>
      <x:c r="F317" s="91" t="n">
        <x:v>13080.000000</x:v>
      </x:c>
    </x:row>
    <x:row r="318" spans="1:10" x14ac:dyDescent="0.25">
      <x:c r="B318" s="60" t="str">
        <x:v>313</x:v>
      </x:c>
      <x:c r="C318" s="73" t="str">
        <x:v>Color Printer</x:v>
      </x:c>
      <x:c r="D318" s="73" t="str">
        <x:v>HP CLJ M475DN</x:v>
      </x:c>
      <x:c r="E318" s="73" t="n">
        <x:v>94</x:v>
      </x:c>
      <x:c r="F318" s="98" t="n">
        <x:v>82405.000000</x:v>
      </x:c>
    </x:row>
    <x:row r="319" spans="1:10" x14ac:dyDescent="0.25">
      <x:c r="B319" s="60" t="str">
        <x:v>314</x:v>
      </x:c>
      <x:c r="C319" s="73" t="str">
        <x:v>Color Printer</x:v>
      </x:c>
      <x:c r="D319" s="73" t="str">
        <x:v>HP CLJ M553</x:v>
      </x:c>
      <x:c r="E319" s="73" t="n">
        <x:v>112</x:v>
      </x:c>
      <x:c r="F319" s="98" t="n">
        <x:v>7129.000000</x:v>
      </x:c>
    </x:row>
    <x:row r="320" spans="1:10" x14ac:dyDescent="0.25">
      <x:c r="B320" s="58" t="str">
        <x:v>315</x:v>
      </x:c>
      <x:c r="C320" s="6" t="str">
        <x:v>Color Printer</x:v>
      </x:c>
      <x:c r="D320" s="6" t="str">
        <x:v>HP CLJ M651</x:v>
      </x:c>
      <x:c r="E320" s="6" t="n">
        <x:v>34</x:v>
      </x:c>
      <x:c r="F320" s="91" t="n">
        <x:v>13821.000000</x:v>
      </x:c>
    </x:row>
    <x:row r="321" spans="1:10" x14ac:dyDescent="0.25">
      <x:c r="B321" s="58" t="str">
        <x:v>316</x:v>
      </x:c>
      <x:c r="C321" s="6" t="str">
        <x:v>Color Printer</x:v>
      </x:c>
      <x:c r="D321" s="6" t="str">
        <x:v>HP CLJ M750</x:v>
      </x:c>
      <x:c r="E321" s="6" t="n">
        <x:v>48</x:v>
      </x:c>
      <x:c r="F321" s="91" t="n">
        <x:v>11616.000000</x:v>
      </x:c>
    </x:row>
    <x:row r="322" spans="1:10" x14ac:dyDescent="0.25">
      <x:c r="B322" s="60" t="str">
        <x:v>317</x:v>
      </x:c>
      <x:c r="C322" s="73" t="str">
        <x:v>Color Printer</x:v>
      </x:c>
      <x:c r="D322" s="73" t="str">
        <x:v>HP CLJ M775 MFP</x:v>
      </x:c>
      <x:c r="E322" s="73" t="n">
        <x:v>14</x:v>
      </x:c>
      <x:c r="F322" s="98" t="n">
        <x:v>22613.000000</x:v>
      </x:c>
    </x:row>
    <x:row r="323" spans="1:10" x14ac:dyDescent="0.25">
      <x:c r="B323" s="60" t="str">
        <x:v>318</x:v>
      </x:c>
      <x:c r="C323" s="73" t="str">
        <x:v>Color Printer</x:v>
      </x:c>
      <x:c r="D323" s="73" t="str">
        <x:v>HP LJ CP3505</x:v>
      </x:c>
      <x:c r="E323" s="73" t="n">
        <x:v>3,334</x:v>
      </x:c>
      <x:c r="F323" s="98" t="n">
        <x:v>4442508.000000</x:v>
      </x:c>
    </x:row>
    <x:row r="324" spans="1:10" x14ac:dyDescent="0.25">
      <x:c r="B324" s="58" t="str">
        <x:v>319</x:v>
      </x:c>
      <x:c r="C324" s="6" t="str">
        <x:v>Color Printer</x:v>
      </x:c>
      <x:c r="D324" s="6" t="str">
        <x:v>HP LJ M451nw</x:v>
      </x:c>
      <x:c r="E324" s="6" t="n">
        <x:v>882</x:v>
      </x:c>
      <x:c r="F324" s="91" t="n">
        <x:v>496351.000000</x:v>
      </x:c>
    </x:row>
    <x:row r="325" spans="1:10" x14ac:dyDescent="0.25">
      <x:c r="B325" s="58" t="str">
        <x:v>320</x:v>
      </x:c>
      <x:c r="C325" s="6" t="str">
        <x:v>Color Printer</x:v>
      </x:c>
      <x:c r="D325" s="6" t="str">
        <x:v>Kyocera FS-8650DN</x:v>
      </x:c>
      <x:c r="E325" s="6" t="n">
        <x:v>104</x:v>
      </x:c>
      <x:c r="F325" s="91" t="n">
        <x:v>1132399.000000</x:v>
      </x:c>
    </x:row>
    <x:row r="326" spans="1:10" x14ac:dyDescent="0.25">
      <x:c r="B326" s="60" t="str">
        <x:v>321</x:v>
      </x:c>
      <x:c r="C326" s="73" t="str">
        <x:v>Color Printer</x:v>
      </x:c>
      <x:c r="D326" s="73" t="str">
        <x:v>Kyocera FS-C2126</x:v>
      </x:c>
      <x:c r="E326" s="73" t="n">
        <x:v>52</x:v>
      </x:c>
      <x:c r="F326" s="98" t="n">
        <x:v>32832.000000</x:v>
      </x:c>
    </x:row>
    <x:row r="327" spans="1:10" x14ac:dyDescent="0.25">
      <x:c r="B327" s="60" t="str">
        <x:v>322</x:v>
      </x:c>
      <x:c r="C327" s="73" t="str">
        <x:v>Color Printer</x:v>
      </x:c>
      <x:c r="D327" s="73" t="str">
        <x:v>Kyocera FS-C2626MFP</x:v>
      </x:c>
      <x:c r="E327" s="73" t="n">
        <x:v>152</x:v>
      </x:c>
      <x:c r="F327" s="98" t="n">
        <x:v>23876.000000</x:v>
      </x:c>
    </x:row>
    <x:row r="328" spans="1:10" x14ac:dyDescent="0.25">
      <x:c r="B328" s="58" t="str">
        <x:v>323</x:v>
      </x:c>
      <x:c r="C328" s="6" t="str">
        <x:v>Color Printer</x:v>
      </x:c>
      <x:c r="D328" s="6" t="str">
        <x:v>Kyocera M6526cdn</x:v>
      </x:c>
      <x:c r="E328" s="6" t="n">
        <x:v>48</x:v>
      </x:c>
      <x:c r="F328" s="91" t="n">
        <x:v>42204.000000</x:v>
      </x:c>
    </x:row>
    <x:row r="329" spans="1:10" x14ac:dyDescent="0.25">
      <x:c r="B329" s="58" t="str">
        <x:v>324</x:v>
      </x:c>
      <x:c r="C329" s="6" t="str">
        <x:v>Color Printer</x:v>
      </x:c>
      <x:c r="D329" s="6" t="str">
        <x:v>Kyocera P6030cdn</x:v>
      </x:c>
      <x:c r="E329" s="6" t="n">
        <x:v>52</x:v>
      </x:c>
      <x:c r="F329" s="91" t="n">
        <x:v>87789.000000</x:v>
      </x:c>
    </x:row>
    <x:row r="330" spans="1:10" x14ac:dyDescent="0.25">
      <x:c r="B330" s="60" t="str">
        <x:v>325</x:v>
      </x:c>
      <x:c r="C330" s="73" t="str">
        <x:v>Color Printer</x:v>
      </x:c>
      <x:c r="D330" s="73" t="str">
        <x:v>Lanier LP 137CN</x:v>
      </x:c>
      <x:c r="E330" s="73" t="n">
        <x:v>44</x:v>
      </x:c>
      <x:c r="F330" s="98" t="n">
        <x:v>93192.000000</x:v>
      </x:c>
    </x:row>
    <x:row r="331" spans="1:10" x14ac:dyDescent="0.25">
      <x:c r="B331" s="60" t="str">
        <x:v>326</x:v>
      </x:c>
      <x:c r="C331" s="73" t="str">
        <x:v>Color Printer</x:v>
      </x:c>
      <x:c r="D331" s="73" t="str">
        <x:v>Lanier LP331cn</x:v>
      </x:c>
      <x:c r="E331" s="73" t="n">
        <x:v>1,128</x:v>
      </x:c>
      <x:c r="F331" s="98" t="n">
        <x:v>1495933.000000</x:v>
      </x:c>
    </x:row>
    <x:row r="332" spans="1:10" x14ac:dyDescent="0.25">
      <x:c r="B332" s="58" t="str">
        <x:v>327</x:v>
      </x:c>
      <x:c r="C332" s="6" t="str">
        <x:v>Color Printer</x:v>
      </x:c>
      <x:c r="D332" s="6" t="str">
        <x:v>Ricoh Aficio SP C410dn</x:v>
      </x:c>
      <x:c r="E332" s="6" t="n">
        <x:v>6071</x:v>
      </x:c>
      <x:c r="F332" s="91" t="n">
        <x:v>10973053.000000</x:v>
      </x:c>
    </x:row>
    <x:row r="333" spans="1:10" x14ac:dyDescent="0.25">
      <x:c r="B333" s="58" t="str">
        <x:v>328</x:v>
      </x:c>
      <x:c r="C333" s="6" t="str">
        <x:v>Color Printer</x:v>
      </x:c>
      <x:c r="D333" s="6" t="str">
        <x:v>Ricoh Aficio SP C420dn</x:v>
      </x:c>
      <x:c r="E333" s="6" t="n">
        <x:v>1912</x:v>
      </x:c>
      <x:c r="F333" s="91" t="n">
        <x:v>4653317.000000</x:v>
      </x:c>
    </x:row>
    <x:row r="334" spans="1:10" x14ac:dyDescent="0.25">
      <x:c r="B334" s="60" t="str">
        <x:v>329</x:v>
      </x:c>
      <x:c r="C334" s="73" t="str">
        <x:v>Color Printer</x:v>
      </x:c>
      <x:c r="D334" s="73" t="str">
        <x:v>Ricoh Aficio SP C430DN</x:v>
      </x:c>
      <x:c r="E334" s="73" t="n">
        <x:v>3,340</x:v>
      </x:c>
      <x:c r="F334" s="98" t="n">
        <x:v>7966404.000000</x:v>
      </x:c>
    </x:row>
    <x:row r="335" spans="1:10" x14ac:dyDescent="0.25">
      <x:c r="B335" s="60" t="str">
        <x:v>330</x:v>
      </x:c>
      <x:c r="C335" s="73" t="str">
        <x:v>Color Printer</x:v>
      </x:c>
      <x:c r="D335" s="73" t="str">
        <x:v>Ricoh C252DN</x:v>
      </x:c>
      <x:c r="E335" s="73" t="n">
        <x:v>580</x:v>
      </x:c>
      <x:c r="F335" s="98" t="n">
        <x:v>170049.000000</x:v>
      </x:c>
    </x:row>
    <x:row r="336" spans="1:10" x14ac:dyDescent="0.25">
      <x:c r="B336" s="58" t="str">
        <x:v>331</x:v>
      </x:c>
      <x:c r="C336" s="6" t="str">
        <x:v>Color Printer</x:v>
      </x:c>
      <x:c r="D336" s="6" t="str">
        <x:v>Ricoh MP C305SPF</x:v>
      </x:c>
      <x:c r="E336" s="6" t="n">
        <x:v>330</x:v>
      </x:c>
      <x:c r="F336" s="91" t="n">
        <x:v>499857.000000</x:v>
      </x:c>
    </x:row>
    <x:row r="337" spans="1:10" x14ac:dyDescent="0.25">
      <x:c r="B337" s="58" t="str">
        <x:v>332</x:v>
      </x:c>
      <x:c r="C337" s="6" t="str">
        <x:v>Color Printer</x:v>
      </x:c>
      <x:c r="D337" s="6" t="str">
        <x:v>Ricoh MPC 2551</x:v>
      </x:c>
      <x:c r="E337" s="6" t="n">
        <x:v>814</x:v>
      </x:c>
      <x:c r="F337" s="91" t="n">
        <x:v>1637933.000000</x:v>
      </x:c>
    </x:row>
    <x:row r="338" spans="1:10" x14ac:dyDescent="0.25">
      <x:c r="B338" s="60" t="str">
        <x:v>333</x:v>
      </x:c>
      <x:c r="C338" s="73" t="str">
        <x:v>Color Printer</x:v>
      </x:c>
      <x:c r="D338" s="73" t="str">
        <x:v>Ricoh SP C232DN</x:v>
      </x:c>
      <x:c r="E338" s="73" t="n">
        <x:v>1,452</x:v>
      </x:c>
      <x:c r="F338" s="98" t="n">
        <x:v>391688.000000</x:v>
      </x:c>
    </x:row>
    <x:row r="339" spans="1:10" x14ac:dyDescent="0.25">
      <x:c r="B339" s="60" t="str">
        <x:v>334</x:v>
      </x:c>
      <x:c r="C339" s="73" t="str">
        <x:v>Color Printer</x:v>
      </x:c>
      <x:c r="D339" s="73" t="str">
        <x:v>Ricoh SP C232SF</x:v>
      </x:c>
      <x:c r="E339" s="73" t="n">
        <x:v>214</x:v>
      </x:c>
      <x:c r="F339" s="98" t="n">
        <x:v>41491.000000</x:v>
      </x:c>
    </x:row>
    <x:row r="340" spans="1:10" x14ac:dyDescent="0.25">
      <x:c r="B340" s="58" t="str">
        <x:v>335</x:v>
      </x:c>
      <x:c r="C340" s="6" t="str">
        <x:v>Color Printer</x:v>
      </x:c>
      <x:c r="D340" s="6" t="str">
        <x:v>Ricoh SP C242DN</x:v>
      </x:c>
      <x:c r="E340" s="6" t="n">
        <x:v>3202</x:v>
      </x:c>
      <x:c r="F340" s="91" t="n">
        <x:v>1047853.000000</x:v>
      </x:c>
    </x:row>
    <x:row r="341" spans="1:10" x14ac:dyDescent="0.25">
      <x:c r="B341" s="58" t="str">
        <x:v>336</x:v>
      </x:c>
      <x:c r="C341" s="6" t="str">
        <x:v>Color Printer</x:v>
      </x:c>
      <x:c r="D341" s="6" t="str">
        <x:v>Ricoh SP C242SF</x:v>
      </x:c>
      <x:c r="E341" s="6" t="n">
        <x:v>336</x:v>
      </x:c>
      <x:c r="F341" s="91" t="n">
        <x:v>80118.000000</x:v>
      </x:c>
    </x:row>
    <x:row r="342" spans="1:10" x14ac:dyDescent="0.25">
      <x:c r="B342" s="60" t="str">
        <x:v>337</x:v>
      </x:c>
      <x:c r="C342" s="73" t="str">
        <x:v>Color Printer</x:v>
      </x:c>
      <x:c r="D342" s="73" t="str">
        <x:v>Ricoh SP C262dnw</x:v>
      </x:c>
      <x:c r="E342" s="73" t="n">
        <x:v>22</x:v>
      </x:c>
      <x:c r="F342" s="98" t="n">
        <x:v>16203.000000</x:v>
      </x:c>
    </x:row>
    <x:row r="343" spans="1:10" x14ac:dyDescent="0.25">
      <x:c r="B343" s="60" t="str">
        <x:v>338</x:v>
      </x:c>
      <x:c r="C343" s="73" t="str">
        <x:v>Color Printer</x:v>
      </x:c>
      <x:c r="D343" s="73" t="str">
        <x:v>Ricoh SP C320DN</x:v>
      </x:c>
      <x:c r="E343" s="73" t="n">
        <x:v>1,008</x:v>
      </x:c>
      <x:c r="F343" s="98" t="n">
        <x:v>569119.000000</x:v>
      </x:c>
    </x:row>
    <x:row r="344" spans="1:10" x14ac:dyDescent="0.25">
      <x:c r="B344" s="58" t="str">
        <x:v>339</x:v>
      </x:c>
      <x:c r="C344" s="6" t="str">
        <x:v>Color Printer</x:v>
      </x:c>
      <x:c r="D344" s="6" t="str">
        <x:v>Ricoh SP C440dn</x:v>
      </x:c>
      <x:c r="E344" s="6" t="n">
        <x:v>230</x:v>
      </x:c>
      <x:c r="F344" s="91" t="n">
        <x:v>421891.000000</x:v>
      </x:c>
    </x:row>
    <x:row r="345" spans="1:10" x14ac:dyDescent="0.25">
      <x:c r="B345" s="58" t="str">
        <x:v>340</x:v>
      </x:c>
      <x:c r="C345" s="6" t="str">
        <x:v>Color Printer</x:v>
      </x:c>
      <x:c r="D345" s="6" t="str">
        <x:v>Ricoh SP C820dn </x:v>
      </x:c>
      <x:c r="E345" s="6" t="n">
        <x:v>350</x:v>
      </x:c>
      <x:c r="F345" s="91" t="n">
        <x:v>1950074.000000</x:v>
      </x:c>
    </x:row>
    <x:row r="346" spans="1:10" x14ac:dyDescent="0.25">
      <x:c r="B346" s="60" t="str">
        <x:v>341</x:v>
      </x:c>
      <x:c r="C346" s="73" t="str">
        <x:v>Color Printer</x:v>
      </x:c>
      <x:c r="D346" s="73" t="str">
        <x:v>Ricoh SP C830dn</x:v>
      </x:c>
      <x:c r="E346" s="73" t="n">
        <x:v>316</x:v>
      </x:c>
      <x:c r="F346" s="98" t="n">
        <x:v>2269493.000000</x:v>
      </x:c>
    </x:row>
    <x:row r="347" spans="1:10" x14ac:dyDescent="0.25">
      <x:c r="B347" s="60" t="str">
        <x:v>342</x:v>
      </x:c>
      <x:c r="C347" s="73" t="str">
        <x:v>Color Printer</x:v>
      </x:c>
      <x:c r="D347" s="73" t="str">
        <x:v>Ricoh SP C831DN</x:v>
      </x:c>
      <x:c r="E347" s="73" t="n">
        <x:v>20</x:v>
      </x:c>
      <x:c r="F347" s="98" t="n">
        <x:v>427124.000000</x:v>
      </x:c>
    </x:row>
    <x:row r="348" spans="1:10" x14ac:dyDescent="0.25">
      <x:c r="B348" s="58" t="str">
        <x:v>343</x:v>
      </x:c>
      <x:c r="C348" s="6" t="str">
        <x:v>Color Printer</x:v>
      </x:c>
      <x:c r="D348" s="6" t="str">
        <x:v>Savin CLP37DN</x:v>
      </x:c>
      <x:c r="E348" s="6" t="n">
        <x:v>280</x:v>
      </x:c>
      <x:c r="F348" s="91" t="n">
        <x:v>370807.000000</x:v>
      </x:c>
    </x:row>
    <x:row r="349" spans="1:10" x14ac:dyDescent="0.25">
      <x:c r="B349" s="58" t="str">
        <x:v>344</x:v>
      </x:c>
      <x:c r="C349" s="6" t="str">
        <x:v>Color Printer</x:v>
      </x:c>
      <x:c r="D349" s="6" t="str">
        <x:v>Savin SP 3500SF</x:v>
      </x:c>
      <x:c r="E349" s="6" t="n">
        <x:v>24</x:v>
      </x:c>
      <x:c r="F349" s="91" t="n">
        <x:v>86831.000000</x:v>
      </x:c>
    </x:row>
    <x:row r="350" spans="1:10" x14ac:dyDescent="0.25">
      <x:c r="B350" s="60" t="str">
        <x:v>345</x:v>
      </x:c>
      <x:c r="C350" s="73" t="str">
        <x:v>Color Printer</x:v>
      </x:c>
      <x:c r="D350" s="73" t="str">
        <x:v>Savin SP C320DN</x:v>
      </x:c>
      <x:c r="E350" s="73" t="n">
        <x:v>244</x:v>
      </x:c>
      <x:c r="F350" s="98" t="n">
        <x:v>175882.000000</x:v>
      </x:c>
    </x:row>
    <x:row r="351" spans="1:10" x14ac:dyDescent="0.25">
      <x:c r="B351" s="60" t="str">
        <x:v>346</x:v>
      </x:c>
      <x:c r="C351" s="73" t="str">
        <x:v>Color Printer</x:v>
      </x:c>
      <x:c r="D351" s="73" t="str">
        <x:v>Xerox ColorQube 8570</x:v>
      </x:c>
      <x:c r="E351" s="73" t="n">
        <x:v>16</x:v>
      </x:c>
      <x:c r="F351" s="98" t="n">
        <x:v>22668.000000</x:v>
      </x:c>
    </x:row>
    <x:row r="352" spans="1:10" x14ac:dyDescent="0.25">
      <x:c r="B352" s="58" t="str">
        <x:v>347</x:v>
      </x:c>
      <x:c r="C352" s="6" t="str">
        <x:v>Fax</x:v>
      </x:c>
      <x:c r="D352" s="6" t="str">
        <x:v>Canon 710i</x:v>
      </x:c>
      <x:c r="E352" s="6" t="n">
        <x:v>84</x:v>
      </x:c>
      <x:c r="F352" s="91" t="n">
        <x:v>74290.000000</x:v>
      </x:c>
    </x:row>
    <x:row r="353" spans="1:10" x14ac:dyDescent="0.25">
      <x:c r="B353" s="58" t="str">
        <x:v>348</x:v>
      </x:c>
      <x:c r="C353" s="6" t="str">
        <x:v>Fax</x:v>
      </x:c>
      <x:c r="D353" s="6" t="str">
        <x:v>Canon 720i</x:v>
      </x:c>
      <x:c r="E353" s="6" t="n">
        <x:v>20</x:v>
      </x:c>
      <x:c r="F353" s="91" t="n">
        <x:v>15671.000000</x:v>
      </x:c>
    </x:row>
    <x:row r="354" spans="1:10" x14ac:dyDescent="0.25">
      <x:c r="B354" s="60" t="str">
        <x:v>349</x:v>
      </x:c>
      <x:c r="C354" s="73" t="str">
        <x:v>Fax</x:v>
      </x:c>
      <x:c r="D354" s="73" t="str">
        <x:v>Canon 730i</x:v>
      </x:c>
      <x:c r="E354" s="73" t="n">
        <x:v>99</x:v>
      </x:c>
      <x:c r="F354" s="98" t="n">
        <x:v>20853.000000</x:v>
      </x:c>
    </x:row>
    <x:row r="355" spans="1:10" x14ac:dyDescent="0.25">
      <x:c r="B355" s="60" t="str">
        <x:v>350</x:v>
      </x:c>
      <x:c r="C355" s="73" t="str">
        <x:v>Fax</x:v>
      </x:c>
      <x:c r="D355" s="73" t="str">
        <x:v>Canon Laser Class 810</x:v>
      </x:c>
      <x:c r="E355" s="73" t="n">
        <x:v>34</x:v>
      </x:c>
      <x:c r="F355" s="98" t="n">
        <x:v>7672.000000</x:v>
      </x:c>
    </x:row>
    <x:row r="356" spans="1:10" x14ac:dyDescent="0.25">
      <x:c r="B356" s="58" t="str">
        <x:v>351</x:v>
      </x:c>
      <x:c r="C356" s="6" t="str">
        <x:v>Fax</x:v>
      </x:c>
      <x:c r="D356" s="6" t="str">
        <x:v>Fi-6000NS</x:v>
      </x:c>
      <x:c r="E356" s="6" t="n">
        <x:v>50</x:v>
      </x:c>
      <x:c r="F356" s="91" t="n">
        <x:v>0.000000</x:v>
      </x:c>
    </x:row>
    <x:row r="357" spans="1:10" x14ac:dyDescent="0.25">
      <x:c r="B357" s="58" t="str">
        <x:v>352</x:v>
      </x:c>
      <x:c r="C357" s="6" t="str">
        <x:v>Fax</x:v>
      </x:c>
      <x:c r="D357" s="6" t="str">
        <x:v>RICOH 3320L</x:v>
      </x:c>
      <x:c r="E357" s="6" t="n">
        <x:v>462</x:v>
      </x:c>
      <x:c r="F357" s="91" t="n">
        <x:v>760270.000000</x:v>
      </x:c>
    </x:row>
    <x:row r="358" spans="1:10" x14ac:dyDescent="0.25">
      <x:c r="B358" s="60" t="str">
        <x:v>353</x:v>
      </x:c>
      <x:c r="C358" s="73" t="str">
        <x:v>Fax</x:v>
      </x:c>
      <x:c r="D358" s="73" t="str">
        <x:v>Savin 917</x:v>
      </x:c>
      <x:c r="E358" s="73" t="n">
        <x:v>30</x:v>
      </x:c>
      <x:c r="F358" s="98" t="n">
        <x:v>88186.000000</x:v>
      </x:c>
    </x:row>
    <x:row r="359" spans="1:10" x14ac:dyDescent="0.25">
      <x:c r="B359" s="60" t="str">
        <x:v>354</x:v>
      </x:c>
      <x:c r="C359" s="73" t="str">
        <x:v>inkjet</x:v>
      </x:c>
      <x:c r="D359" s="73" t="str">
        <x:v>HP OJ Color X585</x:v>
      </x:c>
      <x:c r="E359" s="73" t="n">
        <x:v>22</x:v>
      </x:c>
      <x:c r="F359" s="98" t="n">
        <x:v>15014.000000</x:v>
      </x:c>
    </x:row>
    <x:row r="360" spans="1:7" x14ac:dyDescent="0.25">
      <x:c r="B360" s="92"/>
      <x:c r="C360" s="120"/>
      <x:c r="D360" s="120"/>
      <x:c r="E360" s="120"/>
      <x:c r="F360"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Peroid</x:v>
      </x:c>
      <x:c r="C5" s="45" t="str">
        <x:v>Base Cost  (PRE-FPR)</x:v>
      </x:c>
      <x:c r="D5" s="45" t="str">
        <x:v>Overage Cost W/O FPR</x:v>
      </x:c>
      <x:c r="E5" s="45" t="str">
        <x:v>Credits</x:v>
      </x:c>
      <x:c r="F5" s="45" t="str">
        <x:v>FPR Base Cost</x:v>
      </x:c>
      <x:c r="G5" s="45" t="str">
        <x:v>FPR Overage Cost</x:v>
      </x:c>
      <x:c r="H5" s="45" t="str">
        <x:v>Savings / Expense Increase</x:v>
      </x:c>
      <x:c r="I5" s="46" t="str">
        <x:v>Percent Savings</x:v>
      </x:c>
    </x:row>
    <x:row r="6" spans="1:9" hidden="1" x14ac:dyDescent="0.2">
      <x:c r="B6" s="132" t="str">
        <x:v>5</x:v>
      </x:c>
      <x:c r="C6" s="132">
        <x:f ca="1">SUM(C6:C5)</x:f>
        <x:v>0.00</x:v>
      </x:c>
      <x:c r="D6" s="132">
        <x:f ca="1">SUM(D6:D5)</x:f>
        <x:v/>
      </x:c>
      <x:c r="E6" s="132">
        <x:f ca="1">SUM(E6:E5)</x:f>
        <x:v/>
      </x:c>
      <x:c r="F6" s="132">
        <x:f ca="1">SUM(F6:F5)</x:f>
        <x:v/>
      </x:c>
      <x:c r="G6" s="132">
        <x:f ca="1">SUM(G6:G5)</x:f>
        <x:v/>
      </x:c>
      <x:c r="H6" s="132">
        <x:f ca="1">SUM(H6:H5)</x:f>
        <x:v/>
      </x:c>
      <x:c r="I6" s="132"/>
    </x:row>
    <x:row r="7" spans="1:9" x14ac:dyDescent="0.2">
      <x:c r="B7" s="174"/>
      <x:c r="C7" s="174"/>
      <x:c r="D7" s="209" t="str">
        <x:v>What You Would Have Spent Without FPR:</x:v>
      </x:c>
      <x:c r="E7" s="209">
        <x:f ca="1">SUM(C6+D6)</x:f>
        <x:v>133381.19041487278</x:v>
      </x:c>
      <x:c r="F7" s="174"/>
      <x:c r="G7" s="174"/>
      <x:c r="H7" s="174"/>
      <x:c r="I7" s="174"/>
    </x:row>
    <x:row r="8" spans="1:9" x14ac:dyDescent="0.2">
      <x:c r="D8" s="164" t="str">
        <x:v>What You Did Spend With FPR:</x:v>
      </x:c>
      <x:c r="E8" s="210">
        <x:f ca="1">SUM(F6 + G6)</x:f>
        <x:v>0</x:v>
      </x:c>
    </x:row>
    <x:row r="9" spans="1:9" x14ac:dyDescent="0.2">
      <x:c r="D9" s="164" t="str">
        <x:v>What FPR Has Saved you for the Period Reviewed:</x:v>
      </x:c>
      <x:c r="E9" s="210">
        <x:f ca="1">SUM(E7-E8)</x:f>
        <x:v>0</x:v>
      </x:c>
    </x:row>
    <x:row r="10" spans="1:9" x14ac:dyDescent="0.2">
      <x:c r="D10" s="164" t="str">
        <x:v>Credits:</x:v>
      </x:c>
      <x:c r="E10" s="210">
        <x:f ca="1">=E6</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June 2018 - August 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699,066</x:v>
      </x:c>
      <x:c r="C6" s="73">
        <x:v>859,916</x:v>
      </x:c>
      <x:c r="D6" s="165" t="str">
        <x:v>$0.015</x:v>
      </x:c>
      <x:c r="E6" s="181">
        <x:f ca="1">IF(B6=0,"",IF(C6="","",IF(C6&lt;B6,SUM((C6-B6)/B6),SUM((C6-B6)/B6))))</x:f>
        <x:v>5</x:v>
      </x:c>
      <x:c r="F6" s="73">
        <x:f ca="1">IF(C6="","",IF(B6="","",IF(SUM(C6-B6)&lt;0,"0",SUM(C6-B6))))</x:f>
        <x:v>6</x:v>
      </x:c>
      <x:c r="G6" s="73" t="n">
        <x:v>956010</x:v>
      </x:c>
      <x:c r="H6" s="75">
        <x:f ca="1">IF(SUM(F6 - G6) &lt;0,"$0.00",SUM(F6 - G6)*D6)</x:f>
        <x:v>7</x:v>
      </x:c>
      <x:c r="I6" s="75">
        <x:v>0.00</x:v>
      </x:c>
      <x:c r="J6" s="75">
        <x:f ca="1">SUM(F6* 0.0583)</x:f>
        <x:v>8</x:v>
      </x:c>
      <x:c r="K6" s="61">
        <x:f ca="1">SUM((J6-H6)+ I6)</x:f>
        <x:v>9</x:v>
      </x:c>
    </x:row>
    <x:row r="7" spans="1:11" ht="14.25" x14ac:dyDescent="0.3">
      <x:c r="A7" s="58" t="str">
        <x:v>B/W Laser Prints</x:v>
      </x:c>
      <x:c r="B7" s="6">
        <x:v>1,664,970</x:v>
      </x:c>
      <x:c r="C7" s="6">
        <x:v>2,111,616</x:v>
      </x:c>
      <x:c r="D7" s="6">
        <x:v>$0.02</x:v>
      </x:c>
      <x:c r="E7" s="185">
        <x:f ca="1">IF(B7=0,"",IF(C7="","",IF(C7&lt;B7,SUM((C7-B7)/B7),SUM((C7-B7)/B7))))</x:f>
        <x:v>5</x:v>
      </x:c>
      <x:c r="F7" s="6">
        <x:f ca="1">IF(C7="","",IF(B7="","",IF(SUM(C7-B7)&lt;0,"0",SUM(C7-B7))))</x:f>
        <x:v>6</x:v>
      </x:c>
      <x:c r="G7" s="6">
        <x:v>290174</x:v>
      </x:c>
      <x:c r="H7" s="17">
        <x:f ca="1">IF(SUM(F7 - G7) &lt;0,"$0.00",SUM(F7 - G7)*D7)</x:f>
        <x:v>7</x:v>
      </x:c>
      <x:c r="I7" s="17">
        <x:v>0.00</x:v>
      </x:c>
      <x:c r="J7" s="17">
        <x:f ca="1">SUM(F7* 0.0529)</x:f>
        <x:v>8</x:v>
      </x:c>
      <x:c r="K7" s="59">
        <x:f ca="1">SUM((J7-H7)+ I7)</x:f>
        <x:v>9</x:v>
      </x:c>
    </x:row>
    <x:row r="8" spans="1:11" ht="14.25" x14ac:dyDescent="0.3">
      <x:c r="A8" s="169" t="str">
        <x:v>Color Copier (Color Pages)</x:v>
      </x:c>
      <x:c r="B8" s="73">
        <x:v>40,002</x:v>
      </x:c>
      <x:c r="C8" s="73">
        <x:v>127,711</x:v>
      </x:c>
      <x:c r="D8" s="165" t="str">
        <x:v>$0.085</x:v>
      </x:c>
      <x:c r="E8" s="181">
        <x:f ca="1">IF(B8=0,"",IF(C8="","",IF(C8&lt;B8,SUM((C8-B8)/B8),SUM((C8-B8)/B8))))</x:f>
        <x:v>5</x:v>
      </x:c>
      <x:c r="F8" s="73">
        <x:f ca="1">IF(C8="","",IF(B8="","",IF(SUM(C8-B8)&lt;0,"0",SUM(C8-B8))))</x:f>
        <x:v>6</x:v>
      </x:c>
      <x:c r="G8" s="73" t="n">
        <x:v>3777</x:v>
      </x:c>
      <x:c r="H8" s="75">
        <x:f ca="1">IF(SUM(F8 - G8) &lt;0,"$0.00",SUM(F8 - G8)*D8)</x:f>
        <x:v>7</x:v>
      </x:c>
      <x:c r="I8" s="75">
        <x:v>0.00</x:v>
      </x:c>
      <x:c r="J8" s="75">
        <x:f ca="1">SUM(F8* 0.2)</x:f>
        <x:v>8</x:v>
      </x:c>
      <x:c r="K8" s="61">
        <x:f ca="1">SUM((J8-H8)+ I8)</x:f>
        <x:v>9</x:v>
      </x:c>
    </x:row>
    <x:row r="9" spans="1:11" ht="14.25" x14ac:dyDescent="0.3">
      <x:c r="A9" s="58" t="str">
        <x:v>Color Laser Prints</x:v>
      </x:c>
      <x:c r="B9" s="6">
        <x:v>93,240</x:v>
      </x:c>
      <x:c r="C9" s="6">
        <x:v>101,305</x:v>
      </x:c>
      <x:c r="D9" s="6">
        <x:v>$0.18</x:v>
      </x:c>
      <x:c r="E9" s="185">
        <x:f ca="1">IF(B9=0,"",IF(C9="","",IF(C9&lt;B9,SUM((C9-B9)/B9),SUM((C9-B9)/B9))))</x:f>
        <x:v>5</x:v>
      </x:c>
      <x:c r="F9" s="6">
        <x:f ca="1">IF(C9="","",IF(B9="","",IF(SUM(C9-B9)&lt;0,"0",SUM(C9-B9))))</x:f>
        <x:v>6</x:v>
      </x:c>
      <x:c r="G9" s="6">
        <x:v>19512</x:v>
      </x:c>
      <x:c r="H9" s="17">
        <x:f ca="1">IF(SUM(F9 - G9) &lt;0,"$0.00",SUM(F9 - G9)*D9)</x:f>
        <x:v>7</x:v>
      </x:c>
      <x:c r="I9" s="17">
        <x:v>0.00</x:v>
      </x:c>
      <x:c r="J9" s="17">
        <x:f ca="1">SUM(F9* 0.17)</x:f>
        <x:v>8</x:v>
      </x:c>
      <x:c r="K9" s="59">
        <x:f ca="1">SUM((J9-H9)+ I9)</x:f>
        <x:v>9</x:v>
      </x:c>
    </x:row>
    <x:row r="10" spans="1:11" ht="15" x14ac:dyDescent="0.3">
      <x:c r="A10" s="211" t="str">
        <x:v/>
      </x:c>
      <x:c r="B10" s="174"/>
      <x:c r="C10" s="174"/>
      <x:c r="D10" s="174"/>
      <x:c r="E10" s="174"/>
      <x:c r="F10" s="174"/>
      <x:c r="G10" s="174"/>
      <x:c r="H10" s="174"/>
      <x:c r="I10" s="174"/>
      <x:c r="J10" s="174"/>
      <x:c r="K10" s="174"/>
      <x:mergeCells count="1">
        <x:mergeCell ref="A10:I10"/>
      </x:mergeCells>
    </x:row>
    <x:row r="12" spans="1:11" ht="15" x14ac:dyDescent="0.3">
      <x:c r="A12" s="194" t="str">
        <x:v>March 2018 - May 2018</x:v>
      </x:c>
      <x:c r="B12" s="194"/>
      <x:c r="C12" s="194"/>
      <x:c r="D12" s="194"/>
      <x:c r="E12" s="194"/>
      <x:c r="F12" s="194"/>
      <x:c r="G12" s="194"/>
      <x:c r="H12" s="194"/>
      <x:c r="I12" s="194"/>
      <x:c r="J12" s="194"/>
      <x:c r="K12" s="194"/>
    </x:row>
    <x:row r="13">
      <x:c r="A13" s="47" t="str">
        <x:v>Meter Type Description</x:v>
      </x:c>
      <x:c r="B13" s="45" t="str">
        <x:v>Quarterly Contracted Volume</x:v>
      </x:c>
      <x:c r="C13" s="45" t="str">
        <x:v>Actual Quarterly Volume</x:v>
      </x:c>
      <x:c r="D13" s="45" t="str">
        <x:v>FPR Overage Rate</x:v>
      </x:c>
      <x:c r="E13" s="45" t="str">
        <x:v>% Volume Increase / Decrease</x:v>
      </x:c>
      <x:c r="F13" s="45" t="str">
        <x:v>Overage Volumes</x:v>
      </x:c>
      <x:c r="G13" s="45" t="str">
        <x:v>Rollover Volume</x:v>
      </x:c>
      <x:c r="H13" s="45" t="str">
        <x:v>Current Overage Expense</x:v>
      </x:c>
      <x:c r="I13" s="45" t="str">
        <x:v>Credits</x:v>
      </x:c>
      <x:c r="J13" s="45" t="str">
        <x:v>Overage Cost W/O FPR</x:v>
      </x:c>
      <x:c r="K13" s="46" t="str">
        <x:v>Net Overage Savings / Cost Increase</x:v>
      </x:c>
    </x:row>
    <x:row r="14" spans="1:11" ht="14.25" x14ac:dyDescent="0.3">
      <x:c r="A14" s="169" t="str">
        <x:v>B/W Copies</x:v>
      </x:c>
      <x:c r="B14" s="73">
        <x:v>699,066</x:v>
      </x:c>
      <x:c r="C14" s="73">
        <x:v>785,326</x:v>
      </x:c>
      <x:c r="D14" s="165" t="str">
        <x:v>$0.015</x:v>
      </x:c>
      <x:c r="E14" s="181">
        <x:f ca="1">IF(B14=0,"",IF(C14="","",IF(C14&lt;B14,SUM((C14-B14)/B14),SUM((C14-B14)/B14))))</x:f>
        <x:v>5</x:v>
      </x:c>
      <x:c r="F14" s="73">
        <x:f ca="1">IF(C14="","",IF(B14="","",IF(SUM(C14-B14)&lt;0,"0",SUM(C14-B14))))</x:f>
        <x:v>6</x:v>
      </x:c>
      <x:c r="G14" s="73" t="n">
        <x:v>0</x:v>
      </x:c>
      <x:c r="H14" s="75">
        <x:f ca="1">IF(SUM(F14 - G14) &lt;0,"$0.00",SUM(F14 - G14)*D14)</x:f>
        <x:v>7</x:v>
      </x:c>
      <x:c r="I14" s="75">
        <x:v>0.00</x:v>
      </x:c>
      <x:c r="J14" s="75">
        <x:f ca="1">SUM(F14* 0.0583)</x:f>
        <x:v>8</x:v>
      </x:c>
      <x:c r="K14" s="61">
        <x:f ca="1">SUM((J14-H14)+ I14)</x:f>
        <x:v>9</x:v>
      </x:c>
    </x:row>
    <x:row r="15" spans="1:11" ht="14.25" x14ac:dyDescent="0.3">
      <x:c r="A15" s="58" t="str">
        <x:v>B/W Laser Prints</x:v>
      </x:c>
      <x:c r="B15" s="6">
        <x:v>1,664,970</x:v>
      </x:c>
      <x:c r="C15" s="6">
        <x:v>1,995,540</x:v>
      </x:c>
      <x:c r="D15" s="6">
        <x:v>$0.02</x:v>
      </x:c>
      <x:c r="E15" s="185">
        <x:f ca="1">IF(B15=0,"",IF(C15="","",IF(C15&lt;B15,SUM((C15-B15)/B15),SUM((C15-B15)/B15))))</x:f>
        <x:v>5</x:v>
      </x:c>
      <x:c r="F15" s="6">
        <x:f ca="1">IF(C15="","",IF(B15="","",IF(SUM(C15-B15)&lt;0,"0",SUM(C15-B15))))</x:f>
        <x:v>6</x:v>
      </x:c>
      <x:c r="G15" s="6">
        <x:v>0</x:v>
      </x:c>
      <x:c r="H15" s="17">
        <x:f ca="1">IF(SUM(F15 - G15) &lt;0,"$0.00",SUM(F15 - G15)*D15)</x:f>
        <x:v>7</x:v>
      </x:c>
      <x:c r="I15" s="17">
        <x:v>0.00</x:v>
      </x:c>
      <x:c r="J15" s="17">
        <x:f ca="1">SUM(F15* 0.0529)</x:f>
        <x:v>8</x:v>
      </x:c>
      <x:c r="K15" s="59">
        <x:f ca="1">SUM((J15-H15)+ I15)</x:f>
        <x:v>9</x:v>
      </x:c>
    </x:row>
    <x:row r="16" spans="1:11" ht="14.25" x14ac:dyDescent="0.3">
      <x:c r="A16" s="169" t="str">
        <x:v>Color Copier (Color Pages)</x:v>
      </x:c>
      <x:c r="B16" s="73">
        <x:v>40,002</x:v>
      </x:c>
      <x:c r="C16" s="73">
        <x:v>118,524</x:v>
      </x:c>
      <x:c r="D16" s="165" t="str">
        <x:v>$0.085</x:v>
      </x:c>
      <x:c r="E16" s="181">
        <x:f ca="1">IF(B16=0,"",IF(C16="","",IF(C16&lt;B16,SUM((C16-B16)/B16),SUM((C16-B16)/B16))))</x:f>
        <x:v>5</x:v>
      </x:c>
      <x:c r="F16" s="73">
        <x:f ca="1">IF(C16="","",IF(B16="","",IF(SUM(C16-B16)&lt;0,"0",SUM(C16-B16))))</x:f>
        <x:v>6</x:v>
      </x:c>
      <x:c r="G16" s="73" t="n">
        <x:v>0</x:v>
      </x:c>
      <x:c r="H16" s="75">
        <x:f ca="1">IF(SUM(F16 - G16) &lt;0,"$0.00",SUM(F16 - G16)*D16)</x:f>
        <x:v>7</x:v>
      </x:c>
      <x:c r="I16" s="75">
        <x:v>0.00</x:v>
      </x:c>
      <x:c r="J16" s="75">
        <x:f ca="1">SUM(F16* 0.2)</x:f>
        <x:v>8</x:v>
      </x:c>
      <x:c r="K16" s="61">
        <x:f ca="1">SUM((J16-H16)+ I16)</x:f>
        <x:v>9</x:v>
      </x:c>
    </x:row>
    <x:row r="17" spans="1:11" ht="14.25" x14ac:dyDescent="0.3">
      <x:c r="A17" s="58" t="str">
        <x:v>Color Laser Prints</x:v>
      </x:c>
      <x:c r="B17" s="6">
        <x:v>93,240</x:v>
      </x:c>
      <x:c r="C17" s="6">
        <x:v>98,721</x:v>
      </x:c>
      <x:c r="D17" s="6">
        <x:v>$0.18</x:v>
      </x:c>
      <x:c r="E17" s="185">
        <x:f ca="1">IF(B17=0,"",IF(C17="","",IF(C17&lt;B17,SUM((C17-B17)/B17),SUM((C17-B17)/B17))))</x:f>
        <x:v>5</x:v>
      </x:c>
      <x:c r="F17" s="6">
        <x:f ca="1">IF(C17="","",IF(B17="","",IF(SUM(C17-B17)&lt;0,"0",SUM(C17-B17))))</x:f>
        <x:v>6</x:v>
      </x:c>
      <x:c r="G17" s="6">
        <x:v>0</x:v>
      </x:c>
      <x:c r="H17" s="17">
        <x:f ca="1">IF(SUM(F17 - G17) &lt;0,"$0.00",SUM(F17 - G17)*D17)</x:f>
        <x:v>7</x:v>
      </x:c>
      <x:c r="I17" s="17">
        <x:v>0.00</x:v>
      </x:c>
      <x:c r="J17" s="17">
        <x:f ca="1">SUM(F17* 0.17)</x:f>
        <x:v>8</x:v>
      </x:c>
      <x:c r="K17" s="59">
        <x:f ca="1">SUM((J17-H17)+ I17)</x:f>
        <x:v>9</x:v>
      </x:c>
    </x:row>
    <x:row r="18" spans="1:11" ht="15" x14ac:dyDescent="0.3">
      <x:c r="A18" s="211" t="str">
        <x:v/>
      </x:c>
      <x:c r="B18" s="174"/>
      <x:c r="C18" s="174"/>
      <x:c r="D18" s="174"/>
      <x:c r="E18" s="174"/>
      <x:c r="F18" s="174"/>
      <x:c r="G18" s="174"/>
      <x:c r="H18" s="174"/>
      <x:c r="I18" s="174"/>
      <x:c r="J18" s="174"/>
      <x:c r="K18" s="174"/>
      <x:mergeCells count="1">
        <x:mergeCell ref="A18:I18"/>
      </x:mergeCells>
    </x:row>
    <x:row r="20" spans="1:11" ht="15" x14ac:dyDescent="0.3">
      <x:c r="A20" s="194" t="str">
        <x:v>September 2017 - February 2018</x:v>
      </x:c>
      <x:c r="B20" s="194"/>
      <x:c r="C20" s="194"/>
      <x:c r="D20" s="194"/>
      <x:c r="E20" s="194"/>
      <x:c r="F20" s="194"/>
      <x:c r="G20" s="194"/>
      <x:c r="H20" s="194"/>
      <x:c r="I20" s="194"/>
      <x:c r="J20" s="194"/>
      <x:c r="K20" s="194"/>
    </x:row>
    <x:row r="21">
      <x:c r="A21" s="47" t="str">
        <x:v>Meter Type Description</x:v>
      </x:c>
      <x:c r="B21" s="45" t="str">
        <x:v>Quarterly Contracted Volume</x:v>
      </x:c>
      <x:c r="C21" s="45" t="str">
        <x:v>Actual Quarterly Volume</x:v>
      </x:c>
      <x:c r="D21" s="45" t="str">
        <x:v>FPR Overage Rate</x:v>
      </x:c>
      <x:c r="E21" s="45" t="str">
        <x:v>% Volume Increase / Decrease</x:v>
      </x:c>
      <x:c r="F21" s="45" t="str">
        <x:v>Overage Volumes</x:v>
      </x:c>
      <x:c r="G21" s="45" t="str">
        <x:v>Rollover Volume</x:v>
      </x:c>
      <x:c r="H21" s="45" t="str">
        <x:v>Current Overage Expense</x:v>
      </x:c>
      <x:c r="I21" s="45" t="str">
        <x:v>Credits</x:v>
      </x:c>
      <x:c r="J21" s="45" t="str">
        <x:v>Overage Cost W/O FPR</x:v>
      </x:c>
      <x:c r="K21" s="46" t="str">
        <x:v>Net Overage Savings / Cost Increase</x:v>
      </x:c>
    </x:row>
    <x:row r="22" spans="1:11" ht="14.25" x14ac:dyDescent="0.3">
      <x:c r="A22" s="169" t="str">
        <x:v>B/W Copies</x:v>
      </x:c>
      <x:c r="B22" s="73">
        <x:v>1,398,132</x:v>
      </x:c>
      <x:c r="C22" s="73">
        <x:v>1,615,266</x:v>
      </x:c>
      <x:c r="D22" s="165" t="str">
        <x:v>$0.015</x:v>
      </x:c>
      <x:c r="E22" s="181">
        <x:f ca="1">IF(B22=0,"",IF(C22="","",IF(C22&lt;B22,SUM((C22-B22)/B22),SUM((C22-B22)/B22))))</x:f>
        <x:v>5</x:v>
      </x:c>
      <x:c r="F22" s="73">
        <x:f ca="1">IF(C22="","",IF(B22="","",IF(SUM(C22-B22)&lt;0,"0",SUM(C22-B22))))</x:f>
        <x:v>6</x:v>
      </x:c>
      <x:c r="G22" s="73" t="n">
        <x:v>1208484</x:v>
      </x:c>
      <x:c r="H22" s="75">
        <x:f ca="1">IF(SUM(F22 - G22) &lt;0,"$0.00",SUM(F22 - G22)*D22)</x:f>
        <x:v>7</x:v>
      </x:c>
      <x:c r="I22" s="75">
        <x:v>10409.18</x:v>
      </x:c>
      <x:c r="J22" s="75">
        <x:f ca="1">SUM(F22* 0.0583)</x:f>
        <x:v>8</x:v>
      </x:c>
      <x:c r="K22" s="61">
        <x:f ca="1">SUM((J22-H22)+ I22)</x:f>
        <x:v>9</x:v>
      </x:c>
    </x:row>
    <x:row r="23" spans="1:11" ht="14.25" x14ac:dyDescent="0.3">
      <x:c r="A23" s="58" t="str">
        <x:v>B/W Laser Prints</x:v>
      </x:c>
      <x:c r="B23" s="6">
        <x:v>3,329,940</x:v>
      </x:c>
      <x:c r="C23" s="6">
        <x:v>4,033,649</x:v>
      </x:c>
      <x:c r="D23" s="6">
        <x:v>$0.02</x:v>
      </x:c>
      <x:c r="E23" s="185">
        <x:f ca="1">IF(B23=0,"",IF(C23="","",IF(C23&lt;B23,SUM((C23-B23)/B23),SUM((C23-B23)/B23))))</x:f>
        <x:v>5</x:v>
      </x:c>
      <x:c r="F23" s="6">
        <x:f ca="1">IF(C23="","",IF(B23="","",IF(SUM(C23-B23)&lt;0,"0",SUM(C23-B23))))</x:f>
        <x:v>6</x:v>
      </x:c>
      <x:c r="G23" s="6">
        <x:v>10545</x:v>
      </x:c>
      <x:c r="H23" s="17">
        <x:f ca="1">IF(SUM(F23 - G23) &lt;0,"$0.00",SUM(F23 - G23)*D23)</x:f>
        <x:v>7</x:v>
      </x:c>
      <x:c r="I23" s="17">
        <x:v>0.00</x:v>
      </x:c>
      <x:c r="J23" s="17">
        <x:f ca="1">SUM(F23* 0.0529)</x:f>
        <x:v>8</x:v>
      </x:c>
      <x:c r="K23" s="59">
        <x:f ca="1">SUM((J23-H23)+ I23)</x:f>
        <x:v>9</x:v>
      </x:c>
    </x:row>
    <x:row r="24" spans="1:11" ht="14.25" x14ac:dyDescent="0.3">
      <x:c r="A24" s="169" t="str">
        <x:v>Color Copier (Color Pages)</x:v>
      </x:c>
      <x:c r="B24" s="73">
        <x:v>80,004</x:v>
      </x:c>
      <x:c r="C24" s="73">
        <x:v>237,693</x:v>
      </x:c>
      <x:c r="D24" s="165" t="str">
        <x:v>$0.085</x:v>
      </x:c>
      <x:c r="E24" s="181">
        <x:f ca="1">IF(B24=0,"",IF(C24="","",IF(C24&lt;B24,SUM((C24-B24)/B24),SUM((C24-B24)/B24))))</x:f>
        <x:v>5</x:v>
      </x:c>
      <x:c r="F24" s="73">
        <x:f ca="1">IF(C24="","",IF(B24="","",IF(SUM(C24-B24)&lt;0,"0",SUM(C24-B24))))</x:f>
        <x:v>6</x:v>
      </x:c>
      <x:c r="G24" s="73" t="n">
        <x:v>2035</x:v>
      </x:c>
      <x:c r="H24" s="75">
        <x:f ca="1">IF(SUM(F24 - G24) &lt;0,"$0.00",SUM(F24 - G24)*D24)</x:f>
        <x:v>7</x:v>
      </x:c>
      <x:c r="I24" s="75">
        <x:v>0.00</x:v>
      </x:c>
      <x:c r="J24" s="75">
        <x:f ca="1">SUM(F24* 0.2)</x:f>
        <x:v>8</x:v>
      </x:c>
      <x:c r="K24" s="61">
        <x:f ca="1">SUM((J24-H24)+ I24)</x:f>
        <x:v>9</x:v>
      </x:c>
    </x:row>
    <x:row r="25" spans="1:11" ht="14.25" x14ac:dyDescent="0.3">
      <x:c r="A25" s="58" t="str">
        <x:v>Color Laser Prints</x:v>
      </x:c>
      <x:c r="B25" s="6">
        <x:v>186,480</x:v>
      </x:c>
      <x:c r="C25" s="6">
        <x:v>202,253</x:v>
      </x:c>
      <x:c r="D25" s="6">
        <x:v>$0.18</x:v>
      </x:c>
      <x:c r="E25" s="185">
        <x:f ca="1">IF(B25=0,"",IF(C25="","",IF(C25&lt;B25,SUM((C25-B25)/B25),SUM((C25-B25)/B25))))</x:f>
        <x:v>5</x:v>
      </x:c>
      <x:c r="F25" s="6">
        <x:f ca="1">IF(C25="","",IF(B25="","",IF(SUM(C25-B25)&lt;0,"0",SUM(C25-B25))))</x:f>
        <x:v>6</x:v>
      </x:c>
      <x:c r="G25" s="6">
        <x:v>0</x:v>
      </x:c>
      <x:c r="H25" s="17">
        <x:f ca="1">IF(SUM(F25 - G25) &lt;0,"$0.00",SUM(F25 - G25)*D25)</x:f>
        <x:v>7</x:v>
      </x:c>
      <x:c r="I25" s="17">
        <x:v>0.00</x:v>
      </x:c>
      <x:c r="J25" s="17">
        <x:f ca="1">SUM(F25* 0.17)</x:f>
        <x:v>8</x:v>
      </x:c>
      <x:c r="K25" s="59">
        <x:f ca="1">SUM((J25-H25)+ I25)</x:f>
        <x:v>9</x:v>
      </x:c>
    </x:row>
    <x:row r="26" spans="1:11" ht="15" x14ac:dyDescent="0.3">
      <x:c r="A26" s="211" t="str">
        <x:v>Volume Amendment #118 effective September 1, 2017.			
There are an additional 10,545 B/W Laser Prints banked for meter resets on the following:			
FPR50500   2,771 B/W Laser Prints    BR1039			
FPR50499   1,078 B/W Laser Prints    BR1039			
FPR48774   6,696 B/W Laser Prints    BR1080			
</x:v>
      </x:c>
      <x:c r="B26" s="174"/>
      <x:c r="C26" s="174"/>
      <x:c r="D26" s="174"/>
      <x:c r="E26" s="174"/>
      <x:c r="F26" s="174"/>
      <x:c r="G26" s="174"/>
      <x:c r="H26" s="174"/>
      <x:c r="I26" s="174"/>
      <x:c r="J26" s="174"/>
      <x:c r="K26" s="174"/>
      <x:mergeCells count="1">
        <x:mergeCell ref="A26:I26"/>
      </x:mergeCells>
    </x:row>
    <x:row r="28" spans="1:11" ht="15" x14ac:dyDescent="0.3">
      <x:c r="A28" s="194" t="str">
        <x:v>June 2017 - August 2017</x:v>
      </x:c>
      <x:c r="B28" s="194"/>
      <x:c r="C28" s="194"/>
      <x:c r="D28" s="194"/>
      <x:c r="E28" s="194"/>
      <x:c r="F28" s="194"/>
      <x:c r="G28" s="194"/>
      <x:c r="H28" s="194"/>
      <x:c r="I28" s="194"/>
      <x:c r="J28" s="194"/>
      <x:c r="K28" s="194"/>
    </x:row>
    <x:row r="29">
      <x:c r="A29" s="47" t="str">
        <x:v>Meter Type Description</x:v>
      </x:c>
      <x:c r="B29" s="45" t="str">
        <x:v>Quarterly Contracted Volume</x:v>
      </x:c>
      <x:c r="C29" s="45" t="str">
        <x:v>Actual Quarterly Volume</x:v>
      </x:c>
      <x:c r="D29" s="45" t="str">
        <x:v>FPR Overage Rate</x:v>
      </x:c>
      <x:c r="E29" s="45" t="str">
        <x:v>% Volume Increase / Decrease</x:v>
      </x:c>
      <x:c r="F29" s="45" t="str">
        <x:v>Overage Volumes</x:v>
      </x:c>
      <x:c r="G29" s="45" t="str">
        <x:v>Rollover Volume</x:v>
      </x:c>
      <x:c r="H29" s="45" t="str">
        <x:v>Current Overage Expense</x:v>
      </x:c>
      <x:c r="I29" s="45" t="str">
        <x:v>Credits</x:v>
      </x:c>
      <x:c r="J29" s="45" t="str">
        <x:v>Overage Cost W/O FPR</x:v>
      </x:c>
      <x:c r="K29" s="46" t="str">
        <x:v>Net Overage Savings / Cost Increase</x:v>
      </x:c>
    </x:row>
    <x:row r="30" spans="1:11" ht="14.25" x14ac:dyDescent="0.3">
      <x:c r="A30" s="169" t="str">
        <x:v>B/W Copies</x:v>
      </x:c>
      <x:c r="B30" s="73">
        <x:v>926,850</x:v>
      </x:c>
      <x:c r="C30" s="73">
        <x:v>777,022</x:v>
      </x:c>
      <x:c r="D30" s="165" t="str">
        <x:v>$0.015</x:v>
      </x:c>
      <x:c r="E30" s="181">
        <x:f ca="1">IF(B30=0,"",IF(C30="","",IF(C30&lt;B30,SUM((C30-B30)/B30),SUM((C30-B30)/B30))))</x:f>
        <x:v>5</x:v>
      </x:c>
      <x:c r="F30" s="73">
        <x:f ca="1">IF(C30="","",IF(B30="","",IF(SUM(C30-B30)&lt;0,"0",SUM(C30-B30))))</x:f>
        <x:v>6</x:v>
      </x:c>
      <x:c r="G30" s="73" t="n">
        <x:v>1058656</x:v>
      </x:c>
      <x:c r="H30" s="75">
        <x:f ca="1">IF(SUM(F30 - G30) &lt;0,"$0.00",SUM(F30 - G30)*D30)</x:f>
        <x:v>7</x:v>
      </x:c>
      <x:c r="I30" s="75">
        <x:v>0.00</x:v>
      </x:c>
      <x:c r="J30" s="75">
        <x:f ca="1">SUM(F30* 0.0583)</x:f>
        <x:v>8</x:v>
      </x:c>
      <x:c r="K30" s="61">
        <x:f ca="1">SUM((J30-H30)+ I30)</x:f>
        <x:v>9</x:v>
      </x:c>
    </x:row>
    <x:row r="31" spans="1:11" ht="14.25" x14ac:dyDescent="0.3">
      <x:c r="A31" s="58" t="str">
        <x:v>B/W Laser Prints</x:v>
      </x:c>
      <x:c r="B31" s="6">
        <x:v>1,664,970</x:v>
      </x:c>
      <x:c r="C31" s="6">
        <x:v>2,204,451</x:v>
      </x:c>
      <x:c r="D31" s="6">
        <x:v>$0.02</x:v>
      </x:c>
      <x:c r="E31" s="185">
        <x:f ca="1">IF(B31=0,"",IF(C31="","",IF(C31&lt;B31,SUM((C31-B31)/B31),SUM((C31-B31)/B31))))</x:f>
        <x:v>5</x:v>
      </x:c>
      <x:c r="F31" s="6">
        <x:f ca="1">IF(C31="","",IF(B31="","",IF(SUM(C31-B31)&lt;0,"0",SUM(C31-B31))))</x:f>
        <x:v>6</x:v>
      </x:c>
      <x:c r="G31" s="6">
        <x:v>8026</x:v>
      </x:c>
      <x:c r="H31" s="17">
        <x:f ca="1">IF(SUM(F31 - G31) &lt;0,"$0.00",SUM(F31 - G31)*D31)</x:f>
        <x:v>7</x:v>
      </x:c>
      <x:c r="I31" s="17">
        <x:v>0.00</x:v>
      </x:c>
      <x:c r="J31" s="17">
        <x:f ca="1">SUM(F31* 0.0529)</x:f>
        <x:v>8</x:v>
      </x:c>
      <x:c r="K31" s="59">
        <x:f ca="1">SUM((J31-H31)+ I31)</x:f>
        <x:v>9</x:v>
      </x:c>
    </x:row>
    <x:row r="32" spans="1:11" ht="14.25" x14ac:dyDescent="0.3">
      <x:c r="A32" s="169" t="str">
        <x:v>Color Copier (Color Pages)</x:v>
      </x:c>
      <x:c r="B32" s="73">
        <x:v>36,960</x:v>
      </x:c>
      <x:c r="C32" s="73">
        <x:v>34,925</x:v>
      </x:c>
      <x:c r="D32" s="165" t="str">
        <x:v>$0.085</x:v>
      </x:c>
      <x:c r="E32" s="181">
        <x:f ca="1">IF(B32=0,"",IF(C32="","",IF(C32&lt;B32,SUM((C32-B32)/B32),SUM((C32-B32)/B32))))</x:f>
        <x:v>5</x:v>
      </x:c>
      <x:c r="F32" s="73">
        <x:f ca="1">IF(C32="","",IF(B32="","",IF(SUM(C32-B32)&lt;0,"0",SUM(C32-B32))))</x:f>
        <x:v>6</x:v>
      </x:c>
      <x:c r="G32" s="73" t="n">
        <x:v>0</x:v>
      </x:c>
      <x:c r="H32" s="75">
        <x:f ca="1">IF(SUM(F32 - G32) &lt;0,"$0.00",SUM(F32 - G32)*D32)</x:f>
        <x:v>7</x:v>
      </x:c>
      <x:c r="I32" s="75">
        <x:v>0.00</x:v>
      </x:c>
      <x:c r="J32" s="75">
        <x:f ca="1">SUM(F32* 0.2)</x:f>
        <x:v>8</x:v>
      </x:c>
      <x:c r="K32" s="61">
        <x:f ca="1">SUM((J32-H32)+ I32)</x:f>
        <x:v>9</x:v>
      </x:c>
    </x:row>
    <x:row r="33" spans="1:11" ht="14.25" x14ac:dyDescent="0.3">
      <x:c r="A33" s="58" t="str">
        <x:v>Color Laser Prints</x:v>
      </x:c>
      <x:c r="B33" s="6">
        <x:v>93,240</x:v>
      </x:c>
      <x:c r="C33" s="6">
        <x:v>99,945</x:v>
      </x:c>
      <x:c r="D33" s="6">
        <x:v>$0.18</x:v>
      </x:c>
      <x:c r="E33" s="185">
        <x:f ca="1">IF(B33=0,"",IF(C33="","",IF(C33&lt;B33,SUM((C33-B33)/B33),SUM((C33-B33)/B33))))</x:f>
        <x:v>5</x:v>
      </x:c>
      <x:c r="F33" s="6">
        <x:f ca="1">IF(C33="","",IF(B33="","",IF(SUM(C33-B33)&lt;0,"0",SUM(C33-B33))))</x:f>
        <x:v>6</x:v>
      </x:c>
      <x:c r="G33" s="6">
        <x:v>3316</x:v>
      </x:c>
      <x:c r="H33" s="17">
        <x:f ca="1">IF(SUM(F33 - G33) &lt;0,"$0.00",SUM(F33 - G33)*D33)</x:f>
        <x:v>7</x:v>
      </x:c>
      <x:c r="I33" s="17">
        <x:v>0.00</x:v>
      </x:c>
      <x:c r="J33" s="17">
        <x:f ca="1">SUM(F33* 0.17)</x:f>
        <x:v>8</x:v>
      </x:c>
      <x:c r="K33" s="59">
        <x:f ca="1">SUM((J33-H33)+ I33)</x:f>
        <x:v>9</x:v>
      </x:c>
    </x:row>
    <x:row r="34" spans="1:11" ht="15" x14ac:dyDescent="0.3">
      <x:c r="A34" s="211" t="str">
        <x:v/>
      </x:c>
      <x:c r="B34" s="174"/>
      <x:c r="C34" s="174"/>
      <x:c r="D34" s="174"/>
      <x:c r="E34" s="174"/>
      <x:c r="F34" s="174"/>
      <x:c r="G34" s="174"/>
      <x:c r="H34" s="174"/>
      <x:c r="I34" s="174"/>
      <x:c r="J34" s="174"/>
      <x:c r="K34" s="174"/>
      <x:mergeCells count="1">
        <x:mergeCell ref="A34:I34"/>
      </x:mergeCells>
    </x:row>
    <x:row r="36" spans="1:11" ht="15" x14ac:dyDescent="0.3">
      <x:c r="A36" s="194" t="str">
        <x:v>March 2017 - May 2017</x:v>
      </x:c>
      <x:c r="B36" s="194"/>
      <x:c r="C36" s="194"/>
      <x:c r="D36" s="194"/>
      <x:c r="E36" s="194"/>
      <x:c r="F36" s="194"/>
      <x:c r="G36" s="194"/>
      <x:c r="H36" s="194"/>
      <x:c r="I36" s="194"/>
      <x:c r="J36" s="194"/>
      <x:c r="K36" s="194"/>
    </x:row>
    <x:row r="37">
      <x:c r="A37" s="47" t="str">
        <x:v>Meter Type Description</x:v>
      </x:c>
      <x:c r="B37" s="45" t="str">
        <x:v>Quarterly Contracted Volume</x:v>
      </x:c>
      <x:c r="C37" s="45" t="str">
        <x:v>Actual Quarterly Volume</x:v>
      </x:c>
      <x:c r="D37" s="45" t="str">
        <x:v>FPR Overage Rate</x:v>
      </x:c>
      <x:c r="E37" s="45" t="str">
        <x:v>% Volume Increase / Decrease</x:v>
      </x:c>
      <x:c r="F37" s="45" t="str">
        <x:v>Overage Volumes</x:v>
      </x:c>
      <x:c r="G37" s="45" t="str">
        <x:v>Rollover Volume</x:v>
      </x:c>
      <x:c r="H37" s="45" t="str">
        <x:v>Current Overage Expense</x:v>
      </x:c>
      <x:c r="I37" s="45" t="str">
        <x:v>Credits</x:v>
      </x:c>
      <x:c r="J37" s="45" t="str">
        <x:v>Overage Cost W/O FPR</x:v>
      </x:c>
      <x:c r="K37" s="46" t="str">
        <x:v>Net Overage Savings / Cost Increase</x:v>
      </x:c>
    </x:row>
    <x:row r="38" spans="1:11" ht="14.25" x14ac:dyDescent="0.3">
      <x:c r="A38" s="169" t="str">
        <x:v>B/W Copies</x:v>
      </x:c>
      <x:c r="B38" s="73">
        <x:v>924,450</x:v>
      </x:c>
      <x:c r="C38" s="73">
        <x:v>821,804</x:v>
      </x:c>
      <x:c r="D38" s="165" t="str">
        <x:v>$0.015</x:v>
      </x:c>
      <x:c r="E38" s="181">
        <x:f ca="1">IF(B38=0,"",IF(C38="","",IF(C38&lt;B38,SUM((C38-B38)/B38),SUM((C38-B38)/B38))))</x:f>
        <x:v>5</x:v>
      </x:c>
      <x:c r="F38" s="73">
        <x:f ca="1">IF(C38="","",IF(B38="","",IF(SUM(C38-B38)&lt;0,"0",SUM(C38-B38))))</x:f>
        <x:v>6</x:v>
      </x:c>
      <x:c r="G38" s="73" t="n">
        <x:v>956010</x:v>
      </x:c>
      <x:c r="H38" s="75">
        <x:f ca="1">IF(SUM(F38 - G38) &lt;0,"$0.00",SUM(F38 - G38)*D38)</x:f>
        <x:v>7</x:v>
      </x:c>
      <x:c r="I38" s="75">
        <x:v>0.00</x:v>
      </x:c>
      <x:c r="J38" s="75">
        <x:f ca="1">SUM(F38* 0.0583)</x:f>
        <x:v>8</x:v>
      </x:c>
      <x:c r="K38" s="61">
        <x:f ca="1">SUM((J38-H38)+ I38)</x:f>
        <x:v>9</x:v>
      </x:c>
    </x:row>
    <x:row r="39" spans="1:11" ht="14.25" x14ac:dyDescent="0.3">
      <x:c r="A39" s="58" t="str">
        <x:v>B/W Laser Prints</x:v>
      </x:c>
      <x:c r="B39" s="6">
        <x:v>1,664,970</x:v>
      </x:c>
      <x:c r="C39" s="6">
        <x:v>1,947,118</x:v>
      </x:c>
      <x:c r="D39" s="6">
        <x:v>$0.02</x:v>
      </x:c>
      <x:c r="E39" s="185">
        <x:f ca="1">IF(B39=0,"",IF(C39="","",IF(C39&lt;B39,SUM((C39-B39)/B39),SUM((C39-B39)/B39))))</x:f>
        <x:v>5</x:v>
      </x:c>
      <x:c r="F39" s="6">
        <x:f ca="1">IF(C39="","",IF(B39="","",IF(SUM(C39-B39)&lt;0,"0",SUM(C39-B39))))</x:f>
        <x:v>6</x:v>
      </x:c>
      <x:c r="G39" s="6">
        <x:v>290174</x:v>
      </x:c>
      <x:c r="H39" s="17">
        <x:f ca="1">IF(SUM(F39 - G39) &lt;0,"$0.00",SUM(F39 - G39)*D39)</x:f>
        <x:v>7</x:v>
      </x:c>
      <x:c r="I39" s="17">
        <x:v>0.00</x:v>
      </x:c>
      <x:c r="J39" s="17">
        <x:f ca="1">SUM(F39* 0.0529)</x:f>
        <x:v>8</x:v>
      </x:c>
      <x:c r="K39" s="59">
        <x:f ca="1">SUM((J39-H39)+ I39)</x:f>
        <x:v>9</x:v>
      </x:c>
    </x:row>
    <x:row r="40" spans="1:11" ht="14.25" x14ac:dyDescent="0.3">
      <x:c r="A40" s="169" t="str">
        <x:v>Color Copier (Color Pages)</x:v>
      </x:c>
      <x:c r="B40" s="73">
        <x:v>36,960</x:v>
      </x:c>
      <x:c r="C40" s="73">
        <x:v>50,204</x:v>
      </x:c>
      <x:c r="D40" s="165" t="str">
        <x:v>$0.085</x:v>
      </x:c>
      <x:c r="E40" s="181">
        <x:f ca="1">IF(B40=0,"",IF(C40="","",IF(C40&lt;B40,SUM((C40-B40)/B40),SUM((C40-B40)/B40))))</x:f>
        <x:v>5</x:v>
      </x:c>
      <x:c r="F40" s="73">
        <x:f ca="1">IF(C40="","",IF(B40="","",IF(SUM(C40-B40)&lt;0,"0",SUM(C40-B40))))</x:f>
        <x:v>6</x:v>
      </x:c>
      <x:c r="G40" s="73" t="n">
        <x:v>3777</x:v>
      </x:c>
      <x:c r="H40" s="75">
        <x:f ca="1">IF(SUM(F40 - G40) &lt;0,"$0.00",SUM(F40 - G40)*D40)</x:f>
        <x:v>7</x:v>
      </x:c>
      <x:c r="I40" s="75">
        <x:v>0.00</x:v>
      </x:c>
      <x:c r="J40" s="75">
        <x:f ca="1">SUM(F40* 0.2)</x:f>
        <x:v>8</x:v>
      </x:c>
      <x:c r="K40" s="61">
        <x:f ca="1">SUM((J40-H40)+ I40)</x:f>
        <x:v>9</x:v>
      </x:c>
    </x:row>
    <x:row r="41" spans="1:11" ht="14.25" x14ac:dyDescent="0.3">
      <x:c r="A41" s="58" t="str">
        <x:v>Color Laser Prints</x:v>
      </x:c>
      <x:c r="B41" s="6">
        <x:v>93,240</x:v>
      </x:c>
      <x:c r="C41" s="6">
        <x:v>109,436</x:v>
      </x:c>
      <x:c r="D41" s="6">
        <x:v>$0.18</x:v>
      </x:c>
      <x:c r="E41" s="185">
        <x:f ca="1">IF(B41=0,"",IF(C41="","",IF(C41&lt;B41,SUM((C41-B41)/B41),SUM((C41-B41)/B41))))</x:f>
        <x:v>5</x:v>
      </x:c>
      <x:c r="F41" s="6">
        <x:f ca="1">IF(C41="","",IF(B41="","",IF(SUM(C41-B41)&lt;0,"0",SUM(C41-B41))))</x:f>
        <x:v>6</x:v>
      </x:c>
      <x:c r="G41" s="6">
        <x:v>19512</x:v>
      </x:c>
      <x:c r="H41" s="17">
        <x:f ca="1">IF(SUM(F41 - G41) &lt;0,"$0.00",SUM(F41 - G41)*D41)</x:f>
        <x:v>7</x:v>
      </x:c>
      <x:c r="I41" s="17">
        <x:v>0.00</x:v>
      </x:c>
      <x:c r="J41" s="17">
        <x:f ca="1">SUM(F41* 0.17)</x:f>
        <x:v>8</x:v>
      </x:c>
      <x:c r="K41" s="59">
        <x:f ca="1">SUM((J41-H41)+ I41)</x:f>
        <x:v>9</x:v>
      </x:c>
    </x:row>
    <x:row r="42" spans="1:11" ht="15" x14ac:dyDescent="0.3">
      <x:c r="A42" s="211" t="str">
        <x:v>Banked an additional 14,325 B/W Laser Prints for meter reset on FPR47402.			
</x:v>
      </x:c>
      <x:c r="B42" s="174"/>
      <x:c r="C42" s="174"/>
      <x:c r="D42" s="174"/>
      <x:c r="E42" s="174"/>
      <x:c r="F42" s="174"/>
      <x:c r="G42" s="174"/>
      <x:c r="H42" s="174"/>
      <x:c r="I42" s="174"/>
      <x:c r="J42" s="174"/>
      <x:c r="K42" s="174"/>
      <x:mergeCells count="1">
        <x:mergeCell ref="A42:I42"/>
      </x:mergeCells>
    </x:row>
    <x:row r="44" spans="1:11" ht="15" x14ac:dyDescent="0.3">
      <x:c r="A44" s="194" t="str">
        <x:v>December 2016 - February 2017</x:v>
      </x:c>
      <x:c r="B44" s="194"/>
      <x:c r="C44" s="194"/>
      <x:c r="D44" s="194"/>
      <x:c r="E44" s="194"/>
      <x:c r="F44" s="194"/>
      <x:c r="G44" s="194"/>
      <x:c r="H44" s="194"/>
      <x:c r="I44" s="194"/>
      <x:c r="J44" s="194"/>
      <x:c r="K44" s="194"/>
    </x:row>
    <x:row r="45">
      <x:c r="A45" s="47" t="str">
        <x:v>Meter Type Description</x:v>
      </x:c>
      <x:c r="B45" s="45" t="str">
        <x:v>Quarterly Contracted Volume</x:v>
      </x:c>
      <x:c r="C45" s="45" t="str">
        <x:v>Actual Quarterly Volume</x:v>
      </x:c>
      <x:c r="D45" s="45" t="str">
        <x:v>FPR Overage Rate</x:v>
      </x:c>
      <x:c r="E45" s="45" t="str">
        <x:v>% Volume Increase / Decrease</x:v>
      </x:c>
      <x:c r="F45" s="45" t="str">
        <x:v>Overage Volumes</x:v>
      </x:c>
      <x:c r="G45" s="45" t="str">
        <x:v>Rollover Volume</x:v>
      </x:c>
      <x:c r="H45" s="45" t="str">
        <x:v>Current Overage Expense</x:v>
      </x:c>
      <x:c r="I45" s="45" t="str">
        <x:v>Credits</x:v>
      </x:c>
      <x:c r="J45" s="45" t="str">
        <x:v>Overage Cost W/O FPR</x:v>
      </x:c>
      <x:c r="K45" s="46" t="str">
        <x:v>Net Overage Savings / Cost Increase</x:v>
      </x:c>
    </x:row>
    <x:row r="46" spans="1:11" ht="14.25" x14ac:dyDescent="0.3">
      <x:c r="A46" s="169" t="str">
        <x:v>B/W Copies</x:v>
      </x:c>
      <x:c r="B46" s="73">
        <x:v>924,450</x:v>
      </x:c>
      <x:c r="C46" s="73">
        <x:v>720,753</x:v>
      </x:c>
      <x:c r="D46" s="165" t="str">
        <x:v>$0.015</x:v>
      </x:c>
      <x:c r="E46" s="181">
        <x:f ca="1">IF(B46=0,"",IF(C46="","",IF(C46&lt;B46,SUM((C46-B46)/B46),SUM((C46-B46)/B46))))</x:f>
        <x:v>5</x:v>
      </x:c>
      <x:c r="F46" s="73">
        <x:f ca="1">IF(C46="","",IF(B46="","",IF(SUM(C46-B46)&lt;0,"0",SUM(C46-B46))))</x:f>
        <x:v>6</x:v>
      </x:c>
      <x:c r="G46" s="73" t="n">
        <x:v>752313</x:v>
      </x:c>
      <x:c r="H46" s="75">
        <x:f ca="1">IF(SUM(F46 - G46) &lt;0,"$0.00",SUM(F46 - G46)*D46)</x:f>
        <x:v>7</x:v>
      </x:c>
      <x:c r="I46" s="75">
        <x:v>0.00</x:v>
      </x:c>
      <x:c r="J46" s="75">
        <x:f ca="1">SUM(F46* 0.0583)</x:f>
        <x:v>8</x:v>
      </x:c>
      <x:c r="K46" s="61">
        <x:f ca="1">SUM((J46-H46)+ I46)</x:f>
        <x:v>9</x:v>
      </x:c>
    </x:row>
    <x:row r="47" spans="1:11" ht="14.25" x14ac:dyDescent="0.3">
      <x:c r="A47" s="58" t="str">
        <x:v>B/W Laser Prints</x:v>
      </x:c>
      <x:c r="B47" s="6">
        <x:v>1,664,970</x:v>
      </x:c>
      <x:c r="C47" s="6">
        <x:v>1,574,826</x:v>
      </x:c>
      <x:c r="D47" s="6">
        <x:v>$0.02</x:v>
      </x:c>
      <x:c r="E47" s="185">
        <x:f ca="1">IF(B47=0,"",IF(C47="","",IF(C47&lt;B47,SUM((C47-B47)/B47),SUM((C47-B47)/B47))))</x:f>
        <x:v>5</x:v>
      </x:c>
      <x:c r="F47" s="6">
        <x:f ca="1">IF(C47="","",IF(B47="","",IF(SUM(C47-B47)&lt;0,"0",SUM(C47-B47))))</x:f>
        <x:v>6</x:v>
      </x:c>
      <x:c r="G47" s="6">
        <x:v>185705</x:v>
      </x:c>
      <x:c r="H47" s="17">
        <x:f ca="1">IF(SUM(F47 - G47) &lt;0,"$0.00",SUM(F47 - G47)*D47)</x:f>
        <x:v>7</x:v>
      </x:c>
      <x:c r="I47" s="17">
        <x:v>0.00</x:v>
      </x:c>
      <x:c r="J47" s="17">
        <x:f ca="1">SUM(F47* 0.0529)</x:f>
        <x:v>8</x:v>
      </x:c>
      <x:c r="K47" s="59">
        <x:f ca="1">SUM((J47-H47)+ I47)</x:f>
        <x:v>9</x:v>
      </x:c>
    </x:row>
    <x:row r="48" spans="1:11" ht="14.25" x14ac:dyDescent="0.3">
      <x:c r="A48" s="169" t="str">
        <x:v>Color Copier (Color Pages)</x:v>
      </x:c>
      <x:c r="B48" s="73">
        <x:v>36,960</x:v>
      </x:c>
      <x:c r="C48" s="73">
        <x:v>33,183</x:v>
      </x:c>
      <x:c r="D48" s="165" t="str">
        <x:v>$0.085</x:v>
      </x:c>
      <x:c r="E48" s="181">
        <x:f ca="1">IF(B48=0,"",IF(C48="","",IF(C48&lt;B48,SUM((C48-B48)/B48),SUM((C48-B48)/B48))))</x:f>
        <x:v>5</x:v>
      </x:c>
      <x:c r="F48" s="73">
        <x:f ca="1">IF(C48="","",IF(B48="","",IF(SUM(C48-B48)&lt;0,"0",SUM(C48-B48))))</x:f>
        <x:v>6</x:v>
      </x:c>
      <x:c r="G48" s="73" t="n">
        <x:v>0</x:v>
      </x:c>
      <x:c r="H48" s="75">
        <x:f ca="1">IF(SUM(F48 - G48) &lt;0,"$0.00",SUM(F48 - G48)*D48)</x:f>
        <x:v>7</x:v>
      </x:c>
      <x:c r="I48" s="75">
        <x:v>0.00</x:v>
      </x:c>
      <x:c r="J48" s="75">
        <x:f ca="1">SUM(F48* 0.2)</x:f>
        <x:v>8</x:v>
      </x:c>
      <x:c r="K48" s="61">
        <x:f ca="1">SUM((J48-H48)+ I48)</x:f>
        <x:v>9</x:v>
      </x:c>
    </x:row>
    <x:row r="49" spans="1:11" ht="14.25" x14ac:dyDescent="0.3">
      <x:c r="A49" s="58" t="str">
        <x:v>Color Laser Prints</x:v>
      </x:c>
      <x:c r="B49" s="6">
        <x:v>93,240</x:v>
      </x:c>
      <x:c r="C49" s="6">
        <x:v>96,832</x:v>
      </x:c>
      <x:c r="D49" s="6">
        <x:v>$0.18</x:v>
      </x:c>
      <x:c r="E49" s="185">
        <x:f ca="1">IF(B49=0,"",IF(C49="","",IF(C49&lt;B49,SUM((C49-B49)/B49),SUM((C49-B49)/B49))))</x:f>
        <x:v>5</x:v>
      </x:c>
      <x:c r="F49" s="6">
        <x:f ca="1">IF(C49="","",IF(B49="","",IF(SUM(C49-B49)&lt;0,"0",SUM(C49-B49))))</x:f>
        <x:v>6</x:v>
      </x:c>
      <x:c r="G49" s="6">
        <x:v>23104</x:v>
      </x:c>
      <x:c r="H49" s="17">
        <x:f ca="1">IF(SUM(F49 - G49) &lt;0,"$0.00",SUM(F49 - G49)*D49)</x:f>
        <x:v>7</x:v>
      </x:c>
      <x:c r="I49" s="17">
        <x:v>0.00</x:v>
      </x:c>
      <x:c r="J49" s="17">
        <x:f ca="1">SUM(F49* 0.17)</x:f>
        <x:v>8</x:v>
      </x:c>
      <x:c r="K49" s="59">
        <x:f ca="1">SUM((J49-H49)+ I49)</x:f>
        <x:v>9</x:v>
      </x:c>
    </x:row>
    <x:row r="50" spans="1:11" ht="15" x14ac:dyDescent="0.3">
      <x:c r="A50" s="211" t="str">
        <x:v/>
      </x:c>
      <x:c r="B50" s="174"/>
      <x:c r="C50" s="174"/>
      <x:c r="D50" s="174"/>
      <x:c r="E50" s="174"/>
      <x:c r="F50" s="174"/>
      <x:c r="G50" s="174"/>
      <x:c r="H50" s="174"/>
      <x:c r="I50" s="174"/>
      <x:c r="J50" s="174"/>
      <x:c r="K50" s="174"/>
      <x:mergeCells count="1">
        <x:mergeCell ref="A50:I50"/>
      </x:mergeCells>
    </x:row>
    <x:row r="52" spans="1:11" ht="15" x14ac:dyDescent="0.3">
      <x:c r="A52" s="194" t="str">
        <x:v>September 2016 - November 2016</x:v>
      </x:c>
      <x:c r="B52" s="194"/>
      <x:c r="C52" s="194"/>
      <x:c r="D52" s="194"/>
      <x:c r="E52" s="194"/>
      <x:c r="F52" s="194"/>
      <x:c r="G52" s="194"/>
      <x:c r="H52" s="194"/>
      <x:c r="I52" s="194"/>
      <x:c r="J52" s="194"/>
      <x:c r="K52" s="194"/>
    </x:row>
    <x:row r="53">
      <x:c r="A53" s="47" t="str">
        <x:v>Meter Type Description</x:v>
      </x:c>
      <x:c r="B53" s="45" t="str">
        <x:v>Quarterly Contracted Volume</x:v>
      </x:c>
      <x:c r="C53" s="45" t="str">
        <x:v>Actual Quarterly Volume</x:v>
      </x:c>
      <x:c r="D53" s="45" t="str">
        <x:v>FPR Overage Rate</x:v>
      </x:c>
      <x:c r="E53" s="45" t="str">
        <x:v>% Volume Increase / Decrease</x:v>
      </x:c>
      <x:c r="F53" s="45" t="str">
        <x:v>Overage Volumes</x:v>
      </x:c>
      <x:c r="G53" s="45" t="str">
        <x:v>Rollover Volume</x:v>
      </x:c>
      <x:c r="H53" s="45" t="str">
        <x:v>Current Overage Expense</x:v>
      </x:c>
      <x:c r="I53" s="45" t="str">
        <x:v>Credits</x:v>
      </x:c>
      <x:c r="J53" s="45" t="str">
        <x:v>Overage Cost W/O FPR</x:v>
      </x:c>
      <x:c r="K53" s="46" t="str">
        <x:v>Net Overage Savings / Cost Increase</x:v>
      </x:c>
    </x:row>
    <x:row r="54" spans="1:11" ht="14.25" x14ac:dyDescent="0.3">
      <x:c r="A54" s="169" t="str">
        <x:v>B/W Copies</x:v>
      </x:c>
      <x:c r="B54" s="73">
        <x:v>924,450</x:v>
      </x:c>
      <x:c r="C54" s="73">
        <x:v>775,799</x:v>
      </x:c>
      <x:c r="D54" s="165" t="str">
        <x:v>$0.015</x:v>
      </x:c>
      <x:c r="E54" s="181">
        <x:f ca="1">IF(B54=0,"",IF(C54="","",IF(C54&lt;B54,SUM((C54-B54)/B54),SUM((C54-B54)/B54))))</x:f>
        <x:v>5</x:v>
      </x:c>
      <x:c r="F54" s="73">
        <x:f ca="1">IF(C54="","",IF(B54="","",IF(SUM(C54-B54)&lt;0,"0",SUM(C54-B54))))</x:f>
        <x:v>6</x:v>
      </x:c>
      <x:c r="G54" s="73" t="n">
        <x:v>598541</x:v>
      </x:c>
      <x:c r="H54" s="75">
        <x:f ca="1">IF(SUM(F54 - G54) &lt;0,"$0.00",SUM(F54 - G54)*D54)</x:f>
        <x:v>7</x:v>
      </x:c>
      <x:c r="I54" s="75">
        <x:v>0.00</x:v>
      </x:c>
      <x:c r="J54" s="75">
        <x:f ca="1">SUM(F54* 0.0583)</x:f>
        <x:v>8</x:v>
      </x:c>
      <x:c r="K54" s="61">
        <x:f ca="1">SUM((J54-H54)+ I54)</x:f>
        <x:v>9</x:v>
      </x:c>
    </x:row>
    <x:row r="55" spans="1:11" ht="14.25" x14ac:dyDescent="0.3">
      <x:c r="A55" s="58" t="str">
        <x:v>B/W Laser Prints</x:v>
      </x:c>
      <x:c r="B55" s="6">
        <x:v>1,664,970</x:v>
      </x:c>
      <x:c r="C55" s="6">
        <x:v>1,483,947</x:v>
      </x:c>
      <x:c r="D55" s="6">
        <x:v>$0.02</x:v>
      </x:c>
      <x:c r="E55" s="185">
        <x:f ca="1">IF(B55=0,"",IF(C55="","",IF(C55&lt;B55,SUM((C55-B55)/B55),SUM((C55-B55)/B55))))</x:f>
        <x:v>5</x:v>
      </x:c>
      <x:c r="F55" s="6">
        <x:f ca="1">IF(C55="","",IF(B55="","",IF(SUM(C55-B55)&lt;0,"0",SUM(C55-B55))))</x:f>
        <x:v>6</x:v>
      </x:c>
      <x:c r="G55" s="6">
        <x:v>0</x:v>
      </x:c>
      <x:c r="H55" s="17">
        <x:f ca="1">IF(SUM(F55 - G55) &lt;0,"$0.00",SUM(F55 - G55)*D55)</x:f>
        <x:v>7</x:v>
      </x:c>
      <x:c r="I55" s="17">
        <x:v>0.00</x:v>
      </x:c>
      <x:c r="J55" s="17">
        <x:f ca="1">SUM(F55* 0.0529)</x:f>
        <x:v>8</x:v>
      </x:c>
      <x:c r="K55" s="59">
        <x:f ca="1">SUM((J55-H55)+ I55)</x:f>
        <x:v>9</x:v>
      </x:c>
    </x:row>
    <x:row r="56" spans="1:11" ht="14.25" x14ac:dyDescent="0.3">
      <x:c r="A56" s="169" t="str">
        <x:v>Color Copier (Color Pages)</x:v>
      </x:c>
      <x:c r="B56" s="73">
        <x:v>36,960</x:v>
      </x:c>
      <x:c r="C56" s="73">
        <x:v>54,337</x:v>
      </x:c>
      <x:c r="D56" s="165" t="str">
        <x:v>$0.085</x:v>
      </x:c>
      <x:c r="E56" s="181">
        <x:f ca="1">IF(B56=0,"",IF(C56="","",IF(C56&lt;B56,SUM((C56-B56)/B56),SUM((C56-B56)/B56))))</x:f>
        <x:v>5</x:v>
      </x:c>
      <x:c r="F56" s="73">
        <x:f ca="1">IF(C56="","",IF(B56="","",IF(SUM(C56-B56)&lt;0,"0",SUM(C56-B56))))</x:f>
        <x:v>6</x:v>
      </x:c>
      <x:c r="G56" s="73" t="n">
        <x:v>7639</x:v>
      </x:c>
      <x:c r="H56" s="75">
        <x:f ca="1">IF(SUM(F56 - G56) &lt;0,"$0.00",SUM(F56 - G56)*D56)</x:f>
        <x:v>7</x:v>
      </x:c>
      <x:c r="I56" s="75">
        <x:v>0.00</x:v>
      </x:c>
      <x:c r="J56" s="75">
        <x:f ca="1">SUM(F56* 0.2)</x:f>
        <x:v>8</x:v>
      </x:c>
      <x:c r="K56" s="61">
        <x:f ca="1">SUM((J56-H56)+ I56)</x:f>
        <x:v>9</x:v>
      </x:c>
    </x:row>
    <x:row r="57" spans="1:11" ht="14.25" x14ac:dyDescent="0.3">
      <x:c r="A57" s="58" t="str">
        <x:v>Color Laser Prints</x:v>
      </x:c>
      <x:c r="B57" s="6">
        <x:v>93,240</x:v>
      </x:c>
      <x:c r="C57" s="6">
        <x:v>89,467</x:v>
      </x:c>
      <x:c r="D57" s="6">
        <x:v>$0.18</x:v>
      </x:c>
      <x:c r="E57" s="185">
        <x:f ca="1">IF(B57=0,"",IF(C57="","",IF(C57&lt;B57,SUM((C57-B57)/B57),SUM((C57-B57)/B57))))</x:f>
        <x:v>5</x:v>
      </x:c>
      <x:c r="F57" s="6">
        <x:f ca="1">IF(C57="","",IF(B57="","",IF(SUM(C57-B57)&lt;0,"0",SUM(C57-B57))))</x:f>
        <x:v>6</x:v>
      </x:c>
      <x:c r="G57" s="6">
        <x:v>19331</x:v>
      </x:c>
      <x:c r="H57" s="17">
        <x:f ca="1">IF(SUM(F57 - G57) &lt;0,"$0.00",SUM(F57 - G57)*D57)</x:f>
        <x:v>7</x:v>
      </x:c>
      <x:c r="I57" s="17">
        <x:v>0.00</x:v>
      </x:c>
      <x:c r="J57" s="17">
        <x:f ca="1">SUM(F57* 0.17)</x:f>
        <x:v>8</x:v>
      </x:c>
      <x:c r="K57" s="59">
        <x:f ca="1">SUM((J57-H57)+ I57)</x:f>
        <x:v>9</x:v>
      </x:c>
    </x:row>
    <x:row r="58" spans="1:11" ht="15" x14ac:dyDescent="0.3">
      <x:c r="A58" s="211" t="str">
        <x:v/>
      </x:c>
      <x:c r="B58" s="174"/>
      <x:c r="C58" s="174"/>
      <x:c r="D58" s="174"/>
      <x:c r="E58" s="174"/>
      <x:c r="F58" s="174"/>
      <x:c r="G58" s="174"/>
      <x:c r="H58" s="174"/>
      <x:c r="I58" s="174"/>
      <x:c r="J58" s="174"/>
      <x:c r="K58" s="174"/>
      <x:mergeCells count="1">
        <x:mergeCell ref="A58:I58"/>
      </x:mergeCells>
    </x:row>
    <x:row r="60" spans="1:11" ht="15" x14ac:dyDescent="0.3">
      <x:c r="A60" s="194" t="str">
        <x:v>June 2016 - August 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1,228,500</x:v>
      </x:c>
      <x:c r="C62" s="73">
        <x:v>926,664</x:v>
      </x:c>
      <x:c r="D62" s="165" t="str">
        <x:v>$0.015</x:v>
      </x:c>
      <x:c r="E62" s="181">
        <x:f ca="1">IF(B62=0,"",IF(C62="","",IF(C62&lt;B62,SUM((C62-B62)/B62),SUM((C62-B62)/B62))))</x:f>
        <x:v>5</x:v>
      </x:c>
      <x:c r="F62" s="73">
        <x:f ca="1">IF(C62="","",IF(B62="","",IF(SUM(C62-B62)&lt;0,"0",SUM(C62-B62))))</x:f>
        <x:v>6</x:v>
      </x:c>
      <x:c r="G62" s="73" t="n">
        <x:v>296705</x:v>
      </x:c>
      <x:c r="H62" s="75">
        <x:f ca="1">IF(SUM(F62 - G62) &lt;0,"$0.00",SUM(F62 - G62)*D62)</x:f>
        <x:v>7</x:v>
      </x:c>
      <x:c r="I62" s="75">
        <x:v>0.00</x:v>
      </x:c>
      <x:c r="J62" s="75">
        <x:f ca="1">SUM(F62* 0.0583)</x:f>
        <x:v>8</x:v>
      </x:c>
      <x:c r="K62" s="61">
        <x:f ca="1">SUM((J62-H62)+ I62)</x:f>
        <x:v>9</x:v>
      </x:c>
    </x:row>
    <x:row r="63" spans="1:11" ht="14.25" x14ac:dyDescent="0.3">
      <x:c r="A63" s="58" t="str">
        <x:v>B/W Laser Prints</x:v>
      </x:c>
      <x:c r="B63" s="6">
        <x:v>972,900</x:v>
      </x:c>
      <x:c r="C63" s="6">
        <x:v>1,485,368</x:v>
      </x:c>
      <x:c r="D63" s="6">
        <x:v>$0.02</x:v>
      </x:c>
      <x:c r="E63" s="185">
        <x:f ca="1">IF(B63=0,"",IF(C63="","",IF(C63&lt;B63,SUM((C63-B63)/B63),SUM((C63-B63)/B63))))</x:f>
        <x:v>5</x:v>
      </x:c>
      <x:c r="F63" s="6">
        <x:f ca="1">IF(C63="","",IF(B63="","",IF(SUM(C63-B63)&lt;0,"0",SUM(C63-B63))))</x:f>
        <x:v>6</x:v>
      </x:c>
      <x:c r="G63" s="6">
        <x:v>0</x:v>
      </x:c>
      <x:c r="H63" s="17">
        <x:f ca="1">IF(SUM(F63 - G63) &lt;0,"$0.00",SUM(F63 - G63)*D63)</x:f>
        <x:v>7</x:v>
      </x:c>
      <x:c r="I63" s="17">
        <x:v>0.00</x:v>
      </x:c>
      <x:c r="J63" s="17">
        <x:f ca="1">SUM(F63* 0.0529)</x:f>
        <x:v>8</x:v>
      </x:c>
      <x:c r="K63" s="59">
        <x:f ca="1">SUM((J63-H63)+ I63)</x:f>
        <x:v>9</x:v>
      </x:c>
    </x:row>
    <x:row r="64" spans="1:11" ht="14.25" x14ac:dyDescent="0.3">
      <x:c r="A64" s="169" t="str">
        <x:v>Color Copier (Color Pages)</x:v>
      </x:c>
      <x:c r="B64" s="73">
        <x:v>44,400</x:v>
      </x:c>
      <x:c r="C64" s="73">
        <x:v>36,761</x:v>
      </x:c>
      <x:c r="D64" s="165" t="str">
        <x:v>$0.085</x:v>
      </x:c>
      <x:c r="E64" s="181">
        <x:f ca="1">IF(B64=0,"",IF(C64="","",IF(C64&lt;B64,SUM((C64-B64)/B64),SUM((C64-B64)/B64))))</x:f>
        <x:v>5</x:v>
      </x:c>
      <x:c r="F64" s="73">
        <x:f ca="1">IF(C64="","",IF(B64="","",IF(SUM(C64-B64)&lt;0,"0",SUM(C64-B64))))</x:f>
        <x:v>6</x:v>
      </x:c>
      <x:c r="G64" s="73" t="n">
        <x:v>0</x:v>
      </x:c>
      <x:c r="H64" s="75">
        <x:f ca="1">IF(SUM(F64 - G64) &lt;0,"$0.00",SUM(F64 - G64)*D64)</x:f>
        <x:v>7</x:v>
      </x:c>
      <x:c r="I64" s="75">
        <x:v>0.00</x:v>
      </x:c>
      <x:c r="J64" s="75">
        <x:f ca="1">SUM(F64* 0.2)</x:f>
        <x:v>8</x:v>
      </x:c>
      <x:c r="K64" s="61">
        <x:f ca="1">SUM((J64-H64)+ I64)</x:f>
        <x:v>9</x:v>
      </x:c>
    </x:row>
    <x:row r="65" spans="1:11" ht="14.25" x14ac:dyDescent="0.3">
      <x:c r="A65" s="58" t="str">
        <x:v>Color Laser Prints</x:v>
      </x:c>
      <x:c r="B65" s="6">
        <x:v>112,800</x:v>
      </x:c>
      <x:c r="C65" s="6">
        <x:v>93,469</x:v>
      </x:c>
      <x:c r="D65" s="6">
        <x:v>$0.18</x:v>
      </x:c>
      <x:c r="E65" s="185">
        <x:f ca="1">IF(B65=0,"",IF(C65="","",IF(C65&lt;B65,SUM((C65-B65)/B65),SUM((C65-B65)/B65))))</x:f>
        <x:v>5</x:v>
      </x:c>
      <x:c r="F65" s="6">
        <x:f ca="1">IF(C65="","",IF(B65="","",IF(SUM(C65-B65)&lt;0,"0",SUM(C65-B65))))</x:f>
        <x:v>6</x:v>
      </x:c>
      <x:c r="G65" s="6">
        <x:v>0</x:v>
      </x:c>
      <x:c r="H65" s="17">
        <x:f ca="1">IF(SUM(F65 - G65) &lt;0,"$0.00",SUM(F65 - G65)*D65)</x:f>
        <x:v>7</x:v>
      </x:c>
      <x:c r="I65" s="17">
        <x:v>0.00</x:v>
      </x:c>
      <x:c r="J65" s="17">
        <x:f ca="1">SUM(F65* 0.17)</x:f>
        <x:v>8</x:v>
      </x:c>
      <x:c r="K65" s="59">
        <x:f ca="1">SUM((J65-H65)+ I65)</x:f>
        <x:v>9</x:v>
      </x:c>
    </x:row>
    <x:row r="66" spans="1:11" ht="15" x14ac:dyDescent="0.3">
      <x:c r="A66" s="211" t="str">
        <x:v/>
      </x:c>
      <x:c r="B66" s="174"/>
      <x:c r="C66" s="174"/>
      <x:c r="D66" s="174"/>
      <x:c r="E66" s="174"/>
      <x:c r="F66" s="174"/>
      <x:c r="G66" s="174"/>
      <x:c r="H66" s="174"/>
      <x:c r="I66" s="174"/>
      <x:c r="J66" s="174"/>
      <x:c r="K66" s="174"/>
      <x:mergeCells count="1">
        <x:mergeCell ref="A66:I66"/>
      </x:mergeCells>
    </x:row>
    <x:row r="68" spans="1:11" ht="15" x14ac:dyDescent="0.3">
      <x:c r="A68" s="194" t="str">
        <x:v>March 2016 - May 2016</x:v>
      </x:c>
      <x:c r="B68" s="194"/>
      <x:c r="C68" s="194"/>
      <x:c r="D68" s="194"/>
      <x:c r="E68" s="194"/>
      <x:c r="F68" s="194"/>
      <x:c r="G68" s="194"/>
      <x:c r="H68" s="194"/>
      <x:c r="I68" s="194"/>
      <x:c r="J68" s="194"/>
      <x:c r="K68" s="194"/>
    </x:row>
    <x:row r="69">
      <x:c r="A69" s="47" t="str">
        <x:v>Meter Type Description</x:v>
      </x:c>
      <x:c r="B69" s="45" t="str">
        <x:v>Quarterly Contracted Volume</x:v>
      </x:c>
      <x:c r="C69" s="45" t="str">
        <x:v>Actual Quarterly Volume</x:v>
      </x:c>
      <x:c r="D69" s="45" t="str">
        <x:v>FPR Overage Rate</x:v>
      </x:c>
      <x:c r="E69" s="45" t="str">
        <x:v>% Volume Increase / Decrease</x:v>
      </x:c>
      <x:c r="F69" s="45" t="str">
        <x:v>Overage Volumes</x:v>
      </x:c>
      <x:c r="G69" s="45" t="str">
        <x:v>Rollover Volume</x:v>
      </x:c>
      <x:c r="H69" s="45" t="str">
        <x:v>Current Overage Expense</x:v>
      </x:c>
      <x:c r="I69" s="45" t="str">
        <x:v>Credits</x:v>
      </x:c>
      <x:c r="J69" s="45" t="str">
        <x:v>Overage Cost W/O FPR</x:v>
      </x:c>
      <x:c r="K69" s="46" t="str">
        <x:v>Net Overage Savings / Cost Increase</x:v>
      </x:c>
    </x:row>
    <x:row r="70" spans="1:11" ht="14.25" x14ac:dyDescent="0.3">
      <x:c r="A70" s="169" t="str">
        <x:v>B/W Copies</x:v>
      </x:c>
      <x:c r="B70" s="73">
        <x:v>1,225,500</x:v>
      </x:c>
      <x:c r="C70" s="73">
        <x:v>1,053,194</x:v>
      </x:c>
      <x:c r="D70" s="165" t="str">
        <x:v>$0.015</x:v>
      </x:c>
      <x:c r="E70" s="181">
        <x:f ca="1">IF(B70=0,"",IF(C70="","",IF(C70&lt;B70,SUM((C70-B70)/B70),SUM((C70-B70)/B70))))</x:f>
        <x:v>5</x:v>
      </x:c>
      <x:c r="F70" s="73">
        <x:f ca="1">IF(C70="","",IF(B70="","",IF(SUM(C70-B70)&lt;0,"0",SUM(C70-B70))))</x:f>
        <x:v>6</x:v>
      </x:c>
      <x:c r="G70" s="73" t="n">
        <x:v>124399</x:v>
      </x:c>
      <x:c r="H70" s="75">
        <x:f ca="1">IF(SUM(F70 - G70) &lt;0,"$0.00",SUM(F70 - G70)*D70)</x:f>
        <x:v>7</x:v>
      </x:c>
      <x:c r="I70" s="75">
        <x:v>0.00</x:v>
      </x:c>
      <x:c r="J70" s="75">
        <x:f ca="1">SUM(F70* 0.0583)</x:f>
        <x:v>8</x:v>
      </x:c>
      <x:c r="K70" s="61">
        <x:f ca="1">SUM((J70-H70)+ I70)</x:f>
        <x:v>9</x:v>
      </x:c>
    </x:row>
    <x:row r="71" spans="1:11" ht="14.25" x14ac:dyDescent="0.3">
      <x:c r="A71" s="58" t="str">
        <x:v>B/W Laser Prints</x:v>
      </x:c>
      <x:c r="B71" s="6">
        <x:v>855,900</x:v>
      </x:c>
      <x:c r="C71" s="6">
        <x:v>1,340,441</x:v>
      </x:c>
      <x:c r="D71" s="6">
        <x:v>$0.02</x:v>
      </x:c>
      <x:c r="E71" s="185">
        <x:f ca="1">IF(B71=0,"",IF(C71="","",IF(C71&lt;B71,SUM((C71-B71)/B71),SUM((C71-B71)/B71))))</x:f>
        <x:v>5</x:v>
      </x:c>
      <x:c r="F71" s="6">
        <x:f ca="1">IF(C71="","",IF(B71="","",IF(SUM(C71-B71)&lt;0,"0",SUM(C71-B71))))</x:f>
        <x:v>6</x:v>
      </x:c>
      <x:c r="G71" s="6">
        <x:v>0</x:v>
      </x:c>
      <x:c r="H71" s="17">
        <x:f ca="1">IF(SUM(F71 - G71) &lt;0,"$0.00",SUM(F71 - G71)*D71)</x:f>
        <x:v>7</x:v>
      </x:c>
      <x:c r="I71" s="17">
        <x:v>0.00</x:v>
      </x:c>
      <x:c r="J71" s="17">
        <x:f ca="1">SUM(F71* 0.0529)</x:f>
        <x:v>8</x:v>
      </x:c>
      <x:c r="K71" s="59">
        <x:f ca="1">SUM((J71-H71)+ I71)</x:f>
        <x:v>9</x:v>
      </x:c>
    </x:row>
    <x:row r="72" spans="1:11" ht="14.25" x14ac:dyDescent="0.3">
      <x:c r="A72" s="169" t="str">
        <x:v>Color Copier (Color Pages)</x:v>
      </x:c>
      <x:c r="B72" s="73">
        <x:v>42,900</x:v>
      </x:c>
      <x:c r="C72" s="73">
        <x:v>43,621</x:v>
      </x:c>
      <x:c r="D72" s="165" t="str">
        <x:v>$0.085</x:v>
      </x:c>
      <x:c r="E72" s="181">
        <x:f ca="1">IF(B72=0,"",IF(C72="","",IF(C72&lt;B72,SUM((C72-B72)/B72),SUM((C72-B72)/B72))))</x:f>
        <x:v>5</x:v>
      </x:c>
      <x:c r="F72" s="73">
        <x:f ca="1">IF(C72="","",IF(B72="","",IF(SUM(C72-B72)&lt;0,"0",SUM(C72-B72))))</x:f>
        <x:v>6</x:v>
      </x:c>
      <x:c r="G72" s="73" t="n">
        <x:v>0</x:v>
      </x:c>
      <x:c r="H72" s="75">
        <x:f ca="1">IF(SUM(F72 - G72) &lt;0,"$0.00",SUM(F72 - G72)*D72)</x:f>
        <x:v>7</x:v>
      </x:c>
      <x:c r="I72" s="75">
        <x:v>0.00</x:v>
      </x:c>
      <x:c r="J72" s="75">
        <x:f ca="1">SUM(F72* 0.2)</x:f>
        <x:v>8</x:v>
      </x:c>
      <x:c r="K72" s="61">
        <x:f ca="1">SUM((J72-H72)+ I72)</x:f>
        <x:v>9</x:v>
      </x:c>
    </x:row>
    <x:row r="73" spans="1:11" ht="14.25" x14ac:dyDescent="0.3">
      <x:c r="A73" s="58" t="str">
        <x:v>Color Laser Prints</x:v>
      </x:c>
      <x:c r="B73" s="6">
        <x:v>112,800</x:v>
      </x:c>
      <x:c r="C73" s="6">
        <x:v>123,135</x:v>
      </x:c>
      <x:c r="D73" s="6">
        <x:v>$0.18</x:v>
      </x:c>
      <x:c r="E73" s="185">
        <x:f ca="1">IF(B73=0,"",IF(C73="","",IF(C73&lt;B73,SUM((C73-B73)/B73),SUM((C73-B73)/B73))))</x:f>
        <x:v>5</x:v>
      </x:c>
      <x:c r="F73" s="6">
        <x:f ca="1">IF(C73="","",IF(B73="","",IF(SUM(C73-B73)&lt;0,"0",SUM(C73-B73))))</x:f>
        <x:v>6</x:v>
      </x:c>
      <x:c r="G73" s="6">
        <x:v>0</x:v>
      </x:c>
      <x:c r="H73" s="17">
        <x:f ca="1">IF(SUM(F73 - G73) &lt;0,"$0.00",SUM(F73 - G73)*D73)</x:f>
        <x:v>7</x:v>
      </x:c>
      <x:c r="I73" s="17">
        <x:v>0.00</x:v>
      </x:c>
      <x:c r="J73" s="17">
        <x:f ca="1">SUM(F73* 0.17)</x:f>
        <x:v>8</x:v>
      </x:c>
      <x:c r="K73" s="59">
        <x:f ca="1">SUM((J73-H73)+ I73)</x:f>
        <x:v>9</x:v>
      </x:c>
    </x:row>
    <x:row r="74" spans="1:11" ht="15" x14ac:dyDescent="0.3">
      <x:c r="A74" s="211" t="str">
        <x:v/>
      </x:c>
      <x:c r="B74" s="174"/>
      <x:c r="C74" s="174"/>
      <x:c r="D74" s="174"/>
      <x:c r="E74" s="174"/>
      <x:c r="F74" s="174"/>
      <x:c r="G74" s="174"/>
      <x:c r="H74" s="174"/>
      <x:c r="I74" s="174"/>
      <x:c r="J74" s="174"/>
      <x:c r="K74" s="174"/>
      <x:mergeCells count="1">
        <x:mergeCell ref="A74:I74"/>
      </x:mergeCells>
    </x:row>
    <x:row r="76" spans="1:11" ht="15" x14ac:dyDescent="0.3">
      <x:c r="A76" s="194" t="str">
        <x:v>December 2015 - February 2016</x:v>
      </x:c>
      <x:c r="B76" s="194"/>
      <x:c r="C76" s="194"/>
      <x:c r="D76" s="194"/>
      <x:c r="E76" s="194"/>
      <x:c r="F76" s="194"/>
      <x:c r="G76" s="194"/>
      <x:c r="H76" s="194"/>
      <x:c r="I76" s="194"/>
      <x:c r="J76" s="194"/>
      <x:c r="K76" s="194"/>
    </x:row>
    <x:row r="77">
      <x:c r="A77" s="47" t="str">
        <x:v>Meter Type Description</x:v>
      </x:c>
      <x:c r="B77" s="45" t="str">
        <x:v>Quarterly Contracted Volume</x:v>
      </x:c>
      <x:c r="C77" s="45" t="str">
        <x:v>Actual Quarterly Volume</x:v>
      </x:c>
      <x:c r="D77" s="45" t="str">
        <x:v>FPR Overage Rate</x:v>
      </x:c>
      <x:c r="E77" s="45" t="str">
        <x:v>% Volume Increase / Decrease</x:v>
      </x:c>
      <x:c r="F77" s="45" t="str">
        <x:v>Overage Volumes</x:v>
      </x:c>
      <x:c r="G77" s="45" t="str">
        <x:v>Rollover Volume</x:v>
      </x:c>
      <x:c r="H77" s="45" t="str">
        <x:v>Current Overage Expense</x:v>
      </x:c>
      <x:c r="I77" s="45" t="str">
        <x:v>Credits</x:v>
      </x:c>
      <x:c r="J77" s="45" t="str">
        <x:v>Overage Cost W/O FPR</x:v>
      </x:c>
      <x:c r="K77" s="46" t="str">
        <x:v>Net Overage Savings / Cost Increase</x:v>
      </x:c>
    </x:row>
    <x:row r="78" spans="1:11" ht="14.25" x14ac:dyDescent="0.3">
      <x:c r="A78" s="169" t="str">
        <x:v>B/W Copies</x:v>
      </x:c>
      <x:c r="B78" s="73">
        <x:v>1,225,500</x:v>
      </x:c>
      <x:c r="C78" s="73">
        <x:v>1,101,101</x:v>
      </x:c>
      <x:c r="D78" s="165" t="str">
        <x:v>$0.015</x:v>
      </x:c>
      <x:c r="E78" s="181">
        <x:f ca="1">IF(B78=0,"",IF(C78="","",IF(C78&lt;B78,SUM((C78-B78)/B78),SUM((C78-B78)/B78))))</x:f>
        <x:v>5</x:v>
      </x:c>
      <x:c r="F78" s="73">
        <x:f ca="1">IF(C78="","",IF(B78="","",IF(SUM(C78-B78)&lt;0,"0",SUM(C78-B78))))</x:f>
        <x:v>6</x:v>
      </x:c>
      <x:c r="G78" s="73" t="n">
        <x:v>0</x:v>
      </x:c>
      <x:c r="H78" s="75">
        <x:f ca="1">IF(SUM(F78 - G78) &lt;0,"$0.00",SUM(F78 - G78)*D78)</x:f>
        <x:v>7</x:v>
      </x:c>
      <x:c r="I78" s="75">
        <x:v>0.00</x:v>
      </x:c>
      <x:c r="J78" s="75">
        <x:f ca="1">SUM(F78* 0.0583)</x:f>
        <x:v>8</x:v>
      </x:c>
      <x:c r="K78" s="61">
        <x:f ca="1">SUM((J78-H78)+ I78)</x:f>
        <x:v>9</x:v>
      </x:c>
    </x:row>
    <x:row r="79" spans="1:11" ht="14.25" x14ac:dyDescent="0.3">
      <x:c r="A79" s="58" t="str">
        <x:v>B/W Laser Prints</x:v>
      </x:c>
      <x:c r="B79" s="6">
        <x:v>823,200</x:v>
      </x:c>
      <x:c r="C79" s="6">
        <x:v>930,128</x:v>
      </x:c>
      <x:c r="D79" s="6">
        <x:v>$0.02</x:v>
      </x:c>
      <x:c r="E79" s="185">
        <x:f ca="1">IF(B79=0,"",IF(C79="","",IF(C79&lt;B79,SUM((C79-B79)/B79),SUM((C79-B79)/B79))))</x:f>
        <x:v>5</x:v>
      </x:c>
      <x:c r="F79" s="6">
        <x:f ca="1">IF(C79="","",IF(B79="","",IF(SUM(C79-B79)&lt;0,"0",SUM(C79-B79))))</x:f>
        <x:v>6</x:v>
      </x:c>
      <x:c r="G79" s="6">
        <x:v>0</x:v>
      </x:c>
      <x:c r="H79" s="17">
        <x:f ca="1">IF(SUM(F79 - G79) &lt;0,"$0.00",SUM(F79 - G79)*D79)</x:f>
        <x:v>7</x:v>
      </x:c>
      <x:c r="I79" s="17">
        <x:v>0.00</x:v>
      </x:c>
      <x:c r="J79" s="17">
        <x:f ca="1">SUM(F79* 0.0529)</x:f>
        <x:v>8</x:v>
      </x:c>
      <x:c r="K79" s="59">
        <x:f ca="1">SUM((J79-H79)+ I79)</x:f>
        <x:v>9</x:v>
      </x:c>
    </x:row>
    <x:row r="80" spans="1:11" ht="14.25" x14ac:dyDescent="0.3">
      <x:c r="A80" s="169" t="str">
        <x:v>Color Copier (Color Pages)</x:v>
      </x:c>
      <x:c r="B80" s="73">
        <x:v>42,900</x:v>
      </x:c>
      <x:c r="C80" s="73">
        <x:v>50,456</x:v>
      </x:c>
      <x:c r="D80" s="165" t="str">
        <x:v>$0.085</x:v>
      </x:c>
      <x:c r="E80" s="181">
        <x:f ca="1">IF(B80=0,"",IF(C80="","",IF(C80&lt;B80,SUM((C80-B80)/B80),SUM((C80-B80)/B80))))</x:f>
        <x:v>5</x:v>
      </x:c>
      <x:c r="F80" s="73">
        <x:f ca="1">IF(C80="","",IF(B80="","",IF(SUM(C80-B80)&lt;0,"0",SUM(C80-B80))))</x:f>
        <x:v>6</x:v>
      </x:c>
      <x:c r="G80" s="73" t="n">
        <x:v>0</x:v>
      </x:c>
      <x:c r="H80" s="75">
        <x:f ca="1">IF(SUM(F80 - G80) &lt;0,"$0.00",SUM(F80 - G80)*D80)</x:f>
        <x:v>7</x:v>
      </x:c>
      <x:c r="I80" s="75">
        <x:v>0.00</x:v>
      </x:c>
      <x:c r="J80" s="75">
        <x:f ca="1">SUM(F80* 0.2)</x:f>
        <x:v>8</x:v>
      </x:c>
      <x:c r="K80" s="61">
        <x:f ca="1">SUM((J80-H80)+ I80)</x:f>
        <x:v>9</x:v>
      </x:c>
    </x:row>
    <x:row r="81" spans="1:11" ht="14.25" x14ac:dyDescent="0.3">
      <x:c r="A81" s="58" t="str">
        <x:v>Color Laser Prints</x:v>
      </x:c>
      <x:c r="B81" s="6">
        <x:v>97,800</x:v>
      </x:c>
      <x:c r="C81" s="6">
        <x:v>108,211</x:v>
      </x:c>
      <x:c r="D81" s="6">
        <x:v>$0.18</x:v>
      </x:c>
      <x:c r="E81" s="185">
        <x:f ca="1">IF(B81=0,"",IF(C81="","",IF(C81&lt;B81,SUM((C81-B81)/B81),SUM((C81-B81)/B81))))</x:f>
        <x:v>5</x:v>
      </x:c>
      <x:c r="F81" s="6">
        <x:f ca="1">IF(C81="","",IF(B81="","",IF(SUM(C81-B81)&lt;0,"0",SUM(C81-B81))))</x:f>
        <x:v>6</x:v>
      </x:c>
      <x:c r="G81" s="6">
        <x:v>0</x:v>
      </x:c>
      <x:c r="H81" s="17">
        <x:f ca="1">IF(SUM(F81 - G81) &lt;0,"$0.00",SUM(F81 - G81)*D81)</x:f>
        <x:v>7</x:v>
      </x:c>
      <x:c r="I81" s="17">
        <x:v>0.00</x:v>
      </x:c>
      <x:c r="J81" s="17">
        <x:f ca="1">SUM(F81* 0.17)</x:f>
        <x:v>8</x:v>
      </x:c>
      <x:c r="K81" s="59">
        <x:f ca="1">SUM((J81-H81)+ I81)</x:f>
        <x:v>9</x:v>
      </x:c>
    </x:row>
    <x:row r="82" spans="1:11" ht="15" x14ac:dyDescent="0.3">
      <x:c r="A82" s="211" t="str">
        <x:v/>
      </x:c>
      <x:c r="B82" s="174"/>
      <x:c r="C82" s="174"/>
      <x:c r="D82" s="174"/>
      <x:c r="E82" s="174"/>
      <x:c r="F82" s="174"/>
      <x:c r="G82" s="174"/>
      <x:c r="H82" s="174"/>
      <x:c r="I82" s="174"/>
      <x:c r="J82" s="174"/>
      <x:c r="K82" s="174"/>
      <x:mergeCells count="1">
        <x:mergeCell ref="A82:I82"/>
      </x:mergeCells>
    </x:row>
    <x:row r="84" spans="1:11" ht="15" x14ac:dyDescent="0.3">
      <x:c r="A84" s="194" t="str">
        <x:v>September 2015 - November 2015</x:v>
      </x:c>
      <x:c r="B84" s="194"/>
      <x:c r="C84" s="194"/>
      <x:c r="D84" s="194"/>
      <x:c r="E84" s="194"/>
      <x:c r="F84" s="194"/>
      <x:c r="G84" s="194"/>
      <x:c r="H84" s="194"/>
      <x:c r="I84" s="194"/>
      <x:c r="J84" s="194"/>
      <x:c r="K84" s="194"/>
    </x:row>
    <x:row r="85">
      <x:c r="A85" s="47" t="str">
        <x:v>Meter Type Description</x:v>
      </x:c>
      <x:c r="B85" s="45" t="str">
        <x:v>Quarterly Contracted Volume</x:v>
      </x:c>
      <x:c r="C85" s="45" t="str">
        <x:v>Actual Quarterly Volume</x:v>
      </x:c>
      <x:c r="D85" s="45" t="str">
        <x:v>FPR Overage Rate</x:v>
      </x:c>
      <x:c r="E85" s="45" t="str">
        <x:v>% Volume Increase / Decrease</x:v>
      </x:c>
      <x:c r="F85" s="45" t="str">
        <x:v>Overage Volumes</x:v>
      </x:c>
      <x:c r="G85" s="45" t="str">
        <x:v>Rollover Volume</x:v>
      </x:c>
      <x:c r="H85" s="45" t="str">
        <x:v>Current Overage Expense</x:v>
      </x:c>
      <x:c r="I85" s="45" t="str">
        <x:v>Credits</x:v>
      </x:c>
      <x:c r="J85" s="45" t="str">
        <x:v>Overage Cost W/O FPR</x:v>
      </x:c>
      <x:c r="K85" s="46" t="str">
        <x:v>Net Overage Savings / Cost Increase</x:v>
      </x:c>
    </x:row>
    <x:row r="86" spans="1:11" ht="14.25" x14ac:dyDescent="0.3">
      <x:c r="A86" s="169" t="str">
        <x:v>B/W Copies</x:v>
      </x:c>
      <x:c r="B86" s="73">
        <x:v>1,576,776</x:v>
      </x:c>
      <x:c r="C86" s="73">
        <x:v>1,143,873</x:v>
      </x:c>
      <x:c r="D86" s="165" t="str">
        <x:v>$0.015</x:v>
      </x:c>
      <x:c r="E86" s="181">
        <x:f ca="1">IF(B86=0,"",IF(C86="","",IF(C86&lt;B86,SUM((C86-B86)/B86),SUM((C86-B86)/B86))))</x:f>
        <x:v>5</x:v>
      </x:c>
      <x:c r="F86" s="73">
        <x:f ca="1">IF(C86="","",IF(B86="","",IF(SUM(C86-B86)&lt;0,"0",SUM(C86-B86))))</x:f>
        <x:v>6</x:v>
      </x:c>
      <x:c r="G86" s="73" t="n">
        <x:v>0</x:v>
      </x:c>
      <x:c r="H86" s="75">
        <x:f ca="1">IF(SUM(F86 - G86) &lt;0,"$0.00",SUM(F86 - G86)*D86)</x:f>
        <x:v>7</x:v>
      </x:c>
      <x:c r="I86" s="75">
        <x:v>4545.48</x:v>
      </x:c>
      <x:c r="J86" s="75">
        <x:f ca="1">SUM(F86* 0.0583)</x:f>
        <x:v>8</x:v>
      </x:c>
      <x:c r="K86" s="61">
        <x:f ca="1">SUM((J86-H86)+ I86)</x:f>
        <x:v>9</x:v>
      </x:c>
    </x:row>
    <x:row r="87" spans="1:11" ht="14.25" x14ac:dyDescent="0.3">
      <x:c r="A87" s="58" t="str">
        <x:v>B/W Laser Prints</x:v>
      </x:c>
      <x:c r="B87" s="6">
        <x:v>584,940</x:v>
      </x:c>
      <x:c r="C87" s="6">
        <x:v>796,432</x:v>
      </x:c>
      <x:c r="D87" s="6">
        <x:v>$0.02</x:v>
      </x:c>
      <x:c r="E87" s="185">
        <x:f ca="1">IF(B87=0,"",IF(C87="","",IF(C87&lt;B87,SUM((C87-B87)/B87),SUM((C87-B87)/B87))))</x:f>
        <x:v>5</x:v>
      </x:c>
      <x:c r="F87" s="6">
        <x:f ca="1">IF(C87="","",IF(B87="","",IF(SUM(C87-B87)&lt;0,"0",SUM(C87-B87))))</x:f>
        <x:v>6</x:v>
      </x:c>
      <x:c r="G87" s="6">
        <x:v>0</x:v>
      </x:c>
      <x:c r="H87" s="17">
        <x:f ca="1">IF(SUM(F87 - G87) &lt;0,"$0.00",SUM(F87 - G87)*D87)</x:f>
        <x:v>7</x:v>
      </x:c>
      <x:c r="I87" s="17">
        <x:v>0.00</x:v>
      </x:c>
      <x:c r="J87" s="17">
        <x:f ca="1">SUM(F87* 0.0529)</x:f>
        <x:v>8</x:v>
      </x:c>
      <x:c r="K87" s="59">
        <x:f ca="1">SUM((J87-H87)+ I87)</x:f>
        <x:v>9</x:v>
      </x:c>
    </x:row>
    <x:row r="88" spans="1:11" ht="14.25" x14ac:dyDescent="0.3">
      <x:c r="A88" s="169" t="str">
        <x:v>Color Copier (Color Pages)</x:v>
      </x:c>
      <x:c r="B88" s="73">
        <x:v>26,220</x:v>
      </x:c>
      <x:c r="C88" s="73">
        <x:v>43,090</x:v>
      </x:c>
      <x:c r="D88" s="165" t="str">
        <x:v>$0.085</x:v>
      </x:c>
      <x:c r="E88" s="181">
        <x:f ca="1">IF(B88=0,"",IF(C88="","",IF(C88&lt;B88,SUM((C88-B88)/B88),SUM((C88-B88)/B88))))</x:f>
        <x:v>5</x:v>
      </x:c>
      <x:c r="F88" s="73">
        <x:f ca="1">IF(C88="","",IF(B88="","",IF(SUM(C88-B88)&lt;0,"0",SUM(C88-B88))))</x:f>
        <x:v>6</x:v>
      </x:c>
      <x:c r="G88" s="73" t="n">
        <x:v>0</x:v>
      </x:c>
      <x:c r="H88" s="75">
        <x:f ca="1">IF(SUM(F88 - G88) &lt;0,"$0.00",SUM(F88 - G88)*D88)</x:f>
        <x:v>7</x:v>
      </x:c>
      <x:c r="I88" s="75">
        <x:v>0.00</x:v>
      </x:c>
      <x:c r="J88" s="75">
        <x:f ca="1">SUM(F88* 0.2)</x:f>
        <x:v>8</x:v>
      </x:c>
      <x:c r="K88" s="61">
        <x:f ca="1">SUM((J88-H88)+ I88)</x:f>
        <x:v>9</x:v>
      </x:c>
    </x:row>
    <x:row r="89" spans="1:11" ht="14.25" x14ac:dyDescent="0.3">
      <x:c r="A89" s="58" t="str">
        <x:v>Color Laser Prints</x:v>
      </x:c>
      <x:c r="B89" s="6">
        <x:v>57,048</x:v>
      </x:c>
      <x:c r="C89" s="6">
        <x:v>107,097</x:v>
      </x:c>
      <x:c r="D89" s="6">
        <x:v>$0.18</x:v>
      </x:c>
      <x:c r="E89" s="185">
        <x:f ca="1">IF(B89=0,"",IF(C89="","",IF(C89&lt;B89,SUM((C89-B89)/B89),SUM((C89-B89)/B89))))</x:f>
        <x:v>5</x:v>
      </x:c>
      <x:c r="F89" s="6">
        <x:f ca="1">IF(C89="","",IF(B89="","",IF(SUM(C89-B89)&lt;0,"0",SUM(C89-B89))))</x:f>
        <x:v>6</x:v>
      </x:c>
      <x:c r="G89" s="6">
        <x:v>0</x:v>
      </x:c>
      <x:c r="H89" s="17">
        <x:f ca="1">IF(SUM(F89 - G89) &lt;0,"$0.00",SUM(F89 - G89)*D89)</x:f>
        <x:v>7</x:v>
      </x:c>
      <x:c r="I89" s="17">
        <x:v>0.00</x:v>
      </x:c>
      <x:c r="J89" s="17">
        <x:f ca="1">SUM(F89* 0.17)</x:f>
        <x:v>8</x:v>
      </x:c>
      <x:c r="K89" s="59">
        <x:f ca="1">SUM((J89-H89)+ I89)</x:f>
        <x:v>9</x:v>
      </x:c>
    </x:row>
    <x:row r="90" spans="1:11" ht="15" x14ac:dyDescent="0.3">
      <x:c r="A90" s="211" t="str">
        <x:v/>
      </x:c>
      <x:c r="B90" s="174"/>
      <x:c r="C90" s="174"/>
      <x:c r="D90" s="174"/>
      <x:c r="E90" s="174"/>
      <x:c r="F90" s="174"/>
      <x:c r="G90" s="174"/>
      <x:c r="H90" s="174"/>
      <x:c r="I90" s="174"/>
      <x:c r="J90" s="174"/>
      <x:c r="K90" s="174"/>
      <x:mergeCells count="1">
        <x:mergeCell ref="A90:I90"/>
      </x:mergeCells>
    </x:row>
    <x:row r="92" spans="1:11" ht="15" x14ac:dyDescent="0.3">
      <x:c r="A92" s="194" t="str">
        <x:v>June 2015 - August 2015</x:v>
      </x:c>
      <x:c r="B92" s="194"/>
      <x:c r="C92" s="194"/>
      <x:c r="D92" s="194"/>
      <x:c r="E92" s="194"/>
      <x:c r="F92" s="194"/>
      <x:c r="G92" s="194"/>
      <x:c r="H92" s="194"/>
      <x:c r="I92" s="194"/>
      <x:c r="J92" s="194"/>
      <x:c r="K92" s="194"/>
    </x:row>
    <x:row r="93">
      <x:c r="A93" s="47" t="str">
        <x:v>Meter Type Description</x:v>
      </x:c>
      <x:c r="B93" s="45" t="str">
        <x:v>Quarterly Contracted Volume</x:v>
      </x:c>
      <x:c r="C93" s="45" t="str">
        <x:v>Actual Quarterly Volume</x:v>
      </x:c>
      <x:c r="D93" s="45" t="str">
        <x:v>FPR Overage Rate</x:v>
      </x:c>
      <x:c r="E93" s="45" t="str">
        <x:v>% Volume Increase / Decrease</x:v>
      </x:c>
      <x:c r="F93" s="45" t="str">
        <x:v>Overage Volumes</x:v>
      </x:c>
      <x:c r="G93" s="45" t="str">
        <x:v>Rollover Volume</x:v>
      </x:c>
      <x:c r="H93" s="45" t="str">
        <x:v>Current Overage Expense</x:v>
      </x:c>
      <x:c r="I93" s="45" t="str">
        <x:v>Credits</x:v>
      </x:c>
      <x:c r="J93" s="45" t="str">
        <x:v>Overage Cost W/O FPR</x:v>
      </x:c>
      <x:c r="K93" s="46" t="str">
        <x:v>Net Overage Savings / Cost Increase</x:v>
      </x:c>
    </x:row>
    <x:row r="94" spans="1:11" ht="14.25" x14ac:dyDescent="0.3">
      <x:c r="A94" s="169" t="str">
        <x:v>B/W Copies</x:v>
      </x:c>
      <x:c r="B94" s="73">
        <x:v>1,576,776</x:v>
      </x:c>
      <x:c r="C94" s="73">
        <x:v>1,183,986</x:v>
      </x:c>
      <x:c r="D94" s="165" t="str">
        <x:v>$0.015</x:v>
      </x:c>
      <x:c r="E94" s="181">
        <x:f ca="1">IF(B94=0,"",IF(C94="","",IF(C94&lt;B94,SUM((C94-B94)/B94),SUM((C94-B94)/B94))))</x:f>
        <x:v>5</x:v>
      </x:c>
      <x:c r="F94" s="73">
        <x:f ca="1">IF(C94="","",IF(B94="","",IF(SUM(C94-B94)&lt;0,"0",SUM(C94-B94))))</x:f>
        <x:v>6</x:v>
      </x:c>
      <x:c r="G94" s="73" t="n">
        <x:v>0</x:v>
      </x:c>
      <x:c r="H94" s="75">
        <x:f ca="1">IF(SUM(F94 - G94) &lt;0,"$0.00",SUM(F94 - G94)*D94)</x:f>
        <x:v>7</x:v>
      </x:c>
      <x:c r="I94" s="75">
        <x:v>4124.30</x:v>
      </x:c>
      <x:c r="J94" s="75">
        <x:f ca="1">SUM(F94* 0.0583)</x:f>
        <x:v>8</x:v>
      </x:c>
      <x:c r="K94" s="61">
        <x:f ca="1">SUM((J94-H94)+ I94)</x:f>
        <x:v>9</x:v>
      </x:c>
    </x:row>
    <x:row r="95" spans="1:11" ht="14.25" x14ac:dyDescent="0.3">
      <x:c r="A95" s="58" t="str">
        <x:v>B/W Laser Prints</x:v>
      </x:c>
      <x:c r="B95" s="6">
        <x:v>524,040</x:v>
      </x:c>
      <x:c r="C95" s="6">
        <x:v>719,019</x:v>
      </x:c>
      <x:c r="D95" s="6">
        <x:v>$0.02</x:v>
      </x:c>
      <x:c r="E95" s="185">
        <x:f ca="1">IF(B95=0,"",IF(C95="","",IF(C95&lt;B95,SUM((C95-B95)/B95),SUM((C95-B95)/B95))))</x:f>
        <x:v>5</x:v>
      </x:c>
      <x:c r="F95" s="6">
        <x:f ca="1">IF(C95="","",IF(B95="","",IF(SUM(C95-B95)&lt;0,"0",SUM(C95-B95))))</x:f>
        <x:v>6</x:v>
      </x:c>
      <x:c r="G95" s="6">
        <x:v>0</x:v>
      </x:c>
      <x:c r="H95" s="17">
        <x:f ca="1">IF(SUM(F95 - G95) &lt;0,"$0.00",SUM(F95 - G95)*D95)</x:f>
        <x:v>7</x:v>
      </x:c>
      <x:c r="I95" s="17">
        <x:v>0.00</x:v>
      </x:c>
      <x:c r="J95" s="17">
        <x:f ca="1">SUM(F95* 0.0529)</x:f>
        <x:v>8</x:v>
      </x:c>
      <x:c r="K95" s="59">
        <x:f ca="1">SUM((J95-H95)+ I95)</x:f>
        <x:v>9</x:v>
      </x:c>
    </x:row>
    <x:row r="96" spans="1:11" ht="14.25" x14ac:dyDescent="0.3">
      <x:c r="A96" s="169" t="str">
        <x:v>Color Copier (Color Pages)</x:v>
      </x:c>
      <x:c r="B96" s="73">
        <x:v>26,220</x:v>
      </x:c>
      <x:c r="C96" s="73">
        <x:v>44,544</x:v>
      </x:c>
      <x:c r="D96" s="165" t="str">
        <x:v>$0.085</x:v>
      </x:c>
      <x:c r="E96" s="181">
        <x:f ca="1">IF(B96=0,"",IF(C96="","",IF(C96&lt;B96,SUM((C96-B96)/B96),SUM((C96-B96)/B96))))</x:f>
        <x:v>5</x:v>
      </x:c>
      <x:c r="F96" s="73">
        <x:f ca="1">IF(C96="","",IF(B96="","",IF(SUM(C96-B96)&lt;0,"0",SUM(C96-B96))))</x:f>
        <x:v>6</x:v>
      </x:c>
      <x:c r="G96" s="73" t="n">
        <x:v>0</x:v>
      </x:c>
      <x:c r="H96" s="75">
        <x:f ca="1">IF(SUM(F96 - G96) &lt;0,"$0.00",SUM(F96 - G96)*D96)</x:f>
        <x:v>7</x:v>
      </x:c>
      <x:c r="I96" s="75">
        <x:v>0.00</x:v>
      </x:c>
      <x:c r="J96" s="75">
        <x:f ca="1">SUM(F96* 0.2)</x:f>
        <x:v>8</x:v>
      </x:c>
      <x:c r="K96" s="61">
        <x:f ca="1">SUM((J96-H96)+ I96)</x:f>
        <x:v>9</x:v>
      </x:c>
    </x:row>
    <x:row r="97" spans="1:11" ht="14.25" x14ac:dyDescent="0.3">
      <x:c r="A97" s="58" t="str">
        <x:v>Color Laser Prints</x:v>
      </x:c>
      <x:c r="B97" s="6">
        <x:v>55,173</x:v>
      </x:c>
      <x:c r="C97" s="6">
        <x:v>100,342</x:v>
      </x:c>
      <x:c r="D97" s="6">
        <x:v>$0.18</x:v>
      </x:c>
      <x:c r="E97" s="185">
        <x:f ca="1">IF(B97=0,"",IF(C97="","",IF(C97&lt;B97,SUM((C97-B97)/B97),SUM((C97-B97)/B97))))</x:f>
        <x:v>5</x:v>
      </x:c>
      <x:c r="F97" s="6">
        <x:f ca="1">IF(C97="","",IF(B97="","",IF(SUM(C97-B97)&lt;0,"0",SUM(C97-B97))))</x:f>
        <x:v>6</x:v>
      </x:c>
      <x:c r="G97" s="6">
        <x:v>0</x:v>
      </x:c>
      <x:c r="H97" s="17">
        <x:f ca="1">IF(SUM(F97 - G97) &lt;0,"$0.00",SUM(F97 - G97)*D97)</x:f>
        <x:v>7</x:v>
      </x:c>
      <x:c r="I97" s="17">
        <x:v>0.00</x:v>
      </x:c>
      <x:c r="J97" s="17">
        <x:f ca="1">SUM(F97* 0.17)</x:f>
        <x:v>8</x:v>
      </x:c>
      <x:c r="K97" s="59">
        <x:f ca="1">SUM((J97-H97)+ I97)</x:f>
        <x:v>9</x:v>
      </x:c>
    </x:row>
    <x:row r="98" spans="1:11" ht="15" x14ac:dyDescent="0.3">
      <x:c r="A98" s="211" t="str">
        <x:v>392,790 pages of B/W Copies underages were credited to offset Overage Expense.</x:v>
      </x:c>
      <x:c r="B98" s="174"/>
      <x:c r="C98" s="174"/>
      <x:c r="D98" s="174"/>
      <x:c r="E98" s="174"/>
      <x:c r="F98" s="174"/>
      <x:c r="G98" s="174"/>
      <x:c r="H98" s="174"/>
      <x:c r="I98" s="174"/>
      <x:c r="J98" s="174"/>
      <x:c r="K98" s="174"/>
      <x:mergeCells count="1">
        <x:mergeCell ref="A98:I98"/>
      </x:mergeCells>
    </x:row>
    <x:row r="100" spans="1:11" ht="15" x14ac:dyDescent="0.3">
      <x:c r="A100" s="194" t="str">
        <x:v>March 2015 - May 2015</x:v>
      </x:c>
      <x:c r="B100" s="194"/>
      <x:c r="C100" s="194"/>
      <x:c r="D100" s="194"/>
      <x:c r="E100" s="194"/>
      <x:c r="F100" s="194"/>
      <x:c r="G100" s="194"/>
      <x:c r="H100" s="194"/>
      <x:c r="I100" s="194"/>
      <x:c r="J100" s="194"/>
      <x:c r="K100" s="194"/>
    </x:row>
    <x:row r="101">
      <x:c r="A101" s="47" t="str">
        <x:v>Meter Type Description</x:v>
      </x:c>
      <x:c r="B101" s="45" t="str">
        <x:v>Quarterly Contracted Volume</x:v>
      </x:c>
      <x:c r="C101" s="45" t="str">
        <x:v>Actual Quarterly Volume</x:v>
      </x:c>
      <x:c r="D101" s="45" t="str">
        <x:v>FPR Overage Rate</x:v>
      </x:c>
      <x:c r="E101" s="45" t="str">
        <x:v>% Volume Increase / Decrease</x:v>
      </x:c>
      <x:c r="F101" s="45" t="str">
        <x:v>Overage Volumes</x:v>
      </x:c>
      <x:c r="G101" s="45" t="str">
        <x:v>Rollover Volume</x:v>
      </x:c>
      <x:c r="H101" s="45" t="str">
        <x:v>Current Overage Expense</x:v>
      </x:c>
      <x:c r="I101" s="45" t="str">
        <x:v>Credits</x:v>
      </x:c>
      <x:c r="J101" s="45" t="str">
        <x:v>Overage Cost W/O FPR</x:v>
      </x:c>
      <x:c r="K101" s="46" t="str">
        <x:v>Net Overage Savings / Cost Increase</x:v>
      </x:c>
    </x:row>
    <x:row r="102" spans="1:11" ht="14.25" x14ac:dyDescent="0.3">
      <x:c r="A102" s="169" t="str">
        <x:v>B/W Copies</x:v>
      </x:c>
      <x:c r="B102" s="73">
        <x:v>1,575,776</x:v>
      </x:c>
      <x:c r="C102" s="73">
        <x:v>1,129,936</x:v>
      </x:c>
      <x:c r="D102" s="165" t="str">
        <x:v>$0.015</x:v>
      </x:c>
      <x:c r="E102" s="181">
        <x:f ca="1">IF(B102=0,"",IF(C102="","",IF(C102&lt;B102,SUM((C102-B102)/B102),SUM((C102-B102)/B102))))</x:f>
        <x:v>5</x:v>
      </x:c>
      <x:c r="F102" s="73">
        <x:f ca="1">IF(C102="","",IF(B102="","",IF(SUM(C102-B102)&lt;0,"0",SUM(C102-B102))))</x:f>
        <x:v>6</x:v>
      </x:c>
      <x:c r="G102" s="73" t="n">
        <x:v>0</x:v>
      </x:c>
      <x:c r="H102" s="75">
        <x:f ca="1">IF(SUM(F102 - G102) &lt;0,"$0.00",SUM(F102 - G102)*D102)</x:f>
        <x:v>7</x:v>
      </x:c>
      <x:c r="I102" s="75">
        <x:v>6687.60</x:v>
      </x:c>
      <x:c r="J102" s="75">
        <x:f ca="1">SUM(F102* 0.0583)</x:f>
        <x:v>8</x:v>
      </x:c>
      <x:c r="K102" s="61">
        <x:f ca="1">SUM((J102-H102)+ I102)</x:f>
        <x:v>9</x:v>
      </x:c>
    </x:row>
    <x:row r="103" spans="1:11" ht="14.25" x14ac:dyDescent="0.3">
      <x:c r="A103" s="58" t="str">
        <x:v>B/W Laser Prints</x:v>
      </x:c>
      <x:c r="B103" s="6">
        <x:v>519,990</x:v>
      </x:c>
      <x:c r="C103" s="6">
        <x:v>640,025</x:v>
      </x:c>
      <x:c r="D103" s="6">
        <x:v>$0.02</x:v>
      </x:c>
      <x:c r="E103" s="185">
        <x:f ca="1">IF(B103=0,"",IF(C103="","",IF(C103&lt;B103,SUM((C103-B103)/B103),SUM((C103-B103)/B103))))</x:f>
        <x:v>5</x:v>
      </x:c>
      <x:c r="F103" s="6">
        <x:f ca="1">IF(C103="","",IF(B103="","",IF(SUM(C103-B103)&lt;0,"0",SUM(C103-B103))))</x:f>
        <x:v>6</x:v>
      </x:c>
      <x:c r="G103" s="6">
        <x:v>0</x:v>
      </x:c>
      <x:c r="H103" s="17">
        <x:f ca="1">IF(SUM(F103 - G103) &lt;0,"$0.00",SUM(F103 - G103)*D103)</x:f>
        <x:v>7</x:v>
      </x:c>
      <x:c r="I103" s="17">
        <x:v>0.00</x:v>
      </x:c>
      <x:c r="J103" s="17">
        <x:f ca="1">SUM(F103* 0.0529)</x:f>
        <x:v>8</x:v>
      </x:c>
      <x:c r="K103" s="59">
        <x:f ca="1">SUM((J103-H103)+ I103)</x:f>
        <x:v>9</x:v>
      </x:c>
    </x:row>
    <x:row r="104" spans="1:11" ht="14.25" x14ac:dyDescent="0.3">
      <x:c r="A104" s="169" t="str">
        <x:v>Color Copier (Color Pages)</x:v>
      </x:c>
      <x:c r="B104" s="73">
        <x:v>25,720</x:v>
      </x:c>
      <x:c r="C104" s="73">
        <x:v>49,302</x:v>
      </x:c>
      <x:c r="D104" s="165" t="str">
        <x:v>$0.085</x:v>
      </x:c>
      <x:c r="E104" s="181">
        <x:f ca="1">IF(B104=0,"",IF(C104="","",IF(C104&lt;B104,SUM((C104-B104)/B104),SUM((C104-B104)/B104))))</x:f>
        <x:v>5</x:v>
      </x:c>
      <x:c r="F104" s="73">
        <x:f ca="1">IF(C104="","",IF(B104="","",IF(SUM(C104-B104)&lt;0,"0",SUM(C104-B104))))</x:f>
        <x:v>6</x:v>
      </x:c>
      <x:c r="G104" s="73" t="n">
        <x:v>0</x:v>
      </x:c>
      <x:c r="H104" s="75">
        <x:f ca="1">IF(SUM(F104 - G104) &lt;0,"$0.00",SUM(F104 - G104)*D104)</x:f>
        <x:v>7</x:v>
      </x:c>
      <x:c r="I104" s="75">
        <x:v>0.00</x:v>
      </x:c>
      <x:c r="J104" s="75">
        <x:f ca="1">SUM(F104* 0.2)</x:f>
        <x:v>8</x:v>
      </x:c>
      <x:c r="K104" s="61">
        <x:f ca="1">SUM((J104-H104)+ I104)</x:f>
        <x:v>9</x:v>
      </x:c>
    </x:row>
    <x:row r="105" spans="1:11" ht="14.25" x14ac:dyDescent="0.3">
      <x:c r="A105" s="58" t="str">
        <x:v>Color Laser Prints</x:v>
      </x:c>
      <x:c r="B105" s="6">
        <x:v>51,973</x:v>
      </x:c>
      <x:c r="C105" s="6">
        <x:v>97,437</x:v>
      </x:c>
      <x:c r="D105" s="6">
        <x:v>$0.18</x:v>
      </x:c>
      <x:c r="E105" s="185">
        <x:f ca="1">IF(B105=0,"",IF(C105="","",IF(C105&lt;B105,SUM((C105-B105)/B105),SUM((C105-B105)/B105))))</x:f>
        <x:v>5</x:v>
      </x:c>
      <x:c r="F105" s="6">
        <x:f ca="1">IF(C105="","",IF(B105="","",IF(SUM(C105-B105)&lt;0,"0",SUM(C105-B105))))</x:f>
        <x:v>6</x:v>
      </x:c>
      <x:c r="G105" s="6">
        <x:v>0</x:v>
      </x:c>
      <x:c r="H105" s="17">
        <x:f ca="1">IF(SUM(F105 - G105) &lt;0,"$0.00",SUM(F105 - G105)*D105)</x:f>
        <x:v>7</x:v>
      </x:c>
      <x:c r="I105" s="17">
        <x:v>0.00</x:v>
      </x:c>
      <x:c r="J105" s="17">
        <x:f ca="1">SUM(F105* 0.17)</x:f>
        <x:v>8</x:v>
      </x:c>
      <x:c r="K105" s="59">
        <x:f ca="1">SUM((J105-H105)+ I105)</x:f>
        <x:v>9</x:v>
      </x:c>
    </x:row>
    <x:row r="106" spans="1:11" ht="15" x14ac:dyDescent="0.3">
      <x:c r="A106" s="211" t="str">
        <x:v>445,840 pages of B/W Copies underages were credited to offset Overage Expense.</x:v>
      </x:c>
      <x:c r="B106" s="174"/>
      <x:c r="C106" s="174"/>
      <x:c r="D106" s="174"/>
      <x:c r="E106" s="174"/>
      <x:c r="F106" s="174"/>
      <x:c r="G106" s="174"/>
      <x:c r="H106" s="174"/>
      <x:c r="I106" s="174"/>
      <x:c r="J106" s="174"/>
      <x:c r="K106" s="174"/>
      <x:mergeCells count="1">
        <x:mergeCell ref="A106:I106"/>
      </x:mergeCells>
    </x:row>
    <x:row r="108" spans="1:11" ht="15" x14ac:dyDescent="0.3">
      <x:c r="A108" s="194" t="str">
        <x:v>December 2014 - February 2015</x:v>
      </x:c>
      <x:c r="B108" s="194"/>
      <x:c r="C108" s="194"/>
      <x:c r="D108" s="194"/>
      <x:c r="E108" s="194"/>
      <x:c r="F108" s="194"/>
      <x:c r="G108" s="194"/>
      <x:c r="H108" s="194"/>
      <x:c r="I108" s="194"/>
      <x:c r="J108" s="194"/>
      <x:c r="K108" s="194"/>
    </x:row>
    <x:row r="109">
      <x:c r="A109" s="47" t="str">
        <x:v>Meter Type Description</x:v>
      </x:c>
      <x:c r="B109" s="45" t="str">
        <x:v>Quarterly Contracted Volume</x:v>
      </x:c>
      <x:c r="C109" s="45" t="str">
        <x:v>Actual Quarterly Volume</x:v>
      </x:c>
      <x:c r="D109" s="45" t="str">
        <x:v>FPR Overage Rate</x:v>
      </x:c>
      <x:c r="E109" s="45" t="str">
        <x:v>% Volume Increase / Decrease</x:v>
      </x:c>
      <x:c r="F109" s="45" t="str">
        <x:v>Overage Volumes</x:v>
      </x:c>
      <x:c r="G109" s="45" t="str">
        <x:v>Rollover Volume</x:v>
      </x:c>
      <x:c r="H109" s="45" t="str">
        <x:v>Current Overage Expense</x:v>
      </x:c>
      <x:c r="I109" s="45" t="str">
        <x:v>Credits</x:v>
      </x:c>
      <x:c r="J109" s="45" t="str">
        <x:v>Overage Cost W/O FPR</x:v>
      </x:c>
      <x:c r="K109" s="46" t="str">
        <x:v>Net Overage Savings / Cost Increase</x:v>
      </x:c>
    </x:row>
    <x:row r="110" spans="1:11" ht="14.25" x14ac:dyDescent="0.3">
      <x:c r="A110" s="169" t="str">
        <x:v>B/W Copies</x:v>
      </x:c>
      <x:c r="B110" s="73">
        <x:v>1,570,376</x:v>
      </x:c>
      <x:c r="C110" s="73">
        <x:v>1,207,621</x:v>
      </x:c>
      <x:c r="D110" s="165" t="str">
        <x:v>$0.015</x:v>
      </x:c>
      <x:c r="E110" s="181">
        <x:f ca="1">IF(B110=0,"",IF(C110="","",IF(C110&lt;B110,SUM((C110-B110)/B110),SUM((C110-B110)/B110))))</x:f>
        <x:v>5</x:v>
      </x:c>
      <x:c r="F110" s="73">
        <x:f ca="1">IF(C110="","",IF(B110="","",IF(SUM(C110-B110)&lt;0,"0",SUM(C110-B110))))</x:f>
        <x:v>6</x:v>
      </x:c>
      <x:c r="G110" s="73" t="n">
        <x:v>241530</x:v>
      </x:c>
      <x:c r="H110" s="75">
        <x:f ca="1">IF(SUM(F110 - G110) &lt;0,"$0.00",SUM(F110 - G110)*D110)</x:f>
        <x:v>7</x:v>
      </x:c>
      <x:c r="I110" s="75">
        <x:v>9064.28</x:v>
      </x:c>
      <x:c r="J110" s="75">
        <x:f ca="1">SUM(F110* 0.0583)</x:f>
        <x:v>8</x:v>
      </x:c>
      <x:c r="K110" s="61">
        <x:f ca="1">SUM((J110-H110)+ I110)</x:f>
        <x:v>9</x:v>
      </x:c>
    </x:row>
    <x:row r="111" spans="1:11" ht="14.25" x14ac:dyDescent="0.3">
      <x:c r="A111" s="58" t="str">
        <x:v>B/W Laser Prints</x:v>
      </x:c>
      <x:c r="B111" s="6">
        <x:v>468,670</x:v>
      </x:c>
      <x:c r="C111" s="6">
        <x:v>565,092</x:v>
      </x:c>
      <x:c r="D111" s="6">
        <x:v>$0.02</x:v>
      </x:c>
      <x:c r="E111" s="185">
        <x:f ca="1">IF(B111=0,"",IF(C111="","",IF(C111&lt;B111,SUM((C111-B111)/B111),SUM((C111-B111)/B111))))</x:f>
        <x:v>5</x:v>
      </x:c>
      <x:c r="F111" s="6">
        <x:f ca="1">IF(C111="","",IF(B111="","",IF(SUM(C111-B111)&lt;0,"0",SUM(C111-B111))))</x:f>
        <x:v>6</x:v>
      </x:c>
      <x:c r="G111" s="6">
        <x:v>0</x:v>
      </x:c>
      <x:c r="H111" s="17">
        <x:f ca="1">IF(SUM(F111 - G111) &lt;0,"$0.00",SUM(F111 - G111)*D111)</x:f>
        <x:v>7</x:v>
      </x:c>
      <x:c r="I111" s="17">
        <x:v>0.00</x:v>
      </x:c>
      <x:c r="J111" s="17">
        <x:f ca="1">SUM(F111* 0.0529)</x:f>
        <x:v>8</x:v>
      </x:c>
      <x:c r="K111" s="59">
        <x:f ca="1">SUM((J111-H111)+ I111)</x:f>
        <x:v>9</x:v>
      </x:c>
    </x:row>
    <x:row r="112" spans="1:11" ht="14.25" x14ac:dyDescent="0.3">
      <x:c r="A112" s="169" t="str">
        <x:v>Color Copier (Color Pages)</x:v>
      </x:c>
      <x:c r="B112" s="73">
        <x:v>24,720</x:v>
      </x:c>
      <x:c r="C112" s="73">
        <x:v>50,241</x:v>
      </x:c>
      <x:c r="D112" s="165" t="str">
        <x:v>$0.085</x:v>
      </x:c>
      <x:c r="E112" s="181">
        <x:f ca="1">IF(B112=0,"",IF(C112="","",IF(C112&lt;B112,SUM((C112-B112)/B112),SUM((C112-B112)/B112))))</x:f>
        <x:v>5</x:v>
      </x:c>
      <x:c r="F112" s="73">
        <x:f ca="1">IF(C112="","",IF(B112="","",IF(SUM(C112-B112)&lt;0,"0",SUM(C112-B112))))</x:f>
        <x:v>6</x:v>
      </x:c>
      <x:c r="G112" s="73" t="n">
        <x:v>16835</x:v>
      </x:c>
      <x:c r="H112" s="75">
        <x:f ca="1">IF(SUM(F112 - G112) &lt;0,"$0.00",SUM(F112 - G112)*D112)</x:f>
        <x:v>7</x:v>
      </x:c>
      <x:c r="I112" s="75">
        <x:v>0.00</x:v>
      </x:c>
      <x:c r="J112" s="75">
        <x:f ca="1">SUM(F112* 0.2)</x:f>
        <x:v>8</x:v>
      </x:c>
      <x:c r="K112" s="61">
        <x:f ca="1">SUM((J112-H112)+ I112)</x:f>
        <x:v>9</x:v>
      </x:c>
    </x:row>
    <x:row r="113" spans="1:11" ht="14.25" x14ac:dyDescent="0.3">
      <x:c r="A113" s="58" t="str">
        <x:v>Color Laser Prints</x:v>
      </x:c>
      <x:c r="B113" s="6">
        <x:v>44,213</x:v>
      </x:c>
      <x:c r="C113" s="6">
        <x:v>102,965</x:v>
      </x:c>
      <x:c r="D113" s="6">
        <x:v>$0.18</x:v>
      </x:c>
      <x:c r="E113" s="185">
        <x:f ca="1">IF(B113=0,"",IF(C113="","",IF(C113&lt;B113,SUM((C113-B113)/B113),SUM((C113-B113)/B113))))</x:f>
        <x:v>5</x:v>
      </x:c>
      <x:c r="F113" s="6">
        <x:f ca="1">IF(C113="","",IF(B113="","",IF(SUM(C113-B113)&lt;0,"0",SUM(C113-B113))))</x:f>
        <x:v>6</x:v>
      </x:c>
      <x:c r="G113" s="6">
        <x:v>0</x:v>
      </x:c>
      <x:c r="H113" s="17">
        <x:f ca="1">IF(SUM(F113 - G113) &lt;0,"$0.00",SUM(F113 - G113)*D113)</x:f>
        <x:v>7</x:v>
      </x:c>
      <x:c r="I113" s="17">
        <x:v>0.00</x:v>
      </x:c>
      <x:c r="J113" s="17">
        <x:f ca="1">SUM(F113* 0.17)</x:f>
        <x:v>8</x:v>
      </x:c>
      <x:c r="K113" s="59">
        <x:f ca="1">SUM((J113-H113)+ I113)</x:f>
        <x:v>9</x:v>
      </x:c>
    </x:row>
    <x:row r="114" spans="1:11" ht="15" x14ac:dyDescent="0.3">
      <x:c r="A114" s="211" t="str">
        <x:v>604,285 pages of B/W Copies underages were credited to offset Overage Expense.</x:v>
      </x:c>
      <x:c r="B114" s="174"/>
      <x:c r="C114" s="174"/>
      <x:c r="D114" s="174"/>
      <x:c r="E114" s="174"/>
      <x:c r="F114" s="174"/>
      <x:c r="G114" s="174"/>
      <x:c r="H114" s="174"/>
      <x:c r="I114" s="174"/>
      <x:c r="J114" s="174"/>
      <x:c r="K114" s="174"/>
      <x:mergeCells count="1">
        <x:mergeCell ref="A114:I114"/>
      </x:mergeCells>
    </x:row>
    <x:row r="116" spans="1:11" ht="15" x14ac:dyDescent="0.3">
      <x:c r="A116" s="194" t="str">
        <x:v>June 2014 - November 2014</x:v>
      </x:c>
      <x:c r="B116" s="194"/>
      <x:c r="C116" s="194"/>
      <x:c r="D116" s="194"/>
      <x:c r="E116" s="194"/>
      <x:c r="F116" s="194"/>
      <x:c r="G116" s="194"/>
      <x:c r="H116" s="194"/>
      <x:c r="I116" s="194"/>
      <x:c r="J116" s="194"/>
      <x:c r="K116" s="194"/>
    </x:row>
    <x:row r="117">
      <x:c r="A117" s="47" t="str">
        <x:v>Meter Type Description</x:v>
      </x:c>
      <x:c r="B117" s="45" t="str">
        <x:v>Quarterly Contracted Volume</x:v>
      </x:c>
      <x:c r="C117" s="45" t="str">
        <x:v>Actual Quarterly Volume</x:v>
      </x:c>
      <x:c r="D117" s="45" t="str">
        <x:v>FPR Overage Rate</x:v>
      </x:c>
      <x:c r="E117" s="45" t="str">
        <x:v>% Volume Increase / Decrease</x:v>
      </x:c>
      <x:c r="F117" s="45" t="str">
        <x:v>Overage Volumes</x:v>
      </x:c>
      <x:c r="G117" s="45" t="str">
        <x:v>Rollover Volume</x:v>
      </x:c>
      <x:c r="H117" s="45" t="str">
        <x:v>Current Overage Expense</x:v>
      </x:c>
      <x:c r="I117" s="45" t="str">
        <x:v>Credits</x:v>
      </x:c>
      <x:c r="J117" s="45" t="str">
        <x:v>Overage Cost W/O FPR</x:v>
      </x:c>
      <x:c r="K117" s="46" t="str">
        <x:v>Net Overage Savings / Cost Increase</x:v>
      </x:c>
    </x:row>
    <x:row r="118" spans="1:11" ht="14.25" x14ac:dyDescent="0.3">
      <x:c r="A118" s="169" t="str">
        <x:v>B/W Copies</x:v>
      </x:c>
      <x:c r="B118" s="73">
        <x:v>1,780,140</x:v>
      </x:c>
      <x:c r="C118" s="73">
        <x:v>1,538,610</x:v>
      </x:c>
      <x:c r="D118" s="165" t="str">
        <x:v>$0.015</x:v>
      </x:c>
      <x:c r="E118" s="181">
        <x:f ca="1">IF(B118=0,"",IF(C118="","",IF(C118&lt;B118,SUM((C118-B118)/B118),SUM((C118-B118)/B118))))</x:f>
        <x:v>5</x:v>
      </x:c>
      <x:c r="F118" s="73">
        <x:f ca="1">IF(C118="","",IF(B118="","",IF(SUM(C118-B118)&lt;0,"0",SUM(C118-B118))))</x:f>
        <x:v>6</x:v>
      </x:c>
      <x:c r="G118" s="73" t="n">
        <x:v>0</x:v>
      </x:c>
      <x:c r="H118" s="75">
        <x:f ca="1">IF(SUM(F118 - G118) &lt;0,"$0.00",SUM(F118 - G118)*D118)</x:f>
        <x:v>7</x:v>
      </x:c>
      <x:c r="I118" s="75">
        <x:v>0.00</x:v>
      </x:c>
      <x:c r="J118" s="75">
        <x:f ca="1">SUM(F118* 0.0583)</x:f>
        <x:v>8</x:v>
      </x:c>
      <x:c r="K118" s="61">
        <x:f ca="1">SUM((J118-H118)+ I118)</x:f>
        <x:v>9</x:v>
      </x:c>
    </x:row>
    <x:row r="119" spans="1:11" ht="14.25" x14ac:dyDescent="0.3">
      <x:c r="A119" s="58" t="str">
        <x:v>B/W Laser Prints</x:v>
      </x:c>
      <x:c r="B119" s="6">
        <x:v>432,885</x:v>
      </x:c>
      <x:c r="C119" s="6">
        <x:v>726,982</x:v>
      </x:c>
      <x:c r="D119" s="6">
        <x:v>$0.02</x:v>
      </x:c>
      <x:c r="E119" s="185">
        <x:f ca="1">IF(B119=0,"",IF(C119="","",IF(C119&lt;B119,SUM((C119-B119)/B119),SUM((C119-B119)/B119))))</x:f>
        <x:v>5</x:v>
      </x:c>
      <x:c r="F119" s="6">
        <x:f ca="1">IF(C119="","",IF(B119="","",IF(SUM(C119-B119)&lt;0,"0",SUM(C119-B119))))</x:f>
        <x:v>6</x:v>
      </x:c>
      <x:c r="G119" s="6">
        <x:v>0</x:v>
      </x:c>
      <x:c r="H119" s="17">
        <x:f ca="1">IF(SUM(F119 - G119) &lt;0,"$0.00",SUM(F119 - G119)*D119)</x:f>
        <x:v>7</x:v>
      </x:c>
      <x:c r="I119" s="17">
        <x:v>0.00</x:v>
      </x:c>
      <x:c r="J119" s="17">
        <x:f ca="1">SUM(F119* 0.0529)</x:f>
        <x:v>8</x:v>
      </x:c>
      <x:c r="K119" s="59">
        <x:f ca="1">SUM((J119-H119)+ I119)</x:f>
        <x:v>9</x:v>
      </x:c>
    </x:row>
    <x:row r="120" spans="1:11" ht="14.25" x14ac:dyDescent="0.3">
      <x:c r="A120" s="169" t="str">
        <x:v>Color Copier (Color Pages)</x:v>
      </x:c>
      <x:c r="B120" s="73">
        <x:v>53,315</x:v>
      </x:c>
      <x:c r="C120" s="73">
        <x:v>36,480</x:v>
      </x:c>
      <x:c r="D120" s="165" t="str">
        <x:v>$0.085</x:v>
      </x:c>
      <x:c r="E120" s="181">
        <x:f ca="1">IF(B120=0,"",IF(C120="","",IF(C120&lt;B120,SUM((C120-B120)/B120),SUM((C120-B120)/B120))))</x:f>
        <x:v>5</x:v>
      </x:c>
      <x:c r="F120" s="73">
        <x:f ca="1">IF(C120="","",IF(B120="","",IF(SUM(C120-B120)&lt;0,"0",SUM(C120-B120))))</x:f>
        <x:v>6</x:v>
      </x:c>
      <x:c r="G120" s="73" t="n">
        <x:v>0</x:v>
      </x:c>
      <x:c r="H120" s="75">
        <x:f ca="1">IF(SUM(F120 - G120) &lt;0,"$0.00",SUM(F120 - G120)*D120)</x:f>
        <x:v>7</x:v>
      </x:c>
      <x:c r="I120" s="75">
        <x:v>0.00</x:v>
      </x:c>
      <x:c r="J120" s="75">
        <x:f ca="1">SUM(F120* 0.2)</x:f>
        <x:v>8</x:v>
      </x:c>
      <x:c r="K120" s="61">
        <x:f ca="1">SUM((J120-H120)+ I120)</x:f>
        <x:v>9</x:v>
      </x:c>
    </x:row>
    <x:row r="121" spans="1:11" ht="14.25" x14ac:dyDescent="0.3">
      <x:c r="A121" s="58" t="str">
        <x:v>Color Laser Prints</x:v>
      </x:c>
      <x:c r="B121" s="6">
        <x:v>33,811</x:v>
      </x:c>
      <x:c r="C121" s="6">
        <x:v>104,438</x:v>
      </x:c>
      <x:c r="D121" s="6">
        <x:v>$0.18</x:v>
      </x:c>
      <x:c r="E121" s="185">
        <x:f ca="1">IF(B121=0,"",IF(C121="","",IF(C121&lt;B121,SUM((C121-B121)/B121),SUM((C121-B121)/B121))))</x:f>
        <x:v>5</x:v>
      </x:c>
      <x:c r="F121" s="6">
        <x:f ca="1">IF(C121="","",IF(B121="","",IF(SUM(C121-B121)&lt;0,"0",SUM(C121-B121))))</x:f>
        <x:v>6</x:v>
      </x:c>
      <x:c r="G121" s="6">
        <x:v>0</x:v>
      </x:c>
      <x:c r="H121" s="17">
        <x:f ca="1">IF(SUM(F121 - G121) &lt;0,"$0.00",SUM(F121 - G121)*D121)</x:f>
        <x:v>7</x:v>
      </x:c>
      <x:c r="I121" s="17">
        <x:v>0.00</x:v>
      </x:c>
      <x:c r="J121" s="17">
        <x:f ca="1">SUM(F121* 0.17)</x:f>
        <x:v>8</x:v>
      </x:c>
      <x:c r="K121" s="59">
        <x:f ca="1">SUM((J121-H121)+ I121)</x:f>
        <x:v>9</x:v>
      </x:c>
    </x:row>
    <x:row r="122" spans="1:11" ht="15" x14ac:dyDescent="0.3">
      <x:c r="A122" s="211" t="str">
        <x:v>6 Month Reconciliation</x:v>
      </x:c>
      <x:c r="B122" s="174"/>
      <x:c r="C122" s="174"/>
      <x:c r="D122" s="174"/>
      <x:c r="E122" s="174"/>
      <x:c r="F122" s="174"/>
      <x:c r="G122" s="174"/>
      <x:c r="H122" s="174"/>
      <x:c r="I122" s="174"/>
      <x:c r="J122" s="174"/>
      <x:c r="K122" s="174"/>
      <x:mergeCells count="1">
        <x:mergeCell ref="A122:I122"/>
      </x:mergeCells>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June 1, 2014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203845.86660</x:v>
      </x:c>
      <x:c r="F7" s="26"/>
      <x:c r="G7" s="26"/>
      <x:c r="H7" s="26"/>
      <x:c r="I7" s="26"/>
      <x:c r="J7" s="21"/>
    </x:row>
    <x:row r="8" spans="1:11" x14ac:dyDescent="0.3">
      <x:c r="A8" s="127"/>
      <x:c r="B8" s="25"/>
      <x:c r="C8" s="26"/>
      <x:c r="D8" s="164">
        <x:v>Revision Savings</x:v>
      </x:c>
      <x:c r="E8" s="204">
        <x:f ca="1">='Revision Summary'!$E$9</x:f>
      </x:c>
      <x:c r="F8" s="26"/>
      <x:c r="G8" s="26"/>
      <x:c r="H8" s="26"/>
      <x:c r="I8" s="26"/>
    </x:row>
    <x:row r="9" spans="1:11" x14ac:dyDescent="0.3">
      <x:c r="A9" s="127"/>
      <x:c r="B9" s="25"/>
      <x:c r="C9" s="26"/>
      <x:c r="D9" s="164">
        <x:v>Total Minimum Hard-Dollar Savings</x:v>
      </x:c>
      <x:c r="E9" s="204">
        <x:f ca="1">=SUM(E5:E8)</x:f>
      </x:c>
      <x:c r="F9" s="208">
        <x:f ca="1">=SUM(E9/'Revision Summary'!E7)</x:f>
      </x:c>
      <x:c r="G9" s="26"/>
      <x:c r="H9" s="26"/>
      <x:c r="I9" s="26"/>
    </x:row>
    <x:row r="12" spans="1:7" x14ac:dyDescent="0.25">
      <x:c r="B12" s="92"/>
      <x:c r="C12" s="120"/>
      <x:c r="D12" s="120"/>
      <x:c r="E12" s="120"/>
      <x:c r="F12" s="120"/>
      <x:c r="G12" s="120"/>
      <x:c r="H12" s="120"/>
      <x:c r="I12" s="120"/>
      <x:c r="J12" s="121"/>
    </x:row>
    <x:row r="13" spans="1:7" x14ac:dyDescent="0.25">
      <x:c r="B13" s="164"/>
      <x:c r="C13" s="164"/>
      <x:c r="D13" s="164"/>
      <x:c r="E13" s="164"/>
      <x:c r="F13" s="164"/>
      <x:c r="G13" s="164"/>
      <x:c r="H13" s="164">
        <x:v>Current Overage Expense:</x:v>
      </x:c>
      <x:c r="J13" s="204">
        <x:f ca="1">=Sum(J14:J11)</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