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Analise de Dados\02 - Projetos\01 - BI\Controle Processos Suprimentos\"/>
    </mc:Choice>
  </mc:AlternateContent>
  <xr:revisionPtr revIDLastSave="0" documentId="13_ncr:1_{3C49FCBE-C8D8-4840-B544-09A80A61CF6E}" xr6:coauthVersionLast="47" xr6:coauthVersionMax="47" xr10:uidLastSave="{00000000-0000-0000-0000-000000000000}"/>
  <bookViews>
    <workbookView xWindow="-28920" yWindow="-120" windowWidth="29040" windowHeight="15720" firstSheet="5" activeTab="5" xr2:uid="{D6736EEF-98A9-46AD-A72F-CDC6E2327A01}"/>
  </bookViews>
  <sheets>
    <sheet name="NFS LANÇ" sheetId="3" state="hidden" r:id="rId1"/>
    <sheet name="LANÇAMENTO NFS" sheetId="1" state="hidden" r:id="rId2"/>
    <sheet name="LANÇAMENTOS CONTRATOS" sheetId="2" state="hidden" r:id="rId3"/>
    <sheet name="Planilha1" sheetId="6" state="hidden" r:id="rId4"/>
    <sheet name="NF AVISO RECEBIMENTO" sheetId="4" state="hidden" r:id="rId5"/>
    <sheet name="JANEIRO" sheetId="5" r:id="rId6"/>
  </sheets>
  <definedNames>
    <definedName name="_xlnm._FilterDatabase" localSheetId="0" hidden="1">'NFS LANÇ'!$A$1:$J$15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3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5" i="5"/>
  <c r="T3" i="5"/>
  <c r="T4" i="5"/>
  <c r="I4" i="4" l="1"/>
  <c r="I3" i="4"/>
  <c r="I30" i="4" l="1"/>
  <c r="I29" i="4"/>
  <c r="I28" i="4"/>
  <c r="I27" i="4" l="1"/>
  <c r="I26" i="4"/>
  <c r="I25" i="4"/>
  <c r="I23" i="4"/>
  <c r="I24" i="4"/>
  <c r="I21" i="4"/>
  <c r="I22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5" i="4"/>
  <c r="H23" i="1"/>
  <c r="H22" i="1"/>
  <c r="H21" i="1" l="1"/>
  <c r="H20" i="1"/>
  <c r="H19" i="1"/>
  <c r="H18" i="1" l="1"/>
  <c r="J4" i="2" l="1"/>
  <c r="J5" i="2"/>
  <c r="J6" i="2"/>
  <c r="J2" i="2"/>
  <c r="J3" i="2"/>
  <c r="H17" i="1"/>
  <c r="H15" i="1"/>
  <c r="H16" i="1"/>
  <c r="H14" i="1"/>
  <c r="H13" i="1" l="1"/>
  <c r="H12" i="1"/>
  <c r="H11" i="1"/>
  <c r="H10" i="1"/>
  <c r="H9" i="1"/>
  <c r="H4" i="1"/>
  <c r="H5" i="1"/>
  <c r="H6" i="1"/>
  <c r="H7" i="1"/>
  <c r="H8" i="1"/>
  <c r="H3" i="1" l="1"/>
  <c r="H2" i="1"/>
</calcChain>
</file>

<file path=xl/sharedStrings.xml><?xml version="1.0" encoding="utf-8"?>
<sst xmlns="http://schemas.openxmlformats.org/spreadsheetml/2006/main" count="497" uniqueCount="249">
  <si>
    <t>Nota Fiscal</t>
  </si>
  <si>
    <t>Dt. Entrada</t>
  </si>
  <si>
    <t>Dt. Emissão</t>
  </si>
  <si>
    <t>Valor Nota</t>
  </si>
  <si>
    <t>Cond.Pagto.</t>
  </si>
  <si>
    <t>Tipo Documento</t>
  </si>
  <si>
    <t>202320</t>
  </si>
  <si>
    <t>05</t>
  </si>
  <si>
    <t>NFCP</t>
  </si>
  <si>
    <t>202319</t>
  </si>
  <si>
    <t>SALINAS I</t>
  </si>
  <si>
    <t xml:space="preserve">SALINAS I </t>
  </si>
  <si>
    <t>Contrato</t>
  </si>
  <si>
    <t>Obra/Projeto</t>
  </si>
  <si>
    <t>Fornecedor</t>
  </si>
  <si>
    <t>Data Recebimento</t>
  </si>
  <si>
    <t>Prazo atendimento</t>
  </si>
  <si>
    <t>CTP_002_23</t>
  </si>
  <si>
    <t>CTP_002_24</t>
  </si>
  <si>
    <t>LOCEASY</t>
  </si>
  <si>
    <t>DIAMANTINA I</t>
  </si>
  <si>
    <t>SNEF</t>
  </si>
  <si>
    <t xml:space="preserve"> NF ATRASADA POR NÃO TER VISTO NO EMAIL </t>
  </si>
  <si>
    <t xml:space="preserve">JANUARIA I </t>
  </si>
  <si>
    <t xml:space="preserve">NOVO CRUZEIRO </t>
  </si>
  <si>
    <t xml:space="preserve">CORAÇÃO DE JESUS </t>
  </si>
  <si>
    <t>PROREC</t>
  </si>
  <si>
    <t>06</t>
  </si>
  <si>
    <t>CTP-348-SV-CORAÇÃO DE JESUS</t>
  </si>
  <si>
    <t>NCP</t>
  </si>
  <si>
    <t>TAIOBEIRAS I</t>
  </si>
  <si>
    <t>ENERSIDE</t>
  </si>
  <si>
    <t xml:space="preserve">NCP </t>
  </si>
  <si>
    <t>EPC-285-SV-TBI</t>
  </si>
  <si>
    <t>EPC-287-SV-TBI</t>
  </si>
  <si>
    <t>TAIOBEIRAS III</t>
  </si>
  <si>
    <t>PADRE PARAISO I</t>
  </si>
  <si>
    <t>SOLUÇÃO AGRIMESSORA</t>
  </si>
  <si>
    <t>CTP_406_SV_PADRE PARAISO I _01/2023</t>
  </si>
  <si>
    <t>CTP-385-SV-CORAÇÃO DE JESUS</t>
  </si>
  <si>
    <t>Cód. Alternativo</t>
  </si>
  <si>
    <t>Dt. Início</t>
  </si>
  <si>
    <t>CNPJ/CPF</t>
  </si>
  <si>
    <t>Valor Contratado</t>
  </si>
  <si>
    <t>Saldo Contrato</t>
  </si>
  <si>
    <t>CTP_385_SV_CORAÇÃO D</t>
  </si>
  <si>
    <t>CORACAO DE JESUS I ENERGIA SOLAR SPE LTD</t>
  </si>
  <si>
    <t>PROREC SOLAR LTDA</t>
  </si>
  <si>
    <t>18.343.026/0001-06</t>
  </si>
  <si>
    <t xml:space="preserve">Data aditivo  </t>
  </si>
  <si>
    <t>Saldo Atual</t>
  </si>
  <si>
    <t>SALINAS I ENERGIA SOLAR SPE LTDA</t>
  </si>
  <si>
    <t>PEDRO HENRIQUE MARQUES COUTINHO 11955183660</t>
  </si>
  <si>
    <t>34.881.304/0001-27</t>
  </si>
  <si>
    <t>MIRABELA II</t>
  </si>
  <si>
    <t>CTP_387_SV_CORAÇÃO DE JESUS</t>
  </si>
  <si>
    <t>CORVINA</t>
  </si>
  <si>
    <t>CTP_407_SV_CORVINA</t>
  </si>
  <si>
    <t xml:space="preserve">IMPACTO PRESTAÇÃO </t>
  </si>
  <si>
    <t xml:space="preserve">CTP_301_SV _ PADRE PARAISO </t>
  </si>
  <si>
    <t xml:space="preserve">PADRE PARAISO </t>
  </si>
  <si>
    <t>JX AMBIENTAL</t>
  </si>
  <si>
    <t xml:space="preserve">CTP_95_SV_NOVO CRZEIRO </t>
  </si>
  <si>
    <t>CTP_94_SV_JANUARIA</t>
  </si>
  <si>
    <t>CTP_93_SV_DIAMANTINA</t>
  </si>
  <si>
    <t xml:space="preserve">Descrição </t>
  </si>
  <si>
    <t>N° NF</t>
  </si>
  <si>
    <t>Dt. do Vencimento Nf</t>
  </si>
  <si>
    <t xml:space="preserve">Dt. Pagamento </t>
  </si>
  <si>
    <t>Data lançamento M</t>
  </si>
  <si>
    <t>CTP-349-SV-MIRABELA I</t>
  </si>
  <si>
    <t>MIRABELA I</t>
  </si>
  <si>
    <t>Execução de serviços, mecanicos,elétricos . 5°MED</t>
  </si>
  <si>
    <t xml:space="preserve">PROREC </t>
  </si>
  <si>
    <t>CTP-350-SV-MIRABELA II</t>
  </si>
  <si>
    <t xml:space="preserve">Execução de serviços, mecanicos,elétricos. 6° MED </t>
  </si>
  <si>
    <t>CTP-387-SV-MIRABELA II</t>
  </si>
  <si>
    <t>Execução de serviços, de drenagem de águas Pluviais. 2° MED</t>
  </si>
  <si>
    <t>CORAÇÃO DE JESUS</t>
  </si>
  <si>
    <t xml:space="preserve">Execução de serviços, de drenagem de águas Pluviais. 2° MED </t>
  </si>
  <si>
    <t>CTP-326-SV-JEQUITINH</t>
  </si>
  <si>
    <t xml:space="preserve">JEQUITINHONHA I </t>
  </si>
  <si>
    <t xml:space="preserve">PRESTAÇÃO DE SERVIÇO DE RETROESCAVADEIRA </t>
  </si>
  <si>
    <t xml:space="preserve">HM TERRAPLANAGEM </t>
  </si>
  <si>
    <t>CONTRATO_MBA</t>
  </si>
  <si>
    <t xml:space="preserve">Prestação de serviço de montagem e instalação elétrica de redes de distribuição </t>
  </si>
  <si>
    <t xml:space="preserve">MBA </t>
  </si>
  <si>
    <t>CONTRATO_CONVERT</t>
  </si>
  <si>
    <t xml:space="preserve">Entrega de partes e peças do produto relacionada no romaneio/ PAGAMENTO DE ADIANTAMENTO </t>
  </si>
  <si>
    <t xml:space="preserve">CONVERT </t>
  </si>
  <si>
    <t>21/01 - 19/02</t>
  </si>
  <si>
    <t>EPC_285_SV_TBI</t>
  </si>
  <si>
    <t xml:space="preserve">Construção  no regime de empreitada globla de Usina Solar </t>
  </si>
  <si>
    <t>EPC_286_SV_TBIII</t>
  </si>
  <si>
    <t>TAIOBEIRAS II</t>
  </si>
  <si>
    <t>EPC_287_SV_TBIII</t>
  </si>
  <si>
    <t>TAIOBEIRAS  III</t>
  </si>
  <si>
    <t>CTP_355_SV_MNI</t>
  </si>
  <si>
    <t>Vigilancia, segurança</t>
  </si>
  <si>
    <t>FORTIS</t>
  </si>
  <si>
    <t>RALMEC_LOCAÇÕES</t>
  </si>
  <si>
    <t xml:space="preserve">TAIOBEIRAS I </t>
  </si>
  <si>
    <t>Locação container</t>
  </si>
  <si>
    <t>RALMEC</t>
  </si>
  <si>
    <t>Qual dia?</t>
  </si>
  <si>
    <t xml:space="preserve">MINAS NOVAS I </t>
  </si>
  <si>
    <t xml:space="preserve">JX AMBIENTAL </t>
  </si>
  <si>
    <t>_</t>
  </si>
  <si>
    <t>CTP_361_SV_TAIOBEIRAS I</t>
  </si>
  <si>
    <t xml:space="preserve">Cessão de licença de Software/medição </t>
  </si>
  <si>
    <t>Automalógica / Elipse</t>
  </si>
  <si>
    <t>CTP_362_SV_TAIOBEIRAS II</t>
  </si>
  <si>
    <t>CTP_363_SV_TAIOBEIRAS II</t>
  </si>
  <si>
    <t>JEQUITINHONHA II</t>
  </si>
  <si>
    <t>Fornecimento de mão de obra especializada, direta e ind</t>
  </si>
  <si>
    <t>CTP_EPC_405_SALINASI 02/2023</t>
  </si>
  <si>
    <t xml:space="preserve">CTP_95_SV_NOVO CRUZEIRO I ENERGIA SOLAR  </t>
  </si>
  <si>
    <t>NOVO CRUZEIRO I</t>
  </si>
  <si>
    <t xml:space="preserve">Serviço de projeto e estudo e ante projeto/não esquecer dos cpnjs/adtivo  </t>
  </si>
  <si>
    <t>CTP_94_SV_JANUÁRIA I_10/2021</t>
  </si>
  <si>
    <t xml:space="preserve">JANUÁRIA </t>
  </si>
  <si>
    <t xml:space="preserve">Serviço de projeto e estudo e ante projeto/não esquecer dos cpnjs/aditivo  </t>
  </si>
  <si>
    <t>DIAMANTINA</t>
  </si>
  <si>
    <t xml:space="preserve">Fechamento de projeto e 5% comissionamento </t>
  </si>
  <si>
    <t>CORAÇÃO DE JESUS I</t>
  </si>
  <si>
    <t>Execução de serviços, de drenagem de águas Pluviais</t>
  </si>
  <si>
    <t>CTP_321_SV_JQ1</t>
  </si>
  <si>
    <t xml:space="preserve">JEQUITINHONHA I  </t>
  </si>
  <si>
    <t>FORNECIMENTO DE MÃO DE OBRA ESPECIALIZADA, DIRETA E INDIRETA,</t>
  </si>
  <si>
    <t xml:space="preserve">RENOVO </t>
  </si>
  <si>
    <t xml:space="preserve">Loja eletrica, material </t>
  </si>
  <si>
    <t>MBA</t>
  </si>
  <si>
    <t>CTP-387-SV-MIRABELA II-</t>
  </si>
  <si>
    <t>- Execução de serviços, de drenagem de águas Pluviais</t>
  </si>
  <si>
    <t>Prorec</t>
  </si>
  <si>
    <t>CTP- 385-SV-CORAÇÃO DE JESUS</t>
  </si>
  <si>
    <t>CTP- 315-SV-BULBE-08/2022</t>
  </si>
  <si>
    <t xml:space="preserve">BULBE ENERGIA </t>
  </si>
  <si>
    <t>Prestação de Serviços técnicos de mapeamento de terrenos</t>
  </si>
  <si>
    <t>AVALICOM</t>
  </si>
  <si>
    <t>verificar</t>
  </si>
  <si>
    <t>MOBILIZAÇÃO CONTAINER</t>
  </si>
  <si>
    <t>PEDRO HENRIQUE</t>
  </si>
  <si>
    <t>2023/19</t>
  </si>
  <si>
    <t>CTP´_325_SV_MBII</t>
  </si>
  <si>
    <t>VIGILANCIA, SEGURANÇA</t>
  </si>
  <si>
    <t>AVALICON</t>
  </si>
  <si>
    <r>
      <t>administração, empreitada ou subempreitada. ANDIANTAMENTO 10</t>
    </r>
    <r>
      <rPr>
        <strike/>
        <sz val="11"/>
        <color theme="1"/>
        <rFont val="Calibri"/>
        <family val="2"/>
        <scheme val="minor"/>
      </rPr>
      <t>%</t>
    </r>
  </si>
  <si>
    <t xml:space="preserve">Dt.da Emissão </t>
  </si>
  <si>
    <t xml:space="preserve">Valor 1° Aditivo </t>
  </si>
  <si>
    <t xml:space="preserve">CTP_301_SV_PADRE PARAISO I </t>
  </si>
  <si>
    <t>CTP_355_SV MINAS NOVAS</t>
  </si>
  <si>
    <t>contrato zerou /ultima parcela lançada</t>
  </si>
  <si>
    <t xml:space="preserve">CONTRATO_MBA </t>
  </si>
  <si>
    <t xml:space="preserve">EXPONENCIAL </t>
  </si>
  <si>
    <r>
      <rPr>
        <sz val="11"/>
        <color rgb="FFFF0000"/>
        <rFont val="Calibri"/>
        <family val="2"/>
        <scheme val="minor"/>
      </rPr>
      <t>falta aditivar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9"/>
        <rFont val="Calibri"/>
        <family val="2"/>
        <scheme val="minor"/>
      </rPr>
      <t>correção da nota pela prorec/ cancelada</t>
    </r>
  </si>
  <si>
    <t>Estava dando erro no sistema, augusto verificou que tinha adiantamento deste valor no sistema/ por isso a demora lançamento</t>
  </si>
  <si>
    <t xml:space="preserve">chegou dia 01 sem boleto/o augusto tinha solicitado boleto e não tinha me enviado. Douglas me enviou na segunda-feira o contato para eu cobrar o boleto. Boleto chegou na terça 08/03/ mandar pra Maila lançar módulo fiscal produto </t>
  </si>
  <si>
    <t>CTP_397_SV_MBI</t>
  </si>
  <si>
    <t>UVIX SERVIÇOS INFO</t>
  </si>
  <si>
    <t xml:space="preserve">contrato zerou /ultima parcela lançada/ Não vai ter mais nada/augusto me relatou </t>
  </si>
  <si>
    <t>PROBLEMA NA FILIAL  SISTEMA/ CORRIGIDA 06/03</t>
  </si>
  <si>
    <t xml:space="preserve">Nova NF gerada / a  a partir do  cancelamento da 2023486 por erro da prorec/ </t>
  </si>
  <si>
    <t>SALINAS</t>
  </si>
  <si>
    <t>CTP_EPC_405_SALINAS</t>
  </si>
  <si>
    <t xml:space="preserve">NF que a prorec esqueceu de enviar para a bulbe . </t>
  </si>
  <si>
    <t>NCC</t>
  </si>
  <si>
    <t xml:space="preserve">CORVINA </t>
  </si>
  <si>
    <t xml:space="preserve">ADS </t>
  </si>
  <si>
    <t xml:space="preserve">BOLETO </t>
  </si>
  <si>
    <t xml:space="preserve">SALINAS </t>
  </si>
  <si>
    <t>ALPHA MAR</t>
  </si>
  <si>
    <t>MARILENE</t>
  </si>
  <si>
    <t>PIX</t>
  </si>
  <si>
    <t xml:space="preserve">CASA DOS FUSIVEIS </t>
  </si>
  <si>
    <t>JEQUITINHONHA I</t>
  </si>
  <si>
    <t xml:space="preserve">MIRABELA I </t>
  </si>
  <si>
    <t xml:space="preserve">MIRABELA </t>
  </si>
  <si>
    <t xml:space="preserve">DOGÃO CONSTUÇÃO </t>
  </si>
  <si>
    <t xml:space="preserve">PIX </t>
  </si>
  <si>
    <t xml:space="preserve">DESCRIÇÃO </t>
  </si>
  <si>
    <t>FUSIVEIS</t>
  </si>
  <si>
    <t>CAMERA</t>
  </si>
  <si>
    <t xml:space="preserve">CAMERA </t>
  </si>
  <si>
    <t>TAMBORES 200L</t>
  </si>
  <si>
    <t>ESPUMA EXPANSIVA</t>
  </si>
  <si>
    <t xml:space="preserve">TABORES 200L </t>
  </si>
  <si>
    <t xml:space="preserve">MIRABELA II </t>
  </si>
  <si>
    <t xml:space="preserve">Tempo lançamento </t>
  </si>
  <si>
    <t>HS EXTINTORES</t>
  </si>
  <si>
    <t xml:space="preserve">EXTINTORES </t>
  </si>
  <si>
    <t xml:space="preserve">DEPOSITO </t>
  </si>
  <si>
    <t>TRIAMA NORTE</t>
  </si>
  <si>
    <t xml:space="preserve">LAMINA </t>
  </si>
  <si>
    <t xml:space="preserve">PEDIDO DE COMPRA 2890 QUE TAVA FALTANDO </t>
  </si>
  <si>
    <t xml:space="preserve">OLEO STHIL </t>
  </si>
  <si>
    <t>REICON</t>
  </si>
  <si>
    <t>CABO SOLAR</t>
  </si>
  <si>
    <t>PLANEL</t>
  </si>
  <si>
    <t xml:space="preserve">ABRAÇADEIRA </t>
  </si>
  <si>
    <t>O.C</t>
  </si>
  <si>
    <t>Status NF</t>
  </si>
  <si>
    <t>Data O.C</t>
  </si>
  <si>
    <t>aguardo</t>
  </si>
  <si>
    <t xml:space="preserve">Solicitação </t>
  </si>
  <si>
    <t xml:space="preserve">CABO PP </t>
  </si>
  <si>
    <t xml:space="preserve">ENVIADO PARA OS COMPRADORES </t>
  </si>
  <si>
    <t xml:space="preserve">SERVIÇO CAMINHÃO MUNK </t>
  </si>
  <si>
    <t xml:space="preserve">STABULI </t>
  </si>
  <si>
    <t>CONECTOR MACHO/FEMEA</t>
  </si>
  <si>
    <t>BOLETO ENVIADO NO DIA 16/05</t>
  </si>
  <si>
    <t>recebido</t>
  </si>
  <si>
    <t>Data recebimento NF</t>
  </si>
  <si>
    <t xml:space="preserve">Data emissão NF </t>
  </si>
  <si>
    <t>Data venc. NF</t>
  </si>
  <si>
    <t>Lançar Aviso Recbimento</t>
  </si>
  <si>
    <t xml:space="preserve">Dentro  do processo </t>
  </si>
  <si>
    <t xml:space="preserve">Contagem de Solicitação </t>
  </si>
  <si>
    <t>(vazio)</t>
  </si>
  <si>
    <t>ADIANT</t>
  </si>
  <si>
    <t xml:space="preserve">pagamento fora do fluxo </t>
  </si>
  <si>
    <t xml:space="preserve">sti </t>
  </si>
  <si>
    <t xml:space="preserve">tcu </t>
  </si>
  <si>
    <t xml:space="preserve">Status processo </t>
  </si>
  <si>
    <t xml:space="preserve">Data lançamento Aviso </t>
  </si>
  <si>
    <t>Condição de Pgto</t>
  </si>
  <si>
    <t xml:space="preserve">Adiantamento Valor (R$)  </t>
  </si>
  <si>
    <t xml:space="preserve">Data adiantamento </t>
  </si>
  <si>
    <t xml:space="preserve">Valor Total NF </t>
  </si>
  <si>
    <t>Valor devido NF (R$)</t>
  </si>
  <si>
    <t xml:space="preserve">Registros </t>
  </si>
  <si>
    <t xml:space="preserve">Data entrega material </t>
  </si>
  <si>
    <t>Status Entrega Material</t>
  </si>
  <si>
    <t>TIPO OC.</t>
  </si>
  <si>
    <t xml:space="preserve">CONTROLE PROCESSOS - SUPRIMENTOS </t>
  </si>
  <si>
    <t>teste</t>
  </si>
  <si>
    <t>PRODUTO</t>
  </si>
  <si>
    <t>BOLETO</t>
  </si>
  <si>
    <t>Pago</t>
  </si>
  <si>
    <t>SERVIÇO</t>
  </si>
  <si>
    <t>NOVO CRUZEIRO</t>
  </si>
  <si>
    <t>BULBE ENERGIA</t>
  </si>
  <si>
    <t>TESTE2</t>
  </si>
  <si>
    <t>TESTE</t>
  </si>
  <si>
    <t>TESTE3</t>
  </si>
  <si>
    <t>TESTE4</t>
  </si>
  <si>
    <t>TESTE5</t>
  </si>
  <si>
    <t>Regularização de processo</t>
  </si>
  <si>
    <t>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</si>
</sst>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,##0.00;\-&quot;R$ &quot;#,##0.00"/>
    <numFmt numFmtId="165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9"/>
      <color theme="0"/>
      <name val="Arial Nova Light"/>
      <family val="2"/>
    </font>
    <font>
      <sz val="9"/>
      <color theme="1"/>
      <name val="Arial Nova Light"/>
      <family val="2"/>
    </font>
    <font>
      <sz val="9"/>
      <color rgb="FFFF0000"/>
      <name val="Arial Nova Light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5"/>
      <name val="Arial"/>
      <family val="2"/>
    </font>
    <font>
      <sz val="11"/>
      <color theme="1"/>
      <name val="Arial"/>
      <family val="2"/>
    </font>
    <font>
      <sz val="9"/>
      <color theme="9"/>
      <name val="Arial"/>
      <family val="2"/>
    </font>
    <font>
      <b/>
      <sz val="14"/>
      <color theme="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8"/>
      </patternFill>
    </fill>
    <fill>
      <patternFill patternType="solid">
        <fgColor rgb="FFF0F2F5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8"/>
      </patternFill>
    </fill>
    <fill>
      <patternFill patternType="solid">
        <fgColor theme="7" tint="0.59999389629810485"/>
        <bgColor indexed="8"/>
      </patternFill>
    </fill>
    <fill>
      <patternFill patternType="solid">
        <fgColor theme="5" tint="0.39997558519241921"/>
        <bgColor indexed="8"/>
      </patternFill>
    </fill>
    <fill>
      <patternFill patternType="solid">
        <fgColor theme="2" tint="-0.499984740745262"/>
        <bgColor indexed="8"/>
      </patternFill>
    </fill>
    <fill>
      <patternFill patternType="solid">
        <fgColor theme="4" tint="-0.499984740745262"/>
        <bgColor indexed="8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theme="4" tint="-0.249977111117893"/>
        <bgColor indexed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theme="9" tint="0.39997558519241921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/>
      <diagonal/>
    </border>
    <border>
      <left/>
      <right style="thin">
        <color rgb="FFA0A0A0"/>
      </right>
      <top style="thin">
        <color rgb="FFA0A0A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left" vertical="top" wrapText="1"/>
    </xf>
    <xf numFmtId="44" fontId="0" fillId="4" borderId="1" xfId="1" applyFont="1" applyFill="1" applyBorder="1" applyAlignment="1">
      <alignment horizontal="right" vertical="top" wrapText="1"/>
    </xf>
    <xf numFmtId="164" fontId="0" fillId="2" borderId="1" xfId="0" applyNumberFormat="1" applyFill="1" applyBorder="1" applyAlignment="1">
      <alignment horizontal="right" vertical="top" wrapText="1"/>
    </xf>
    <xf numFmtId="164" fontId="0" fillId="3" borderId="1" xfId="0" applyNumberFormat="1" applyFill="1" applyBorder="1" applyAlignment="1">
      <alignment horizontal="right" vertical="top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14" fontId="0" fillId="0" borderId="0" xfId="0" applyNumberFormat="1" applyAlignment="1">
      <alignment horizontal="left"/>
    </xf>
    <xf numFmtId="164" fontId="0" fillId="6" borderId="1" xfId="0" applyNumberFormat="1" applyFill="1" applyBorder="1" applyAlignment="1">
      <alignment horizontal="right" vertical="top" wrapText="1"/>
    </xf>
    <xf numFmtId="0" fontId="5" fillId="5" borderId="0" xfId="0" applyFont="1" applyFill="1" applyAlignment="1">
      <alignment horizontal="center" vertical="center" wrapText="1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44" fontId="0" fillId="5" borderId="2" xfId="1" applyFont="1" applyFill="1" applyBorder="1" applyAlignment="1">
      <alignment horizontal="left" vertical="center" wrapText="1"/>
    </xf>
    <xf numFmtId="14" fontId="5" fillId="5" borderId="2" xfId="0" applyNumberFormat="1" applyFont="1" applyFill="1" applyBorder="1" applyAlignment="1">
      <alignment horizontal="left" vertical="center" wrapText="1"/>
    </xf>
    <xf numFmtId="14" fontId="0" fillId="5" borderId="2" xfId="0" applyNumberFormat="1" applyFill="1" applyBorder="1" applyAlignment="1">
      <alignment horizontal="left" vertical="center" wrapText="1"/>
    </xf>
    <xf numFmtId="14" fontId="3" fillId="5" borderId="2" xfId="0" applyNumberFormat="1" applyFont="1" applyFill="1" applyBorder="1" applyAlignment="1">
      <alignment horizontal="left" vertical="center" wrapText="1"/>
    </xf>
    <xf numFmtId="44" fontId="0" fillId="5" borderId="2" xfId="1" applyFont="1" applyFill="1" applyBorder="1" applyAlignment="1">
      <alignment horizontal="left" vertical="center"/>
    </xf>
    <xf numFmtId="3" fontId="0" fillId="5" borderId="2" xfId="0" applyNumberFormat="1" applyFill="1" applyBorder="1" applyAlignment="1">
      <alignment horizontal="left" vertical="center"/>
    </xf>
    <xf numFmtId="13" fontId="0" fillId="5" borderId="2" xfId="0" applyNumberFormat="1" applyFill="1" applyBorder="1" applyAlignment="1">
      <alignment horizontal="left" vertical="center" wrapText="1"/>
    </xf>
    <xf numFmtId="8" fontId="0" fillId="5" borderId="2" xfId="0" applyNumberForma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/>
    </xf>
    <xf numFmtId="8" fontId="4" fillId="5" borderId="2" xfId="0" applyNumberFormat="1" applyFont="1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3" fontId="0" fillId="5" borderId="3" xfId="0" applyNumberFormat="1" applyFill="1" applyBorder="1" applyAlignment="1">
      <alignment horizontal="left" vertical="center" wrapText="1"/>
    </xf>
    <xf numFmtId="3" fontId="0" fillId="5" borderId="4" xfId="0" applyNumberForma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4" fontId="0" fillId="0" borderId="0" xfId="1" applyFont="1"/>
    <xf numFmtId="0" fontId="0" fillId="9" borderId="1" xfId="0" applyFill="1" applyBorder="1" applyAlignment="1">
      <alignment horizontal="left" vertical="top" wrapText="1"/>
    </xf>
    <xf numFmtId="14" fontId="0" fillId="9" borderId="1" xfId="0" applyNumberFormat="1" applyFill="1" applyBorder="1" applyAlignment="1">
      <alignment horizontal="left" vertical="top" wrapText="1"/>
    </xf>
    <xf numFmtId="44" fontId="0" fillId="9" borderId="1" xfId="1" applyFont="1" applyFill="1" applyBorder="1" applyAlignment="1">
      <alignment horizontal="right" vertical="top" wrapText="1"/>
    </xf>
    <xf numFmtId="0" fontId="0" fillId="9" borderId="0" xfId="0" applyFill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14" fontId="0" fillId="10" borderId="1" xfId="0" applyNumberFormat="1" applyFill="1" applyBorder="1" applyAlignment="1">
      <alignment horizontal="left" vertical="top" wrapText="1"/>
    </xf>
    <xf numFmtId="44" fontId="0" fillId="10" borderId="1" xfId="1" applyFont="1" applyFill="1" applyBorder="1" applyAlignment="1">
      <alignment horizontal="right" vertical="top" wrapText="1"/>
    </xf>
    <xf numFmtId="0" fontId="0" fillId="11" borderId="1" xfId="0" applyFill="1" applyBorder="1" applyAlignment="1">
      <alignment horizontal="left" vertical="top" wrapText="1"/>
    </xf>
    <xf numFmtId="0" fontId="0" fillId="0" borderId="0" xfId="0" pivotButton="1"/>
    <xf numFmtId="4" fontId="0" fillId="0" borderId="0" xfId="0" applyNumberFormat="1"/>
    <xf numFmtId="0" fontId="8" fillId="12" borderId="1" xfId="0" applyFont="1" applyFill="1" applyBorder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14" fontId="9" fillId="4" borderId="1" xfId="0" applyNumberFormat="1" applyFont="1" applyFill="1" applyBorder="1" applyAlignment="1">
      <alignment horizontal="left" vertical="top" wrapText="1"/>
    </xf>
    <xf numFmtId="44" fontId="9" fillId="4" borderId="1" xfId="1" applyFont="1" applyFill="1" applyBorder="1" applyAlignment="1">
      <alignment horizontal="left" vertical="top" wrapText="1"/>
    </xf>
    <xf numFmtId="0" fontId="9" fillId="4" borderId="1" xfId="1" applyNumberFormat="1" applyFont="1" applyFill="1" applyBorder="1" applyAlignment="1">
      <alignment horizontal="center" vertical="top" wrapText="1"/>
    </xf>
    <xf numFmtId="0" fontId="10" fillId="4" borderId="1" xfId="1" applyNumberFormat="1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left" vertical="top"/>
    </xf>
    <xf numFmtId="44" fontId="9" fillId="0" borderId="0" xfId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9" fillId="4" borderId="0" xfId="0" applyFont="1" applyFill="1" applyAlignment="1">
      <alignment horizontal="left" vertical="top" wrapText="1"/>
    </xf>
    <xf numFmtId="44" fontId="9" fillId="5" borderId="2" xfId="1" applyFont="1" applyFill="1" applyBorder="1" applyAlignment="1">
      <alignment horizontal="left" vertical="center"/>
    </xf>
    <xf numFmtId="44" fontId="9" fillId="5" borderId="0" xfId="1" applyFont="1" applyFill="1" applyBorder="1" applyAlignment="1">
      <alignment horizontal="center" vertical="center"/>
    </xf>
    <xf numFmtId="44" fontId="9" fillId="4" borderId="1" xfId="1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0" fontId="12" fillId="5" borderId="0" xfId="0" applyFont="1" applyFill="1" applyAlignment="1">
      <alignment horizontal="left"/>
    </xf>
    <xf numFmtId="0" fontId="12" fillId="5" borderId="2" xfId="0" applyFont="1" applyFill="1" applyBorder="1" applyAlignment="1">
      <alignment horizontal="left"/>
    </xf>
    <xf numFmtId="14" fontId="12" fillId="5" borderId="2" xfId="0" applyNumberFormat="1" applyFont="1" applyFill="1" applyBorder="1" applyAlignment="1">
      <alignment horizontal="left"/>
    </xf>
    <xf numFmtId="0" fontId="13" fillId="5" borderId="2" xfId="0" applyFont="1" applyFill="1" applyBorder="1" applyAlignment="1">
      <alignment horizontal="left"/>
    </xf>
    <xf numFmtId="44" fontId="12" fillId="5" borderId="2" xfId="1" applyFont="1" applyFill="1" applyBorder="1" applyAlignment="1">
      <alignment horizontal="left"/>
    </xf>
    <xf numFmtId="0" fontId="12" fillId="5" borderId="2" xfId="1" applyNumberFormat="1" applyFont="1" applyFill="1" applyBorder="1" applyAlignment="1">
      <alignment horizontal="left"/>
    </xf>
    <xf numFmtId="44" fontId="13" fillId="5" borderId="2" xfId="1" applyFont="1" applyFill="1" applyBorder="1" applyAlignment="1">
      <alignment horizontal="left"/>
    </xf>
    <xf numFmtId="44" fontId="14" fillId="5" borderId="2" xfId="1" applyFont="1" applyFill="1" applyBorder="1" applyAlignment="1">
      <alignment horizontal="left"/>
    </xf>
    <xf numFmtId="14" fontId="12" fillId="5" borderId="2" xfId="1" applyNumberFormat="1" applyFont="1" applyFill="1" applyBorder="1" applyAlignment="1">
      <alignment horizontal="left"/>
    </xf>
    <xf numFmtId="44" fontId="13" fillId="5" borderId="2" xfId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44" fontId="12" fillId="0" borderId="2" xfId="1" applyFont="1" applyBorder="1" applyAlignment="1">
      <alignment horizontal="left"/>
    </xf>
    <xf numFmtId="0" fontId="12" fillId="0" borderId="0" xfId="1" applyNumberFormat="1" applyFont="1" applyAlignment="1">
      <alignment horizontal="left"/>
    </xf>
    <xf numFmtId="0" fontId="12" fillId="4" borderId="2" xfId="0" applyFont="1" applyFill="1" applyBorder="1" applyAlignment="1">
      <alignment horizontal="left" vertical="top" wrapText="1"/>
    </xf>
    <xf numFmtId="0" fontId="12" fillId="5" borderId="8" xfId="1" applyNumberFormat="1" applyFont="1" applyFill="1" applyBorder="1" applyAlignment="1">
      <alignment horizontal="left"/>
    </xf>
    <xf numFmtId="0" fontId="15" fillId="5" borderId="2" xfId="0" applyFont="1" applyFill="1" applyBorder="1" applyAlignment="1">
      <alignment horizontal="left"/>
    </xf>
    <xf numFmtId="0" fontId="15" fillId="13" borderId="2" xfId="0" applyFont="1" applyFill="1" applyBorder="1" applyAlignment="1">
      <alignment horizontal="left"/>
    </xf>
    <xf numFmtId="44" fontId="16" fillId="5" borderId="2" xfId="1" applyFont="1" applyFill="1" applyBorder="1" applyAlignment="1">
      <alignment horizontal="left"/>
    </xf>
    <xf numFmtId="14" fontId="16" fillId="5" borderId="2" xfId="0" applyNumberFormat="1" applyFont="1" applyFill="1" applyBorder="1" applyAlignment="1">
      <alignment horizontal="left"/>
    </xf>
    <xf numFmtId="14" fontId="16" fillId="5" borderId="2" xfId="1" applyNumberFormat="1" applyFont="1" applyFill="1" applyBorder="1" applyAlignment="1">
      <alignment horizontal="left"/>
    </xf>
    <xf numFmtId="165" fontId="13" fillId="5" borderId="2" xfId="0" applyNumberFormat="1" applyFont="1" applyFill="1" applyBorder="1" applyAlignment="1">
      <alignment horizontal="left"/>
    </xf>
    <xf numFmtId="165" fontId="12" fillId="5" borderId="2" xfId="0" applyNumberFormat="1" applyFont="1" applyFill="1" applyBorder="1" applyAlignment="1">
      <alignment horizontal="left"/>
    </xf>
    <xf numFmtId="3" fontId="12" fillId="5" borderId="2" xfId="0" applyNumberFormat="1" applyFont="1" applyFill="1" applyBorder="1" applyAlignment="1">
      <alignment horizontal="left"/>
    </xf>
    <xf numFmtId="0" fontId="11" fillId="14" borderId="2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left" vertical="center" wrapText="1"/>
    </xf>
    <xf numFmtId="0" fontId="11" fillId="16" borderId="5" xfId="0" applyFont="1" applyFill="1" applyBorder="1" applyAlignment="1">
      <alignment horizontal="left" vertical="center" wrapText="1"/>
    </xf>
    <xf numFmtId="0" fontId="11" fillId="16" borderId="6" xfId="0" applyFont="1" applyFill="1" applyBorder="1" applyAlignment="1">
      <alignment horizontal="left" vertical="center" wrapText="1"/>
    </xf>
    <xf numFmtId="0" fontId="11" fillId="16" borderId="2" xfId="0" applyFont="1" applyFill="1" applyBorder="1" applyAlignment="1">
      <alignment horizontal="left" vertical="center" wrapText="1"/>
    </xf>
    <xf numFmtId="0" fontId="11" fillId="16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/>
    </xf>
    <xf numFmtId="0" fontId="12" fillId="17" borderId="0" xfId="0" applyFont="1" applyFill="1" applyAlignment="1">
      <alignment horizontal="left"/>
    </xf>
    <xf numFmtId="0" fontId="11" fillId="18" borderId="5" xfId="0" applyFont="1" applyFill="1" applyBorder="1" applyAlignment="1">
      <alignment horizontal="left" vertical="center" wrapText="1"/>
    </xf>
    <xf numFmtId="0" fontId="12" fillId="17" borderId="2" xfId="0" applyFont="1" applyFill="1" applyBorder="1" applyAlignment="1">
      <alignment horizontal="left"/>
    </xf>
    <xf numFmtId="0" fontId="15" fillId="17" borderId="2" xfId="0" applyFont="1" applyFill="1" applyBorder="1" applyAlignment="1">
      <alignment horizontal="left"/>
    </xf>
    <xf numFmtId="0" fontId="15" fillId="19" borderId="2" xfId="0" applyFont="1" applyFill="1" applyBorder="1" applyAlignment="1">
      <alignment horizontal="left"/>
    </xf>
    <xf numFmtId="44" fontId="12" fillId="17" borderId="2" xfId="1" applyFont="1" applyFill="1" applyBorder="1" applyAlignment="1">
      <alignment horizontal="left"/>
    </xf>
    <xf numFmtId="0" fontId="11" fillId="16" borderId="7" xfId="0" applyFont="1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left" vertical="center" wrapText="1"/>
    </xf>
    <xf numFmtId="165" fontId="12" fillId="17" borderId="2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624840</xdr:colOff>
      <xdr:row>0</xdr:row>
      <xdr:rowOff>588645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0B550E-9F28-11AF-9213-2F201B9AD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619125" cy="5524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ônica Martins" refreshedDate="45063.596817824073" createdVersion="8" refreshedVersion="8" minRefreshableVersion="3" recordCount="15" xr:uid="{3048A8A7-FEA7-46DC-A9E3-9E9180D5515A}">
  <cacheSource type="worksheet">
    <worksheetSource ref="A2:U17" sheet="JANEIRO"/>
  </cacheSource>
  <cacheFields count="13">
    <cacheField name="Obra/Projeto" numFmtId="0">
      <sharedItems count="10">
        <s v="TAIOBEIRAS II"/>
        <s v="SALINAS I"/>
        <s v="JEQUITINHONHA II "/>
        <s v="CORAÇÃO DE JESUS I "/>
        <s v="TAIOBEIRAS I"/>
        <s v="TAIOBEIRAS III "/>
        <s v="MIRABELA I "/>
        <s v="MIRABELA II "/>
        <s v="Mirabela II "/>
        <s v="Coração de Jesus "/>
      </sharedItems>
    </cacheField>
    <cacheField name="Fornecedor" numFmtId="0">
      <sharedItems count="9">
        <s v="GHR "/>
        <s v="ENGENORTE "/>
        <s v="ZICO "/>
        <s v="FREDDY"/>
        <s v="LOCEASY "/>
        <s v="PONTO ELETRICO "/>
        <s v="CONSTRUCITY"/>
        <s v="INTERLINE "/>
        <s v="AUTOMÁLOGICA"/>
      </sharedItems>
    </cacheField>
    <cacheField name="Solicitação " numFmtId="0">
      <sharedItems containsMixedTypes="1" containsNumber="1" containsInteger="1" minValue="2030" maxValue="2844" count="15">
        <n v="2264"/>
        <n v="2030"/>
        <n v="2266"/>
        <n v="2844"/>
        <s v="CTP_002_24"/>
        <n v="2361"/>
        <n v="2362"/>
        <n v="2363"/>
        <n v="2382"/>
        <n v="2365"/>
        <n v="2366"/>
        <n v="2319"/>
        <n v="2320"/>
        <n v="2321"/>
        <n v="2265"/>
      </sharedItems>
    </cacheField>
    <cacheField name="DESCRIÇÃO " numFmtId="0">
      <sharedItems/>
    </cacheField>
    <cacheField name="O.C" numFmtId="0">
      <sharedItems containsBlank="1" containsMixedTypes="1" containsNumber="1" containsInteger="1" minValue="2748" maxValue="2945" count="10">
        <n v="2934"/>
        <n v="2748"/>
        <n v="2857"/>
        <n v="2844"/>
        <s v="Contrato"/>
        <m/>
        <n v="2936"/>
        <n v="2944"/>
        <n v="2943"/>
        <n v="2945"/>
      </sharedItems>
    </cacheField>
    <cacheField name="Data O.C" numFmtId="0">
      <sharedItems containsNonDate="0" containsDate="1" containsString="0" containsBlank="1" minDate="2023-02-27T00:00:00" maxDate="2023-05-18T00:00:00"/>
    </cacheField>
    <cacheField name="Nota Fiscal" numFmtId="0">
      <sharedItems containsString="0" containsBlank="1" containsNumber="1" containsInteger="1" minValue="388" maxValue="388" count="2">
        <m/>
        <n v="388"/>
      </sharedItems>
    </cacheField>
    <cacheField name="Data recebimento NF" numFmtId="0">
      <sharedItems containsNonDate="0" containsDate="1" containsString="0" containsBlank="1" minDate="2023-05-17T00:00:00" maxDate="2023-05-18T00:00:00"/>
    </cacheField>
    <cacheField name="Data emissão NF " numFmtId="0">
      <sharedItems containsNonDate="0" containsDate="1" containsString="0" containsBlank="1" minDate="2023-05-16T00:00:00" maxDate="2023-05-17T00:00:00" count="2">
        <m/>
        <d v="2023-05-16T00:00:00"/>
      </sharedItems>
    </cacheField>
    <cacheField name="Data venc. NF" numFmtId="0">
      <sharedItems containsNonDate="0" containsDate="1" containsString="0" containsBlank="1" minDate="2023-06-12T00:00:00" maxDate="2023-06-13T00:00:00" count="2">
        <m/>
        <d v="2023-06-12T00:00:00"/>
      </sharedItems>
    </cacheField>
    <cacheField name="Status NF" numFmtId="0">
      <sharedItems count="3">
        <s v="aguardo "/>
        <s v="aguardo"/>
        <s v="recebido"/>
      </sharedItems>
    </cacheField>
    <cacheField name="VALOR " numFmtId="44">
      <sharedItems containsString="0" containsBlank="1" containsNumber="1" minValue="32" maxValue="68000"/>
    </cacheField>
    <cacheField name="Lançar Aviso Recbimento" numFmtId="4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s v="TRAFO "/>
    <x v="0"/>
    <d v="2023-05-16T00:00:00"/>
    <x v="0"/>
    <m/>
    <x v="0"/>
    <x v="0"/>
    <x v="0"/>
    <n v="30200"/>
    <s v="Não "/>
  </r>
  <r>
    <x v="1"/>
    <x v="1"/>
    <x v="1"/>
    <s v="CONCRETO 30 MPA "/>
    <x v="1"/>
    <d v="2023-04-11T00:00:00"/>
    <x v="0"/>
    <m/>
    <x v="0"/>
    <x v="0"/>
    <x v="1"/>
    <n v="68000"/>
    <s v="Não "/>
  </r>
  <r>
    <x v="2"/>
    <x v="2"/>
    <x v="2"/>
    <s v="ESPUMA ESPANSIVA "/>
    <x v="2"/>
    <d v="2023-05-03T00:00:00"/>
    <x v="0"/>
    <m/>
    <x v="0"/>
    <x v="0"/>
    <x v="1"/>
    <n v="91.2"/>
    <s v="Não "/>
  </r>
  <r>
    <x v="3"/>
    <x v="3"/>
    <x v="3"/>
    <s v="AR CONDICIONADO "/>
    <x v="3"/>
    <d v="2023-04-28T00:00:00"/>
    <x v="0"/>
    <m/>
    <x v="0"/>
    <x v="0"/>
    <x v="1"/>
    <n v="3850"/>
    <s v="Não "/>
  </r>
  <r>
    <x v="1"/>
    <x v="4"/>
    <x v="4"/>
    <s v="CONTAINER "/>
    <x v="4"/>
    <d v="2023-02-27T00:00:00"/>
    <x v="0"/>
    <m/>
    <x v="0"/>
    <x v="0"/>
    <x v="1"/>
    <n v="1000"/>
    <s v="Não "/>
  </r>
  <r>
    <x v="4"/>
    <x v="5"/>
    <x v="5"/>
    <s v="MATERIAL ELETRICO "/>
    <x v="5"/>
    <m/>
    <x v="0"/>
    <m/>
    <x v="0"/>
    <x v="0"/>
    <x v="1"/>
    <m/>
    <s v="Não "/>
  </r>
  <r>
    <x v="0"/>
    <x v="5"/>
    <x v="6"/>
    <s v="MATERIAL ELETRICO "/>
    <x v="5"/>
    <m/>
    <x v="0"/>
    <m/>
    <x v="0"/>
    <x v="0"/>
    <x v="1"/>
    <m/>
    <s v="Não "/>
  </r>
  <r>
    <x v="5"/>
    <x v="5"/>
    <x v="7"/>
    <s v="MATERIAL ELETRICO "/>
    <x v="5"/>
    <m/>
    <x v="0"/>
    <m/>
    <x v="0"/>
    <x v="0"/>
    <x v="1"/>
    <m/>
    <s v="Não "/>
  </r>
  <r>
    <x v="1"/>
    <x v="6"/>
    <x v="8"/>
    <s v="BLOCO CONRETO "/>
    <x v="6"/>
    <d v="2023-05-16T00:00:00"/>
    <x v="1"/>
    <d v="2023-05-17T00:00:00"/>
    <x v="1"/>
    <x v="1"/>
    <x v="2"/>
    <n v="1125"/>
    <s v="Não "/>
  </r>
  <r>
    <x v="6"/>
    <x v="7"/>
    <x v="9"/>
    <s v="SERVIÇO "/>
    <x v="7"/>
    <d v="2023-05-17T00:00:00"/>
    <x v="0"/>
    <m/>
    <x v="0"/>
    <x v="0"/>
    <x v="1"/>
    <m/>
    <s v="Não "/>
  </r>
  <r>
    <x v="7"/>
    <x v="7"/>
    <x v="10"/>
    <s v="SERVIÇO "/>
    <x v="8"/>
    <d v="2023-05-17T00:00:00"/>
    <x v="0"/>
    <m/>
    <x v="0"/>
    <x v="0"/>
    <x v="1"/>
    <m/>
    <s v="Não "/>
  </r>
  <r>
    <x v="6"/>
    <x v="8"/>
    <x v="11"/>
    <s v="CONVERSOR RS485-ETHERNET"/>
    <x v="5"/>
    <m/>
    <x v="0"/>
    <m/>
    <x v="0"/>
    <x v="0"/>
    <x v="1"/>
    <n v="1259.0999999999999"/>
    <s v="Não "/>
  </r>
  <r>
    <x v="8"/>
    <x v="8"/>
    <x v="12"/>
    <s v="CONVERSOR RS485-ETHERNET"/>
    <x v="5"/>
    <m/>
    <x v="0"/>
    <m/>
    <x v="0"/>
    <x v="0"/>
    <x v="1"/>
    <n v="1259.0999999999999"/>
    <s v="Não "/>
  </r>
  <r>
    <x v="9"/>
    <x v="8"/>
    <x v="13"/>
    <s v="CONVERSOR RS485-ETHERNET"/>
    <x v="5"/>
    <m/>
    <x v="0"/>
    <m/>
    <x v="0"/>
    <x v="0"/>
    <x v="1"/>
    <n v="1259.0999999999999"/>
    <s v="Não "/>
  </r>
  <r>
    <x v="0"/>
    <x v="5"/>
    <x v="14"/>
    <s v="TRINCHA / COLA"/>
    <x v="9"/>
    <d v="2023-05-17T00:00:00"/>
    <x v="0"/>
    <m/>
    <x v="0"/>
    <x v="0"/>
    <x v="1"/>
    <n v="32"/>
    <s v="Não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69C71-D110-4298-8E64-C9FD691D51DA}" name="Tabela dinâ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">
  <location ref="A4:C7" firstHeaderRow="1" firstDataRow="2" firstDataCol="1"/>
  <pivotFields count="13">
    <pivotField compact="0" outline="0" showAll="0" defaultSubtotal="0">
      <items count="10">
        <item x="3"/>
        <item x="9"/>
        <item x="2"/>
        <item x="6"/>
        <item x="7"/>
        <item x="8"/>
        <item x="1"/>
        <item x="4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">
        <item x="8"/>
        <item x="6"/>
        <item x="1"/>
        <item x="3"/>
        <item x="0"/>
        <item x="7"/>
        <item x="4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5">
        <item x="1"/>
        <item x="0"/>
        <item x="14"/>
        <item x="2"/>
        <item x="11"/>
        <item x="12"/>
        <item x="13"/>
        <item x="5"/>
        <item x="6"/>
        <item x="7"/>
        <item x="9"/>
        <item x="10"/>
        <item x="8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2"/>
        <item x="0"/>
        <item x="6"/>
        <item x="8"/>
        <item x="7"/>
        <item x="9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h="1"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2">
    <i>
      <x/>
    </i>
    <i>
      <x v="2"/>
    </i>
  </rowItems>
  <colFields count="1">
    <field x="6"/>
  </colFields>
  <colItems count="2">
    <i>
      <x/>
    </i>
    <i>
      <x v="1"/>
    </i>
  </colItems>
  <dataFields count="1">
    <dataField name="Contagem de Solicitação " fld="2" subtotal="count" baseField="0" baseItem="0"/>
  </dataFields>
  <chartFormats count="6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C97C-D4C4-49BA-8E86-6348737CC1E9}">
  <dimension ref="A1:J46"/>
  <sheetViews>
    <sheetView topLeftCell="A8" workbookViewId="0">
      <selection activeCell="E37" sqref="E37"/>
    </sheetView>
  </sheetViews>
  <sheetFormatPr defaultColWidth="9.109375" defaultRowHeight="14.4" x14ac:dyDescent="0.3"/>
  <cols>
    <col min="1" max="1" width="20.5546875" style="11" customWidth="1"/>
    <col min="2" max="2" width="30" style="11" customWidth="1"/>
    <col min="3" max="3" width="20.44140625" style="11" bestFit="1" customWidth="1"/>
    <col min="4" max="4" width="16.88671875" style="11" customWidth="1"/>
    <col min="5" max="5" width="13.33203125" style="11" customWidth="1"/>
    <col min="6" max="6" width="14.88671875" style="11" customWidth="1"/>
    <col min="7" max="7" width="14.44140625" style="11" customWidth="1"/>
    <col min="8" max="8" width="21.88671875" style="11" customWidth="1"/>
    <col min="9" max="9" width="18" style="11" customWidth="1"/>
    <col min="10" max="10" width="68" style="12" bestFit="1" customWidth="1"/>
    <col min="11" max="16384" width="9.109375" style="11"/>
  </cols>
  <sheetData>
    <row r="1" spans="1:10" s="15" customFormat="1" ht="24.75" customHeight="1" x14ac:dyDescent="0.3">
      <c r="A1" s="32" t="s">
        <v>13</v>
      </c>
      <c r="B1" s="33" t="s">
        <v>12</v>
      </c>
      <c r="C1" s="33" t="s">
        <v>14</v>
      </c>
      <c r="D1" s="33" t="s">
        <v>0</v>
      </c>
      <c r="E1" s="33" t="s">
        <v>66</v>
      </c>
      <c r="F1" s="33" t="s">
        <v>148</v>
      </c>
      <c r="G1" s="33" t="s">
        <v>68</v>
      </c>
      <c r="H1" s="33" t="s">
        <v>67</v>
      </c>
      <c r="I1" s="33" t="s">
        <v>69</v>
      </c>
      <c r="J1" s="33" t="s">
        <v>65</v>
      </c>
    </row>
    <row r="2" spans="1:10" ht="26.25" customHeight="1" x14ac:dyDescent="0.3">
      <c r="A2" s="31" t="s">
        <v>71</v>
      </c>
      <c r="B2" s="16" t="s">
        <v>70</v>
      </c>
      <c r="C2" s="17" t="s">
        <v>73</v>
      </c>
      <c r="D2" s="18">
        <v>86184</v>
      </c>
      <c r="E2" s="17">
        <v>2023474</v>
      </c>
      <c r="F2" s="19">
        <v>44939</v>
      </c>
      <c r="G2" s="20">
        <v>44972</v>
      </c>
      <c r="H2" s="20">
        <v>44949</v>
      </c>
      <c r="I2" s="20">
        <v>44951</v>
      </c>
      <c r="J2" s="17" t="s">
        <v>72</v>
      </c>
    </row>
    <row r="3" spans="1:10" ht="31.5" customHeight="1" x14ac:dyDescent="0.3">
      <c r="A3" s="16" t="s">
        <v>54</v>
      </c>
      <c r="B3" s="16" t="s">
        <v>74</v>
      </c>
      <c r="C3" s="17" t="s">
        <v>73</v>
      </c>
      <c r="D3" s="18">
        <v>70062</v>
      </c>
      <c r="E3" s="17">
        <v>2023475</v>
      </c>
      <c r="F3" s="19">
        <v>44939</v>
      </c>
      <c r="G3" s="20">
        <v>44972</v>
      </c>
      <c r="H3" s="20">
        <v>44949</v>
      </c>
      <c r="I3" s="20">
        <v>44951</v>
      </c>
      <c r="J3" s="17" t="s">
        <v>75</v>
      </c>
    </row>
    <row r="4" spans="1:10" ht="31.5" customHeight="1" x14ac:dyDescent="0.3">
      <c r="A4" s="16" t="s">
        <v>54</v>
      </c>
      <c r="B4" s="16" t="s">
        <v>76</v>
      </c>
      <c r="C4" s="17" t="s">
        <v>73</v>
      </c>
      <c r="D4" s="18">
        <v>150702</v>
      </c>
      <c r="E4" s="17">
        <v>2023478</v>
      </c>
      <c r="F4" s="19">
        <v>44946</v>
      </c>
      <c r="G4" s="20">
        <v>44972</v>
      </c>
      <c r="H4" s="20">
        <v>44956</v>
      </c>
      <c r="I4" s="20">
        <v>44950</v>
      </c>
      <c r="J4" s="17" t="s">
        <v>77</v>
      </c>
    </row>
    <row r="5" spans="1:10" ht="35.1" customHeight="1" x14ac:dyDescent="0.3">
      <c r="A5" s="16" t="s">
        <v>78</v>
      </c>
      <c r="B5" s="16" t="s">
        <v>39</v>
      </c>
      <c r="C5" s="17" t="s">
        <v>73</v>
      </c>
      <c r="D5" s="18">
        <v>44180</v>
      </c>
      <c r="E5" s="17">
        <v>2023477</v>
      </c>
      <c r="F5" s="20">
        <v>44946</v>
      </c>
      <c r="G5" s="21">
        <v>44952</v>
      </c>
      <c r="H5" s="20">
        <v>44956</v>
      </c>
      <c r="I5" s="20">
        <v>44951</v>
      </c>
      <c r="J5" s="17" t="s">
        <v>79</v>
      </c>
    </row>
    <row r="6" spans="1:10" ht="29.1" customHeight="1" x14ac:dyDescent="0.3">
      <c r="A6" s="17" t="s">
        <v>81</v>
      </c>
      <c r="B6" s="16" t="s">
        <v>80</v>
      </c>
      <c r="C6" s="17" t="s">
        <v>83</v>
      </c>
      <c r="D6" s="18">
        <v>27664</v>
      </c>
      <c r="E6" s="17">
        <v>161</v>
      </c>
      <c r="F6" s="20">
        <v>44950</v>
      </c>
      <c r="G6" s="20">
        <v>44951</v>
      </c>
      <c r="H6" s="20">
        <v>44951</v>
      </c>
      <c r="I6" s="20">
        <v>44951</v>
      </c>
      <c r="J6" s="17" t="s">
        <v>82</v>
      </c>
    </row>
    <row r="7" spans="1:10" ht="30.75" customHeight="1" x14ac:dyDescent="0.3">
      <c r="A7" s="17" t="s">
        <v>30</v>
      </c>
      <c r="B7" s="16" t="s">
        <v>84</v>
      </c>
      <c r="C7" s="17" t="s">
        <v>86</v>
      </c>
      <c r="D7" s="18">
        <v>129000</v>
      </c>
      <c r="E7" s="17">
        <v>2479</v>
      </c>
      <c r="F7" s="20">
        <v>44937</v>
      </c>
      <c r="G7" s="21">
        <v>44967</v>
      </c>
      <c r="H7" s="21">
        <v>44967</v>
      </c>
      <c r="I7" s="20">
        <v>44951</v>
      </c>
      <c r="J7" s="17" t="s">
        <v>85</v>
      </c>
    </row>
    <row r="8" spans="1:10" ht="34.5" customHeight="1" x14ac:dyDescent="0.3">
      <c r="A8" s="17" t="s">
        <v>10</v>
      </c>
      <c r="B8" s="17" t="s">
        <v>87</v>
      </c>
      <c r="C8" s="17" t="s">
        <v>89</v>
      </c>
      <c r="D8" s="22">
        <v>269145.92</v>
      </c>
      <c r="E8" s="30">
        <v>8392</v>
      </c>
      <c r="F8" s="20">
        <v>44946</v>
      </c>
      <c r="G8" s="20">
        <v>44976</v>
      </c>
      <c r="H8" s="20" t="s">
        <v>90</v>
      </c>
      <c r="I8" s="20">
        <v>44946</v>
      </c>
      <c r="J8" s="17" t="s">
        <v>88</v>
      </c>
    </row>
    <row r="9" spans="1:10" ht="25.5" customHeight="1" x14ac:dyDescent="0.3">
      <c r="A9" s="17" t="s">
        <v>30</v>
      </c>
      <c r="B9" s="19" t="s">
        <v>91</v>
      </c>
      <c r="C9" s="17" t="s">
        <v>31</v>
      </c>
      <c r="D9" s="18">
        <v>327332.89</v>
      </c>
      <c r="E9" s="29">
        <v>202314</v>
      </c>
      <c r="F9" s="20">
        <v>44952</v>
      </c>
      <c r="G9" s="20">
        <v>44960</v>
      </c>
      <c r="H9" s="20">
        <v>44960</v>
      </c>
      <c r="I9" s="20">
        <v>44953</v>
      </c>
      <c r="J9" s="17" t="s">
        <v>92</v>
      </c>
    </row>
    <row r="10" spans="1:10" ht="25.5" customHeight="1" x14ac:dyDescent="0.3">
      <c r="A10" s="17" t="s">
        <v>94</v>
      </c>
      <c r="B10" s="19" t="s">
        <v>93</v>
      </c>
      <c r="C10" s="17" t="s">
        <v>31</v>
      </c>
      <c r="D10" s="18">
        <v>69024.13</v>
      </c>
      <c r="E10" s="24">
        <v>202317</v>
      </c>
      <c r="F10" s="20">
        <v>44952</v>
      </c>
      <c r="G10" s="20">
        <v>44960</v>
      </c>
      <c r="H10" s="20">
        <v>44960</v>
      </c>
      <c r="I10" s="20">
        <v>44953</v>
      </c>
      <c r="J10" s="17" t="s">
        <v>92</v>
      </c>
    </row>
    <row r="11" spans="1:10" ht="25.5" customHeight="1" x14ac:dyDescent="0.3">
      <c r="A11" s="17" t="s">
        <v>96</v>
      </c>
      <c r="B11" s="19" t="s">
        <v>95</v>
      </c>
      <c r="C11" s="17" t="s">
        <v>31</v>
      </c>
      <c r="D11" s="18">
        <v>32394.11</v>
      </c>
      <c r="E11" s="24">
        <v>202316</v>
      </c>
      <c r="F11" s="20">
        <v>44952</v>
      </c>
      <c r="G11" s="20">
        <v>44960</v>
      </c>
      <c r="H11" s="20">
        <v>44960</v>
      </c>
      <c r="I11" s="20">
        <v>44953</v>
      </c>
      <c r="J11" s="17" t="s">
        <v>92</v>
      </c>
    </row>
    <row r="12" spans="1:10" ht="25.5" customHeight="1" x14ac:dyDescent="0.3">
      <c r="A12" s="16" t="s">
        <v>54</v>
      </c>
      <c r="B12" s="17" t="s">
        <v>97</v>
      </c>
      <c r="C12" s="17" t="s">
        <v>99</v>
      </c>
      <c r="D12" s="25">
        <v>23280</v>
      </c>
      <c r="E12" s="24">
        <v>20239</v>
      </c>
      <c r="F12" s="20">
        <v>44950</v>
      </c>
      <c r="G12" s="20">
        <v>44967</v>
      </c>
      <c r="H12" s="20">
        <v>44967</v>
      </c>
      <c r="I12" s="20">
        <v>44958</v>
      </c>
      <c r="J12" s="17" t="s">
        <v>98</v>
      </c>
    </row>
    <row r="13" spans="1:10" ht="25.5" customHeight="1" x14ac:dyDescent="0.3">
      <c r="A13" s="17" t="s">
        <v>101</v>
      </c>
      <c r="B13" s="17" t="s">
        <v>100</v>
      </c>
      <c r="C13" s="17" t="s">
        <v>103</v>
      </c>
      <c r="D13" s="25">
        <v>930</v>
      </c>
      <c r="E13" s="24">
        <v>202362</v>
      </c>
      <c r="F13" s="20">
        <v>44960</v>
      </c>
      <c r="G13" s="20">
        <v>44967</v>
      </c>
      <c r="H13" s="20">
        <v>44967</v>
      </c>
      <c r="I13" s="20">
        <v>44958</v>
      </c>
      <c r="J13" s="17" t="s">
        <v>102</v>
      </c>
    </row>
    <row r="14" spans="1:10" ht="25.5" customHeight="1" x14ac:dyDescent="0.3">
      <c r="A14" s="17" t="s">
        <v>35</v>
      </c>
      <c r="B14" s="17" t="s">
        <v>100</v>
      </c>
      <c r="C14" s="17" t="s">
        <v>103</v>
      </c>
      <c r="D14" s="25">
        <v>930</v>
      </c>
      <c r="E14" s="24">
        <v>202363</v>
      </c>
      <c r="F14" s="20">
        <v>44958</v>
      </c>
      <c r="G14" s="17" t="s">
        <v>104</v>
      </c>
      <c r="H14" s="20">
        <v>44967</v>
      </c>
      <c r="I14" s="17"/>
      <c r="J14" s="17" t="s">
        <v>102</v>
      </c>
    </row>
    <row r="15" spans="1:10" ht="25.5" customHeight="1" x14ac:dyDescent="0.3">
      <c r="A15" s="17" t="s">
        <v>105</v>
      </c>
      <c r="B15" s="17" t="s">
        <v>97</v>
      </c>
      <c r="C15" s="17" t="s">
        <v>106</v>
      </c>
      <c r="D15" s="25">
        <v>8145.09</v>
      </c>
      <c r="E15" s="24">
        <v>2023254</v>
      </c>
      <c r="F15" s="20">
        <v>44958</v>
      </c>
      <c r="G15" s="17" t="s">
        <v>104</v>
      </c>
      <c r="H15" s="20" t="s">
        <v>107</v>
      </c>
      <c r="I15" s="17"/>
      <c r="J15" s="17" t="s">
        <v>166</v>
      </c>
    </row>
    <row r="16" spans="1:10" ht="25.5" hidden="1" customHeight="1" x14ac:dyDescent="0.3">
      <c r="A16" s="17"/>
      <c r="B16" s="17"/>
      <c r="C16" s="17"/>
      <c r="D16" s="25"/>
      <c r="E16" s="24"/>
      <c r="F16" s="20"/>
      <c r="G16" s="20"/>
      <c r="H16" s="20"/>
      <c r="I16" s="17"/>
      <c r="J16" s="17"/>
    </row>
    <row r="17" spans="1:10" ht="25.5" hidden="1" customHeight="1" x14ac:dyDescent="0.3">
      <c r="A17" s="16"/>
      <c r="B17" s="26"/>
      <c r="C17" s="16"/>
      <c r="D17" s="27"/>
      <c r="E17" s="24"/>
      <c r="F17" s="16"/>
      <c r="G17" s="16"/>
      <c r="H17" s="16"/>
      <c r="I17" s="26"/>
      <c r="J17" s="17"/>
    </row>
    <row r="18" spans="1:10" hidden="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7"/>
    </row>
    <row r="19" spans="1:10" hidden="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7"/>
    </row>
    <row r="20" spans="1:10" hidden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7"/>
    </row>
    <row r="21" spans="1:10" hidden="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7"/>
    </row>
    <row r="22" spans="1:10" hidden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7"/>
    </row>
    <row r="23" spans="1:10" hidden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7"/>
    </row>
    <row r="24" spans="1:10" hidden="1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7"/>
    </row>
    <row r="25" spans="1:10" x14ac:dyDescent="0.3">
      <c r="A25" s="16" t="s">
        <v>30</v>
      </c>
      <c r="B25" s="16" t="s">
        <v>108</v>
      </c>
      <c r="C25" s="16" t="s">
        <v>110</v>
      </c>
      <c r="D25" s="22">
        <v>26270</v>
      </c>
      <c r="E25" s="16">
        <v>2023274</v>
      </c>
      <c r="F25" s="28">
        <v>44965</v>
      </c>
      <c r="G25" s="28">
        <v>44995</v>
      </c>
      <c r="H25" s="28">
        <v>44995</v>
      </c>
      <c r="I25" s="28">
        <v>44965</v>
      </c>
      <c r="J25" s="17" t="s">
        <v>109</v>
      </c>
    </row>
    <row r="26" spans="1:10" x14ac:dyDescent="0.3">
      <c r="A26" s="16" t="s">
        <v>94</v>
      </c>
      <c r="B26" s="16" t="s">
        <v>111</v>
      </c>
      <c r="C26" s="16" t="s">
        <v>110</v>
      </c>
      <c r="D26" s="22">
        <v>26270</v>
      </c>
      <c r="E26" s="16">
        <v>2023275</v>
      </c>
      <c r="F26" s="28">
        <v>44965</v>
      </c>
      <c r="G26" s="28">
        <v>44995</v>
      </c>
      <c r="H26" s="28">
        <v>44995</v>
      </c>
      <c r="I26" s="28">
        <v>44965</v>
      </c>
      <c r="J26" s="17" t="s">
        <v>109</v>
      </c>
    </row>
    <row r="27" spans="1:10" x14ac:dyDescent="0.3">
      <c r="A27" s="16" t="s">
        <v>35</v>
      </c>
      <c r="B27" s="16" t="s">
        <v>112</v>
      </c>
      <c r="C27" s="16" t="s">
        <v>110</v>
      </c>
      <c r="D27" s="22">
        <v>26270</v>
      </c>
      <c r="E27" s="16">
        <v>2023276</v>
      </c>
      <c r="F27" s="28">
        <v>44965</v>
      </c>
      <c r="G27" s="28">
        <v>44995</v>
      </c>
      <c r="H27" s="28">
        <v>44995</v>
      </c>
      <c r="I27" s="28">
        <v>44965</v>
      </c>
      <c r="J27" s="17" t="s">
        <v>109</v>
      </c>
    </row>
    <row r="28" spans="1:10" ht="29.1" customHeight="1" x14ac:dyDescent="0.3">
      <c r="A28" s="17" t="s">
        <v>81</v>
      </c>
      <c r="B28" s="16" t="s">
        <v>80</v>
      </c>
      <c r="C28" s="17" t="s">
        <v>83</v>
      </c>
      <c r="D28" s="18">
        <v>17509.8</v>
      </c>
      <c r="E28" s="17">
        <v>162</v>
      </c>
      <c r="F28" s="28">
        <v>44966</v>
      </c>
      <c r="G28" s="20">
        <v>44974</v>
      </c>
      <c r="H28" s="20">
        <v>44974</v>
      </c>
      <c r="I28" s="20">
        <v>44967</v>
      </c>
      <c r="J28" s="17" t="s">
        <v>82</v>
      </c>
    </row>
    <row r="29" spans="1:10" x14ac:dyDescent="0.3">
      <c r="A29" s="16" t="s">
        <v>113</v>
      </c>
      <c r="B29" s="16"/>
      <c r="C29" s="17" t="s">
        <v>129</v>
      </c>
      <c r="D29" s="22">
        <v>50500</v>
      </c>
      <c r="E29" s="16">
        <v>365</v>
      </c>
      <c r="F29" s="28">
        <v>44967</v>
      </c>
      <c r="G29" s="28">
        <v>44970</v>
      </c>
      <c r="H29" s="28">
        <v>44972</v>
      </c>
      <c r="I29" s="28">
        <v>44967</v>
      </c>
      <c r="J29" s="17" t="s">
        <v>114</v>
      </c>
    </row>
    <row r="30" spans="1:10" x14ac:dyDescent="0.3">
      <c r="A30" s="16" t="s">
        <v>10</v>
      </c>
      <c r="B30" s="16" t="s">
        <v>115</v>
      </c>
      <c r="C30" s="16" t="s">
        <v>26</v>
      </c>
      <c r="D30" s="22">
        <v>375959.6</v>
      </c>
      <c r="E30" s="16">
        <v>2023486</v>
      </c>
      <c r="F30" s="28">
        <v>44966</v>
      </c>
      <c r="G30" s="28">
        <v>44970</v>
      </c>
      <c r="H30" s="28">
        <v>44970</v>
      </c>
      <c r="I30" s="28">
        <v>44966</v>
      </c>
      <c r="J30" s="17" t="s">
        <v>147</v>
      </c>
    </row>
    <row r="31" spans="1:10" ht="25.5" customHeight="1" x14ac:dyDescent="0.3">
      <c r="A31" s="17" t="s">
        <v>117</v>
      </c>
      <c r="B31" s="17" t="s">
        <v>116</v>
      </c>
      <c r="C31" s="17" t="s">
        <v>21</v>
      </c>
      <c r="D31" s="25">
        <v>6975.2</v>
      </c>
      <c r="E31" s="24">
        <v>447</v>
      </c>
      <c r="F31" s="20">
        <v>44965</v>
      </c>
      <c r="G31" s="20">
        <v>45007</v>
      </c>
      <c r="H31" s="20">
        <v>44967</v>
      </c>
      <c r="I31" s="28">
        <v>44970</v>
      </c>
      <c r="J31" s="17" t="s">
        <v>118</v>
      </c>
    </row>
    <row r="32" spans="1:10" x14ac:dyDescent="0.3">
      <c r="A32" s="16" t="s">
        <v>120</v>
      </c>
      <c r="B32" s="16" t="s">
        <v>119</v>
      </c>
      <c r="C32" s="17" t="s">
        <v>21</v>
      </c>
      <c r="D32" s="25">
        <v>6975.2</v>
      </c>
      <c r="E32" s="24">
        <v>448</v>
      </c>
      <c r="F32" s="20">
        <v>44965</v>
      </c>
      <c r="G32" s="20">
        <v>45007</v>
      </c>
      <c r="H32" s="20">
        <v>44967</v>
      </c>
      <c r="I32" s="28">
        <v>44970</v>
      </c>
      <c r="J32" s="17" t="s">
        <v>121</v>
      </c>
    </row>
    <row r="33" spans="1:10" x14ac:dyDescent="0.3">
      <c r="A33" s="16" t="s">
        <v>122</v>
      </c>
      <c r="B33" s="16"/>
      <c r="C33" s="17" t="s">
        <v>21</v>
      </c>
      <c r="D33" s="25">
        <v>6975.2</v>
      </c>
      <c r="E33" s="24">
        <v>449</v>
      </c>
      <c r="F33" s="20">
        <v>44965</v>
      </c>
      <c r="G33" s="20">
        <v>45007</v>
      </c>
      <c r="H33" s="20">
        <v>44967</v>
      </c>
      <c r="I33" s="28">
        <v>44970</v>
      </c>
      <c r="J33" s="17"/>
    </row>
    <row r="34" spans="1:10" ht="34.5" customHeight="1" x14ac:dyDescent="0.3">
      <c r="A34" s="17" t="s">
        <v>35</v>
      </c>
      <c r="B34" s="17">
        <v>30</v>
      </c>
      <c r="C34" s="17" t="s">
        <v>89</v>
      </c>
      <c r="D34" s="22">
        <v>179853.45</v>
      </c>
      <c r="E34" s="23">
        <v>8559</v>
      </c>
      <c r="F34" s="20">
        <v>44966</v>
      </c>
      <c r="G34" s="20">
        <v>44996</v>
      </c>
      <c r="H34" s="20">
        <v>44996</v>
      </c>
      <c r="I34" s="28">
        <v>44970</v>
      </c>
      <c r="J34" s="17" t="s">
        <v>123</v>
      </c>
    </row>
    <row r="35" spans="1:10" x14ac:dyDescent="0.3">
      <c r="A35" s="16" t="s">
        <v>124</v>
      </c>
      <c r="B35" s="16"/>
      <c r="C35" s="16" t="s">
        <v>26</v>
      </c>
      <c r="D35" s="22">
        <v>131363</v>
      </c>
      <c r="E35" s="16">
        <v>2023487</v>
      </c>
      <c r="F35" s="28">
        <v>44970</v>
      </c>
      <c r="G35" s="28">
        <v>45008</v>
      </c>
      <c r="H35" s="28">
        <v>44980</v>
      </c>
      <c r="I35" s="28">
        <v>44971</v>
      </c>
      <c r="J35" s="17" t="s">
        <v>125</v>
      </c>
    </row>
    <row r="36" spans="1:10" x14ac:dyDescent="0.3">
      <c r="A36" s="16" t="s">
        <v>54</v>
      </c>
      <c r="B36" s="16"/>
      <c r="C36" s="16" t="s">
        <v>26</v>
      </c>
      <c r="D36" s="22">
        <v>117581</v>
      </c>
      <c r="E36" s="16">
        <v>2023488</v>
      </c>
      <c r="F36" s="28">
        <v>44970</v>
      </c>
      <c r="G36" s="28">
        <v>45008</v>
      </c>
      <c r="H36" s="28">
        <v>44980</v>
      </c>
      <c r="I36" s="28">
        <v>44971</v>
      </c>
      <c r="J36" s="17" t="s">
        <v>125</v>
      </c>
    </row>
    <row r="37" spans="1:10" ht="25.5" customHeight="1" x14ac:dyDescent="0.3">
      <c r="A37" s="17" t="s">
        <v>127</v>
      </c>
      <c r="B37" s="17" t="s">
        <v>126</v>
      </c>
      <c r="C37" s="17" t="s">
        <v>129</v>
      </c>
      <c r="D37" s="25">
        <v>50500</v>
      </c>
      <c r="E37" s="24">
        <v>364</v>
      </c>
      <c r="F37" s="20">
        <v>44960</v>
      </c>
      <c r="G37" s="20">
        <v>45010</v>
      </c>
      <c r="H37" s="20">
        <v>44972</v>
      </c>
      <c r="I37" s="20">
        <v>44972</v>
      </c>
      <c r="J37" s="17" t="s">
        <v>128</v>
      </c>
    </row>
    <row r="38" spans="1:10" x14ac:dyDescent="0.3">
      <c r="A38" s="16" t="s">
        <v>10</v>
      </c>
      <c r="B38" s="16">
        <v>8.1999999999999993</v>
      </c>
      <c r="C38" s="16" t="s">
        <v>131</v>
      </c>
      <c r="D38" s="22">
        <v>2008.02</v>
      </c>
      <c r="E38" s="23">
        <v>440389</v>
      </c>
      <c r="F38" s="28">
        <v>44971</v>
      </c>
      <c r="G38" s="28">
        <v>44999</v>
      </c>
      <c r="H38" s="28">
        <v>44999</v>
      </c>
      <c r="I38" s="20">
        <v>44972</v>
      </c>
      <c r="J38" s="17" t="s">
        <v>130</v>
      </c>
    </row>
    <row r="39" spans="1:10" ht="25.5" customHeight="1" x14ac:dyDescent="0.3">
      <c r="A39" s="17" t="s">
        <v>127</v>
      </c>
      <c r="B39" s="17" t="s">
        <v>126</v>
      </c>
      <c r="C39" s="17" t="s">
        <v>129</v>
      </c>
      <c r="D39" s="25">
        <v>24300</v>
      </c>
      <c r="E39" s="24">
        <v>369</v>
      </c>
      <c r="F39" s="28">
        <v>44972</v>
      </c>
      <c r="G39" s="20">
        <v>45010</v>
      </c>
      <c r="H39" s="20">
        <v>44982</v>
      </c>
      <c r="I39" s="20">
        <v>44972</v>
      </c>
      <c r="J39" s="17" t="s">
        <v>128</v>
      </c>
    </row>
    <row r="40" spans="1:10" x14ac:dyDescent="0.3">
      <c r="A40" s="16" t="s">
        <v>54</v>
      </c>
      <c r="B40" s="16" t="s">
        <v>132</v>
      </c>
      <c r="C40" s="16" t="s">
        <v>134</v>
      </c>
      <c r="D40" s="22">
        <v>69003</v>
      </c>
      <c r="E40" s="16">
        <v>491</v>
      </c>
      <c r="F40" s="28">
        <v>44974</v>
      </c>
      <c r="G40" s="28">
        <v>44984</v>
      </c>
      <c r="H40" s="28">
        <v>44984</v>
      </c>
      <c r="I40" s="28">
        <v>44980</v>
      </c>
      <c r="J40" s="17" t="s">
        <v>133</v>
      </c>
    </row>
    <row r="41" spans="1:10" x14ac:dyDescent="0.3">
      <c r="A41" s="16" t="s">
        <v>124</v>
      </c>
      <c r="B41" s="16" t="s">
        <v>135</v>
      </c>
      <c r="C41" s="16" t="s">
        <v>134</v>
      </c>
      <c r="D41" s="22">
        <v>55667</v>
      </c>
      <c r="E41" s="16">
        <v>490</v>
      </c>
      <c r="F41" s="28">
        <v>44974</v>
      </c>
      <c r="G41" s="28">
        <v>44984</v>
      </c>
      <c r="H41" s="28">
        <v>44984</v>
      </c>
      <c r="I41" s="28">
        <v>44980</v>
      </c>
      <c r="J41" s="17" t="s">
        <v>133</v>
      </c>
    </row>
    <row r="42" spans="1:10" x14ac:dyDescent="0.3">
      <c r="A42" s="16" t="s">
        <v>137</v>
      </c>
      <c r="B42" s="16" t="s">
        <v>136</v>
      </c>
      <c r="C42" s="16" t="s">
        <v>139</v>
      </c>
      <c r="D42" s="22">
        <v>23500</v>
      </c>
      <c r="E42" s="16">
        <v>2301111</v>
      </c>
      <c r="F42" s="28">
        <v>44970</v>
      </c>
      <c r="G42" s="28">
        <v>44986</v>
      </c>
      <c r="H42" s="28">
        <v>44986</v>
      </c>
      <c r="I42" s="28">
        <v>44981</v>
      </c>
      <c r="J42" s="17" t="s">
        <v>138</v>
      </c>
    </row>
    <row r="43" spans="1:10" x14ac:dyDescent="0.3">
      <c r="A43" s="16" t="s">
        <v>56</v>
      </c>
      <c r="B43" s="16" t="s">
        <v>140</v>
      </c>
      <c r="C43" s="16" t="s">
        <v>139</v>
      </c>
      <c r="D43" s="16"/>
      <c r="E43" s="16">
        <v>2301110</v>
      </c>
      <c r="F43" s="28">
        <v>44970</v>
      </c>
      <c r="G43" s="28">
        <v>44986</v>
      </c>
      <c r="H43" s="28">
        <v>44986</v>
      </c>
      <c r="I43" s="28">
        <v>44981</v>
      </c>
      <c r="J43" s="17"/>
    </row>
    <row r="44" spans="1:10" x14ac:dyDescent="0.3">
      <c r="A44" s="16" t="s">
        <v>10</v>
      </c>
      <c r="B44" s="16" t="s">
        <v>17</v>
      </c>
      <c r="C44" s="16" t="s">
        <v>142</v>
      </c>
      <c r="D44" s="22">
        <v>800</v>
      </c>
      <c r="E44" s="16" t="s">
        <v>143</v>
      </c>
      <c r="F44" s="28">
        <v>44986</v>
      </c>
      <c r="G44" s="28">
        <v>44964</v>
      </c>
      <c r="H44" s="28">
        <v>44964</v>
      </c>
      <c r="I44" s="28">
        <v>44958</v>
      </c>
      <c r="J44" s="17" t="s">
        <v>141</v>
      </c>
    </row>
    <row r="45" spans="1:10" x14ac:dyDescent="0.3">
      <c r="A45" s="16" t="s">
        <v>54</v>
      </c>
      <c r="B45" s="16" t="s">
        <v>144</v>
      </c>
      <c r="C45" s="16" t="s">
        <v>146</v>
      </c>
      <c r="D45" s="22">
        <v>23280</v>
      </c>
      <c r="E45" s="16">
        <v>27</v>
      </c>
      <c r="F45" s="28">
        <v>44984</v>
      </c>
      <c r="G45" s="28">
        <v>44995</v>
      </c>
      <c r="H45" s="28">
        <v>44995</v>
      </c>
      <c r="I45" s="28">
        <v>44987</v>
      </c>
      <c r="J45" s="17" t="s">
        <v>145</v>
      </c>
    </row>
    <row r="46" spans="1:10" x14ac:dyDescent="0.3">
      <c r="A46" s="16" t="s">
        <v>71</v>
      </c>
      <c r="B46" s="16" t="s">
        <v>158</v>
      </c>
      <c r="C46" s="16" t="s">
        <v>159</v>
      </c>
      <c r="D46" s="22">
        <v>3800</v>
      </c>
      <c r="E46" s="16">
        <v>601</v>
      </c>
      <c r="F46" s="28">
        <v>44965</v>
      </c>
      <c r="G46" s="16"/>
      <c r="H46" s="16"/>
      <c r="I46" s="16"/>
      <c r="J46" s="17"/>
    </row>
  </sheetData>
  <autoFilter ref="A1:J15" xr:uid="{BC13C97C-D4C4-49BA-8E86-6348737CC1E9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1F2B-5284-484F-AFBE-18DD317795F6}">
  <dimension ref="A1:L29"/>
  <sheetViews>
    <sheetView workbookViewId="0">
      <pane ySplit="1" topLeftCell="A2" activePane="bottomLeft" state="frozen"/>
      <selection pane="bottomLeft" activeCell="B3" sqref="B3"/>
    </sheetView>
  </sheetViews>
  <sheetFormatPr defaultColWidth="12.109375" defaultRowHeight="14.4" x14ac:dyDescent="0.3"/>
  <cols>
    <col min="1" max="1" width="20.6640625" style="2" customWidth="1"/>
    <col min="2" max="2" width="32.88671875" style="2" customWidth="1"/>
    <col min="3" max="3" width="24.44140625" style="2" customWidth="1"/>
    <col min="4" max="5" width="12.109375" style="2"/>
    <col min="6" max="6" width="14.109375" style="2" customWidth="1"/>
    <col min="7" max="8" width="12.109375" style="2"/>
    <col min="9" max="9" width="13.6640625" style="2" bestFit="1" customWidth="1"/>
    <col min="10" max="11" width="12.109375" style="2"/>
    <col min="12" max="12" width="117.33203125" style="2" customWidth="1"/>
    <col min="13" max="16384" width="12.109375" style="2"/>
  </cols>
  <sheetData>
    <row r="1" spans="1:12" ht="28.5" customHeight="1" x14ac:dyDescent="0.3">
      <c r="A1" s="34" t="s">
        <v>13</v>
      </c>
      <c r="B1" s="34" t="s">
        <v>12</v>
      </c>
      <c r="C1" s="34" t="s">
        <v>14</v>
      </c>
      <c r="D1" s="34" t="s">
        <v>0</v>
      </c>
      <c r="E1" s="34" t="s">
        <v>2</v>
      </c>
      <c r="F1" s="34" t="s">
        <v>15</v>
      </c>
      <c r="G1" s="34" t="s">
        <v>1</v>
      </c>
      <c r="H1" s="34" t="s">
        <v>16</v>
      </c>
      <c r="I1" s="34" t="s">
        <v>3</v>
      </c>
      <c r="J1" s="34" t="s">
        <v>4</v>
      </c>
      <c r="K1" s="34" t="s">
        <v>5</v>
      </c>
    </row>
    <row r="2" spans="1:12" x14ac:dyDescent="0.3">
      <c r="A2" s="6" t="s">
        <v>10</v>
      </c>
      <c r="B2" s="6" t="s">
        <v>17</v>
      </c>
      <c r="C2" s="6" t="s">
        <v>19</v>
      </c>
      <c r="D2" s="6" t="s">
        <v>6</v>
      </c>
      <c r="E2" s="7">
        <v>44986</v>
      </c>
      <c r="F2" s="7">
        <v>44986</v>
      </c>
      <c r="G2" s="7">
        <v>44990</v>
      </c>
      <c r="H2" s="6">
        <f t="shared" ref="H2:H9" si="0">G2-F2</f>
        <v>4</v>
      </c>
      <c r="I2" s="8">
        <v>1000</v>
      </c>
      <c r="J2" s="6" t="s">
        <v>7</v>
      </c>
      <c r="K2" s="6" t="s">
        <v>8</v>
      </c>
    </row>
    <row r="3" spans="1:12" x14ac:dyDescent="0.3">
      <c r="A3" s="6" t="s">
        <v>11</v>
      </c>
      <c r="B3" s="6" t="s">
        <v>18</v>
      </c>
      <c r="C3" s="6" t="s">
        <v>19</v>
      </c>
      <c r="D3" s="6" t="s">
        <v>9</v>
      </c>
      <c r="E3" s="7">
        <v>44986</v>
      </c>
      <c r="F3" s="7">
        <v>44986</v>
      </c>
      <c r="G3" s="7">
        <v>44986</v>
      </c>
      <c r="H3" s="6">
        <f t="shared" si="0"/>
        <v>0</v>
      </c>
      <c r="I3" s="8">
        <v>800</v>
      </c>
      <c r="J3" s="6" t="s">
        <v>7</v>
      </c>
      <c r="K3" s="6" t="s">
        <v>8</v>
      </c>
    </row>
    <row r="4" spans="1:12" hidden="1" x14ac:dyDescent="0.3">
      <c r="A4" s="6"/>
      <c r="B4" s="6"/>
      <c r="C4" s="6"/>
      <c r="D4" s="6"/>
      <c r="E4" s="7"/>
      <c r="F4" s="7"/>
      <c r="G4" s="7"/>
      <c r="H4" s="6">
        <f t="shared" si="0"/>
        <v>0</v>
      </c>
      <c r="I4" s="8"/>
      <c r="J4" s="6"/>
      <c r="K4" s="6"/>
    </row>
    <row r="5" spans="1:12" hidden="1" x14ac:dyDescent="0.3">
      <c r="A5" s="6"/>
      <c r="B5" s="6"/>
      <c r="C5" s="6"/>
      <c r="D5" s="6"/>
      <c r="E5" s="7"/>
      <c r="F5" s="7"/>
      <c r="G5" s="7"/>
      <c r="H5" s="6">
        <f t="shared" si="0"/>
        <v>0</v>
      </c>
      <c r="I5" s="8"/>
      <c r="J5" s="6"/>
      <c r="K5" s="6"/>
    </row>
    <row r="6" spans="1:12" hidden="1" x14ac:dyDescent="0.3">
      <c r="A6" s="6"/>
      <c r="B6" s="6"/>
      <c r="C6" s="6"/>
      <c r="D6" s="6"/>
      <c r="E6" s="7"/>
      <c r="F6" s="7"/>
      <c r="G6" s="7"/>
      <c r="H6" s="6">
        <f t="shared" si="0"/>
        <v>0</v>
      </c>
      <c r="I6" s="8"/>
      <c r="J6" s="6"/>
      <c r="K6" s="6"/>
    </row>
    <row r="7" spans="1:12" hidden="1" x14ac:dyDescent="0.3">
      <c r="A7" s="6"/>
      <c r="B7" s="6"/>
      <c r="C7" s="6"/>
      <c r="D7" s="6"/>
      <c r="E7" s="7"/>
      <c r="F7" s="7"/>
      <c r="G7" s="7"/>
      <c r="H7" s="6">
        <f t="shared" si="0"/>
        <v>0</v>
      </c>
      <c r="I7" s="8"/>
      <c r="J7" s="6"/>
      <c r="K7" s="6"/>
    </row>
    <row r="8" spans="1:12" ht="27.75" customHeight="1" x14ac:dyDescent="0.3">
      <c r="A8" s="6" t="s">
        <v>20</v>
      </c>
      <c r="B8" s="6" t="s">
        <v>64</v>
      </c>
      <c r="C8" s="6" t="s">
        <v>21</v>
      </c>
      <c r="D8" s="6">
        <v>470</v>
      </c>
      <c r="E8" s="7">
        <v>44985</v>
      </c>
      <c r="F8" s="7">
        <v>44986</v>
      </c>
      <c r="G8" s="7">
        <v>44991</v>
      </c>
      <c r="H8" s="6">
        <f t="shared" si="0"/>
        <v>5</v>
      </c>
      <c r="I8" s="8">
        <v>4956.0600000000004</v>
      </c>
      <c r="J8" s="6" t="s">
        <v>7</v>
      </c>
      <c r="K8" s="6" t="s">
        <v>8</v>
      </c>
      <c r="L8" s="2" t="s">
        <v>22</v>
      </c>
    </row>
    <row r="9" spans="1:12" x14ac:dyDescent="0.3">
      <c r="A9" s="6" t="s">
        <v>23</v>
      </c>
      <c r="B9" s="6" t="s">
        <v>63</v>
      </c>
      <c r="C9" s="6" t="s">
        <v>21</v>
      </c>
      <c r="D9" s="6">
        <v>471</v>
      </c>
      <c r="E9" s="7">
        <v>44985</v>
      </c>
      <c r="F9" s="7">
        <v>44986</v>
      </c>
      <c r="G9" s="7">
        <v>44991</v>
      </c>
      <c r="H9" s="6">
        <f t="shared" si="0"/>
        <v>5</v>
      </c>
      <c r="I9" s="8">
        <v>4956.0600000000004</v>
      </c>
      <c r="J9" s="6" t="s">
        <v>7</v>
      </c>
      <c r="K9" s="6" t="s">
        <v>8</v>
      </c>
    </row>
    <row r="10" spans="1:12" x14ac:dyDescent="0.3">
      <c r="A10" s="6" t="s">
        <v>24</v>
      </c>
      <c r="B10" s="6" t="s">
        <v>62</v>
      </c>
      <c r="C10" s="6" t="s">
        <v>21</v>
      </c>
      <c r="D10" s="6">
        <v>471</v>
      </c>
      <c r="E10" s="7">
        <v>44985</v>
      </c>
      <c r="F10" s="7">
        <v>44986</v>
      </c>
      <c r="G10" s="7">
        <v>44991</v>
      </c>
      <c r="H10" s="6">
        <f t="shared" ref="H10:H18" si="1">G10-F10</f>
        <v>5</v>
      </c>
      <c r="I10" s="8">
        <v>5947.28</v>
      </c>
      <c r="J10" s="6" t="s">
        <v>7</v>
      </c>
      <c r="K10" s="6" t="s">
        <v>8</v>
      </c>
    </row>
    <row r="11" spans="1:12" x14ac:dyDescent="0.3">
      <c r="A11" s="6" t="s">
        <v>25</v>
      </c>
      <c r="B11" s="6" t="s">
        <v>28</v>
      </c>
      <c r="C11" s="6" t="s">
        <v>26</v>
      </c>
      <c r="D11" s="6">
        <v>2023494</v>
      </c>
      <c r="E11" s="7">
        <v>44986</v>
      </c>
      <c r="F11" s="7">
        <v>44987</v>
      </c>
      <c r="G11" s="7">
        <v>44991</v>
      </c>
      <c r="H11" s="6">
        <f t="shared" si="1"/>
        <v>4</v>
      </c>
      <c r="I11" s="8">
        <v>225722</v>
      </c>
      <c r="J11" s="6" t="s">
        <v>27</v>
      </c>
      <c r="K11" s="6" t="s">
        <v>29</v>
      </c>
    </row>
    <row r="12" spans="1:12" x14ac:dyDescent="0.3">
      <c r="A12" s="6" t="s">
        <v>30</v>
      </c>
      <c r="B12" s="6" t="s">
        <v>33</v>
      </c>
      <c r="C12" s="6" t="s">
        <v>31</v>
      </c>
      <c r="D12" s="6">
        <v>202322</v>
      </c>
      <c r="E12" s="7">
        <v>44986</v>
      </c>
      <c r="F12" s="7">
        <v>44987</v>
      </c>
      <c r="G12" s="7">
        <v>44991</v>
      </c>
      <c r="H12" s="6">
        <f t="shared" si="1"/>
        <v>4</v>
      </c>
      <c r="I12" s="8">
        <v>176688.17</v>
      </c>
      <c r="J12" s="6">
        <v>10</v>
      </c>
      <c r="K12" s="6" t="s">
        <v>32</v>
      </c>
    </row>
    <row r="13" spans="1:12" x14ac:dyDescent="0.3">
      <c r="A13" s="6" t="s">
        <v>35</v>
      </c>
      <c r="B13" s="6" t="s">
        <v>34</v>
      </c>
      <c r="C13" s="6" t="s">
        <v>31</v>
      </c>
      <c r="D13" s="6">
        <v>202324</v>
      </c>
      <c r="E13" s="7">
        <v>44986</v>
      </c>
      <c r="F13" s="7">
        <v>44987</v>
      </c>
      <c r="G13" s="7">
        <v>44991</v>
      </c>
      <c r="H13" s="6">
        <f t="shared" si="1"/>
        <v>4</v>
      </c>
      <c r="I13" s="8">
        <v>88464.12</v>
      </c>
      <c r="J13" s="6">
        <v>10</v>
      </c>
      <c r="K13" s="6" t="s">
        <v>32</v>
      </c>
    </row>
    <row r="14" spans="1:12" ht="28.8" x14ac:dyDescent="0.3">
      <c r="A14" s="6" t="s">
        <v>36</v>
      </c>
      <c r="B14" s="6" t="s">
        <v>38</v>
      </c>
      <c r="C14" s="6" t="s">
        <v>37</v>
      </c>
      <c r="D14" s="6">
        <v>2023330</v>
      </c>
      <c r="E14" s="7">
        <v>44984</v>
      </c>
      <c r="F14" s="7">
        <v>44985</v>
      </c>
      <c r="G14" s="7">
        <v>44991</v>
      </c>
      <c r="H14" s="6">
        <f t="shared" si="1"/>
        <v>6</v>
      </c>
      <c r="I14" s="8">
        <v>1000</v>
      </c>
      <c r="J14" s="6">
        <v>10</v>
      </c>
      <c r="K14" s="6" t="s">
        <v>29</v>
      </c>
      <c r="L14" s="2" t="s">
        <v>161</v>
      </c>
    </row>
    <row r="15" spans="1:12" ht="15" customHeight="1" x14ac:dyDescent="0.3">
      <c r="A15" s="40" t="s">
        <v>25</v>
      </c>
      <c r="B15" s="40" t="s">
        <v>39</v>
      </c>
      <c r="C15" s="40" t="s">
        <v>26</v>
      </c>
      <c r="D15" s="40">
        <v>2023497</v>
      </c>
      <c r="E15" s="41"/>
      <c r="F15" s="41"/>
      <c r="G15" s="41"/>
      <c r="H15" s="40">
        <f t="shared" si="1"/>
        <v>0</v>
      </c>
      <c r="I15" s="42"/>
      <c r="J15" s="40"/>
      <c r="K15" s="40"/>
      <c r="L15" s="2" t="s">
        <v>155</v>
      </c>
    </row>
    <row r="16" spans="1:12" x14ac:dyDescent="0.3">
      <c r="A16" s="6" t="s">
        <v>54</v>
      </c>
      <c r="B16" s="6" t="s">
        <v>55</v>
      </c>
      <c r="C16" s="6" t="s">
        <v>26</v>
      </c>
      <c r="D16" s="6">
        <v>2023498</v>
      </c>
      <c r="E16" s="7">
        <v>44988</v>
      </c>
      <c r="F16" s="7">
        <v>44988</v>
      </c>
      <c r="G16" s="7">
        <v>44991</v>
      </c>
      <c r="H16" s="6">
        <f t="shared" si="1"/>
        <v>3</v>
      </c>
      <c r="I16" s="8">
        <v>28974</v>
      </c>
      <c r="J16" s="6">
        <v>10</v>
      </c>
      <c r="K16" s="6" t="s">
        <v>29</v>
      </c>
    </row>
    <row r="17" spans="1:12" x14ac:dyDescent="0.3">
      <c r="A17" s="6" t="s">
        <v>60</v>
      </c>
      <c r="B17" s="6" t="s">
        <v>150</v>
      </c>
      <c r="C17" s="6" t="s">
        <v>61</v>
      </c>
      <c r="D17" s="6">
        <v>2023263</v>
      </c>
      <c r="E17" s="7">
        <v>44988</v>
      </c>
      <c r="F17" s="7">
        <v>44988</v>
      </c>
      <c r="G17" s="7">
        <v>44991</v>
      </c>
      <c r="H17" s="6">
        <f t="shared" si="1"/>
        <v>3</v>
      </c>
      <c r="I17" s="8">
        <v>1796.24</v>
      </c>
      <c r="J17" s="6">
        <v>10</v>
      </c>
      <c r="K17" s="6" t="s">
        <v>32</v>
      </c>
    </row>
    <row r="18" spans="1:12" x14ac:dyDescent="0.3">
      <c r="A18" s="6" t="s">
        <v>105</v>
      </c>
      <c r="B18" s="6" t="s">
        <v>151</v>
      </c>
      <c r="C18" s="6" t="s">
        <v>61</v>
      </c>
      <c r="D18" s="6">
        <v>2023269</v>
      </c>
      <c r="E18" s="7">
        <v>44991</v>
      </c>
      <c r="F18" s="7">
        <v>44991</v>
      </c>
      <c r="G18" s="7">
        <v>44992</v>
      </c>
      <c r="H18" s="6">
        <f t="shared" si="1"/>
        <v>1</v>
      </c>
      <c r="I18" s="8">
        <v>2036.27</v>
      </c>
      <c r="J18" s="6">
        <v>10</v>
      </c>
      <c r="K18" s="6" t="s">
        <v>29</v>
      </c>
      <c r="L18" s="2" t="s">
        <v>152</v>
      </c>
    </row>
    <row r="19" spans="1:12" ht="15" customHeight="1" x14ac:dyDescent="0.3">
      <c r="A19" s="6" t="s">
        <v>25</v>
      </c>
      <c r="B19" s="6" t="s">
        <v>39</v>
      </c>
      <c r="C19" s="6" t="s">
        <v>26</v>
      </c>
      <c r="D19" s="6">
        <v>2023499</v>
      </c>
      <c r="E19" s="7">
        <v>44992</v>
      </c>
      <c r="F19" s="7">
        <v>44992</v>
      </c>
      <c r="G19" s="7">
        <v>44992</v>
      </c>
      <c r="H19" s="6">
        <f t="shared" ref="H19:H23" si="2">G19-F19</f>
        <v>0</v>
      </c>
      <c r="I19" s="35">
        <v>75434.5</v>
      </c>
      <c r="J19" s="6">
        <v>10</v>
      </c>
      <c r="K19" s="6" t="s">
        <v>29</v>
      </c>
      <c r="L19" s="2" t="s">
        <v>162</v>
      </c>
    </row>
    <row r="20" spans="1:12" ht="18.75" customHeight="1" x14ac:dyDescent="0.3">
      <c r="A20" s="36" t="s">
        <v>30</v>
      </c>
      <c r="B20" s="36" t="s">
        <v>153</v>
      </c>
      <c r="C20" s="36" t="s">
        <v>154</v>
      </c>
      <c r="D20" s="36">
        <v>26991</v>
      </c>
      <c r="E20" s="37">
        <v>44986</v>
      </c>
      <c r="F20" s="37">
        <v>44986</v>
      </c>
      <c r="G20" s="37">
        <v>44993</v>
      </c>
      <c r="H20" s="36">
        <f t="shared" si="2"/>
        <v>7</v>
      </c>
      <c r="I20" s="38">
        <v>37443.69</v>
      </c>
      <c r="J20" s="36">
        <v>28</v>
      </c>
      <c r="K20" s="36" t="s">
        <v>32</v>
      </c>
      <c r="L20" s="39" t="s">
        <v>157</v>
      </c>
    </row>
    <row r="21" spans="1:12" x14ac:dyDescent="0.3">
      <c r="A21" s="6" t="s">
        <v>56</v>
      </c>
      <c r="B21" s="6" t="s">
        <v>57</v>
      </c>
      <c r="C21" s="6" t="s">
        <v>58</v>
      </c>
      <c r="D21" s="6">
        <v>7</v>
      </c>
      <c r="E21" s="7">
        <v>44988</v>
      </c>
      <c r="F21" s="7">
        <v>44988</v>
      </c>
      <c r="G21" s="7">
        <v>44993</v>
      </c>
      <c r="H21" s="6">
        <f t="shared" si="2"/>
        <v>5</v>
      </c>
      <c r="I21" s="8">
        <v>13000</v>
      </c>
      <c r="J21" s="6"/>
      <c r="K21" s="6" t="s">
        <v>29</v>
      </c>
      <c r="L21" s="2" t="s">
        <v>156</v>
      </c>
    </row>
    <row r="22" spans="1:12" x14ac:dyDescent="0.3">
      <c r="A22" s="6" t="s">
        <v>71</v>
      </c>
      <c r="B22" s="6" t="s">
        <v>158</v>
      </c>
      <c r="C22" s="6" t="s">
        <v>159</v>
      </c>
      <c r="D22" s="6">
        <v>3800</v>
      </c>
      <c r="E22" s="7">
        <v>44965</v>
      </c>
      <c r="F22" s="7">
        <v>44965</v>
      </c>
      <c r="G22" s="7">
        <v>44994</v>
      </c>
      <c r="H22" s="6">
        <f t="shared" si="2"/>
        <v>29</v>
      </c>
      <c r="I22" s="22">
        <v>3800</v>
      </c>
      <c r="J22" s="6">
        <v>15</v>
      </c>
      <c r="K22" s="6" t="s">
        <v>32</v>
      </c>
      <c r="L22" s="2" t="s">
        <v>160</v>
      </c>
    </row>
    <row r="23" spans="1:12" x14ac:dyDescent="0.3">
      <c r="A23" s="6" t="s">
        <v>163</v>
      </c>
      <c r="B23" s="6" t="s">
        <v>164</v>
      </c>
      <c r="C23" s="6" t="s">
        <v>26</v>
      </c>
      <c r="D23" s="6">
        <v>2023495</v>
      </c>
      <c r="E23" s="7">
        <v>44987</v>
      </c>
      <c r="F23" s="7">
        <v>44999</v>
      </c>
      <c r="G23" s="7">
        <v>44999</v>
      </c>
      <c r="H23" s="6">
        <f t="shared" si="2"/>
        <v>0</v>
      </c>
      <c r="I23" s="8">
        <v>91170.2</v>
      </c>
      <c r="J23" s="6">
        <v>10</v>
      </c>
      <c r="K23" s="6" t="s">
        <v>32</v>
      </c>
      <c r="L23" s="2" t="s">
        <v>165</v>
      </c>
    </row>
    <row r="24" spans="1:12" x14ac:dyDescent="0.3">
      <c r="A24" s="6"/>
      <c r="B24" s="6"/>
      <c r="C24" s="6"/>
      <c r="D24" s="6"/>
      <c r="E24" s="7"/>
      <c r="F24" s="7"/>
      <c r="G24" s="7"/>
      <c r="H24" s="6"/>
      <c r="I24" s="8"/>
      <c r="J24" s="6"/>
      <c r="K24" s="6"/>
    </row>
    <row r="25" spans="1:12" x14ac:dyDescent="0.3">
      <c r="A25" s="6"/>
      <c r="B25" s="6"/>
      <c r="C25" s="6"/>
      <c r="D25" s="6"/>
      <c r="E25" s="7"/>
      <c r="F25" s="7"/>
      <c r="G25" s="7"/>
      <c r="H25" s="6"/>
      <c r="I25" s="8"/>
      <c r="J25" s="6"/>
      <c r="K25" s="6"/>
    </row>
    <row r="26" spans="1:12" x14ac:dyDescent="0.3">
      <c r="A26" s="6"/>
      <c r="B26" s="6"/>
      <c r="C26" s="6"/>
      <c r="D26" s="6"/>
      <c r="E26" s="7"/>
      <c r="F26" s="7"/>
      <c r="G26" s="7"/>
      <c r="H26" s="6"/>
      <c r="I26" s="8"/>
      <c r="J26" s="6"/>
      <c r="K26" s="6"/>
    </row>
    <row r="27" spans="1:12" x14ac:dyDescent="0.3">
      <c r="A27" s="6"/>
      <c r="B27" s="6"/>
      <c r="C27" s="6"/>
      <c r="D27" s="6"/>
      <c r="E27" s="7"/>
      <c r="F27" s="7"/>
      <c r="G27" s="7"/>
      <c r="H27" s="6"/>
      <c r="I27" s="8"/>
      <c r="J27" s="6"/>
      <c r="K27" s="6"/>
    </row>
    <row r="28" spans="1:12" x14ac:dyDescent="0.3">
      <c r="A28" s="6"/>
      <c r="B28" s="6"/>
      <c r="C28" s="6"/>
      <c r="D28" s="6"/>
      <c r="E28" s="7"/>
      <c r="F28" s="7"/>
      <c r="G28" s="7"/>
      <c r="H28" s="6"/>
      <c r="I28" s="8"/>
      <c r="J28" s="6"/>
      <c r="K28" s="6"/>
    </row>
    <row r="29" spans="1:12" x14ac:dyDescent="0.3">
      <c r="A29" s="6"/>
      <c r="B29" s="6"/>
      <c r="C29" s="6"/>
      <c r="D29" s="6"/>
      <c r="E29" s="7"/>
      <c r="F29" s="7"/>
      <c r="G29" s="7"/>
      <c r="H29" s="6"/>
      <c r="I29" s="8"/>
      <c r="J29" s="6"/>
      <c r="K29" s="6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2531-5569-4A12-8F72-91CEE2FDB736}">
  <dimension ref="A1:J6"/>
  <sheetViews>
    <sheetView topLeftCell="C1" workbookViewId="0">
      <selection activeCell="C1" sqref="C1:J1"/>
    </sheetView>
  </sheetViews>
  <sheetFormatPr defaultRowHeight="14.4" x14ac:dyDescent="0.3"/>
  <cols>
    <col min="1" max="1" width="33.109375" customWidth="1"/>
    <col min="2" max="2" width="23.33203125" customWidth="1"/>
    <col min="3" max="3" width="12.88671875" customWidth="1"/>
    <col min="4" max="4" width="16.88671875" customWidth="1"/>
    <col min="5" max="5" width="17.109375" customWidth="1"/>
    <col min="6" max="6" width="16.88671875" customWidth="1"/>
    <col min="7" max="7" width="13.88671875" customWidth="1"/>
    <col min="8" max="8" width="17.88671875" customWidth="1"/>
    <col min="9" max="9" width="14" customWidth="1"/>
    <col min="10" max="10" width="20.5546875" customWidth="1"/>
  </cols>
  <sheetData>
    <row r="1" spans="1:10" s="2" customFormat="1" ht="14.25" customHeight="1" x14ac:dyDescent="0.3">
      <c r="A1" s="1" t="s">
        <v>40</v>
      </c>
      <c r="B1" s="1" t="s">
        <v>13</v>
      </c>
      <c r="C1" s="43" t="s">
        <v>41</v>
      </c>
      <c r="D1" s="43" t="s">
        <v>14</v>
      </c>
      <c r="E1" s="43" t="s">
        <v>42</v>
      </c>
      <c r="F1" s="43" t="s">
        <v>43</v>
      </c>
      <c r="G1" s="43" t="s">
        <v>44</v>
      </c>
      <c r="H1" s="43" t="s">
        <v>149</v>
      </c>
      <c r="I1" s="43" t="s">
        <v>49</v>
      </c>
      <c r="J1" s="43" t="s">
        <v>50</v>
      </c>
    </row>
    <row r="2" spans="1:10" s="2" customFormat="1" ht="14.25" customHeight="1" x14ac:dyDescent="0.3">
      <c r="A2" s="3" t="s">
        <v>17</v>
      </c>
      <c r="B2" s="3" t="s">
        <v>51</v>
      </c>
      <c r="C2" s="4">
        <v>44985</v>
      </c>
      <c r="D2" s="3" t="s">
        <v>52</v>
      </c>
      <c r="E2" s="3" t="s">
        <v>53</v>
      </c>
      <c r="F2" s="10">
        <v>6600</v>
      </c>
      <c r="G2" s="10">
        <v>6600</v>
      </c>
      <c r="H2" s="9"/>
      <c r="I2" s="9"/>
      <c r="J2" s="9">
        <f>SUM(F2,H2)</f>
        <v>6600</v>
      </c>
    </row>
    <row r="3" spans="1:10" s="2" customFormat="1" ht="13.5" customHeight="1" x14ac:dyDescent="0.3">
      <c r="A3" s="1" t="s">
        <v>45</v>
      </c>
      <c r="B3" s="1" t="s">
        <v>46</v>
      </c>
      <c r="C3" s="5">
        <v>44896</v>
      </c>
      <c r="D3" s="1" t="s">
        <v>47</v>
      </c>
      <c r="E3" s="1" t="s">
        <v>48</v>
      </c>
      <c r="F3" s="9">
        <v>589071</v>
      </c>
      <c r="G3" s="9">
        <v>88949.9</v>
      </c>
      <c r="H3" s="14"/>
      <c r="I3" s="9"/>
      <c r="J3" s="9">
        <f>SUM(F3,H3)</f>
        <v>589071</v>
      </c>
    </row>
    <row r="4" spans="1:10" x14ac:dyDescent="0.3">
      <c r="A4" t="s">
        <v>59</v>
      </c>
      <c r="B4" t="s">
        <v>36</v>
      </c>
      <c r="C4" s="13">
        <v>44986</v>
      </c>
      <c r="D4" s="6" t="s">
        <v>61</v>
      </c>
      <c r="E4" s="6"/>
      <c r="F4" s="6"/>
      <c r="G4" s="6"/>
      <c r="H4" s="9"/>
      <c r="I4" s="9"/>
      <c r="J4" s="9">
        <f t="shared" ref="J4:J6" si="0">SUM(F4,H4)</f>
        <v>0</v>
      </c>
    </row>
    <row r="5" spans="1:10" x14ac:dyDescent="0.3">
      <c r="C5" s="6"/>
      <c r="D5" s="6"/>
      <c r="E5" s="6"/>
      <c r="F5" s="6"/>
      <c r="G5" s="6"/>
      <c r="H5" s="9"/>
      <c r="I5" s="9"/>
      <c r="J5" s="9">
        <f t="shared" si="0"/>
        <v>0</v>
      </c>
    </row>
    <row r="6" spans="1:10" x14ac:dyDescent="0.3">
      <c r="C6" s="6"/>
      <c r="D6" s="6"/>
      <c r="E6" s="6"/>
      <c r="F6" s="6"/>
      <c r="G6" s="6"/>
      <c r="H6" s="9"/>
      <c r="I6" s="9"/>
      <c r="J6" s="9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684E-8BF5-46AD-8E31-A421F1DBCB2D}">
  <dimension ref="A4:C15"/>
  <sheetViews>
    <sheetView workbookViewId="0">
      <selection activeCell="A16" sqref="A16"/>
    </sheetView>
  </sheetViews>
  <sheetFormatPr defaultRowHeight="14.4" x14ac:dyDescent="0.3"/>
  <cols>
    <col min="1" max="1" width="23.44140625" bestFit="1" customWidth="1"/>
    <col min="2" max="2" width="12.88671875" bestFit="1" customWidth="1"/>
    <col min="3" max="3" width="7" bestFit="1" customWidth="1"/>
    <col min="4" max="15" width="5" bestFit="1" customWidth="1"/>
    <col min="16" max="16" width="11.33203125" bestFit="1" customWidth="1"/>
  </cols>
  <sheetData>
    <row r="4" spans="1:3" x14ac:dyDescent="0.3">
      <c r="A4" s="44" t="s">
        <v>217</v>
      </c>
      <c r="B4" s="44" t="s">
        <v>0</v>
      </c>
    </row>
    <row r="5" spans="1:3" x14ac:dyDescent="0.3">
      <c r="A5" s="44" t="s">
        <v>201</v>
      </c>
      <c r="B5">
        <v>388</v>
      </c>
      <c r="C5" t="s">
        <v>218</v>
      </c>
    </row>
    <row r="6" spans="1:3" x14ac:dyDescent="0.3">
      <c r="A6" t="s">
        <v>203</v>
      </c>
      <c r="C6">
        <v>13</v>
      </c>
    </row>
    <row r="7" spans="1:3" x14ac:dyDescent="0.3">
      <c r="A7" t="s">
        <v>211</v>
      </c>
      <c r="B7">
        <v>1</v>
      </c>
    </row>
    <row r="14" spans="1:3" x14ac:dyDescent="0.3">
      <c r="A14" t="s">
        <v>220</v>
      </c>
    </row>
    <row r="15" spans="1:3" x14ac:dyDescent="0.3">
      <c r="A15" t="s">
        <v>221</v>
      </c>
      <c r="B15" t="s">
        <v>222</v>
      </c>
      <c r="C15" s="45">
        <v>12889.1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8BB3-BB8A-4573-8BA5-71048128F242}">
  <dimension ref="A1:K42"/>
  <sheetViews>
    <sheetView workbookViewId="0">
      <selection activeCell="A3" sqref="A3"/>
    </sheetView>
  </sheetViews>
  <sheetFormatPr defaultColWidth="12.109375" defaultRowHeight="11.4" x14ac:dyDescent="0.3"/>
  <cols>
    <col min="1" max="1" width="20.6640625" style="48" customWidth="1"/>
    <col min="2" max="2" width="22.109375" style="48" customWidth="1"/>
    <col min="3" max="3" width="25.33203125" style="48" customWidth="1"/>
    <col min="4" max="5" width="12.33203125" style="48" bestFit="1" customWidth="1"/>
    <col min="6" max="6" width="18.44140625" style="48" customWidth="1"/>
    <col min="7" max="7" width="12.33203125" style="48" bestFit="1" customWidth="1"/>
    <col min="8" max="8" width="14.6640625" style="48" bestFit="1" customWidth="1"/>
    <col min="9" max="9" width="17.88671875" style="61" customWidth="1"/>
    <col min="10" max="10" width="19.109375" style="48" customWidth="1"/>
    <col min="11" max="11" width="40.44140625" style="48" customWidth="1"/>
    <col min="12" max="16384" width="12.109375" style="48"/>
  </cols>
  <sheetData>
    <row r="1" spans="1:11" ht="17.25" customHeight="1" x14ac:dyDescent="0.3">
      <c r="A1" s="46" t="s">
        <v>13</v>
      </c>
      <c r="B1" s="46" t="s">
        <v>14</v>
      </c>
      <c r="C1" s="46" t="s">
        <v>180</v>
      </c>
      <c r="D1" s="46" t="s">
        <v>0</v>
      </c>
      <c r="E1" s="46" t="s">
        <v>2</v>
      </c>
      <c r="F1" s="46" t="s">
        <v>15</v>
      </c>
      <c r="G1" s="46" t="s">
        <v>1</v>
      </c>
      <c r="H1" s="46" t="s">
        <v>3</v>
      </c>
      <c r="I1" s="47" t="s">
        <v>188</v>
      </c>
      <c r="J1" s="46" t="s">
        <v>4</v>
      </c>
      <c r="K1" s="46"/>
    </row>
    <row r="2" spans="1:11" x14ac:dyDescent="0.3">
      <c r="A2" s="49"/>
      <c r="B2" s="49"/>
      <c r="C2" s="49"/>
      <c r="D2" s="49"/>
      <c r="E2" s="50"/>
      <c r="F2" s="50"/>
      <c r="G2" s="50"/>
      <c r="H2" s="51"/>
      <c r="I2" s="52"/>
      <c r="J2" s="49"/>
      <c r="K2" s="49"/>
    </row>
    <row r="3" spans="1:11" x14ac:dyDescent="0.3">
      <c r="A3" s="49" t="s">
        <v>113</v>
      </c>
      <c r="B3" s="49" t="s">
        <v>198</v>
      </c>
      <c r="C3" s="49" t="s">
        <v>199</v>
      </c>
      <c r="D3" s="49">
        <v>46041</v>
      </c>
      <c r="E3" s="50">
        <v>45050</v>
      </c>
      <c r="F3" s="50">
        <v>45050</v>
      </c>
      <c r="G3" s="50">
        <v>45063</v>
      </c>
      <c r="H3" s="51">
        <v>18</v>
      </c>
      <c r="I3" s="52">
        <f>G3-E3</f>
        <v>13</v>
      </c>
      <c r="J3" s="49" t="s">
        <v>219</v>
      </c>
      <c r="K3" s="49"/>
    </row>
    <row r="4" spans="1:11" ht="20.25" customHeight="1" x14ac:dyDescent="0.3">
      <c r="A4" s="49" t="s">
        <v>170</v>
      </c>
      <c r="B4" s="49" t="s">
        <v>172</v>
      </c>
      <c r="C4" s="49" t="s">
        <v>207</v>
      </c>
      <c r="D4" s="49">
        <v>20231</v>
      </c>
      <c r="E4" s="50">
        <v>45043</v>
      </c>
      <c r="F4" s="50">
        <v>45050</v>
      </c>
      <c r="G4" s="50">
        <v>45062</v>
      </c>
      <c r="H4" s="51">
        <v>1000</v>
      </c>
      <c r="I4" s="53">
        <f>G4-E4</f>
        <v>19</v>
      </c>
      <c r="J4" s="49" t="s">
        <v>173</v>
      </c>
      <c r="K4" s="49"/>
    </row>
    <row r="5" spans="1:11" x14ac:dyDescent="0.3">
      <c r="A5" s="49" t="s">
        <v>170</v>
      </c>
      <c r="B5" s="49" t="s">
        <v>171</v>
      </c>
      <c r="C5" s="49"/>
      <c r="D5" s="49">
        <v>79305</v>
      </c>
      <c r="E5" s="50">
        <v>45048</v>
      </c>
      <c r="F5" s="50">
        <v>45049</v>
      </c>
      <c r="G5" s="50">
        <v>45057</v>
      </c>
      <c r="H5" s="51">
        <v>8765.19</v>
      </c>
      <c r="I5" s="52">
        <f>G5-E5</f>
        <v>9</v>
      </c>
      <c r="J5" s="49" t="s">
        <v>169</v>
      </c>
      <c r="K5" s="49"/>
    </row>
    <row r="6" spans="1:11" x14ac:dyDescent="0.3">
      <c r="A6" s="49" t="s">
        <v>170</v>
      </c>
      <c r="B6" s="49" t="s">
        <v>174</v>
      </c>
      <c r="C6" s="49" t="s">
        <v>181</v>
      </c>
      <c r="D6" s="49">
        <v>23147</v>
      </c>
      <c r="E6" s="50">
        <v>45054</v>
      </c>
      <c r="F6" s="50">
        <v>45055</v>
      </c>
      <c r="G6" s="50">
        <v>45057</v>
      </c>
      <c r="H6" s="51">
        <v>4508</v>
      </c>
      <c r="I6" s="52">
        <f t="shared" ref="I6:I24" si="0">G6-E6</f>
        <v>3</v>
      </c>
      <c r="J6" s="49" t="s">
        <v>169</v>
      </c>
      <c r="K6" s="49"/>
    </row>
    <row r="7" spans="1:11" x14ac:dyDescent="0.3">
      <c r="A7" s="49" t="s">
        <v>101</v>
      </c>
      <c r="B7" s="49" t="s">
        <v>174</v>
      </c>
      <c r="C7" s="49" t="s">
        <v>181</v>
      </c>
      <c r="D7" s="49">
        <v>23146</v>
      </c>
      <c r="E7" s="50">
        <v>45054</v>
      </c>
      <c r="F7" s="50">
        <v>45055</v>
      </c>
      <c r="G7" s="50">
        <v>45057</v>
      </c>
      <c r="H7" s="51">
        <v>4900</v>
      </c>
      <c r="I7" s="52">
        <f t="shared" si="0"/>
        <v>3</v>
      </c>
      <c r="J7" s="49" t="s">
        <v>169</v>
      </c>
      <c r="K7" s="49"/>
    </row>
    <row r="8" spans="1:11" x14ac:dyDescent="0.3">
      <c r="A8" s="49" t="s">
        <v>94</v>
      </c>
      <c r="B8" s="49" t="s">
        <v>174</v>
      </c>
      <c r="C8" s="49" t="s">
        <v>181</v>
      </c>
      <c r="D8" s="49">
        <v>23143</v>
      </c>
      <c r="E8" s="50">
        <v>45054</v>
      </c>
      <c r="F8" s="50">
        <v>45055</v>
      </c>
      <c r="G8" s="50">
        <v>45057</v>
      </c>
      <c r="H8" s="51">
        <v>4900</v>
      </c>
      <c r="I8" s="52">
        <f t="shared" si="0"/>
        <v>3</v>
      </c>
      <c r="J8" s="49" t="s">
        <v>169</v>
      </c>
      <c r="K8" s="49"/>
    </row>
    <row r="9" spans="1:11" x14ac:dyDescent="0.3">
      <c r="A9" s="49" t="s">
        <v>35</v>
      </c>
      <c r="B9" s="49" t="s">
        <v>174</v>
      </c>
      <c r="C9" s="49" t="s">
        <v>181</v>
      </c>
      <c r="D9" s="49">
        <v>23145</v>
      </c>
      <c r="E9" s="50">
        <v>45054</v>
      </c>
      <c r="F9" s="50">
        <v>45055</v>
      </c>
      <c r="G9" s="50">
        <v>45057</v>
      </c>
      <c r="H9" s="51">
        <v>4900</v>
      </c>
      <c r="I9" s="52">
        <f t="shared" si="0"/>
        <v>3</v>
      </c>
      <c r="J9" s="49" t="s">
        <v>169</v>
      </c>
      <c r="K9" s="49"/>
    </row>
    <row r="10" spans="1:11" x14ac:dyDescent="0.3">
      <c r="A10" s="49" t="s">
        <v>113</v>
      </c>
      <c r="B10" s="49" t="s">
        <v>174</v>
      </c>
      <c r="C10" s="49" t="s">
        <v>181</v>
      </c>
      <c r="D10" s="49">
        <v>23151</v>
      </c>
      <c r="E10" s="50">
        <v>45054</v>
      </c>
      <c r="F10" s="50">
        <v>45055</v>
      </c>
      <c r="G10" s="50">
        <v>45057</v>
      </c>
      <c r="H10" s="51">
        <v>192</v>
      </c>
      <c r="I10" s="52">
        <f t="shared" si="0"/>
        <v>3</v>
      </c>
      <c r="J10" s="49" t="s">
        <v>169</v>
      </c>
      <c r="K10" s="49"/>
    </row>
    <row r="11" spans="1:11" x14ac:dyDescent="0.3">
      <c r="A11" s="49" t="s">
        <v>175</v>
      </c>
      <c r="B11" s="49" t="s">
        <v>174</v>
      </c>
      <c r="C11" s="49" t="s">
        <v>181</v>
      </c>
      <c r="D11" s="49">
        <v>23150</v>
      </c>
      <c r="E11" s="50">
        <v>45054</v>
      </c>
      <c r="F11" s="50">
        <v>45055</v>
      </c>
      <c r="G11" s="50">
        <v>45057</v>
      </c>
      <c r="H11" s="51">
        <v>160</v>
      </c>
      <c r="I11" s="52">
        <f t="shared" si="0"/>
        <v>3</v>
      </c>
      <c r="J11" s="49" t="s">
        <v>169</v>
      </c>
      <c r="K11" s="49"/>
    </row>
    <row r="12" spans="1:11" x14ac:dyDescent="0.3">
      <c r="A12" s="49" t="s">
        <v>167</v>
      </c>
      <c r="B12" s="49" t="s">
        <v>168</v>
      </c>
      <c r="C12" s="49" t="s">
        <v>182</v>
      </c>
      <c r="D12" s="49">
        <v>734</v>
      </c>
      <c r="E12" s="50">
        <v>45056</v>
      </c>
      <c r="F12" s="50">
        <v>45056</v>
      </c>
      <c r="G12" s="50">
        <v>45057</v>
      </c>
      <c r="H12" s="51">
        <v>682.07</v>
      </c>
      <c r="I12" s="52">
        <f t="shared" si="0"/>
        <v>1</v>
      </c>
      <c r="J12" s="49" t="s">
        <v>169</v>
      </c>
      <c r="K12" s="49"/>
    </row>
    <row r="13" spans="1:11" x14ac:dyDescent="0.3">
      <c r="A13" s="49" t="s">
        <v>24</v>
      </c>
      <c r="B13" s="49" t="s">
        <v>168</v>
      </c>
      <c r="C13" s="49" t="s">
        <v>183</v>
      </c>
      <c r="D13" s="49">
        <v>733</v>
      </c>
      <c r="E13" s="50">
        <v>45056</v>
      </c>
      <c r="F13" s="50">
        <v>45056</v>
      </c>
      <c r="G13" s="50">
        <v>45057</v>
      </c>
      <c r="H13" s="51">
        <v>1038.0899999999999</v>
      </c>
      <c r="I13" s="52">
        <f t="shared" si="0"/>
        <v>1</v>
      </c>
      <c r="J13" s="49" t="s">
        <v>169</v>
      </c>
      <c r="K13" s="49"/>
    </row>
    <row r="14" spans="1:11" x14ac:dyDescent="0.3">
      <c r="A14" s="49" t="s">
        <v>177</v>
      </c>
      <c r="B14" s="49" t="s">
        <v>178</v>
      </c>
      <c r="C14" s="49" t="s">
        <v>184</v>
      </c>
      <c r="D14" s="49">
        <v>75</v>
      </c>
      <c r="E14" s="50">
        <v>45058</v>
      </c>
      <c r="F14" s="50">
        <v>45058</v>
      </c>
      <c r="G14" s="50">
        <v>45058</v>
      </c>
      <c r="H14" s="51">
        <v>340</v>
      </c>
      <c r="I14" s="52">
        <f t="shared" si="0"/>
        <v>0</v>
      </c>
      <c r="J14" s="49" t="s">
        <v>179</v>
      </c>
      <c r="K14" s="49"/>
    </row>
    <row r="15" spans="1:11" ht="15" customHeight="1" x14ac:dyDescent="0.3">
      <c r="A15" s="49" t="s">
        <v>54</v>
      </c>
      <c r="B15" s="49" t="s">
        <v>178</v>
      </c>
      <c r="C15" s="49" t="s">
        <v>184</v>
      </c>
      <c r="D15" s="49">
        <v>76</v>
      </c>
      <c r="E15" s="50">
        <v>45058</v>
      </c>
      <c r="F15" s="50">
        <v>45058</v>
      </c>
      <c r="G15" s="50">
        <v>45058</v>
      </c>
      <c r="H15" s="51">
        <v>340</v>
      </c>
      <c r="I15" s="52">
        <f t="shared" si="0"/>
        <v>0</v>
      </c>
      <c r="J15" s="49" t="s">
        <v>179</v>
      </c>
      <c r="K15" s="49"/>
    </row>
    <row r="16" spans="1:11" x14ac:dyDescent="0.3">
      <c r="A16" s="49" t="s">
        <v>71</v>
      </c>
      <c r="B16" s="49" t="s">
        <v>178</v>
      </c>
      <c r="C16" s="49" t="s">
        <v>185</v>
      </c>
      <c r="D16" s="49">
        <v>78</v>
      </c>
      <c r="E16" s="50">
        <v>45058</v>
      </c>
      <c r="F16" s="50">
        <v>45058</v>
      </c>
      <c r="G16" s="50">
        <v>45058</v>
      </c>
      <c r="H16" s="51">
        <v>78</v>
      </c>
      <c r="I16" s="52">
        <f t="shared" si="0"/>
        <v>0</v>
      </c>
      <c r="J16" s="49" t="s">
        <v>179</v>
      </c>
      <c r="K16" s="49"/>
    </row>
    <row r="17" spans="1:11" x14ac:dyDescent="0.3">
      <c r="A17" s="49" t="s">
        <v>25</v>
      </c>
      <c r="B17" s="49" t="s">
        <v>178</v>
      </c>
      <c r="C17" s="49" t="s">
        <v>186</v>
      </c>
      <c r="D17" s="49">
        <v>77</v>
      </c>
      <c r="E17" s="50">
        <v>45058</v>
      </c>
      <c r="F17" s="50">
        <v>45058</v>
      </c>
      <c r="G17" s="50">
        <v>45058</v>
      </c>
      <c r="H17" s="51">
        <v>340</v>
      </c>
      <c r="I17" s="52">
        <f t="shared" si="0"/>
        <v>0</v>
      </c>
      <c r="J17" s="49" t="s">
        <v>179</v>
      </c>
      <c r="K17" s="49"/>
    </row>
    <row r="18" spans="1:11" x14ac:dyDescent="0.3">
      <c r="A18" s="49" t="s">
        <v>25</v>
      </c>
      <c r="B18" s="49" t="s">
        <v>174</v>
      </c>
      <c r="C18" s="49" t="s">
        <v>181</v>
      </c>
      <c r="D18" s="49">
        <v>23161</v>
      </c>
      <c r="E18" s="50">
        <v>45055</v>
      </c>
      <c r="F18" s="50">
        <v>45055</v>
      </c>
      <c r="G18" s="50">
        <v>45058</v>
      </c>
      <c r="H18" s="51">
        <v>5040</v>
      </c>
      <c r="I18" s="52">
        <f t="shared" si="0"/>
        <v>3</v>
      </c>
      <c r="J18" s="49" t="s">
        <v>169</v>
      </c>
      <c r="K18" s="49"/>
    </row>
    <row r="19" spans="1:11" x14ac:dyDescent="0.3">
      <c r="A19" s="49" t="s">
        <v>176</v>
      </c>
      <c r="B19" s="49" t="s">
        <v>174</v>
      </c>
      <c r="C19" s="49" t="s">
        <v>181</v>
      </c>
      <c r="D19" s="49">
        <v>23160</v>
      </c>
      <c r="E19" s="50">
        <v>45055</v>
      </c>
      <c r="F19" s="50">
        <v>45055</v>
      </c>
      <c r="G19" s="50">
        <v>45058</v>
      </c>
      <c r="H19" s="51">
        <v>5040</v>
      </c>
      <c r="I19" s="52">
        <f t="shared" si="0"/>
        <v>3</v>
      </c>
      <c r="J19" s="49" t="s">
        <v>169</v>
      </c>
      <c r="K19" s="49"/>
    </row>
    <row r="20" spans="1:11" x14ac:dyDescent="0.3">
      <c r="A20" s="49" t="s">
        <v>187</v>
      </c>
      <c r="B20" s="49" t="s">
        <v>174</v>
      </c>
      <c r="C20" s="49" t="s">
        <v>181</v>
      </c>
      <c r="D20" s="49">
        <v>23159</v>
      </c>
      <c r="E20" s="50">
        <v>45055</v>
      </c>
      <c r="F20" s="50">
        <v>45055</v>
      </c>
      <c r="G20" s="50">
        <v>45058</v>
      </c>
      <c r="H20" s="51">
        <v>5040</v>
      </c>
      <c r="I20" s="52">
        <f t="shared" si="0"/>
        <v>3</v>
      </c>
      <c r="J20" s="49" t="s">
        <v>169</v>
      </c>
      <c r="K20" s="49"/>
    </row>
    <row r="21" spans="1:11" x14ac:dyDescent="0.3">
      <c r="A21" s="49" t="s">
        <v>176</v>
      </c>
      <c r="B21" s="49" t="s">
        <v>189</v>
      </c>
      <c r="C21" s="49" t="s">
        <v>190</v>
      </c>
      <c r="D21" s="49">
        <v>7698</v>
      </c>
      <c r="E21" s="50">
        <v>45058</v>
      </c>
      <c r="F21" s="50">
        <v>45058</v>
      </c>
      <c r="G21" s="50">
        <v>45058</v>
      </c>
      <c r="H21" s="51">
        <v>880</v>
      </c>
      <c r="I21" s="52">
        <f t="shared" si="0"/>
        <v>0</v>
      </c>
      <c r="J21" s="49" t="s">
        <v>191</v>
      </c>
      <c r="K21" s="49"/>
    </row>
    <row r="22" spans="1:11" x14ac:dyDescent="0.3">
      <c r="A22" s="49" t="s">
        <v>187</v>
      </c>
      <c r="B22" s="49" t="s">
        <v>189</v>
      </c>
      <c r="C22" s="49" t="s">
        <v>190</v>
      </c>
      <c r="D22" s="49">
        <v>7699</v>
      </c>
      <c r="E22" s="50">
        <v>45058</v>
      </c>
      <c r="F22" s="50">
        <v>45058</v>
      </c>
      <c r="G22" s="50">
        <v>45058</v>
      </c>
      <c r="H22" s="51">
        <v>880</v>
      </c>
      <c r="I22" s="52">
        <f t="shared" si="0"/>
        <v>0</v>
      </c>
      <c r="J22" s="49" t="s">
        <v>191</v>
      </c>
      <c r="K22" s="49"/>
    </row>
    <row r="23" spans="1:11" x14ac:dyDescent="0.3">
      <c r="A23" s="49" t="s">
        <v>176</v>
      </c>
      <c r="B23" s="49" t="s">
        <v>192</v>
      </c>
      <c r="C23" s="49" t="s">
        <v>193</v>
      </c>
      <c r="D23" s="49">
        <v>138719</v>
      </c>
      <c r="E23" s="50">
        <v>45052</v>
      </c>
      <c r="F23" s="50">
        <v>45052</v>
      </c>
      <c r="G23" s="50">
        <v>45058</v>
      </c>
      <c r="H23" s="51">
        <v>296</v>
      </c>
      <c r="I23" s="52">
        <f t="shared" si="0"/>
        <v>6</v>
      </c>
      <c r="J23" s="49" t="s">
        <v>169</v>
      </c>
      <c r="K23" s="49"/>
    </row>
    <row r="24" spans="1:11" ht="17.25" customHeight="1" x14ac:dyDescent="0.3">
      <c r="A24" s="49" t="s">
        <v>176</v>
      </c>
      <c r="B24" s="49" t="s">
        <v>192</v>
      </c>
      <c r="C24" s="49" t="s">
        <v>193</v>
      </c>
      <c r="D24" s="49">
        <v>138720</v>
      </c>
      <c r="E24" s="50">
        <v>45052</v>
      </c>
      <c r="F24" s="50">
        <v>45052</v>
      </c>
      <c r="G24" s="50">
        <v>45058</v>
      </c>
      <c r="H24" s="51">
        <v>444</v>
      </c>
      <c r="I24" s="52">
        <f t="shared" si="0"/>
        <v>6</v>
      </c>
      <c r="J24" s="49" t="s">
        <v>169</v>
      </c>
      <c r="K24" s="54" t="s">
        <v>194</v>
      </c>
    </row>
    <row r="25" spans="1:11" x14ac:dyDescent="0.3">
      <c r="A25" s="49" t="s">
        <v>81</v>
      </c>
      <c r="B25" s="49" t="s">
        <v>192</v>
      </c>
      <c r="C25" s="49" t="s">
        <v>195</v>
      </c>
      <c r="D25" s="49">
        <v>138723</v>
      </c>
      <c r="E25" s="50">
        <v>45052</v>
      </c>
      <c r="F25" s="50">
        <v>45052</v>
      </c>
      <c r="G25" s="50">
        <v>45058</v>
      </c>
      <c r="H25" s="51">
        <v>204</v>
      </c>
      <c r="I25" s="52">
        <f t="shared" ref="I25:I30" si="1">G25-E25</f>
        <v>6</v>
      </c>
      <c r="J25" s="49" t="s">
        <v>169</v>
      </c>
      <c r="K25" s="49"/>
    </row>
    <row r="26" spans="1:11" x14ac:dyDescent="0.3">
      <c r="A26" s="49" t="s">
        <v>167</v>
      </c>
      <c r="B26" s="49" t="s">
        <v>196</v>
      </c>
      <c r="C26" s="49" t="s">
        <v>197</v>
      </c>
      <c r="D26" s="49">
        <v>1674</v>
      </c>
      <c r="E26" s="50">
        <v>45049</v>
      </c>
      <c r="F26" s="50">
        <v>45050</v>
      </c>
      <c r="G26" s="50">
        <v>45058</v>
      </c>
      <c r="H26" s="51">
        <v>24832</v>
      </c>
      <c r="I26" s="52">
        <f t="shared" si="1"/>
        <v>9</v>
      </c>
      <c r="J26" s="49" t="s">
        <v>169</v>
      </c>
      <c r="K26" s="49"/>
    </row>
    <row r="27" spans="1:11" x14ac:dyDescent="0.3">
      <c r="A27" s="49" t="s">
        <v>81</v>
      </c>
      <c r="B27" s="49" t="s">
        <v>198</v>
      </c>
      <c r="C27" s="49" t="s">
        <v>199</v>
      </c>
      <c r="D27" s="49">
        <v>46041</v>
      </c>
      <c r="E27" s="50">
        <v>45050</v>
      </c>
      <c r="F27" s="50">
        <v>45050</v>
      </c>
      <c r="G27" s="50">
        <v>45058</v>
      </c>
      <c r="H27" s="51">
        <v>18</v>
      </c>
      <c r="I27" s="52">
        <f t="shared" si="1"/>
        <v>8</v>
      </c>
      <c r="J27" s="49" t="s">
        <v>219</v>
      </c>
      <c r="K27" s="49"/>
    </row>
    <row r="28" spans="1:11" x14ac:dyDescent="0.3">
      <c r="A28" s="49" t="s">
        <v>81</v>
      </c>
      <c r="B28" s="49" t="s">
        <v>198</v>
      </c>
      <c r="C28" s="49" t="s">
        <v>205</v>
      </c>
      <c r="D28" s="49">
        <v>45860</v>
      </c>
      <c r="E28" s="50">
        <v>45036</v>
      </c>
      <c r="F28" s="50">
        <v>45036</v>
      </c>
      <c r="G28" s="50">
        <v>45061</v>
      </c>
      <c r="H28" s="51">
        <v>4110</v>
      </c>
      <c r="I28" s="53">
        <f t="shared" si="1"/>
        <v>25</v>
      </c>
      <c r="J28" s="49" t="s">
        <v>169</v>
      </c>
      <c r="K28" s="48" t="s">
        <v>206</v>
      </c>
    </row>
    <row r="29" spans="1:11" x14ac:dyDescent="0.3">
      <c r="A29" s="49" t="s">
        <v>113</v>
      </c>
      <c r="B29" s="49" t="s">
        <v>198</v>
      </c>
      <c r="C29" s="49" t="s">
        <v>205</v>
      </c>
      <c r="D29" s="49">
        <v>45861</v>
      </c>
      <c r="E29" s="50">
        <v>45036</v>
      </c>
      <c r="F29" s="50">
        <v>45036</v>
      </c>
      <c r="G29" s="50">
        <v>45061</v>
      </c>
      <c r="H29" s="51">
        <v>1650</v>
      </c>
      <c r="I29" s="53">
        <f t="shared" si="1"/>
        <v>25</v>
      </c>
      <c r="J29" s="49" t="s">
        <v>169</v>
      </c>
      <c r="K29" s="48" t="s">
        <v>206</v>
      </c>
    </row>
    <row r="30" spans="1:11" x14ac:dyDescent="0.3">
      <c r="A30" s="49" t="s">
        <v>167</v>
      </c>
      <c r="B30" s="49" t="s">
        <v>208</v>
      </c>
      <c r="C30" s="49" t="s">
        <v>209</v>
      </c>
      <c r="D30" s="49">
        <v>63978</v>
      </c>
      <c r="E30" s="50">
        <v>45050</v>
      </c>
      <c r="F30" s="50">
        <v>45051</v>
      </c>
      <c r="G30" s="50">
        <v>45062</v>
      </c>
      <c r="H30" s="51">
        <v>13515.43</v>
      </c>
      <c r="I30" s="52">
        <f t="shared" si="1"/>
        <v>12</v>
      </c>
      <c r="J30" s="49" t="s">
        <v>169</v>
      </c>
      <c r="K30" s="48" t="s">
        <v>210</v>
      </c>
    </row>
    <row r="31" spans="1:11" x14ac:dyDescent="0.3">
      <c r="A31" s="49"/>
      <c r="B31" s="49"/>
      <c r="C31" s="49"/>
      <c r="D31" s="49"/>
      <c r="E31" s="50"/>
      <c r="F31" s="50"/>
      <c r="G31" s="50"/>
      <c r="H31" s="51"/>
      <c r="I31" s="52"/>
      <c r="J31" s="49"/>
      <c r="K31" s="49"/>
    </row>
    <row r="32" spans="1:11" ht="15" customHeight="1" x14ac:dyDescent="0.2">
      <c r="A32" s="49"/>
      <c r="B32" s="49"/>
      <c r="C32" s="49"/>
      <c r="D32" s="49"/>
      <c r="E32" s="50"/>
      <c r="F32" s="50"/>
      <c r="G32" s="50"/>
      <c r="H32" s="55"/>
      <c r="I32" s="56"/>
      <c r="J32" s="49"/>
      <c r="K32" s="49"/>
    </row>
    <row r="33" spans="1:11" s="57" customFormat="1" ht="18.75" customHeight="1" x14ac:dyDescent="0.3">
      <c r="A33" s="49"/>
      <c r="B33" s="49"/>
      <c r="C33" s="49"/>
      <c r="D33" s="49"/>
      <c r="E33" s="50"/>
      <c r="F33" s="50"/>
      <c r="G33" s="50"/>
      <c r="H33" s="51"/>
      <c r="I33" s="52"/>
      <c r="J33" s="49"/>
      <c r="K33" s="49"/>
    </row>
    <row r="34" spans="1:11" x14ac:dyDescent="0.3">
      <c r="A34" s="49"/>
      <c r="B34" s="49"/>
      <c r="C34" s="49"/>
      <c r="D34" s="49"/>
      <c r="E34" s="50"/>
      <c r="F34" s="50"/>
      <c r="G34" s="50"/>
      <c r="H34" s="51"/>
      <c r="I34" s="52"/>
      <c r="J34" s="49"/>
      <c r="K34" s="49"/>
    </row>
    <row r="35" spans="1:11" x14ac:dyDescent="0.3">
      <c r="A35" s="49"/>
      <c r="B35" s="49"/>
      <c r="C35" s="49"/>
      <c r="D35" s="49"/>
      <c r="E35" s="50"/>
      <c r="F35" s="50"/>
      <c r="G35" s="50"/>
      <c r="H35" s="58"/>
      <c r="I35" s="59"/>
      <c r="J35" s="49"/>
      <c r="K35" s="49"/>
    </row>
    <row r="36" spans="1:11" x14ac:dyDescent="0.3">
      <c r="A36" s="49"/>
      <c r="B36" s="49"/>
      <c r="C36" s="49"/>
      <c r="D36" s="49"/>
      <c r="E36" s="50"/>
      <c r="F36" s="50"/>
      <c r="G36" s="50"/>
      <c r="H36" s="51"/>
      <c r="I36" s="60"/>
      <c r="J36" s="49"/>
      <c r="K36" s="49"/>
    </row>
    <row r="37" spans="1:11" x14ac:dyDescent="0.3">
      <c r="A37" s="49"/>
      <c r="B37" s="49"/>
      <c r="C37" s="49"/>
      <c r="D37" s="49"/>
      <c r="E37" s="50"/>
      <c r="F37" s="50"/>
      <c r="G37" s="50"/>
      <c r="H37" s="51"/>
      <c r="I37" s="60"/>
      <c r="J37" s="49"/>
      <c r="K37" s="49"/>
    </row>
    <row r="38" spans="1:11" x14ac:dyDescent="0.3">
      <c r="A38" s="49"/>
      <c r="B38" s="49"/>
      <c r="C38" s="49"/>
      <c r="D38" s="49"/>
      <c r="E38" s="50"/>
      <c r="F38" s="50"/>
      <c r="G38" s="50"/>
      <c r="H38" s="51"/>
      <c r="I38" s="60"/>
      <c r="J38" s="49"/>
      <c r="K38" s="49"/>
    </row>
    <row r="39" spans="1:11" x14ac:dyDescent="0.3">
      <c r="A39" s="49"/>
      <c r="B39" s="49"/>
      <c r="C39" s="49"/>
      <c r="D39" s="49"/>
      <c r="E39" s="50"/>
      <c r="F39" s="50"/>
      <c r="G39" s="50"/>
      <c r="H39" s="51"/>
      <c r="I39" s="60"/>
      <c r="J39" s="49"/>
      <c r="K39" s="49"/>
    </row>
    <row r="40" spans="1:11" x14ac:dyDescent="0.3">
      <c r="A40" s="49"/>
      <c r="B40" s="49"/>
      <c r="C40" s="49"/>
      <c r="D40" s="49"/>
      <c r="E40" s="50"/>
      <c r="F40" s="50"/>
      <c r="G40" s="50"/>
      <c r="H40" s="51"/>
      <c r="I40" s="60"/>
      <c r="J40" s="49"/>
      <c r="K40" s="49"/>
    </row>
    <row r="41" spans="1:11" x14ac:dyDescent="0.3">
      <c r="A41" s="49"/>
      <c r="B41" s="49"/>
      <c r="C41" s="49"/>
      <c r="D41" s="49"/>
      <c r="E41" s="50"/>
      <c r="F41" s="50"/>
      <c r="G41" s="50"/>
      <c r="H41" s="51"/>
      <c r="I41" s="60"/>
      <c r="J41" s="49"/>
      <c r="K41" s="49"/>
    </row>
    <row r="42" spans="1:11" x14ac:dyDescent="0.3">
      <c r="A42" s="49"/>
      <c r="B42" s="49"/>
      <c r="C42" s="49"/>
      <c r="D42" s="49"/>
      <c r="E42" s="50"/>
      <c r="F42" s="50"/>
      <c r="G42" s="50"/>
      <c r="H42" s="51"/>
      <c r="I42" s="60"/>
      <c r="J42" s="49"/>
      <c r="K42" s="4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F6B5-C0A7-495F-8689-08C95048AC09}">
  <dimension ref="A1:BK231"/>
  <sheetViews>
    <sheetView tabSelected="1" topLeftCell="N1" workbookViewId="0">
      <pane ySplit="2" topLeftCell="A3" activePane="bottomLeft" state="frozen"/>
      <selection pane="bottomLeft" activeCell="Z3" sqref="Z3"/>
    </sheetView>
  </sheetViews>
  <sheetFormatPr defaultColWidth="9.109375" defaultRowHeight="11.4" x14ac:dyDescent="0.2"/>
  <cols>
    <col min="1" max="1" width="17.6640625" style="72" customWidth="1"/>
    <col min="2" max="2" width="18.33203125" style="72" customWidth="1"/>
    <col min="3" max="3" width="17.6640625" style="72" customWidth="1"/>
    <col min="4" max="4" width="28.44140625" style="92" customWidth="1"/>
    <col min="5" max="5" width="8.88671875" style="72" customWidth="1"/>
    <col min="6" max="6" width="14.44140625" style="72" customWidth="1"/>
    <col min="7" max="7" width="11.6640625" style="92" customWidth="1"/>
    <col min="8" max="8" width="23.44140625" style="72" bestFit="1" customWidth="1"/>
    <col min="9" max="9" width="18" style="72" customWidth="1"/>
    <col min="10" max="10" width="14.44140625" style="72" customWidth="1"/>
    <col min="11" max="11" width="10.88671875" style="72" customWidth="1"/>
    <col min="12" max="12" width="10.6640625" style="72" customWidth="1"/>
    <col min="13" max="13" width="12.6640625" style="72" customWidth="1"/>
    <col min="14" max="15" width="18.6640625" style="72" customWidth="1"/>
    <col min="16" max="17" width="15.33203125" style="72" customWidth="1"/>
    <col min="18" max="18" width="21.44140625" style="92" customWidth="1"/>
    <col min="19" max="20" width="18.5546875" style="72" customWidth="1"/>
    <col min="21" max="21" width="14.44140625" style="72" customWidth="1"/>
    <col min="22" max="22" width="19.88671875" style="72" customWidth="1"/>
    <col min="23" max="23" width="15.109375" style="72" customWidth="1"/>
    <col min="24" max="24" width="55" style="72" customWidth="1"/>
    <col min="25" max="26" width="11.33203125" style="72" customWidth="1"/>
    <col min="27" max="16384" width="9.109375" style="72"/>
  </cols>
  <sheetData>
    <row r="1" spans="1:63" s="62" customFormat="1" ht="51" customHeight="1" x14ac:dyDescent="0.2">
      <c r="D1" s="92"/>
      <c r="E1" s="91" t="s">
        <v>234</v>
      </c>
      <c r="G1" s="92"/>
      <c r="R1" s="92"/>
    </row>
    <row r="2" spans="1:63" s="62" customFormat="1" ht="22.5" customHeight="1" x14ac:dyDescent="0.2">
      <c r="A2" s="87" t="s">
        <v>13</v>
      </c>
      <c r="B2" s="87" t="s">
        <v>14</v>
      </c>
      <c r="C2" s="87" t="s">
        <v>204</v>
      </c>
      <c r="D2" s="93" t="s">
        <v>180</v>
      </c>
      <c r="E2" s="87" t="s">
        <v>200</v>
      </c>
      <c r="F2" s="87" t="s">
        <v>202</v>
      </c>
      <c r="G2" s="93" t="s">
        <v>233</v>
      </c>
      <c r="H2" s="87" t="s">
        <v>223</v>
      </c>
      <c r="I2" s="87" t="s">
        <v>212</v>
      </c>
      <c r="J2" s="87" t="s">
        <v>201</v>
      </c>
      <c r="K2" s="87" t="s">
        <v>0</v>
      </c>
      <c r="L2" s="87" t="s">
        <v>213</v>
      </c>
      <c r="M2" s="88" t="s">
        <v>214</v>
      </c>
      <c r="N2" s="89" t="s">
        <v>226</v>
      </c>
      <c r="O2" s="86" t="s">
        <v>227</v>
      </c>
      <c r="P2" s="90" t="s">
        <v>228</v>
      </c>
      <c r="Q2" s="85" t="s">
        <v>229</v>
      </c>
      <c r="R2" s="99" t="s">
        <v>225</v>
      </c>
      <c r="S2" s="87" t="s">
        <v>224</v>
      </c>
      <c r="T2" s="87" t="s">
        <v>188</v>
      </c>
      <c r="U2" s="87" t="s">
        <v>215</v>
      </c>
      <c r="V2" s="87" t="s">
        <v>231</v>
      </c>
      <c r="W2" s="87" t="s">
        <v>232</v>
      </c>
      <c r="X2" s="87" t="s">
        <v>230</v>
      </c>
      <c r="Y2" s="98" t="s">
        <v>238</v>
      </c>
      <c r="Z2" s="98" t="s">
        <v>248</v>
      </c>
    </row>
    <row r="3" spans="1:63" x14ac:dyDescent="0.2">
      <c r="A3" s="66" t="s">
        <v>94</v>
      </c>
      <c r="B3" s="63" t="s">
        <v>242</v>
      </c>
      <c r="C3" s="63">
        <v>555</v>
      </c>
      <c r="D3" s="94" t="s">
        <v>235</v>
      </c>
      <c r="E3" s="63">
        <v>9999</v>
      </c>
      <c r="F3" s="64">
        <v>45065</v>
      </c>
      <c r="G3" s="97" t="s">
        <v>239</v>
      </c>
      <c r="H3" s="66" t="s">
        <v>216</v>
      </c>
      <c r="I3" s="64">
        <v>45069</v>
      </c>
      <c r="J3" s="65" t="str">
        <f>IF(A3&lt;&gt;"",IF(I3="","aguardo","recebido"),"")</f>
        <v>recebido</v>
      </c>
      <c r="K3" s="63">
        <v>888888</v>
      </c>
      <c r="L3" s="64">
        <v>45061</v>
      </c>
      <c r="M3" s="64">
        <v>45079</v>
      </c>
      <c r="N3" s="66">
        <v>100</v>
      </c>
      <c r="O3" s="70">
        <v>45075</v>
      </c>
      <c r="P3" s="68">
        <v>600</v>
      </c>
      <c r="Q3" s="69">
        <f>IF(A3&lt;&gt;"",P3-N3,"")</f>
        <v>500</v>
      </c>
      <c r="R3" s="97" t="s">
        <v>237</v>
      </c>
      <c r="S3" s="64">
        <v>45069</v>
      </c>
      <c r="T3" s="67">
        <f>IF(S3="","",S3-L3)</f>
        <v>8</v>
      </c>
      <c r="U3" s="71" t="str">
        <f>IF(A3&lt;&gt;"",IF(X3="Lançamento Módulo contrato","Sim",IF(S3&lt;&gt;"","Sim","Não")),"")</f>
        <v>Sim</v>
      </c>
      <c r="V3" s="70">
        <v>45082</v>
      </c>
      <c r="W3" s="71" t="str">
        <f>IF(A3&lt;&gt;"",IF(X3="Lançamento Módulo contrato","entregue",IF(V3&lt;&gt;"","Entregue","Não Entregue")),"")</f>
        <v>Entregue</v>
      </c>
      <c r="X3" s="66"/>
      <c r="Y3" s="66"/>
      <c r="Z3" s="66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</row>
    <row r="4" spans="1:63" x14ac:dyDescent="0.2">
      <c r="A4" s="66" t="s">
        <v>35</v>
      </c>
      <c r="B4" s="63" t="s">
        <v>242</v>
      </c>
      <c r="C4" s="63">
        <v>4444</v>
      </c>
      <c r="D4" s="94" t="s">
        <v>235</v>
      </c>
      <c r="E4" s="63">
        <v>10025</v>
      </c>
      <c r="F4" s="64">
        <v>45058</v>
      </c>
      <c r="G4" s="97" t="s">
        <v>239</v>
      </c>
      <c r="H4" s="66" t="s">
        <v>216</v>
      </c>
      <c r="I4" s="64">
        <v>45070</v>
      </c>
      <c r="J4" s="65" t="str">
        <f t="shared" ref="J4:J45" si="0">IF(A4&lt;&gt;"",IF(I4="","aguardo","recebido"),"")</f>
        <v>recebido</v>
      </c>
      <c r="K4" s="63">
        <v>888889</v>
      </c>
      <c r="L4" s="64">
        <v>45061</v>
      </c>
      <c r="M4" s="64">
        <v>45080</v>
      </c>
      <c r="N4" s="66"/>
      <c r="O4" s="67"/>
      <c r="P4" s="68">
        <v>1000</v>
      </c>
      <c r="Q4" s="69">
        <f t="shared" ref="Q4:Q45" si="1">IF(A4&lt;&gt;"",P4-N4,"")</f>
        <v>1000</v>
      </c>
      <c r="R4" s="97" t="s">
        <v>237</v>
      </c>
      <c r="S4" s="64">
        <v>45070</v>
      </c>
      <c r="T4" s="67">
        <f>IF(S4="","",S4-L4)</f>
        <v>9</v>
      </c>
      <c r="U4" s="71" t="str">
        <f t="shared" ref="U4:U45" si="2">IF(A4&lt;&gt;"",IF(X4="Lançamento Módulo contrato","Sim",IF(S4&lt;&gt;"","Sim","Não")),"")</f>
        <v>Sim</v>
      </c>
      <c r="V4" s="70">
        <v>45082</v>
      </c>
      <c r="W4" s="71" t="str">
        <f t="shared" ref="W4:W45" si="3">IF(A4&lt;&gt;"",IF(X4="Lançamento Módulo contrato","entregue",IF(V4&lt;&gt;"","Entregue","Não Entregue")),"")</f>
        <v>Entregue</v>
      </c>
      <c r="X4" s="66"/>
      <c r="Y4" s="66"/>
      <c r="Z4" s="66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</row>
    <row r="5" spans="1:63" x14ac:dyDescent="0.2">
      <c r="A5" s="66" t="s">
        <v>71</v>
      </c>
      <c r="B5" s="63" t="s">
        <v>243</v>
      </c>
      <c r="C5" s="63">
        <v>4452</v>
      </c>
      <c r="D5" s="94" t="s">
        <v>235</v>
      </c>
      <c r="E5" s="63">
        <v>23656</v>
      </c>
      <c r="F5" s="64">
        <v>45059</v>
      </c>
      <c r="G5" s="97" t="s">
        <v>239</v>
      </c>
      <c r="H5" s="66" t="s">
        <v>216</v>
      </c>
      <c r="I5" s="64">
        <v>45071</v>
      </c>
      <c r="J5" s="65" t="str">
        <f t="shared" si="0"/>
        <v>recebido</v>
      </c>
      <c r="K5" s="63">
        <v>888890</v>
      </c>
      <c r="L5" s="64">
        <v>45061</v>
      </c>
      <c r="M5" s="64">
        <v>45081</v>
      </c>
      <c r="N5" s="66"/>
      <c r="O5" s="67"/>
      <c r="P5" s="68">
        <v>2500</v>
      </c>
      <c r="Q5" s="69">
        <f t="shared" si="1"/>
        <v>2500</v>
      </c>
      <c r="R5" s="97" t="s">
        <v>237</v>
      </c>
      <c r="S5" s="64">
        <v>45071</v>
      </c>
      <c r="T5" s="67">
        <f>IF(S5="","",S5-L5)</f>
        <v>10</v>
      </c>
      <c r="U5" s="71" t="str">
        <f t="shared" si="2"/>
        <v>Sim</v>
      </c>
      <c r="V5" s="70">
        <v>45082</v>
      </c>
      <c r="W5" s="71" t="str">
        <f t="shared" si="3"/>
        <v>Entregue</v>
      </c>
      <c r="X5" s="66"/>
      <c r="Y5" s="66"/>
      <c r="Z5" s="66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</row>
    <row r="6" spans="1:63" x14ac:dyDescent="0.2">
      <c r="A6" s="66" t="s">
        <v>10</v>
      </c>
      <c r="B6" s="63" t="s">
        <v>244</v>
      </c>
      <c r="C6" s="63">
        <v>2556</v>
      </c>
      <c r="D6" s="94" t="s">
        <v>235</v>
      </c>
      <c r="E6" s="63">
        <v>65885</v>
      </c>
      <c r="F6" s="64">
        <v>45060</v>
      </c>
      <c r="G6" s="97" t="s">
        <v>239</v>
      </c>
      <c r="H6" s="66" t="s">
        <v>216</v>
      </c>
      <c r="I6" s="64">
        <v>45072</v>
      </c>
      <c r="J6" s="65" t="str">
        <f t="shared" si="0"/>
        <v>recebido</v>
      </c>
      <c r="K6" s="63">
        <v>888891</v>
      </c>
      <c r="L6" s="64">
        <v>45061</v>
      </c>
      <c r="M6" s="64">
        <v>45082</v>
      </c>
      <c r="N6" s="73"/>
      <c r="O6" s="74"/>
      <c r="P6" s="68">
        <v>360</v>
      </c>
      <c r="Q6" s="69">
        <f t="shared" si="1"/>
        <v>360</v>
      </c>
      <c r="R6" s="97" t="s">
        <v>237</v>
      </c>
      <c r="S6" s="64">
        <v>45072</v>
      </c>
      <c r="T6" s="67">
        <f>IF(S6="","",S6-L6)</f>
        <v>11</v>
      </c>
      <c r="U6" s="71" t="str">
        <f t="shared" si="2"/>
        <v>Sim</v>
      </c>
      <c r="V6" s="70">
        <v>45082</v>
      </c>
      <c r="W6" s="71" t="str">
        <f t="shared" si="3"/>
        <v>Entregue</v>
      </c>
      <c r="X6" s="66"/>
      <c r="Y6" s="66"/>
      <c r="Z6" s="66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</row>
    <row r="7" spans="1:63" x14ac:dyDescent="0.2">
      <c r="A7" s="66" t="s">
        <v>54</v>
      </c>
      <c r="B7" s="63" t="s">
        <v>245</v>
      </c>
      <c r="C7" s="75">
        <v>2365</v>
      </c>
      <c r="D7" s="94" t="s">
        <v>235</v>
      </c>
      <c r="E7" s="63">
        <v>25568</v>
      </c>
      <c r="F7" s="64">
        <v>45061</v>
      </c>
      <c r="G7" s="97" t="s">
        <v>239</v>
      </c>
      <c r="H7" s="66" t="s">
        <v>216</v>
      </c>
      <c r="I7" s="64">
        <v>45073</v>
      </c>
      <c r="J7" s="65" t="str">
        <f t="shared" si="0"/>
        <v>recebido</v>
      </c>
      <c r="K7" s="63">
        <v>888892</v>
      </c>
      <c r="L7" s="64">
        <v>45061</v>
      </c>
      <c r="M7" s="64">
        <v>45083</v>
      </c>
      <c r="N7" s="66"/>
      <c r="O7" s="67"/>
      <c r="P7" s="68">
        <v>3000</v>
      </c>
      <c r="Q7" s="69">
        <f t="shared" si="1"/>
        <v>3000</v>
      </c>
      <c r="R7" s="97" t="s">
        <v>237</v>
      </c>
      <c r="S7" s="64">
        <v>45073</v>
      </c>
      <c r="T7" s="67">
        <f>IF(S7="","",S7-L7)</f>
        <v>12</v>
      </c>
      <c r="U7" s="71" t="str">
        <f t="shared" si="2"/>
        <v>Sim</v>
      </c>
      <c r="V7" s="70">
        <v>45082</v>
      </c>
      <c r="W7" s="71" t="str">
        <f t="shared" si="3"/>
        <v>Entregue</v>
      </c>
      <c r="X7" s="66"/>
      <c r="Y7" s="66"/>
      <c r="Z7" s="66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</row>
    <row r="8" spans="1:63" x14ac:dyDescent="0.2">
      <c r="A8" s="66" t="s">
        <v>56</v>
      </c>
      <c r="B8" s="63" t="s">
        <v>244</v>
      </c>
      <c r="C8" s="63">
        <v>9652</v>
      </c>
      <c r="D8" s="94" t="s">
        <v>235</v>
      </c>
      <c r="E8" s="63">
        <v>154558</v>
      </c>
      <c r="F8" s="64">
        <v>45062</v>
      </c>
      <c r="G8" s="97" t="s">
        <v>236</v>
      </c>
      <c r="H8" s="66" t="s">
        <v>216</v>
      </c>
      <c r="I8" s="64">
        <v>45074</v>
      </c>
      <c r="J8" s="65" t="str">
        <f t="shared" si="0"/>
        <v>recebido</v>
      </c>
      <c r="K8" s="63">
        <v>888893</v>
      </c>
      <c r="L8" s="64">
        <v>45062</v>
      </c>
      <c r="M8" s="64">
        <v>45084</v>
      </c>
      <c r="N8" s="66"/>
      <c r="O8" s="76"/>
      <c r="P8" s="68">
        <v>2550</v>
      </c>
      <c r="Q8" s="69">
        <f t="shared" si="1"/>
        <v>2550</v>
      </c>
      <c r="R8" s="97" t="s">
        <v>237</v>
      </c>
      <c r="S8" s="64">
        <v>45074</v>
      </c>
      <c r="T8" s="67">
        <f>IF(S8="","",S8-L8)</f>
        <v>12</v>
      </c>
      <c r="U8" s="71" t="str">
        <f t="shared" si="2"/>
        <v>Sim</v>
      </c>
      <c r="V8" s="70">
        <v>45082</v>
      </c>
      <c r="W8" s="71" t="str">
        <f t="shared" si="3"/>
        <v>Entregue</v>
      </c>
      <c r="X8" s="63"/>
      <c r="Y8" s="66"/>
      <c r="Z8" s="66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</row>
    <row r="9" spans="1:63" x14ac:dyDescent="0.2">
      <c r="A9" s="66" t="s">
        <v>78</v>
      </c>
      <c r="B9" s="63" t="s">
        <v>245</v>
      </c>
      <c r="C9" s="63">
        <v>45265</v>
      </c>
      <c r="D9" s="94" t="s">
        <v>235</v>
      </c>
      <c r="E9" s="63">
        <v>25445</v>
      </c>
      <c r="F9" s="64">
        <v>45063</v>
      </c>
      <c r="G9" s="97" t="s">
        <v>236</v>
      </c>
      <c r="H9" s="66" t="s">
        <v>247</v>
      </c>
      <c r="I9" s="64">
        <v>45069</v>
      </c>
      <c r="J9" s="65" t="str">
        <f t="shared" si="0"/>
        <v>recebido</v>
      </c>
      <c r="K9" s="63">
        <v>888894</v>
      </c>
      <c r="L9" s="64">
        <v>45062</v>
      </c>
      <c r="M9" s="64">
        <v>45085</v>
      </c>
      <c r="N9" s="66"/>
      <c r="O9" s="67"/>
      <c r="P9" s="68">
        <v>3600</v>
      </c>
      <c r="Q9" s="69">
        <f t="shared" si="1"/>
        <v>3600</v>
      </c>
      <c r="R9" s="97" t="s">
        <v>237</v>
      </c>
      <c r="S9" s="64">
        <v>45069</v>
      </c>
      <c r="T9" s="67">
        <f>IF(S9="","",S9-L9)</f>
        <v>7</v>
      </c>
      <c r="U9" s="71" t="str">
        <f t="shared" si="2"/>
        <v>Sim</v>
      </c>
      <c r="V9" s="70">
        <v>45082</v>
      </c>
      <c r="W9" s="71" t="str">
        <f t="shared" si="3"/>
        <v>Entregue</v>
      </c>
      <c r="X9" s="63"/>
      <c r="Y9" s="66"/>
      <c r="Z9" s="66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</row>
    <row r="10" spans="1:63" x14ac:dyDescent="0.2">
      <c r="A10" s="66" t="s">
        <v>240</v>
      </c>
      <c r="B10" s="63" t="s">
        <v>243</v>
      </c>
      <c r="C10" s="63">
        <v>6369</v>
      </c>
      <c r="D10" s="94" t="s">
        <v>235</v>
      </c>
      <c r="E10" s="63">
        <v>22443</v>
      </c>
      <c r="F10" s="64">
        <v>45064</v>
      </c>
      <c r="G10" s="97" t="s">
        <v>236</v>
      </c>
      <c r="H10" s="66" t="s">
        <v>247</v>
      </c>
      <c r="I10" s="64">
        <v>45070</v>
      </c>
      <c r="J10" s="65" t="str">
        <f t="shared" si="0"/>
        <v>recebido</v>
      </c>
      <c r="K10" s="63">
        <v>888895</v>
      </c>
      <c r="L10" s="64">
        <v>45062</v>
      </c>
      <c r="M10" s="64">
        <v>45086</v>
      </c>
      <c r="N10" s="66"/>
      <c r="O10" s="67"/>
      <c r="P10" s="68">
        <v>4000</v>
      </c>
      <c r="Q10" s="69">
        <f t="shared" si="1"/>
        <v>4000</v>
      </c>
      <c r="R10" s="97" t="s">
        <v>237</v>
      </c>
      <c r="S10" s="64">
        <v>45070</v>
      </c>
      <c r="T10" s="67">
        <f>IF(S10="","",S10-L10)</f>
        <v>8</v>
      </c>
      <c r="U10" s="71" t="str">
        <f t="shared" si="2"/>
        <v>Sim</v>
      </c>
      <c r="V10" s="70">
        <v>45082</v>
      </c>
      <c r="W10" s="71" t="str">
        <f t="shared" si="3"/>
        <v>Entregue</v>
      </c>
      <c r="X10" s="63"/>
      <c r="Y10" s="66"/>
      <c r="Z10" s="66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</row>
    <row r="11" spans="1:63" x14ac:dyDescent="0.2">
      <c r="A11" s="66" t="s">
        <v>241</v>
      </c>
      <c r="B11" s="63" t="s">
        <v>243</v>
      </c>
      <c r="C11" s="63">
        <v>65821</v>
      </c>
      <c r="D11" s="94" t="s">
        <v>235</v>
      </c>
      <c r="E11" s="63">
        <v>51564</v>
      </c>
      <c r="F11" s="64">
        <v>45065</v>
      </c>
      <c r="G11" s="97" t="s">
        <v>236</v>
      </c>
      <c r="H11" s="66" t="s">
        <v>247</v>
      </c>
      <c r="I11" s="64">
        <v>45071</v>
      </c>
      <c r="J11" s="65" t="str">
        <f t="shared" si="0"/>
        <v>recebido</v>
      </c>
      <c r="K11" s="63">
        <v>888896</v>
      </c>
      <c r="L11" s="64">
        <v>45062</v>
      </c>
      <c r="M11" s="64">
        <v>45087</v>
      </c>
      <c r="N11" s="66"/>
      <c r="O11" s="67"/>
      <c r="P11" s="68">
        <v>5200</v>
      </c>
      <c r="Q11" s="69">
        <f t="shared" si="1"/>
        <v>5200</v>
      </c>
      <c r="R11" s="97" t="s">
        <v>237</v>
      </c>
      <c r="S11" s="64">
        <v>45071</v>
      </c>
      <c r="T11" s="67">
        <f>IF(S11="","",S11-L11)</f>
        <v>9</v>
      </c>
      <c r="U11" s="71" t="str">
        <f t="shared" si="2"/>
        <v>Sim</v>
      </c>
      <c r="V11" s="70">
        <v>45082</v>
      </c>
      <c r="W11" s="71" t="str">
        <f t="shared" si="3"/>
        <v>Entregue</v>
      </c>
      <c r="X11" s="63"/>
      <c r="Y11" s="66"/>
      <c r="Z11" s="66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</row>
    <row r="12" spans="1:63" x14ac:dyDescent="0.2">
      <c r="A12" s="66" t="s">
        <v>175</v>
      </c>
      <c r="B12" s="63" t="s">
        <v>244</v>
      </c>
      <c r="C12" s="63">
        <v>65469</v>
      </c>
      <c r="D12" s="94" t="s">
        <v>235</v>
      </c>
      <c r="E12" s="63">
        <v>22446</v>
      </c>
      <c r="F12" s="64">
        <v>45066</v>
      </c>
      <c r="G12" s="97" t="s">
        <v>236</v>
      </c>
      <c r="H12" s="66" t="s">
        <v>247</v>
      </c>
      <c r="I12" s="64">
        <v>45072</v>
      </c>
      <c r="J12" s="65" t="str">
        <f t="shared" si="0"/>
        <v>recebido</v>
      </c>
      <c r="K12" s="63">
        <v>888897</v>
      </c>
      <c r="L12" s="64">
        <v>45062</v>
      </c>
      <c r="M12" s="64">
        <v>45088</v>
      </c>
      <c r="N12" s="66"/>
      <c r="O12" s="67"/>
      <c r="P12" s="68">
        <v>1000</v>
      </c>
      <c r="Q12" s="69">
        <f t="shared" si="1"/>
        <v>1000</v>
      </c>
      <c r="R12" s="97" t="s">
        <v>237</v>
      </c>
      <c r="S12" s="64">
        <v>45072</v>
      </c>
      <c r="T12" s="67">
        <f>IF(S12="","",S12-L12)</f>
        <v>10</v>
      </c>
      <c r="U12" s="71" t="str">
        <f t="shared" si="2"/>
        <v>Sim</v>
      </c>
      <c r="V12" s="70">
        <v>45082</v>
      </c>
      <c r="W12" s="71" t="str">
        <f t="shared" si="3"/>
        <v>Entregue</v>
      </c>
      <c r="X12" s="63"/>
      <c r="Y12" s="66"/>
      <c r="Z12" s="66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</row>
    <row r="13" spans="1:63" x14ac:dyDescent="0.2">
      <c r="A13" s="66" t="s">
        <v>113</v>
      </c>
      <c r="B13" s="63" t="s">
        <v>246</v>
      </c>
      <c r="C13" s="63">
        <v>23687</v>
      </c>
      <c r="D13" s="94" t="s">
        <v>235</v>
      </c>
      <c r="E13" s="63">
        <v>36154</v>
      </c>
      <c r="F13" s="64">
        <v>45067</v>
      </c>
      <c r="G13" s="97" t="s">
        <v>236</v>
      </c>
      <c r="H13" s="66" t="s">
        <v>247</v>
      </c>
      <c r="I13" s="64">
        <v>45073</v>
      </c>
      <c r="J13" s="65" t="str">
        <f t="shared" si="0"/>
        <v>recebido</v>
      </c>
      <c r="K13" s="63">
        <v>888898</v>
      </c>
      <c r="L13" s="64">
        <v>45062</v>
      </c>
      <c r="M13" s="64">
        <v>45089</v>
      </c>
      <c r="N13" s="66"/>
      <c r="O13" s="67"/>
      <c r="P13" s="68">
        <v>4520</v>
      </c>
      <c r="Q13" s="69">
        <f t="shared" si="1"/>
        <v>4520</v>
      </c>
      <c r="R13" s="97" t="s">
        <v>237</v>
      </c>
      <c r="S13" s="64">
        <v>45073</v>
      </c>
      <c r="T13" s="67">
        <f>IF(S13="","",S13-L13)</f>
        <v>11</v>
      </c>
      <c r="U13" s="71" t="str">
        <f t="shared" si="2"/>
        <v>Sim</v>
      </c>
      <c r="V13" s="70">
        <v>45082</v>
      </c>
      <c r="W13" s="71" t="str">
        <f t="shared" si="3"/>
        <v>Entregue</v>
      </c>
      <c r="X13" s="63"/>
      <c r="Y13" s="66"/>
      <c r="Z13" s="66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</row>
    <row r="14" spans="1:63" ht="13.8" x14ac:dyDescent="0.25">
      <c r="A14" s="66"/>
      <c r="B14" s="77"/>
      <c r="C14" s="77"/>
      <c r="D14" s="95"/>
      <c r="E14" s="63"/>
      <c r="F14" s="64"/>
      <c r="G14" s="97"/>
      <c r="H14" s="66"/>
      <c r="I14" s="63"/>
      <c r="J14" s="65" t="str">
        <f t="shared" si="0"/>
        <v/>
      </c>
      <c r="K14" s="63"/>
      <c r="L14" s="63"/>
      <c r="M14" s="63"/>
      <c r="N14" s="66"/>
      <c r="O14" s="67"/>
      <c r="P14" s="68"/>
      <c r="Q14" s="69" t="str">
        <f t="shared" si="1"/>
        <v/>
      </c>
      <c r="R14" s="97"/>
      <c r="S14" s="70"/>
      <c r="T14" s="67" t="str">
        <f>IF(S14="","",S14-L14)</f>
        <v/>
      </c>
      <c r="U14" s="71" t="str">
        <f t="shared" si="2"/>
        <v/>
      </c>
      <c r="V14" s="66"/>
      <c r="W14" s="71" t="str">
        <f t="shared" si="3"/>
        <v/>
      </c>
      <c r="X14" s="63"/>
      <c r="Y14" s="66"/>
      <c r="Z14" s="66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</row>
    <row r="15" spans="1:63" ht="13.8" x14ac:dyDescent="0.25">
      <c r="A15" s="66"/>
      <c r="B15" s="78"/>
      <c r="C15" s="78"/>
      <c r="D15" s="96"/>
      <c r="E15" s="63"/>
      <c r="F15" s="64"/>
      <c r="G15" s="97"/>
      <c r="H15" s="66"/>
      <c r="I15" s="63"/>
      <c r="J15" s="65" t="str">
        <f t="shared" si="0"/>
        <v/>
      </c>
      <c r="K15" s="63"/>
      <c r="L15" s="63"/>
      <c r="M15" s="63"/>
      <c r="N15" s="66"/>
      <c r="O15" s="67"/>
      <c r="P15" s="68"/>
      <c r="Q15" s="69" t="str">
        <f t="shared" si="1"/>
        <v/>
      </c>
      <c r="R15" s="97"/>
      <c r="S15" s="70"/>
      <c r="T15" s="67" t="str">
        <f>IF(S15="","",S15-L15)</f>
        <v/>
      </c>
      <c r="U15" s="71" t="str">
        <f t="shared" si="2"/>
        <v/>
      </c>
      <c r="V15" s="66"/>
      <c r="W15" s="71" t="str">
        <f t="shared" si="3"/>
        <v/>
      </c>
      <c r="X15" s="63"/>
      <c r="Y15" s="66"/>
      <c r="Z15" s="66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</row>
    <row r="16" spans="1:63" ht="13.8" x14ac:dyDescent="0.25">
      <c r="A16" s="66"/>
      <c r="B16" s="77"/>
      <c r="C16" s="77"/>
      <c r="D16" s="95"/>
      <c r="E16" s="63"/>
      <c r="F16" s="64"/>
      <c r="G16" s="97"/>
      <c r="H16" s="66"/>
      <c r="I16" s="63"/>
      <c r="J16" s="65" t="str">
        <f t="shared" si="0"/>
        <v/>
      </c>
      <c r="K16" s="63"/>
      <c r="L16" s="63"/>
      <c r="M16" s="63"/>
      <c r="N16" s="66"/>
      <c r="O16" s="67"/>
      <c r="P16" s="68"/>
      <c r="Q16" s="69" t="str">
        <f t="shared" si="1"/>
        <v/>
      </c>
      <c r="R16" s="97"/>
      <c r="S16" s="70"/>
      <c r="T16" s="67" t="str">
        <f>IF(S16="","",S16-L16)</f>
        <v/>
      </c>
      <c r="U16" s="71" t="str">
        <f t="shared" si="2"/>
        <v/>
      </c>
      <c r="V16" s="66"/>
      <c r="W16" s="71" t="str">
        <f t="shared" si="3"/>
        <v/>
      </c>
      <c r="X16" s="63"/>
      <c r="Y16" s="66"/>
      <c r="Z16" s="66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</row>
    <row r="17" spans="1:63" x14ac:dyDescent="0.2">
      <c r="A17" s="66"/>
      <c r="B17" s="63"/>
      <c r="C17" s="63"/>
      <c r="D17" s="94"/>
      <c r="E17" s="63"/>
      <c r="F17" s="64"/>
      <c r="G17" s="97"/>
      <c r="H17" s="66"/>
      <c r="I17" s="63"/>
      <c r="J17" s="65" t="str">
        <f t="shared" si="0"/>
        <v/>
      </c>
      <c r="K17" s="63"/>
      <c r="L17" s="63"/>
      <c r="M17" s="63"/>
      <c r="N17" s="66"/>
      <c r="O17" s="67"/>
      <c r="P17" s="68"/>
      <c r="Q17" s="69" t="str">
        <f t="shared" si="1"/>
        <v/>
      </c>
      <c r="R17" s="97"/>
      <c r="S17" s="70"/>
      <c r="T17" s="67" t="str">
        <f>IF(S17="","",S17-L17)</f>
        <v/>
      </c>
      <c r="U17" s="71" t="str">
        <f t="shared" si="2"/>
        <v/>
      </c>
      <c r="V17" s="66"/>
      <c r="W17" s="71" t="str">
        <f t="shared" si="3"/>
        <v/>
      </c>
      <c r="X17" s="63"/>
      <c r="Y17" s="66"/>
      <c r="Z17" s="66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</row>
    <row r="18" spans="1:63" x14ac:dyDescent="0.2">
      <c r="A18" s="66"/>
      <c r="B18" s="63"/>
      <c r="C18" s="63"/>
      <c r="D18" s="94"/>
      <c r="E18" s="63"/>
      <c r="F18" s="64"/>
      <c r="G18" s="97"/>
      <c r="H18" s="66"/>
      <c r="I18" s="64"/>
      <c r="J18" s="65" t="str">
        <f t="shared" si="0"/>
        <v/>
      </c>
      <c r="K18" s="63"/>
      <c r="L18" s="64"/>
      <c r="M18" s="64"/>
      <c r="N18" s="66"/>
      <c r="O18" s="67"/>
      <c r="P18" s="68"/>
      <c r="Q18" s="69" t="str">
        <f t="shared" si="1"/>
        <v/>
      </c>
      <c r="R18" s="97"/>
      <c r="S18" s="70"/>
      <c r="T18" s="67" t="str">
        <f>IF(S18="","",S18-L18)</f>
        <v/>
      </c>
      <c r="U18" s="71" t="str">
        <f t="shared" si="2"/>
        <v/>
      </c>
      <c r="V18" s="66"/>
      <c r="W18" s="71" t="str">
        <f t="shared" si="3"/>
        <v/>
      </c>
      <c r="X18" s="63"/>
      <c r="Y18" s="66"/>
      <c r="Z18" s="66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</row>
    <row r="19" spans="1:63" x14ac:dyDescent="0.2">
      <c r="A19" s="66"/>
      <c r="B19" s="63"/>
      <c r="C19" s="63"/>
      <c r="D19" s="94"/>
      <c r="E19" s="63"/>
      <c r="F19" s="64"/>
      <c r="G19" s="97"/>
      <c r="H19" s="66"/>
      <c r="I19" s="63"/>
      <c r="J19" s="65" t="str">
        <f t="shared" si="0"/>
        <v/>
      </c>
      <c r="K19" s="63"/>
      <c r="L19" s="63"/>
      <c r="M19" s="63"/>
      <c r="N19" s="79"/>
      <c r="O19" s="80"/>
      <c r="P19" s="68"/>
      <c r="Q19" s="69" t="str">
        <f t="shared" si="1"/>
        <v/>
      </c>
      <c r="R19" s="97"/>
      <c r="S19" s="70"/>
      <c r="T19" s="67" t="str">
        <f>IF(S19="","",S19-L19)</f>
        <v/>
      </c>
      <c r="U19" s="71" t="str">
        <f t="shared" si="2"/>
        <v/>
      </c>
      <c r="V19" s="66"/>
      <c r="W19" s="71" t="str">
        <f t="shared" si="3"/>
        <v/>
      </c>
      <c r="X19" s="63"/>
      <c r="Y19" s="66"/>
      <c r="Z19" s="66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</row>
    <row r="20" spans="1:63" x14ac:dyDescent="0.2">
      <c r="A20" s="66"/>
      <c r="B20" s="63"/>
      <c r="C20" s="63"/>
      <c r="D20" s="94"/>
      <c r="E20" s="63"/>
      <c r="F20" s="64"/>
      <c r="G20" s="97"/>
      <c r="H20" s="66"/>
      <c r="I20" s="63"/>
      <c r="J20" s="65" t="str">
        <f t="shared" si="0"/>
        <v/>
      </c>
      <c r="K20" s="63"/>
      <c r="L20" s="63"/>
      <c r="M20" s="63"/>
      <c r="N20" s="79"/>
      <c r="O20" s="81"/>
      <c r="P20" s="68"/>
      <c r="Q20" s="69" t="str">
        <f t="shared" si="1"/>
        <v/>
      </c>
      <c r="R20" s="97"/>
      <c r="S20" s="70"/>
      <c r="T20" s="67" t="str">
        <f>IF(S20="","",S20-L20)</f>
        <v/>
      </c>
      <c r="U20" s="71" t="str">
        <f t="shared" si="2"/>
        <v/>
      </c>
      <c r="V20" s="66"/>
      <c r="W20" s="71" t="str">
        <f t="shared" si="3"/>
        <v/>
      </c>
      <c r="X20" s="63"/>
      <c r="Y20" s="66"/>
      <c r="Z20" s="66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</row>
    <row r="21" spans="1:63" x14ac:dyDescent="0.2">
      <c r="A21" s="66"/>
      <c r="B21" s="63"/>
      <c r="C21" s="63"/>
      <c r="D21" s="94"/>
      <c r="E21" s="63"/>
      <c r="F21" s="64"/>
      <c r="G21" s="97"/>
      <c r="H21" s="66"/>
      <c r="I21" s="63"/>
      <c r="J21" s="65" t="str">
        <f t="shared" si="0"/>
        <v/>
      </c>
      <c r="K21" s="63"/>
      <c r="L21" s="63"/>
      <c r="M21" s="63"/>
      <c r="N21" s="79"/>
      <c r="O21" s="80"/>
      <c r="P21" s="82"/>
      <c r="Q21" s="69" t="str">
        <f t="shared" si="1"/>
        <v/>
      </c>
      <c r="R21" s="100"/>
      <c r="S21" s="70"/>
      <c r="T21" s="67" t="str">
        <f>IF(S21="","",S21-L21)</f>
        <v/>
      </c>
      <c r="U21" s="71" t="str">
        <f t="shared" si="2"/>
        <v/>
      </c>
      <c r="V21" s="66"/>
      <c r="W21" s="71" t="str">
        <f t="shared" si="3"/>
        <v/>
      </c>
      <c r="X21" s="63"/>
      <c r="Y21" s="83"/>
      <c r="Z21" s="83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</row>
    <row r="22" spans="1:63" x14ac:dyDescent="0.2">
      <c r="A22" s="66"/>
      <c r="B22" s="63"/>
      <c r="C22" s="63"/>
      <c r="D22" s="94"/>
      <c r="E22" s="63"/>
      <c r="F22" s="64"/>
      <c r="G22" s="97"/>
      <c r="H22" s="66"/>
      <c r="I22" s="63"/>
      <c r="J22" s="65" t="str">
        <f t="shared" si="0"/>
        <v/>
      </c>
      <c r="K22" s="63"/>
      <c r="L22" s="63"/>
      <c r="M22" s="63"/>
      <c r="N22" s="79"/>
      <c r="O22" s="80"/>
      <c r="P22" s="82"/>
      <c r="Q22" s="69" t="str">
        <f t="shared" si="1"/>
        <v/>
      </c>
      <c r="R22" s="100"/>
      <c r="S22" s="70"/>
      <c r="T22" s="67" t="str">
        <f>IF(S22="","",S22-L22)</f>
        <v/>
      </c>
      <c r="U22" s="71" t="str">
        <f t="shared" si="2"/>
        <v/>
      </c>
      <c r="V22" s="66"/>
      <c r="W22" s="71" t="str">
        <f t="shared" si="3"/>
        <v/>
      </c>
      <c r="X22" s="63"/>
      <c r="Y22" s="83"/>
      <c r="Z22" s="83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</row>
    <row r="23" spans="1:63" x14ac:dyDescent="0.2">
      <c r="A23" s="66"/>
      <c r="B23" s="63"/>
      <c r="C23" s="63"/>
      <c r="D23" s="94"/>
      <c r="E23" s="63"/>
      <c r="F23" s="64"/>
      <c r="G23" s="97"/>
      <c r="H23" s="66"/>
      <c r="I23" s="63"/>
      <c r="J23" s="65" t="str">
        <f t="shared" si="0"/>
        <v/>
      </c>
      <c r="K23" s="63"/>
      <c r="L23" s="63"/>
      <c r="M23" s="63"/>
      <c r="N23" s="79"/>
      <c r="O23" s="80"/>
      <c r="P23" s="82"/>
      <c r="Q23" s="69" t="str">
        <f t="shared" si="1"/>
        <v/>
      </c>
      <c r="R23" s="100"/>
      <c r="S23" s="70"/>
      <c r="T23" s="67" t="str">
        <f>IF(S23="","",S23-L23)</f>
        <v/>
      </c>
      <c r="U23" s="71" t="str">
        <f t="shared" si="2"/>
        <v/>
      </c>
      <c r="V23" s="66"/>
      <c r="W23" s="71" t="str">
        <f t="shared" si="3"/>
        <v/>
      </c>
      <c r="X23" s="63"/>
      <c r="Y23" s="83"/>
      <c r="Z23" s="83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</row>
    <row r="24" spans="1:63" x14ac:dyDescent="0.2">
      <c r="A24" s="66"/>
      <c r="B24" s="63"/>
      <c r="C24" s="63"/>
      <c r="D24" s="94"/>
      <c r="E24" s="63"/>
      <c r="F24" s="64"/>
      <c r="G24" s="97"/>
      <c r="H24" s="66"/>
      <c r="I24" s="63"/>
      <c r="J24" s="65" t="str">
        <f t="shared" si="0"/>
        <v/>
      </c>
      <c r="K24" s="63"/>
      <c r="L24" s="63"/>
      <c r="M24" s="63"/>
      <c r="N24" s="79"/>
      <c r="O24" s="80"/>
      <c r="P24" s="82"/>
      <c r="Q24" s="69" t="str">
        <f t="shared" si="1"/>
        <v/>
      </c>
      <c r="R24" s="100"/>
      <c r="S24" s="70"/>
      <c r="T24" s="67" t="str">
        <f>IF(S24="","",S24-L24)</f>
        <v/>
      </c>
      <c r="U24" s="71" t="str">
        <f t="shared" si="2"/>
        <v/>
      </c>
      <c r="V24" s="66"/>
      <c r="W24" s="71" t="str">
        <f t="shared" si="3"/>
        <v/>
      </c>
      <c r="X24" s="63"/>
      <c r="Y24" s="83"/>
      <c r="Z24" s="83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</row>
    <row r="25" spans="1:63" x14ac:dyDescent="0.2">
      <c r="A25" s="66"/>
      <c r="B25" s="63"/>
      <c r="C25" s="63"/>
      <c r="D25" s="94"/>
      <c r="E25" s="63"/>
      <c r="F25" s="64"/>
      <c r="G25" s="97"/>
      <c r="H25" s="66"/>
      <c r="I25" s="63"/>
      <c r="J25" s="65" t="str">
        <f t="shared" si="0"/>
        <v/>
      </c>
      <c r="K25" s="63"/>
      <c r="L25" s="63"/>
      <c r="M25" s="63"/>
      <c r="N25" s="79"/>
      <c r="O25" s="80"/>
      <c r="P25" s="82"/>
      <c r="Q25" s="69" t="str">
        <f t="shared" si="1"/>
        <v/>
      </c>
      <c r="R25" s="100"/>
      <c r="S25" s="70"/>
      <c r="T25" s="67" t="str">
        <f>IF(S25="","",S25-L25)</f>
        <v/>
      </c>
      <c r="U25" s="71" t="str">
        <f t="shared" si="2"/>
        <v/>
      </c>
      <c r="V25" s="66"/>
      <c r="W25" s="71" t="str">
        <f t="shared" si="3"/>
        <v/>
      </c>
      <c r="X25" s="63"/>
      <c r="Y25" s="83"/>
      <c r="Z25" s="83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</row>
    <row r="26" spans="1:63" x14ac:dyDescent="0.2">
      <c r="A26" s="66"/>
      <c r="B26" s="63"/>
      <c r="C26" s="63"/>
      <c r="D26" s="94"/>
      <c r="E26" s="63"/>
      <c r="F26" s="64"/>
      <c r="G26" s="97"/>
      <c r="H26" s="66"/>
      <c r="I26" s="63"/>
      <c r="J26" s="65" t="str">
        <f t="shared" si="0"/>
        <v/>
      </c>
      <c r="K26" s="63"/>
      <c r="L26" s="63"/>
      <c r="M26" s="63"/>
      <c r="N26" s="79"/>
      <c r="O26" s="80"/>
      <c r="P26" s="82"/>
      <c r="Q26" s="69" t="str">
        <f t="shared" si="1"/>
        <v/>
      </c>
      <c r="R26" s="100"/>
      <c r="S26" s="70"/>
      <c r="T26" s="67" t="str">
        <f>IF(S26="","",S26-L26)</f>
        <v/>
      </c>
      <c r="U26" s="71" t="str">
        <f t="shared" si="2"/>
        <v/>
      </c>
      <c r="V26" s="66"/>
      <c r="W26" s="71" t="str">
        <f t="shared" si="3"/>
        <v/>
      </c>
      <c r="X26" s="63"/>
      <c r="Y26" s="83"/>
      <c r="Z26" s="83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</row>
    <row r="27" spans="1:63" x14ac:dyDescent="0.2">
      <c r="A27" s="66"/>
      <c r="B27" s="63"/>
      <c r="C27" s="63"/>
      <c r="D27" s="94"/>
      <c r="E27" s="63"/>
      <c r="F27" s="64"/>
      <c r="G27" s="97"/>
      <c r="H27" s="66"/>
      <c r="I27" s="63"/>
      <c r="J27" s="65" t="str">
        <f t="shared" si="0"/>
        <v/>
      </c>
      <c r="K27" s="63"/>
      <c r="L27" s="63"/>
      <c r="M27" s="63"/>
      <c r="N27" s="79"/>
      <c r="O27" s="80"/>
      <c r="P27" s="82"/>
      <c r="Q27" s="69" t="str">
        <f t="shared" si="1"/>
        <v/>
      </c>
      <c r="R27" s="100"/>
      <c r="S27" s="70"/>
      <c r="T27" s="67" t="str">
        <f>IF(S27="","",S27-L27)</f>
        <v/>
      </c>
      <c r="U27" s="71" t="str">
        <f t="shared" si="2"/>
        <v/>
      </c>
      <c r="V27" s="66"/>
      <c r="W27" s="71" t="str">
        <f t="shared" si="3"/>
        <v/>
      </c>
      <c r="X27" s="63"/>
      <c r="Y27" s="83"/>
      <c r="Z27" s="83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</row>
    <row r="28" spans="1:63" x14ac:dyDescent="0.2">
      <c r="A28" s="66"/>
      <c r="B28" s="63"/>
      <c r="C28" s="63"/>
      <c r="D28" s="94"/>
      <c r="E28" s="63"/>
      <c r="F28" s="64"/>
      <c r="G28" s="97"/>
      <c r="H28" s="66"/>
      <c r="I28" s="63"/>
      <c r="J28" s="65" t="str">
        <f t="shared" si="0"/>
        <v/>
      </c>
      <c r="K28" s="63"/>
      <c r="L28" s="63"/>
      <c r="M28" s="63"/>
      <c r="N28" s="79"/>
      <c r="O28" s="80"/>
      <c r="P28" s="82"/>
      <c r="Q28" s="69" t="str">
        <f t="shared" si="1"/>
        <v/>
      </c>
      <c r="R28" s="100"/>
      <c r="S28" s="70"/>
      <c r="T28" s="67" t="str">
        <f>IF(S28="","",S28-L28)</f>
        <v/>
      </c>
      <c r="U28" s="71" t="str">
        <f t="shared" si="2"/>
        <v/>
      </c>
      <c r="V28" s="66"/>
      <c r="W28" s="71" t="str">
        <f t="shared" si="3"/>
        <v/>
      </c>
      <c r="X28" s="63"/>
      <c r="Y28" s="83"/>
      <c r="Z28" s="83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</row>
    <row r="29" spans="1:63" x14ac:dyDescent="0.2">
      <c r="A29" s="66"/>
      <c r="B29" s="63"/>
      <c r="C29" s="63"/>
      <c r="D29" s="94"/>
      <c r="E29" s="63"/>
      <c r="F29" s="64"/>
      <c r="G29" s="97"/>
      <c r="H29" s="66"/>
      <c r="I29" s="64"/>
      <c r="J29" s="65" t="str">
        <f t="shared" si="0"/>
        <v/>
      </c>
      <c r="K29" s="84"/>
      <c r="L29" s="64"/>
      <c r="M29" s="64"/>
      <c r="N29" s="66"/>
      <c r="O29" s="67"/>
      <c r="P29" s="68"/>
      <c r="Q29" s="69" t="str">
        <f t="shared" si="1"/>
        <v/>
      </c>
      <c r="R29" s="97"/>
      <c r="S29" s="70"/>
      <c r="T29" s="67" t="str">
        <f>IF(S29="","",S29-L29)</f>
        <v/>
      </c>
      <c r="U29" s="71" t="str">
        <f t="shared" si="2"/>
        <v/>
      </c>
      <c r="V29" s="66"/>
      <c r="W29" s="71" t="str">
        <f t="shared" si="3"/>
        <v/>
      </c>
      <c r="X29" s="63"/>
      <c r="Y29" s="66"/>
      <c r="Z29" s="66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</row>
    <row r="30" spans="1:63" x14ac:dyDescent="0.2">
      <c r="A30" s="66"/>
      <c r="B30" s="63"/>
      <c r="C30" s="63"/>
      <c r="D30" s="94"/>
      <c r="E30" s="63"/>
      <c r="F30" s="64"/>
      <c r="G30" s="97"/>
      <c r="H30" s="66"/>
      <c r="I30" s="64"/>
      <c r="J30" s="65" t="str">
        <f t="shared" si="0"/>
        <v/>
      </c>
      <c r="K30" s="63"/>
      <c r="L30" s="64"/>
      <c r="M30" s="64"/>
      <c r="N30" s="66"/>
      <c r="O30" s="67"/>
      <c r="P30" s="68"/>
      <c r="Q30" s="69" t="str">
        <f t="shared" si="1"/>
        <v/>
      </c>
      <c r="R30" s="97"/>
      <c r="S30" s="70"/>
      <c r="T30" s="67" t="str">
        <f>IF(S30="","",S30-L30)</f>
        <v/>
      </c>
      <c r="U30" s="71" t="str">
        <f t="shared" si="2"/>
        <v/>
      </c>
      <c r="V30" s="66"/>
      <c r="W30" s="71" t="str">
        <f t="shared" si="3"/>
        <v/>
      </c>
      <c r="X30" s="63"/>
      <c r="Y30" s="66"/>
      <c r="Z30" s="66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</row>
    <row r="31" spans="1:63" x14ac:dyDescent="0.2">
      <c r="A31" s="66"/>
      <c r="B31" s="63"/>
      <c r="C31" s="63"/>
      <c r="D31" s="94"/>
      <c r="E31" s="63"/>
      <c r="F31" s="64"/>
      <c r="G31" s="97"/>
      <c r="H31" s="66"/>
      <c r="I31" s="64"/>
      <c r="J31" s="65" t="str">
        <f t="shared" si="0"/>
        <v/>
      </c>
      <c r="K31" s="63"/>
      <c r="L31" s="64"/>
      <c r="M31" s="64"/>
      <c r="N31" s="66"/>
      <c r="O31" s="67"/>
      <c r="P31" s="68"/>
      <c r="Q31" s="69" t="str">
        <f t="shared" si="1"/>
        <v/>
      </c>
      <c r="R31" s="97"/>
      <c r="S31" s="70"/>
      <c r="T31" s="67" t="str">
        <f>IF(S31="","",S31-L31)</f>
        <v/>
      </c>
      <c r="U31" s="71" t="str">
        <f t="shared" si="2"/>
        <v/>
      </c>
      <c r="V31" s="66"/>
      <c r="W31" s="71" t="str">
        <f t="shared" si="3"/>
        <v/>
      </c>
      <c r="X31" s="63"/>
      <c r="Y31" s="66"/>
      <c r="Z31" s="66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</row>
    <row r="32" spans="1:63" x14ac:dyDescent="0.2">
      <c r="A32" s="66"/>
      <c r="B32" s="63"/>
      <c r="C32" s="63"/>
      <c r="D32" s="94"/>
      <c r="E32" s="63"/>
      <c r="F32" s="64"/>
      <c r="G32" s="97"/>
      <c r="H32" s="66"/>
      <c r="I32" s="64"/>
      <c r="J32" s="65" t="str">
        <f t="shared" si="0"/>
        <v/>
      </c>
      <c r="K32" s="63"/>
      <c r="L32" s="64"/>
      <c r="M32" s="63"/>
      <c r="N32" s="66"/>
      <c r="O32" s="67"/>
      <c r="P32" s="68"/>
      <c r="Q32" s="69" t="str">
        <f t="shared" si="1"/>
        <v/>
      </c>
      <c r="R32" s="97"/>
      <c r="S32" s="70"/>
      <c r="T32" s="67" t="str">
        <f>IF(S32="","",S32-L32)</f>
        <v/>
      </c>
      <c r="U32" s="71" t="str">
        <f t="shared" si="2"/>
        <v/>
      </c>
      <c r="V32" s="66"/>
      <c r="W32" s="71" t="str">
        <f t="shared" si="3"/>
        <v/>
      </c>
      <c r="X32" s="63"/>
      <c r="Y32" s="66"/>
      <c r="Z32" s="66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</row>
    <row r="33" spans="1:63" x14ac:dyDescent="0.2">
      <c r="A33" s="66"/>
      <c r="B33" s="63"/>
      <c r="C33" s="63"/>
      <c r="D33" s="94"/>
      <c r="E33" s="63"/>
      <c r="F33" s="64"/>
      <c r="G33" s="97"/>
      <c r="H33" s="66"/>
      <c r="I33" s="64"/>
      <c r="J33" s="65" t="str">
        <f t="shared" si="0"/>
        <v/>
      </c>
      <c r="K33" s="63"/>
      <c r="L33" s="64"/>
      <c r="M33" s="64"/>
      <c r="N33" s="66"/>
      <c r="O33" s="67"/>
      <c r="P33" s="68"/>
      <c r="Q33" s="69" t="str">
        <f t="shared" si="1"/>
        <v/>
      </c>
      <c r="R33" s="97"/>
      <c r="S33" s="70"/>
      <c r="T33" s="67" t="str">
        <f>IF(S33="","",S33-L33)</f>
        <v/>
      </c>
      <c r="U33" s="71" t="str">
        <f t="shared" si="2"/>
        <v/>
      </c>
      <c r="V33" s="66"/>
      <c r="W33" s="71" t="str">
        <f t="shared" si="3"/>
        <v/>
      </c>
      <c r="X33" s="63"/>
      <c r="Y33" s="66"/>
      <c r="Z33" s="66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</row>
    <row r="34" spans="1:63" x14ac:dyDescent="0.2">
      <c r="A34" s="66"/>
      <c r="B34" s="63"/>
      <c r="C34" s="63"/>
      <c r="D34" s="94"/>
      <c r="E34" s="63"/>
      <c r="F34" s="64"/>
      <c r="G34" s="97"/>
      <c r="H34" s="66"/>
      <c r="I34" s="64"/>
      <c r="J34" s="65" t="str">
        <f t="shared" si="0"/>
        <v/>
      </c>
      <c r="K34" s="63"/>
      <c r="L34" s="63"/>
      <c r="M34" s="64"/>
      <c r="N34" s="63"/>
      <c r="O34" s="67"/>
      <c r="P34" s="68"/>
      <c r="Q34" s="69" t="str">
        <f t="shared" si="1"/>
        <v/>
      </c>
      <c r="R34" s="97"/>
      <c r="S34" s="70"/>
      <c r="T34" s="67" t="str">
        <f>IF(S34="","",S34-L34)</f>
        <v/>
      </c>
      <c r="U34" s="71" t="str">
        <f t="shared" si="2"/>
        <v/>
      </c>
      <c r="V34" s="70"/>
      <c r="W34" s="71" t="str">
        <f t="shared" si="3"/>
        <v/>
      </c>
      <c r="X34" s="66"/>
      <c r="Y34" s="66"/>
      <c r="Z34" s="66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</row>
    <row r="35" spans="1:63" x14ac:dyDescent="0.2">
      <c r="A35" s="63"/>
      <c r="B35" s="63"/>
      <c r="C35" s="63"/>
      <c r="D35" s="94"/>
      <c r="E35" s="63"/>
      <c r="F35" s="63"/>
      <c r="G35" s="97"/>
      <c r="H35" s="66"/>
      <c r="I35" s="63"/>
      <c r="J35" s="65" t="str">
        <f t="shared" si="0"/>
        <v/>
      </c>
      <c r="K35" s="63"/>
      <c r="L35" s="63"/>
      <c r="M35" s="63"/>
      <c r="N35" s="63"/>
      <c r="O35" s="67"/>
      <c r="P35" s="68"/>
      <c r="Q35" s="69" t="str">
        <f t="shared" si="1"/>
        <v/>
      </c>
      <c r="R35" s="97"/>
      <c r="S35" s="70"/>
      <c r="T35" s="67" t="str">
        <f>IF(S35="","",S35-L35)</f>
        <v/>
      </c>
      <c r="U35" s="71" t="str">
        <f t="shared" si="2"/>
        <v/>
      </c>
      <c r="V35" s="63"/>
      <c r="W35" s="71" t="str">
        <f t="shared" si="3"/>
        <v/>
      </c>
      <c r="X35" s="63"/>
      <c r="Y35" s="66"/>
      <c r="Z35" s="66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</row>
    <row r="36" spans="1:63" x14ac:dyDescent="0.2">
      <c r="A36" s="63"/>
      <c r="B36" s="63"/>
      <c r="C36" s="63"/>
      <c r="D36" s="94"/>
      <c r="E36" s="63"/>
      <c r="F36" s="63"/>
      <c r="G36" s="97"/>
      <c r="H36" s="66"/>
      <c r="I36" s="63"/>
      <c r="J36" s="65" t="str">
        <f t="shared" si="0"/>
        <v/>
      </c>
      <c r="K36" s="63"/>
      <c r="L36" s="63"/>
      <c r="M36" s="63"/>
      <c r="N36" s="63"/>
      <c r="O36" s="67"/>
      <c r="P36" s="68"/>
      <c r="Q36" s="69" t="str">
        <f t="shared" si="1"/>
        <v/>
      </c>
      <c r="R36" s="97"/>
      <c r="S36" s="70"/>
      <c r="T36" s="67" t="str">
        <f>IF(S36="","",S36-L36)</f>
        <v/>
      </c>
      <c r="U36" s="71" t="str">
        <f t="shared" si="2"/>
        <v/>
      </c>
      <c r="V36" s="63"/>
      <c r="W36" s="71" t="str">
        <f t="shared" si="3"/>
        <v/>
      </c>
      <c r="X36" s="63"/>
      <c r="Y36" s="66"/>
      <c r="Z36" s="66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</row>
    <row r="37" spans="1:63" x14ac:dyDescent="0.2">
      <c r="A37" s="63"/>
      <c r="B37" s="63"/>
      <c r="C37" s="63"/>
      <c r="D37" s="94"/>
      <c r="E37" s="63"/>
      <c r="F37" s="63"/>
      <c r="G37" s="97"/>
      <c r="H37" s="66"/>
      <c r="I37" s="63"/>
      <c r="J37" s="65" t="str">
        <f t="shared" si="0"/>
        <v/>
      </c>
      <c r="K37" s="63"/>
      <c r="L37" s="63"/>
      <c r="M37" s="63"/>
      <c r="N37" s="63"/>
      <c r="O37" s="67"/>
      <c r="P37" s="68"/>
      <c r="Q37" s="69" t="str">
        <f t="shared" si="1"/>
        <v/>
      </c>
      <c r="R37" s="97"/>
      <c r="S37" s="70"/>
      <c r="T37" s="67" t="str">
        <f>IF(S37="","",S37-L37)</f>
        <v/>
      </c>
      <c r="U37" s="71" t="str">
        <f t="shared" si="2"/>
        <v/>
      </c>
      <c r="V37" s="63"/>
      <c r="W37" s="71" t="str">
        <f t="shared" si="3"/>
        <v/>
      </c>
      <c r="X37" s="63"/>
      <c r="Y37" s="66"/>
      <c r="Z37" s="66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</row>
    <row r="38" spans="1:63" x14ac:dyDescent="0.2">
      <c r="A38" s="63"/>
      <c r="B38" s="63"/>
      <c r="C38" s="63"/>
      <c r="D38" s="94"/>
      <c r="E38" s="63"/>
      <c r="F38" s="63"/>
      <c r="G38" s="97"/>
      <c r="H38" s="66"/>
      <c r="I38" s="63"/>
      <c r="J38" s="65" t="str">
        <f t="shared" si="0"/>
        <v/>
      </c>
      <c r="K38" s="63"/>
      <c r="L38" s="63"/>
      <c r="M38" s="63"/>
      <c r="N38" s="63"/>
      <c r="O38" s="67"/>
      <c r="P38" s="68"/>
      <c r="Q38" s="69" t="str">
        <f t="shared" si="1"/>
        <v/>
      </c>
      <c r="R38" s="97"/>
      <c r="S38" s="70"/>
      <c r="T38" s="67" t="str">
        <f>IF(S38="","",S38-L38)</f>
        <v/>
      </c>
      <c r="U38" s="71" t="str">
        <f t="shared" si="2"/>
        <v/>
      </c>
      <c r="V38" s="63"/>
      <c r="W38" s="71" t="str">
        <f t="shared" si="3"/>
        <v/>
      </c>
      <c r="X38" s="63"/>
      <c r="Y38" s="66"/>
      <c r="Z38" s="66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</row>
    <row r="39" spans="1:63" x14ac:dyDescent="0.2">
      <c r="A39" s="63"/>
      <c r="B39" s="63"/>
      <c r="C39" s="63"/>
      <c r="D39" s="94"/>
      <c r="E39" s="63"/>
      <c r="F39" s="63"/>
      <c r="G39" s="97"/>
      <c r="H39" s="66"/>
      <c r="I39" s="63"/>
      <c r="J39" s="65" t="str">
        <f t="shared" si="0"/>
        <v/>
      </c>
      <c r="K39" s="63"/>
      <c r="L39" s="63"/>
      <c r="M39" s="63"/>
      <c r="N39" s="63"/>
      <c r="O39" s="67"/>
      <c r="P39" s="68"/>
      <c r="Q39" s="69" t="str">
        <f t="shared" si="1"/>
        <v/>
      </c>
      <c r="R39" s="97"/>
      <c r="S39" s="70"/>
      <c r="T39" s="67" t="str">
        <f>IF(S39="","",S39-L39)</f>
        <v/>
      </c>
      <c r="U39" s="71" t="str">
        <f t="shared" si="2"/>
        <v/>
      </c>
      <c r="V39" s="63"/>
      <c r="W39" s="71" t="str">
        <f t="shared" si="3"/>
        <v/>
      </c>
      <c r="X39" s="63"/>
      <c r="Y39" s="66"/>
      <c r="Z39" s="66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</row>
    <row r="40" spans="1:63" x14ac:dyDescent="0.2">
      <c r="A40" s="63"/>
      <c r="B40" s="63"/>
      <c r="C40" s="63"/>
      <c r="D40" s="94"/>
      <c r="E40" s="63"/>
      <c r="F40" s="63"/>
      <c r="G40" s="97"/>
      <c r="H40" s="66"/>
      <c r="I40" s="63"/>
      <c r="J40" s="65" t="str">
        <f t="shared" si="0"/>
        <v/>
      </c>
      <c r="K40" s="63"/>
      <c r="L40" s="63"/>
      <c r="M40" s="63"/>
      <c r="N40" s="63"/>
      <c r="O40" s="67"/>
      <c r="P40" s="68"/>
      <c r="Q40" s="69" t="str">
        <f t="shared" si="1"/>
        <v/>
      </c>
      <c r="R40" s="97"/>
      <c r="S40" s="70"/>
      <c r="T40" s="67" t="str">
        <f>IF(S40="","",S40-L40)</f>
        <v/>
      </c>
      <c r="U40" s="71" t="str">
        <f t="shared" si="2"/>
        <v/>
      </c>
      <c r="V40" s="63"/>
      <c r="W40" s="71" t="str">
        <f t="shared" si="3"/>
        <v/>
      </c>
      <c r="X40" s="63"/>
      <c r="Y40" s="66"/>
      <c r="Z40" s="66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</row>
    <row r="41" spans="1:63" x14ac:dyDescent="0.2">
      <c r="A41" s="63"/>
      <c r="B41" s="63"/>
      <c r="C41" s="63"/>
      <c r="D41" s="94"/>
      <c r="E41" s="63"/>
      <c r="F41" s="63"/>
      <c r="G41" s="97"/>
      <c r="H41" s="66"/>
      <c r="I41" s="63"/>
      <c r="J41" s="65" t="str">
        <f t="shared" si="0"/>
        <v/>
      </c>
      <c r="K41" s="63"/>
      <c r="L41" s="63"/>
      <c r="M41" s="63"/>
      <c r="N41" s="63"/>
      <c r="O41" s="63"/>
      <c r="P41" s="63"/>
      <c r="Q41" s="69" t="str">
        <f t="shared" si="1"/>
        <v/>
      </c>
      <c r="R41" s="97"/>
      <c r="S41" s="70"/>
      <c r="T41" s="67" t="str">
        <f>IF(S41="","",S41-L41)</f>
        <v/>
      </c>
      <c r="U41" s="71" t="str">
        <f t="shared" si="2"/>
        <v/>
      </c>
      <c r="V41" s="63"/>
      <c r="W41" s="71" t="str">
        <f t="shared" si="3"/>
        <v/>
      </c>
      <c r="X41" s="63"/>
      <c r="Y41" s="66"/>
      <c r="Z41" s="66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</row>
    <row r="42" spans="1:63" x14ac:dyDescent="0.2">
      <c r="A42" s="63"/>
      <c r="B42" s="63"/>
      <c r="C42" s="63"/>
      <c r="D42" s="94"/>
      <c r="E42" s="63"/>
      <c r="F42" s="63"/>
      <c r="G42" s="97"/>
      <c r="H42" s="66"/>
      <c r="I42" s="63"/>
      <c r="J42" s="65" t="str">
        <f t="shared" si="0"/>
        <v/>
      </c>
      <c r="K42" s="63"/>
      <c r="L42" s="63"/>
      <c r="M42" s="63"/>
      <c r="N42" s="63"/>
      <c r="O42" s="63"/>
      <c r="P42" s="63"/>
      <c r="Q42" s="69" t="str">
        <f t="shared" si="1"/>
        <v/>
      </c>
      <c r="R42" s="97"/>
      <c r="S42" s="70"/>
      <c r="T42" s="67" t="str">
        <f>IF(S42="","",S42-L42)</f>
        <v/>
      </c>
      <c r="U42" s="71" t="str">
        <f t="shared" si="2"/>
        <v/>
      </c>
      <c r="V42" s="63"/>
      <c r="W42" s="71" t="str">
        <f t="shared" si="3"/>
        <v/>
      </c>
      <c r="X42" s="63"/>
      <c r="Y42" s="66"/>
      <c r="Z42" s="66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</row>
    <row r="43" spans="1:63" x14ac:dyDescent="0.2">
      <c r="A43" s="63"/>
      <c r="B43" s="63"/>
      <c r="C43" s="63"/>
      <c r="D43" s="94"/>
      <c r="E43" s="63"/>
      <c r="F43" s="63"/>
      <c r="G43" s="97"/>
      <c r="H43" s="66"/>
      <c r="I43" s="63"/>
      <c r="J43" s="65" t="str">
        <f t="shared" si="0"/>
        <v/>
      </c>
      <c r="K43" s="63"/>
      <c r="L43" s="63"/>
      <c r="M43" s="63"/>
      <c r="N43" s="63"/>
      <c r="O43" s="63"/>
      <c r="P43" s="63"/>
      <c r="Q43" s="69" t="str">
        <f t="shared" si="1"/>
        <v/>
      </c>
      <c r="R43" s="97"/>
      <c r="S43" s="70"/>
      <c r="T43" s="67" t="str">
        <f>IF(S43="","",S43-L43)</f>
        <v/>
      </c>
      <c r="U43" s="71" t="str">
        <f t="shared" si="2"/>
        <v/>
      </c>
      <c r="V43" s="63"/>
      <c r="W43" s="71" t="str">
        <f t="shared" si="3"/>
        <v/>
      </c>
      <c r="X43" s="63"/>
      <c r="Y43" s="66"/>
      <c r="Z43" s="66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</row>
    <row r="44" spans="1:63" x14ac:dyDescent="0.2">
      <c r="A44" s="63"/>
      <c r="B44" s="63"/>
      <c r="C44" s="63"/>
      <c r="D44" s="94"/>
      <c r="E44" s="63"/>
      <c r="F44" s="63"/>
      <c r="G44" s="97"/>
      <c r="H44" s="66"/>
      <c r="I44" s="63"/>
      <c r="J44" s="65" t="str">
        <f t="shared" si="0"/>
        <v/>
      </c>
      <c r="K44" s="63"/>
      <c r="L44" s="63"/>
      <c r="M44" s="63"/>
      <c r="N44" s="63"/>
      <c r="O44" s="63"/>
      <c r="P44" s="63"/>
      <c r="Q44" s="69" t="str">
        <f t="shared" si="1"/>
        <v/>
      </c>
      <c r="R44" s="97"/>
      <c r="S44" s="70"/>
      <c r="T44" s="67" t="str">
        <f>IF(S44="","",S44-L44)</f>
        <v/>
      </c>
      <c r="U44" s="71" t="str">
        <f t="shared" si="2"/>
        <v/>
      </c>
      <c r="V44" s="63"/>
      <c r="W44" s="71" t="str">
        <f t="shared" si="3"/>
        <v/>
      </c>
      <c r="X44" s="63"/>
      <c r="Y44" s="66"/>
      <c r="Z44" s="66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</row>
    <row r="45" spans="1:63" x14ac:dyDescent="0.2">
      <c r="A45" s="63"/>
      <c r="B45" s="63"/>
      <c r="C45" s="63"/>
      <c r="D45" s="94"/>
      <c r="E45" s="63"/>
      <c r="F45" s="63"/>
      <c r="G45" s="97"/>
      <c r="H45" s="66"/>
      <c r="I45" s="63"/>
      <c r="J45" s="65" t="str">
        <f t="shared" si="0"/>
        <v/>
      </c>
      <c r="K45" s="63"/>
      <c r="L45" s="63"/>
      <c r="M45" s="63"/>
      <c r="N45" s="63"/>
      <c r="O45" s="63"/>
      <c r="P45" s="63"/>
      <c r="Q45" s="69" t="str">
        <f t="shared" si="1"/>
        <v/>
      </c>
      <c r="R45" s="97"/>
      <c r="S45" s="70"/>
      <c r="T45" s="67" t="str">
        <f>IF(S45="","",S45-L45)</f>
        <v/>
      </c>
      <c r="U45" s="71" t="str">
        <f t="shared" si="2"/>
        <v/>
      </c>
      <c r="V45" s="63"/>
      <c r="W45" s="71" t="str">
        <f t="shared" si="3"/>
        <v/>
      </c>
      <c r="X45" s="63"/>
      <c r="Y45" s="66"/>
      <c r="Z45" s="66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</row>
    <row r="46" spans="1:63" x14ac:dyDescent="0.2">
      <c r="A46" s="62"/>
      <c r="B46" s="62"/>
      <c r="C46" s="62"/>
      <c r="E46" s="62"/>
      <c r="F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</row>
    <row r="47" spans="1:63" x14ac:dyDescent="0.2">
      <c r="A47" s="62"/>
      <c r="B47" s="62"/>
      <c r="C47" s="62"/>
      <c r="E47" s="62"/>
      <c r="F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</row>
    <row r="48" spans="1:63" x14ac:dyDescent="0.2">
      <c r="A48" s="62"/>
      <c r="B48" s="62"/>
      <c r="C48" s="62"/>
      <c r="E48" s="62"/>
      <c r="F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</row>
    <row r="49" spans="1:63" x14ac:dyDescent="0.2">
      <c r="A49" s="62"/>
      <c r="B49" s="62"/>
      <c r="C49" s="62"/>
      <c r="E49" s="62"/>
      <c r="F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</row>
    <row r="50" spans="1:63" x14ac:dyDescent="0.2">
      <c r="A50" s="62"/>
      <c r="B50" s="62"/>
      <c r="C50" s="62"/>
      <c r="E50" s="62"/>
      <c r="F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</row>
    <row r="51" spans="1:63" x14ac:dyDescent="0.2">
      <c r="A51" s="62"/>
      <c r="B51" s="62"/>
      <c r="C51" s="62"/>
      <c r="E51" s="62"/>
      <c r="F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</row>
    <row r="52" spans="1:63" x14ac:dyDescent="0.2">
      <c r="A52" s="62"/>
      <c r="B52" s="62"/>
      <c r="C52" s="62"/>
      <c r="E52" s="62"/>
      <c r="F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</row>
    <row r="53" spans="1:63" x14ac:dyDescent="0.2">
      <c r="A53" s="62"/>
      <c r="B53" s="62"/>
      <c r="C53" s="62"/>
      <c r="E53" s="62"/>
      <c r="F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</row>
    <row r="54" spans="1:63" x14ac:dyDescent="0.2">
      <c r="A54" s="62"/>
      <c r="B54" s="62"/>
      <c r="C54" s="62"/>
      <c r="E54" s="62"/>
      <c r="F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</row>
    <row r="55" spans="1:63" x14ac:dyDescent="0.2">
      <c r="A55" s="62"/>
      <c r="B55" s="62"/>
      <c r="C55" s="62"/>
      <c r="E55" s="62"/>
      <c r="F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</row>
    <row r="56" spans="1:63" x14ac:dyDescent="0.2">
      <c r="A56" s="62"/>
      <c r="B56" s="62"/>
      <c r="C56" s="62"/>
      <c r="E56" s="62"/>
      <c r="F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</row>
    <row r="57" spans="1:63" x14ac:dyDescent="0.2">
      <c r="A57" s="62"/>
      <c r="B57" s="62"/>
      <c r="C57" s="62"/>
      <c r="E57" s="62"/>
      <c r="F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</row>
    <row r="58" spans="1:63" x14ac:dyDescent="0.2">
      <c r="A58" s="62"/>
      <c r="B58" s="62"/>
      <c r="C58" s="62"/>
      <c r="E58" s="62"/>
      <c r="F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</row>
    <row r="59" spans="1:63" x14ac:dyDescent="0.2">
      <c r="A59" s="62"/>
      <c r="B59" s="62"/>
      <c r="C59" s="62"/>
      <c r="E59" s="62"/>
      <c r="F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</row>
    <row r="60" spans="1:63" x14ac:dyDescent="0.2">
      <c r="A60" s="62"/>
      <c r="B60" s="62"/>
      <c r="C60" s="62"/>
      <c r="E60" s="62"/>
      <c r="F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</row>
    <row r="61" spans="1:63" x14ac:dyDescent="0.2">
      <c r="A61" s="62"/>
      <c r="B61" s="62"/>
      <c r="C61" s="62"/>
      <c r="E61" s="62"/>
      <c r="F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</row>
    <row r="62" spans="1:63" x14ac:dyDescent="0.2">
      <c r="A62" s="62"/>
      <c r="B62" s="62"/>
      <c r="C62" s="62"/>
      <c r="E62" s="62"/>
      <c r="F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</row>
    <row r="63" spans="1:63" x14ac:dyDescent="0.2">
      <c r="A63" s="62"/>
      <c r="B63" s="62"/>
      <c r="C63" s="62"/>
      <c r="E63" s="62"/>
      <c r="F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</row>
    <row r="64" spans="1:63" x14ac:dyDescent="0.2">
      <c r="A64" s="62"/>
      <c r="B64" s="62"/>
      <c r="C64" s="62"/>
      <c r="E64" s="62"/>
      <c r="F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</row>
    <row r="65" spans="1:63" x14ac:dyDescent="0.2">
      <c r="A65" s="62"/>
      <c r="B65" s="62"/>
      <c r="C65" s="62"/>
      <c r="E65" s="62"/>
      <c r="F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</row>
    <row r="66" spans="1:63" x14ac:dyDescent="0.2">
      <c r="A66" s="62"/>
      <c r="B66" s="62"/>
      <c r="C66" s="62"/>
      <c r="E66" s="62"/>
      <c r="F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</row>
    <row r="67" spans="1:63" x14ac:dyDescent="0.2">
      <c r="A67" s="62"/>
      <c r="B67" s="62"/>
      <c r="C67" s="62"/>
      <c r="E67" s="62"/>
      <c r="F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</row>
    <row r="68" spans="1:63" x14ac:dyDescent="0.2">
      <c r="A68" s="62"/>
      <c r="B68" s="62"/>
      <c r="C68" s="62"/>
      <c r="E68" s="62"/>
      <c r="F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</row>
    <row r="69" spans="1:63" x14ac:dyDescent="0.2">
      <c r="A69" s="62"/>
      <c r="B69" s="62"/>
      <c r="C69" s="62"/>
      <c r="E69" s="62"/>
      <c r="F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</row>
    <row r="70" spans="1:63" x14ac:dyDescent="0.2">
      <c r="A70" s="62"/>
      <c r="B70" s="62"/>
      <c r="C70" s="62"/>
      <c r="E70" s="62"/>
      <c r="F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</row>
    <row r="71" spans="1:63" s="62" customFormat="1" x14ac:dyDescent="0.2">
      <c r="D71" s="92"/>
      <c r="G71" s="92"/>
      <c r="R71" s="92"/>
    </row>
    <row r="72" spans="1:63" s="62" customFormat="1" x14ac:dyDescent="0.2">
      <c r="D72" s="92"/>
      <c r="G72" s="92"/>
      <c r="R72" s="92"/>
    </row>
    <row r="73" spans="1:63" s="62" customFormat="1" x14ac:dyDescent="0.2">
      <c r="D73" s="92"/>
      <c r="G73" s="92"/>
      <c r="R73" s="92"/>
    </row>
    <row r="74" spans="1:63" s="62" customFormat="1" x14ac:dyDescent="0.2">
      <c r="D74" s="92"/>
      <c r="G74" s="92"/>
      <c r="R74" s="92"/>
    </row>
    <row r="75" spans="1:63" s="62" customFormat="1" x14ac:dyDescent="0.2">
      <c r="D75" s="92"/>
      <c r="G75" s="92"/>
      <c r="R75" s="92"/>
    </row>
    <row r="76" spans="1:63" s="62" customFormat="1" x14ac:dyDescent="0.2">
      <c r="D76" s="92"/>
      <c r="G76" s="92"/>
      <c r="R76" s="92"/>
    </row>
    <row r="77" spans="1:63" s="62" customFormat="1" x14ac:dyDescent="0.2">
      <c r="D77" s="92"/>
      <c r="G77" s="92"/>
      <c r="R77" s="92"/>
    </row>
    <row r="78" spans="1:63" s="62" customFormat="1" x14ac:dyDescent="0.2">
      <c r="D78" s="92"/>
      <c r="G78" s="92"/>
      <c r="R78" s="92"/>
    </row>
    <row r="79" spans="1:63" s="62" customFormat="1" x14ac:dyDescent="0.2">
      <c r="D79" s="92"/>
      <c r="G79" s="92"/>
      <c r="R79" s="92"/>
    </row>
    <row r="80" spans="1:63" s="62" customFormat="1" x14ac:dyDescent="0.2">
      <c r="D80" s="92"/>
      <c r="G80" s="92"/>
      <c r="R80" s="92"/>
    </row>
    <row r="81" spans="4:18" s="62" customFormat="1" x14ac:dyDescent="0.2">
      <c r="D81" s="92"/>
      <c r="G81" s="92"/>
      <c r="R81" s="92"/>
    </row>
    <row r="82" spans="4:18" s="62" customFormat="1" x14ac:dyDescent="0.2">
      <c r="D82" s="92"/>
      <c r="G82" s="92"/>
      <c r="R82" s="92"/>
    </row>
    <row r="83" spans="4:18" s="62" customFormat="1" x14ac:dyDescent="0.2">
      <c r="D83" s="92"/>
      <c r="G83" s="92"/>
      <c r="R83" s="92"/>
    </row>
    <row r="84" spans="4:18" s="62" customFormat="1" x14ac:dyDescent="0.2">
      <c r="D84" s="92"/>
      <c r="G84" s="92"/>
      <c r="R84" s="92"/>
    </row>
    <row r="85" spans="4:18" s="62" customFormat="1" x14ac:dyDescent="0.2">
      <c r="D85" s="92"/>
      <c r="G85" s="92"/>
      <c r="R85" s="92"/>
    </row>
    <row r="86" spans="4:18" s="62" customFormat="1" x14ac:dyDescent="0.2">
      <c r="D86" s="92"/>
      <c r="G86" s="92"/>
      <c r="R86" s="92"/>
    </row>
    <row r="87" spans="4:18" s="62" customFormat="1" x14ac:dyDescent="0.2">
      <c r="D87" s="92"/>
      <c r="G87" s="92"/>
      <c r="R87" s="92"/>
    </row>
    <row r="88" spans="4:18" s="62" customFormat="1" x14ac:dyDescent="0.2">
      <c r="D88" s="92"/>
      <c r="G88" s="92"/>
      <c r="R88" s="92"/>
    </row>
    <row r="89" spans="4:18" s="62" customFormat="1" x14ac:dyDescent="0.2">
      <c r="D89" s="92"/>
      <c r="G89" s="92"/>
      <c r="R89" s="92"/>
    </row>
    <row r="90" spans="4:18" s="62" customFormat="1" x14ac:dyDescent="0.2">
      <c r="D90" s="92"/>
      <c r="G90" s="92"/>
      <c r="R90" s="92"/>
    </row>
    <row r="91" spans="4:18" s="62" customFormat="1" x14ac:dyDescent="0.2">
      <c r="D91" s="92"/>
      <c r="G91" s="92"/>
      <c r="R91" s="92"/>
    </row>
    <row r="92" spans="4:18" s="62" customFormat="1" x14ac:dyDescent="0.2">
      <c r="D92" s="92"/>
      <c r="G92" s="92"/>
      <c r="R92" s="92"/>
    </row>
    <row r="93" spans="4:18" s="62" customFormat="1" x14ac:dyDescent="0.2">
      <c r="D93" s="92"/>
      <c r="G93" s="92"/>
      <c r="R93" s="92"/>
    </row>
    <row r="94" spans="4:18" s="62" customFormat="1" x14ac:dyDescent="0.2">
      <c r="D94" s="92"/>
      <c r="G94" s="92"/>
      <c r="R94" s="92"/>
    </row>
    <row r="95" spans="4:18" s="62" customFormat="1" x14ac:dyDescent="0.2">
      <c r="D95" s="92"/>
      <c r="G95" s="92"/>
      <c r="R95" s="92"/>
    </row>
    <row r="96" spans="4:18" s="62" customFormat="1" x14ac:dyDescent="0.2">
      <c r="D96" s="92"/>
      <c r="G96" s="92"/>
      <c r="R96" s="92"/>
    </row>
    <row r="97" spans="4:63" s="62" customFormat="1" x14ac:dyDescent="0.2">
      <c r="D97" s="92"/>
      <c r="G97" s="92"/>
      <c r="R97" s="92"/>
    </row>
    <row r="98" spans="4:63" s="62" customFormat="1" x14ac:dyDescent="0.2">
      <c r="D98" s="92"/>
      <c r="G98" s="92"/>
      <c r="R98" s="92"/>
    </row>
    <row r="99" spans="4:63" s="62" customFormat="1" x14ac:dyDescent="0.2">
      <c r="D99" s="92"/>
      <c r="G99" s="92"/>
      <c r="R99" s="92"/>
    </row>
    <row r="100" spans="4:63" x14ac:dyDescent="0.2"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</row>
    <row r="101" spans="4:63" x14ac:dyDescent="0.2"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</row>
    <row r="102" spans="4:63" x14ac:dyDescent="0.2"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</row>
    <row r="103" spans="4:63" x14ac:dyDescent="0.2"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</row>
    <row r="104" spans="4:63" x14ac:dyDescent="0.2"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</row>
    <row r="105" spans="4:63" x14ac:dyDescent="0.2"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</row>
    <row r="106" spans="4:63" x14ac:dyDescent="0.2"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</row>
    <row r="107" spans="4:63" x14ac:dyDescent="0.2"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</row>
    <row r="108" spans="4:63" x14ac:dyDescent="0.2"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</row>
    <row r="109" spans="4:63" x14ac:dyDescent="0.2"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</row>
    <row r="110" spans="4:63" x14ac:dyDescent="0.2"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</row>
    <row r="111" spans="4:63" x14ac:dyDescent="0.2"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</row>
    <row r="112" spans="4:63" x14ac:dyDescent="0.2"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</row>
    <row r="113" spans="44:63" x14ac:dyDescent="0.2"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</row>
    <row r="114" spans="44:63" x14ac:dyDescent="0.2"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</row>
    <row r="115" spans="44:63" x14ac:dyDescent="0.2"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</row>
    <row r="116" spans="44:63" x14ac:dyDescent="0.2"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</row>
    <row r="117" spans="44:63" x14ac:dyDescent="0.2"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</row>
    <row r="118" spans="44:63" x14ac:dyDescent="0.2"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</row>
    <row r="119" spans="44:63" x14ac:dyDescent="0.2"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</row>
    <row r="120" spans="44:63" x14ac:dyDescent="0.2"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</row>
    <row r="121" spans="44:63" x14ac:dyDescent="0.2"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</row>
    <row r="122" spans="44:63" x14ac:dyDescent="0.2"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</row>
    <row r="123" spans="44:63" x14ac:dyDescent="0.2"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</row>
    <row r="124" spans="44:63" x14ac:dyDescent="0.2"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</row>
    <row r="125" spans="44:63" x14ac:dyDescent="0.2"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</row>
    <row r="126" spans="44:63" x14ac:dyDescent="0.2"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</row>
    <row r="127" spans="44:63" x14ac:dyDescent="0.2"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</row>
    <row r="128" spans="44:63" x14ac:dyDescent="0.2"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</row>
    <row r="129" spans="44:63" x14ac:dyDescent="0.2"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</row>
    <row r="130" spans="44:63" x14ac:dyDescent="0.2"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</row>
    <row r="131" spans="44:63" x14ac:dyDescent="0.2"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</row>
    <row r="132" spans="44:63" x14ac:dyDescent="0.2"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</row>
    <row r="133" spans="44:63" x14ac:dyDescent="0.2"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</row>
    <row r="134" spans="44:63" x14ac:dyDescent="0.2"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</row>
    <row r="135" spans="44:63" x14ac:dyDescent="0.2"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</row>
    <row r="136" spans="44:63" x14ac:dyDescent="0.2"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</row>
    <row r="137" spans="44:63" x14ac:dyDescent="0.2"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</row>
    <row r="138" spans="44:63" x14ac:dyDescent="0.2"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</row>
    <row r="139" spans="44:63" x14ac:dyDescent="0.2"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</row>
    <row r="140" spans="44:63" x14ac:dyDescent="0.2"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</row>
    <row r="141" spans="44:63" x14ac:dyDescent="0.2"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</row>
    <row r="142" spans="44:63" x14ac:dyDescent="0.2"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</row>
    <row r="143" spans="44:63" x14ac:dyDescent="0.2"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</row>
    <row r="144" spans="44:63" x14ac:dyDescent="0.2"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</row>
    <row r="145" spans="44:63" x14ac:dyDescent="0.2"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</row>
    <row r="146" spans="44:63" x14ac:dyDescent="0.2"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</row>
    <row r="147" spans="44:63" x14ac:dyDescent="0.2"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</row>
    <row r="148" spans="44:63" x14ac:dyDescent="0.2"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</row>
    <row r="149" spans="44:63" x14ac:dyDescent="0.2"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</row>
    <row r="150" spans="44:63" x14ac:dyDescent="0.2"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</row>
    <row r="151" spans="44:63" x14ac:dyDescent="0.2"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</row>
    <row r="152" spans="44:63" x14ac:dyDescent="0.2"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</row>
    <row r="153" spans="44:63" x14ac:dyDescent="0.2"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</row>
    <row r="154" spans="44:63" x14ac:dyDescent="0.2"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</row>
    <row r="155" spans="44:63" x14ac:dyDescent="0.2"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</row>
    <row r="156" spans="44:63" x14ac:dyDescent="0.2"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</row>
    <row r="157" spans="44:63" x14ac:dyDescent="0.2"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</row>
    <row r="158" spans="44:63" x14ac:dyDescent="0.2"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</row>
    <row r="159" spans="44:63" x14ac:dyDescent="0.2"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</row>
    <row r="160" spans="44:63" x14ac:dyDescent="0.2"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</row>
    <row r="161" spans="44:63" x14ac:dyDescent="0.2"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</row>
    <row r="162" spans="44:63" x14ac:dyDescent="0.2"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</row>
    <row r="163" spans="44:63" x14ac:dyDescent="0.2"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</row>
    <row r="164" spans="44:63" x14ac:dyDescent="0.2"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</row>
    <row r="165" spans="44:63" x14ac:dyDescent="0.2"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</row>
    <row r="166" spans="44:63" x14ac:dyDescent="0.2"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</row>
    <row r="167" spans="44:63" x14ac:dyDescent="0.2"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</row>
    <row r="168" spans="44:63" x14ac:dyDescent="0.2"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</row>
    <row r="169" spans="44:63" x14ac:dyDescent="0.2"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</row>
    <row r="170" spans="44:63" x14ac:dyDescent="0.2"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</row>
    <row r="171" spans="44:63" x14ac:dyDescent="0.2"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</row>
    <row r="172" spans="44:63" x14ac:dyDescent="0.2"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</row>
    <row r="173" spans="44:63" x14ac:dyDescent="0.2"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</row>
    <row r="174" spans="44:63" x14ac:dyDescent="0.2"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</row>
    <row r="175" spans="44:63" x14ac:dyDescent="0.2"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</row>
    <row r="176" spans="44:63" x14ac:dyDescent="0.2"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</row>
    <row r="177" spans="44:63" x14ac:dyDescent="0.2"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</row>
    <row r="178" spans="44:63" x14ac:dyDescent="0.2"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</row>
    <row r="179" spans="44:63" x14ac:dyDescent="0.2"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</row>
    <row r="180" spans="44:63" x14ac:dyDescent="0.2"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</row>
    <row r="181" spans="44:63" x14ac:dyDescent="0.2"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</row>
    <row r="182" spans="44:63" x14ac:dyDescent="0.2"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</row>
    <row r="183" spans="44:63" x14ac:dyDescent="0.2"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</row>
    <row r="184" spans="44:63" x14ac:dyDescent="0.2"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</row>
    <row r="185" spans="44:63" x14ac:dyDescent="0.2"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</row>
    <row r="186" spans="44:63" x14ac:dyDescent="0.2"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</row>
    <row r="187" spans="44:63" x14ac:dyDescent="0.2"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</row>
    <row r="188" spans="44:63" x14ac:dyDescent="0.2"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</row>
    <row r="189" spans="44:63" x14ac:dyDescent="0.2"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</row>
    <row r="190" spans="44:63" x14ac:dyDescent="0.2"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</row>
    <row r="191" spans="44:63" x14ac:dyDescent="0.2"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</row>
    <row r="192" spans="44:63" x14ac:dyDescent="0.2"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</row>
    <row r="193" spans="44:63" x14ac:dyDescent="0.2"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</row>
    <row r="194" spans="44:63" x14ac:dyDescent="0.2"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</row>
    <row r="195" spans="44:63" x14ac:dyDescent="0.2"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</row>
    <row r="196" spans="44:63" x14ac:dyDescent="0.2"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</row>
    <row r="197" spans="44:63" x14ac:dyDescent="0.2"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</row>
    <row r="198" spans="44:63" x14ac:dyDescent="0.2"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</row>
    <row r="199" spans="44:63" x14ac:dyDescent="0.2"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</row>
    <row r="200" spans="44:63" x14ac:dyDescent="0.2"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</row>
    <row r="201" spans="44:63" x14ac:dyDescent="0.2"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</row>
    <row r="202" spans="44:63" x14ac:dyDescent="0.2"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</row>
    <row r="203" spans="44:63" x14ac:dyDescent="0.2"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</row>
    <row r="204" spans="44:63" x14ac:dyDescent="0.2"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</row>
    <row r="205" spans="44:63" x14ac:dyDescent="0.2"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</row>
    <row r="206" spans="44:63" x14ac:dyDescent="0.2"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</row>
    <row r="207" spans="44:63" x14ac:dyDescent="0.2"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</row>
    <row r="208" spans="44:63" x14ac:dyDescent="0.2"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</row>
    <row r="209" spans="44:63" x14ac:dyDescent="0.2"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</row>
    <row r="210" spans="44:63" x14ac:dyDescent="0.2"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</row>
    <row r="211" spans="44:63" x14ac:dyDescent="0.2"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</row>
    <row r="212" spans="44:63" x14ac:dyDescent="0.2"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</row>
    <row r="213" spans="44:63" x14ac:dyDescent="0.2"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</row>
    <row r="214" spans="44:63" x14ac:dyDescent="0.2"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</row>
    <row r="215" spans="44:63" x14ac:dyDescent="0.2"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</row>
    <row r="216" spans="44:63" x14ac:dyDescent="0.2"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</row>
    <row r="217" spans="44:63" x14ac:dyDescent="0.2"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</row>
    <row r="218" spans="44:63" x14ac:dyDescent="0.2"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</row>
    <row r="219" spans="44:63" x14ac:dyDescent="0.2"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</row>
    <row r="220" spans="44:63" x14ac:dyDescent="0.2"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</row>
    <row r="221" spans="44:63" x14ac:dyDescent="0.2"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</row>
    <row r="222" spans="44:63" x14ac:dyDescent="0.2"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</row>
    <row r="223" spans="44:63" x14ac:dyDescent="0.2"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</row>
    <row r="224" spans="44:63" x14ac:dyDescent="0.2"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</row>
    <row r="225" spans="44:63" x14ac:dyDescent="0.2"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</row>
    <row r="226" spans="44:63" x14ac:dyDescent="0.2"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</row>
    <row r="227" spans="44:63" x14ac:dyDescent="0.2"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</row>
    <row r="228" spans="44:63" x14ac:dyDescent="0.2"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</row>
    <row r="229" spans="44:63" x14ac:dyDescent="0.2"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</row>
    <row r="230" spans="44:63" x14ac:dyDescent="0.2"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</row>
    <row r="231" spans="44:63" x14ac:dyDescent="0.2"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</row>
  </sheetData>
  <phoneticPr fontId="2" type="noConversion"/>
  <conditionalFormatting sqref="J1:J1048576">
    <cfRule type="cellIs" dxfId="3" priority="3" operator="equal">
      <formula>"recebido"</formula>
    </cfRule>
    <cfRule type="cellIs" dxfId="2" priority="4" operator="equal">
      <formula>"aguardo"</formula>
    </cfRule>
  </conditionalFormatting>
  <conditionalFormatting sqref="U3:U45">
    <cfRule type="cellIs" dxfId="1" priority="2" operator="equal">
      <formula>"Não"</formula>
    </cfRule>
  </conditionalFormatting>
  <conditionalFormatting sqref="W3:W45">
    <cfRule type="cellIs" dxfId="0" priority="1" operator="equal">
      <formula>"Não"</formula>
    </cfRule>
  </conditionalFormatting>
  <dataValidations count="4">
    <dataValidation type="list" allowBlank="1" showInputMessage="1" showErrorMessage="1" sqref="R3:R45" xr:uid="{D718E8D3-EB13-4F95-9008-5282D54E0653}">
      <formula1>"BOLETO, DEPOSITO BANCÁRIO, PIX"</formula1>
    </dataValidation>
    <dataValidation type="list" allowBlank="1" showInputMessage="1" showErrorMessage="1" sqref="V35:V45 H3:H45" xr:uid="{1AFCA2D6-11B6-4641-9B56-310E90CD21F9}">
      <formula1>"Dentro do processo,Regularização de processo"</formula1>
    </dataValidation>
    <dataValidation type="list" allowBlank="1" showInputMessage="1" showErrorMessage="1" sqref="A3:A34" xr:uid="{3EBD9767-E8C9-4AA2-BEE3-87BDCA71D892}">
      <formula1>"TAIOBEIRAS II,TAIOBEIRAS I, TAIOBEIRAS III,SALINAS I, CORAÇÃO DE JESUS,MIRABELA I, MIRABELA II, CORVINA, JEQUITINHONHA I,JEQUITINHONHA II,NOVO CRUZEIRO,BULBE ENERGIA"</formula1>
    </dataValidation>
    <dataValidation type="list" allowBlank="1" showInputMessage="1" showErrorMessage="1" sqref="G3:H45" xr:uid="{F7C68887-617E-4D6D-A854-8DB7D4D35815}">
      <formula1>"SERVIÇO, PRODUTO, PRODUTO/SERVIÇO 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NFS LANÇ</vt:lpstr>
      <vt:lpstr>LANÇAMENTO NFS</vt:lpstr>
      <vt:lpstr>LANÇAMENTOS CONTRATOS</vt:lpstr>
      <vt:lpstr>Planilha1</vt:lpstr>
      <vt:lpstr>NF AVISO RECEBIMENTO</vt:lpstr>
      <vt:lpstr>JANEIRO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Mônica Martins</dc:creator>
  <cp:lastModifiedBy>Eric Ferreira</cp:lastModifiedBy>
  <dcterms:created xsi:type="dcterms:W3CDTF">2023-03-06T00:14:05Z</dcterms:created>
  <dcterms:modified xsi:type="dcterms:W3CDTF">2023-05-29T16:12:14Z</dcterms:modified>
</cp:coreProperties>
</file>