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ul and Pastorals Poisson" sheetId="1" r:id="rId4"/>
  </sheets>
  <definedNames/>
  <calcPr/>
  <extLst>
    <ext uri="GoogleSheetsCustomDataVersion2">
      <go:sheetsCustomData xmlns:go="http://customooxmlschemas.google.com/" r:id="rId5" roundtripDataChecksum="dwbNFUO8lkKExjSBtxGv2XDmwf5D816UbHL3fFbGVJ4="/>
    </ext>
  </extLst>
</workbook>
</file>

<file path=xl/sharedStrings.xml><?xml version="1.0" encoding="utf-8"?>
<sst xmlns="http://schemas.openxmlformats.org/spreadsheetml/2006/main" count="241" uniqueCount="99">
  <si>
    <t>Data: Observed frequency of each stylistic feature/literary technique</t>
  </si>
  <si>
    <t>Declarations of fact</t>
  </si>
  <si>
    <t>First person claims</t>
  </si>
  <si>
    <t>First person emphases</t>
  </si>
  <si>
    <t>Appeals to authority</t>
  </si>
  <si>
    <t>Logical arguments</t>
  </si>
  <si>
    <t>Inferences</t>
  </si>
  <si>
    <t>Exhortations</t>
  </si>
  <si>
    <t>Imperatives</t>
  </si>
  <si>
    <t>Figurations of groupness</t>
  </si>
  <si>
    <t>Claims about readers</t>
  </si>
  <si>
    <t>Second person emphases</t>
  </si>
  <si>
    <t>Third person contrasts</t>
  </si>
  <si>
    <t>Second or third person praise</t>
  </si>
  <si>
    <t>Second person blame</t>
  </si>
  <si>
    <t>Satire</t>
  </si>
  <si>
    <t>Wishes</t>
  </si>
  <si>
    <t>Expressions of affection</t>
  </si>
  <si>
    <t>Expressions of confidence</t>
  </si>
  <si>
    <t>Total features</t>
  </si>
  <si>
    <t>1 Thessalonians</t>
  </si>
  <si>
    <t>Galatians</t>
  </si>
  <si>
    <t>1 Corinthians</t>
  </si>
  <si>
    <t>2 Corinthians</t>
  </si>
  <si>
    <t>Romans</t>
  </si>
  <si>
    <t>Philippians</t>
  </si>
  <si>
    <t>Philemon</t>
  </si>
  <si>
    <t>1 Timothy</t>
  </si>
  <si>
    <t>2 Timothy</t>
  </si>
  <si>
    <t>Titus</t>
  </si>
  <si>
    <t>Data: Percentage of each feature relative to all other features</t>
  </si>
  <si>
    <t>First person figurations of groupness</t>
  </si>
  <si>
    <t>Second-person claims about readers</t>
  </si>
  <si>
    <t>Second person praise</t>
  </si>
  <si>
    <t>Expression of confidence</t>
  </si>
  <si>
    <t>Mean rate of occurrence of each stylistic feature/literary technique per 20 verses in each letter</t>
  </si>
  <si>
    <t>Declarations</t>
  </si>
  <si>
    <t>Appeals</t>
  </si>
  <si>
    <t>Logic</t>
  </si>
  <si>
    <t>Self-fashioning</t>
  </si>
  <si>
    <t>Self-emphases</t>
  </si>
  <si>
    <t>Figurations</t>
  </si>
  <si>
    <t>Claims about audience</t>
  </si>
  <si>
    <t>Audience emphases</t>
  </si>
  <si>
    <t>Contrasts</t>
  </si>
  <si>
    <t>Affection</t>
  </si>
  <si>
    <t>Confidence</t>
  </si>
  <si>
    <t>Praise</t>
  </si>
  <si>
    <t>Blame</t>
  </si>
  <si>
    <t>Mean rate of occurrence of each stylistic feature/literary technique per 20 verses in Paul and Pastorals</t>
  </si>
  <si>
    <t>Paul</t>
  </si>
  <si>
    <t>Pastorals</t>
  </si>
  <si>
    <t>Chi-Squared Goodness of Fit Test</t>
  </si>
  <si>
    <t>Expected</t>
  </si>
  <si>
    <t>Observed</t>
  </si>
  <si>
    <t>O-E</t>
  </si>
  <si>
    <t>(O-E)^2</t>
  </si>
  <si>
    <t>(O-E)^2/E</t>
  </si>
  <si>
    <t>1st per. self-fashioning</t>
  </si>
  <si>
    <t>1st per. self-emphases</t>
  </si>
  <si>
    <t>1st per. figurations</t>
  </si>
  <si>
    <t>2nd per. claims about audience</t>
  </si>
  <si>
    <t>2nd per. audience emphases</t>
  </si>
  <si>
    <t>3rd per. contrasts</t>
  </si>
  <si>
    <t>General exhortations</t>
  </si>
  <si>
    <t>Specific imperatives</t>
  </si>
  <si>
    <t xml:space="preserve">2nd per. blame </t>
  </si>
  <si>
    <t>Expressions of wish</t>
  </si>
  <si>
    <t>Cumulative Distribution Function</t>
  </si>
  <si>
    <t>Literary technique</t>
  </si>
  <si>
    <t>λ</t>
  </si>
  <si>
    <t>Verses</t>
  </si>
  <si>
    <r>
      <rPr>
        <rFont val="Calibri"/>
        <color theme="1"/>
      </rPr>
      <t>P(x</t>
    </r>
    <r>
      <rPr>
        <rFont val="Calibri"/>
        <color theme="1"/>
        <sz val="11.0"/>
      </rPr>
      <t>≤</t>
    </r>
    <r>
      <rPr>
        <rFont val="Calibri"/>
        <color theme="1"/>
        <sz val="10.0"/>
      </rPr>
      <t>7)</t>
    </r>
  </si>
  <si>
    <r>
      <rPr>
        <rFont val="Calibri"/>
        <color theme="1"/>
      </rPr>
      <t>P(x</t>
    </r>
    <r>
      <rPr>
        <rFont val="Calibri"/>
        <color theme="1"/>
        <sz val="11.0"/>
      </rPr>
      <t>≤</t>
    </r>
    <r>
      <rPr>
        <rFont val="Calibri"/>
        <color theme="1"/>
        <sz val="10.0"/>
      </rPr>
      <t>6)</t>
    </r>
  </si>
  <si>
    <r>
      <rPr>
        <rFont val="Calibri"/>
        <color theme="1"/>
      </rPr>
      <t>P(x</t>
    </r>
    <r>
      <rPr>
        <rFont val="Calibri"/>
        <color theme="1"/>
        <sz val="11.0"/>
      </rPr>
      <t>≤</t>
    </r>
    <r>
      <rPr>
        <rFont val="Calibri"/>
        <color theme="1"/>
        <sz val="10.0"/>
      </rPr>
      <t>0)</t>
    </r>
  </si>
  <si>
    <r>
      <rPr>
        <rFont val="Calibri"/>
        <color theme="1"/>
      </rPr>
      <t>P(x</t>
    </r>
    <r>
      <rPr>
        <rFont val="Calibri"/>
        <color theme="1"/>
        <sz val="11.0"/>
      </rPr>
      <t>≥8)</t>
    </r>
  </si>
  <si>
    <r>
      <rPr>
        <rFont val="Calibri"/>
        <color theme="1"/>
      </rPr>
      <t>P(x</t>
    </r>
    <r>
      <rPr>
        <rFont val="Calibri"/>
        <color theme="1"/>
        <sz val="11.0"/>
      </rPr>
      <t>≥</t>
    </r>
    <r>
      <rPr>
        <rFont val="Calibri"/>
        <color theme="1"/>
        <sz val="10.0"/>
      </rPr>
      <t>7)</t>
    </r>
  </si>
  <si>
    <r>
      <rPr>
        <rFont val="Calibri"/>
        <color theme="1"/>
      </rPr>
      <t>P(x</t>
    </r>
    <r>
      <rPr>
        <rFont val="Calibri"/>
        <color theme="1"/>
        <sz val="11.0"/>
      </rPr>
      <t>≥1)</t>
    </r>
  </si>
  <si>
    <r>
      <rPr>
        <rFont val="Calibri"/>
        <i/>
        <color theme="1"/>
        <sz val="11.0"/>
      </rPr>
      <t>p</t>
    </r>
    <r>
      <rPr>
        <rFont val="Calibri"/>
        <color theme="1"/>
        <sz val="11.0"/>
      </rPr>
      <t>-value</t>
    </r>
  </si>
  <si>
    <r>
      <rPr>
        <rFont val="Calibri"/>
        <i/>
        <color theme="1"/>
        <sz val="11.0"/>
      </rPr>
      <t>p-</t>
    </r>
    <r>
      <rPr>
        <rFont val="Calibri"/>
        <i val="0"/>
        <color theme="1"/>
        <sz val="11.0"/>
      </rPr>
      <t>value as %</t>
    </r>
  </si>
  <si>
    <r>
      <rPr>
        <rFont val="Calibri"/>
        <color theme="1"/>
      </rPr>
      <t>P(x</t>
    </r>
    <r>
      <rPr>
        <rFont val="Calibri"/>
        <color theme="1"/>
        <sz val="11.0"/>
      </rPr>
      <t>≤</t>
    </r>
    <r>
      <rPr>
        <rFont val="Calibri"/>
        <color theme="1"/>
        <sz val="10.0"/>
      </rPr>
      <t>14)</t>
    </r>
  </si>
  <si>
    <r>
      <rPr>
        <rFont val="Calibri"/>
        <color theme="1"/>
      </rPr>
      <t>P(x</t>
    </r>
    <r>
      <rPr>
        <rFont val="Calibri"/>
        <color theme="1"/>
        <sz val="11.0"/>
      </rPr>
      <t>≤7)</t>
    </r>
  </si>
  <si>
    <r>
      <rPr>
        <rFont val="Calibri"/>
        <color theme="1"/>
      </rPr>
      <t>P(x</t>
    </r>
    <r>
      <rPr>
        <rFont val="Calibri"/>
        <color theme="1"/>
        <sz val="11.0"/>
      </rPr>
      <t>≤</t>
    </r>
    <r>
      <rPr>
        <rFont val="Calibri"/>
        <color theme="1"/>
        <sz val="13.0"/>
      </rPr>
      <t>3)</t>
    </r>
  </si>
  <si>
    <r>
      <rPr>
        <rFont val="Calibri"/>
        <color theme="1"/>
      </rPr>
      <t>P(x</t>
    </r>
    <r>
      <rPr>
        <rFont val="Calibri"/>
        <color theme="1"/>
        <sz val="11.0"/>
      </rPr>
      <t>≥15)</t>
    </r>
  </si>
  <si>
    <r>
      <rPr>
        <rFont val="Calibri"/>
        <color theme="1"/>
      </rPr>
      <t>P(</t>
    </r>
    <r>
      <rPr>
        <rFont val="Calibri"/>
        <color theme="1"/>
        <sz val="11.0"/>
      </rPr>
      <t>≥8)</t>
    </r>
  </si>
  <si>
    <r>
      <rPr>
        <rFont val="Calibri"/>
        <color theme="1"/>
      </rPr>
      <t>P(</t>
    </r>
    <r>
      <rPr>
        <rFont val="Calibri"/>
        <color theme="1"/>
        <sz val="11.0"/>
      </rPr>
      <t>≥</t>
    </r>
    <r>
      <rPr>
        <rFont val="Calibri"/>
        <color theme="1"/>
        <sz val="13.0"/>
      </rPr>
      <t>2)</t>
    </r>
  </si>
  <si>
    <t>p-value</t>
  </si>
  <si>
    <t>p-value as %</t>
  </si>
  <si>
    <r>
      <rPr>
        <rFont val="Calibri"/>
        <color theme="1"/>
      </rPr>
      <t>P(x</t>
    </r>
    <r>
      <rPr>
        <rFont val="Calibri"/>
        <color theme="1"/>
        <sz val="11.0"/>
      </rPr>
      <t>≤2</t>
    </r>
    <r>
      <rPr>
        <rFont val="Calibri"/>
        <color theme="1"/>
        <sz val="9.0"/>
      </rPr>
      <t>)</t>
    </r>
  </si>
  <si>
    <r>
      <rPr>
        <rFont val="Calibri"/>
        <color theme="1"/>
      </rPr>
      <t>P(x</t>
    </r>
    <r>
      <rPr>
        <rFont val="Calibri"/>
        <color theme="1"/>
        <sz val="11.0"/>
      </rPr>
      <t>≤1</t>
    </r>
    <r>
      <rPr>
        <rFont val="Calibri"/>
        <color theme="1"/>
        <sz val="9.0"/>
      </rPr>
      <t>)</t>
    </r>
  </si>
  <si>
    <r>
      <rPr>
        <rFont val="Calibri"/>
        <color theme="1"/>
      </rPr>
      <t>P(x</t>
    </r>
    <r>
      <rPr>
        <rFont val="Calibri"/>
        <color theme="1"/>
        <sz val="11.0"/>
      </rPr>
      <t>≤</t>
    </r>
    <r>
      <rPr>
        <rFont val="Calibri"/>
        <color theme="1"/>
        <sz val="13.0"/>
      </rPr>
      <t>0)</t>
    </r>
  </si>
  <si>
    <t>Expressions of affection or friendship</t>
  </si>
  <si>
    <r>
      <rPr>
        <rFont val="Calibri"/>
        <color theme="1"/>
      </rPr>
      <t>P(x</t>
    </r>
    <r>
      <rPr>
        <rFont val="Calibri"/>
        <color theme="1"/>
        <sz val="11.0"/>
      </rPr>
      <t>≤</t>
    </r>
    <r>
      <rPr>
        <rFont val="Calibri"/>
        <color theme="1"/>
        <sz val="10.0"/>
      </rPr>
      <t>3)</t>
    </r>
  </si>
  <si>
    <r>
      <rPr>
        <rFont val="Calibri"/>
        <color theme="1"/>
      </rPr>
      <t>P(x</t>
    </r>
    <r>
      <rPr>
        <rFont val="Calibri"/>
        <color theme="1"/>
        <sz val="11.0"/>
      </rPr>
      <t>≤</t>
    </r>
    <r>
      <rPr>
        <rFont val="Calibri"/>
        <color theme="1"/>
        <sz val="10.0"/>
      </rPr>
      <t>3)</t>
    </r>
  </si>
  <si>
    <r>
      <rPr>
        <rFont val="Calibri"/>
        <color theme="1"/>
      </rPr>
      <t>P(x</t>
    </r>
    <r>
      <rPr>
        <rFont val="Calibri"/>
        <color theme="1"/>
        <sz val="11.0"/>
      </rPr>
      <t>≤</t>
    </r>
    <r>
      <rPr>
        <rFont val="Calibri"/>
        <color theme="1"/>
        <sz val="11.0"/>
      </rPr>
      <t>1)</t>
    </r>
  </si>
  <si>
    <t>Second-person blame</t>
  </si>
  <si>
    <r>
      <rPr>
        <rFont val="Calibri"/>
        <color theme="1"/>
      </rPr>
      <t>P(x</t>
    </r>
    <r>
      <rPr>
        <rFont val="Calibri"/>
        <color theme="1"/>
        <sz val="11.0"/>
      </rPr>
      <t>≤</t>
    </r>
    <r>
      <rPr>
        <rFont val="Calibri"/>
        <color theme="1"/>
        <sz val="8.0"/>
      </rPr>
      <t>0)</t>
    </r>
  </si>
  <si>
    <r>
      <rPr>
        <rFont val="Calibri"/>
        <color theme="1"/>
      </rPr>
      <t>P(x</t>
    </r>
    <r>
      <rPr>
        <rFont val="Calibri"/>
        <color theme="1"/>
        <sz val="11.0"/>
      </rPr>
      <t>≤0)</t>
    </r>
  </si>
  <si>
    <r>
      <rPr>
        <rFont val="Calibri"/>
        <color theme="1"/>
      </rPr>
      <t>(Px</t>
    </r>
    <r>
      <rPr>
        <rFont val="Calibri"/>
        <color theme="1"/>
        <sz val="11.0"/>
      </rPr>
      <t>≤0)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</si>
</sst>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3" fontId="3" numFmtId="0" xfId="0" applyBorder="1" applyFill="1" applyFont="1"/>
    <xf borderId="0" fillId="0" fontId="3" numFmtId="10" xfId="0" applyFont="1" applyNumberFormat="1"/>
    <xf borderId="1" fillId="0" fontId="3" numFmtId="0" xfId="0" applyBorder="1" applyFont="1"/>
    <xf borderId="0" fillId="0" fontId="3" numFmtId="0" xfId="0" applyFont="1"/>
    <xf borderId="0" fillId="0" fontId="4" numFmtId="0" xfId="0" applyAlignment="1" applyFont="1">
      <alignment horizontal="center"/>
    </xf>
    <xf borderId="1" fillId="4" fontId="3" numFmtId="49" xfId="0" applyBorder="1" applyFill="1" applyFont="1" applyNumberFormat="1"/>
    <xf borderId="1" fillId="4" fontId="3" numFmtId="0" xfId="0" applyBorder="1" applyFont="1"/>
    <xf borderId="1" fillId="5" fontId="3" numFmtId="0" xfId="0" applyBorder="1" applyFill="1" applyFont="1"/>
    <xf borderId="0" fillId="0" fontId="4" numFmtId="0" xfId="0" applyFont="1"/>
    <xf borderId="1" fillId="4" fontId="3" numFmtId="10" xfId="0" applyBorder="1" applyFont="1" applyNumberFormat="1"/>
    <xf borderId="1" fillId="5" fontId="3" numFmtId="9" xfId="0" applyBorder="1" applyFont="1" applyNumberFormat="1"/>
    <xf borderId="0" fillId="0" fontId="3" numFmtId="9" xfId="0" applyFont="1" applyNumberFormat="1"/>
    <xf borderId="0" fillId="0" fontId="3" numFmtId="11" xfId="0" applyFont="1" applyNumberFormat="1"/>
    <xf borderId="1" fillId="5" fontId="3" numFmtId="49" xfId="0" applyBorder="1" applyFont="1" applyNumberFormat="1"/>
    <xf borderId="1" fillId="4" fontId="3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Expected and Observed Frequencies of Third Person Contrasts in the Pastoral Letters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Expected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'Paul and Pastorals Poisson'!$N$94:$N$96</c:f>
            </c:strRef>
          </c:cat>
          <c:val>
            <c:numRef>
              <c:f>'Paul and Pastorals Poisson'!$O$94:$O$96</c:f>
              <c:numCache/>
            </c:numRef>
          </c:val>
        </c:ser>
        <c:ser>
          <c:idx val="1"/>
          <c:order val="1"/>
          <c:tx>
            <c:v>Observed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'Paul and Pastorals Poisson'!$N$94:$N$96</c:f>
            </c:strRef>
          </c:cat>
          <c:val>
            <c:numRef>
              <c:f>'Paul and Pastorals Poisson'!$P$94:$P$96</c:f>
              <c:numCache/>
            </c:numRef>
          </c:val>
        </c:ser>
        <c:axId val="1194070335"/>
        <c:axId val="1405836927"/>
      </c:barChart>
      <c:catAx>
        <c:axId val="119407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05836927"/>
      </c:catAx>
      <c:valAx>
        <c:axId val="14058369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9407033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Expected and Observed Frequencies of Declarations of Fact in the Pastoral Letters</a:t>
            </a:r>
          </a:p>
        </c:rich>
      </c:tx>
      <c:overlay val="0"/>
    </c:title>
    <c:plotArea>
      <c:layout>
        <c:manualLayout>
          <c:xMode val="edge"/>
          <c:yMode val="edge"/>
          <c:x val="0.0525252833578436"/>
          <c:y val="0.2600925925925926"/>
          <c:w val="0.9031709260735002"/>
          <c:h val="0.5358639545056868"/>
        </c:manualLayout>
      </c:layout>
      <c:barChart>
        <c:barDir val="col"/>
        <c:ser>
          <c:idx val="0"/>
          <c:order val="0"/>
          <c:tx>
            <c:v>Expected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'Paul and Pastorals Poisson'!$N$99:$N$101</c:f>
            </c:strRef>
          </c:cat>
          <c:val>
            <c:numRef>
              <c:f>'Paul and Pastorals Poisson'!$O$99:$O$101</c:f>
              <c:numCache/>
            </c:numRef>
          </c:val>
        </c:ser>
        <c:ser>
          <c:idx val="1"/>
          <c:order val="1"/>
          <c:tx>
            <c:v>Observed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'Paul and Pastorals Poisson'!$N$99:$N$101</c:f>
            </c:strRef>
          </c:cat>
          <c:val>
            <c:numRef>
              <c:f>'Paul and Pastorals Poisson'!$P$99:$P$101</c:f>
              <c:numCache/>
            </c:numRef>
          </c:val>
        </c:ser>
        <c:axId val="1329946992"/>
        <c:axId val="1184336046"/>
      </c:barChart>
      <c:catAx>
        <c:axId val="132994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84336046"/>
      </c:catAx>
      <c:valAx>
        <c:axId val="11843360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2994699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Expected and Observed Frequencies of Inferences in the Pastoral Letters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Expected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'Paul and Pastorals Poisson'!$N$104:$N$106</c:f>
            </c:strRef>
          </c:cat>
          <c:val>
            <c:numRef>
              <c:f>'Paul and Pastorals Poisson'!$O$104:$O$106</c:f>
              <c:numCache/>
            </c:numRef>
          </c:val>
        </c:ser>
        <c:ser>
          <c:idx val="1"/>
          <c:order val="1"/>
          <c:tx>
            <c:v>Observed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'Paul and Pastorals Poisson'!$N$104:$N$106</c:f>
            </c:strRef>
          </c:cat>
          <c:val>
            <c:numRef>
              <c:f>'Paul and Pastorals Poisson'!$P$104:$P$106</c:f>
              <c:numCache/>
            </c:numRef>
          </c:val>
        </c:ser>
        <c:axId val="578843368"/>
        <c:axId val="1886436198"/>
      </c:barChart>
      <c:catAx>
        <c:axId val="578843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86436198"/>
      </c:catAx>
      <c:valAx>
        <c:axId val="18864361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7884336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Expected and Observed Frequencies of Expressions of Affection or Friendship in the Pastoral Letters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Expected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'Paul and Pastorals Poisson'!$N$110:$N$112</c:f>
            </c:strRef>
          </c:cat>
          <c:val>
            <c:numRef>
              <c:f>'Paul and Pastorals Poisson'!$O$110:$O$112</c:f>
              <c:numCache/>
            </c:numRef>
          </c:val>
        </c:ser>
        <c:ser>
          <c:idx val="1"/>
          <c:order val="1"/>
          <c:tx>
            <c:v>Observed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'Paul and Pastorals Poisson'!$N$110:$N$112</c:f>
            </c:strRef>
          </c:cat>
          <c:val>
            <c:numRef>
              <c:f>'Paul and Pastorals Poisson'!$P$110:$P$112</c:f>
              <c:numCache/>
            </c:numRef>
          </c:val>
        </c:ser>
        <c:axId val="218245492"/>
        <c:axId val="185350969"/>
      </c:barChart>
      <c:catAx>
        <c:axId val="218245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5350969"/>
      </c:catAx>
      <c:valAx>
        <c:axId val="185350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824549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Expected and Observed Frequencies of Second-Person Blame in the Pastoral Letters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Expected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'Paul and Pastorals Poisson'!$N$115:$N$117</c:f>
            </c:strRef>
          </c:cat>
          <c:val>
            <c:numRef>
              <c:f>'Paul and Pastorals Poisson'!$O$115:$O$117</c:f>
              <c:numCache/>
            </c:numRef>
          </c:val>
        </c:ser>
        <c:ser>
          <c:idx val="1"/>
          <c:order val="1"/>
          <c:tx>
            <c:v>Observed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'Paul and Pastorals Poisson'!$N$115:$N$117</c:f>
            </c:strRef>
          </c:cat>
          <c:val>
            <c:numRef>
              <c:f>'Paul and Pastorals Poisson'!$P$115:$P$117</c:f>
              <c:numCache/>
            </c:numRef>
          </c:val>
        </c:ser>
        <c:axId val="1841644889"/>
        <c:axId val="1732973019"/>
      </c:barChart>
      <c:catAx>
        <c:axId val="18416448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32973019"/>
      </c:catAx>
      <c:valAx>
        <c:axId val="17329730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4164488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1343025</xdr:colOff>
      <xdr:row>87</xdr:row>
      <xdr:rowOff>171450</xdr:rowOff>
    </xdr:from>
    <xdr:ext cx="4419600" cy="2762250"/>
    <xdr:graphicFrame>
      <xdr:nvGraphicFramePr>
        <xdr:cNvPr id="41018545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1400175</xdr:colOff>
      <xdr:row>104</xdr:row>
      <xdr:rowOff>9525</xdr:rowOff>
    </xdr:from>
    <xdr:ext cx="4429125" cy="2619375"/>
    <xdr:graphicFrame>
      <xdr:nvGraphicFramePr>
        <xdr:cNvPr id="48611106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1190625</xdr:colOff>
      <xdr:row>120</xdr:row>
      <xdr:rowOff>0</xdr:rowOff>
    </xdr:from>
    <xdr:ext cx="4733925" cy="2714625"/>
    <xdr:graphicFrame>
      <xdr:nvGraphicFramePr>
        <xdr:cNvPr id="27988791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16</xdr:col>
      <xdr:colOff>1076325</xdr:colOff>
      <xdr:row>136</xdr:row>
      <xdr:rowOff>114300</xdr:rowOff>
    </xdr:from>
    <xdr:ext cx="4895850" cy="2752725"/>
    <xdr:graphicFrame>
      <xdr:nvGraphicFramePr>
        <xdr:cNvPr id="114659338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76200</xdr:colOff>
      <xdr:row>120</xdr:row>
      <xdr:rowOff>76200</xdr:rowOff>
    </xdr:from>
    <xdr:ext cx="4448175" cy="2676525"/>
    <xdr:graphicFrame>
      <xdr:nvGraphicFramePr>
        <xdr:cNvPr id="266142664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18</xdr:col>
      <xdr:colOff>66675</xdr:colOff>
      <xdr:row>142</xdr:row>
      <xdr:rowOff>57150</xdr:rowOff>
    </xdr:from>
    <xdr:ext cx="952500" cy="266700"/>
    <xdr:sp>
      <xdr:nvSpPr>
        <xdr:cNvPr id="3" name="Shape 3"/>
        <xdr:cNvSpPr txBox="1"/>
      </xdr:nvSpPr>
      <xdr:spPr>
        <a:xfrm>
          <a:off x="4871365" y="3647720"/>
          <a:ext cx="94927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1"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p</a:t>
          </a:r>
          <a:r>
            <a:rPr i="1"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i="0"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= 25.67%</a:t>
          </a:r>
          <a:endParaRPr i="1" sz="1100">
            <a:solidFill>
              <a:srgbClr val="00B05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6.71"/>
    <col customWidth="1" min="16" max="22" width="26.29"/>
    <col customWidth="1" min="23" max="26" width="8.71"/>
  </cols>
  <sheetData>
    <row r="1" ht="14.25" customHeight="1">
      <c r="A1" s="1" t="s">
        <v>0</v>
      </c>
    </row>
    <row r="2" ht="14.25" customHeight="1">
      <c r="B2" s="2" t="s">
        <v>1</v>
      </c>
      <c r="C2" s="2" t="s">
        <v>2</v>
      </c>
      <c r="D2" s="2" t="s">
        <v>3</v>
      </c>
      <c r="F2" s="2" t="s">
        <v>4</v>
      </c>
      <c r="G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" t="s">
        <v>19</v>
      </c>
    </row>
    <row r="3" ht="14.25" customHeight="1">
      <c r="A3" s="2" t="s">
        <v>20</v>
      </c>
      <c r="B3" s="3">
        <v>7.0</v>
      </c>
      <c r="C3" s="3">
        <v>7.0</v>
      </c>
      <c r="D3" s="3">
        <v>5.0</v>
      </c>
      <c r="E3" s="3"/>
      <c r="F3" s="3">
        <v>2.0</v>
      </c>
      <c r="G3" s="3">
        <v>0.0</v>
      </c>
      <c r="H3" s="3"/>
      <c r="I3" s="3">
        <v>6.0</v>
      </c>
      <c r="J3" s="3">
        <v>16.0</v>
      </c>
      <c r="K3" s="3">
        <v>4.0</v>
      </c>
      <c r="L3" s="3">
        <v>3.0</v>
      </c>
      <c r="M3" s="3">
        <v>2.0</v>
      </c>
      <c r="N3" s="3">
        <v>22.0</v>
      </c>
      <c r="O3" s="3">
        <v>3.0</v>
      </c>
      <c r="P3" s="3">
        <v>7.0</v>
      </c>
      <c r="Q3" s="3">
        <v>0.0</v>
      </c>
      <c r="R3" s="3">
        <v>0.0</v>
      </c>
      <c r="S3" s="3">
        <v>4.0</v>
      </c>
      <c r="T3" s="3">
        <v>13.0</v>
      </c>
      <c r="U3" s="3">
        <v>0.0</v>
      </c>
      <c r="V3" s="1">
        <f t="shared" ref="V3:V12" si="1">SUM(B3:U3)</f>
        <v>101</v>
      </c>
    </row>
    <row r="4" ht="14.25" customHeight="1">
      <c r="A4" s="2" t="s">
        <v>21</v>
      </c>
      <c r="B4" s="3">
        <v>14.0</v>
      </c>
      <c r="C4" s="3">
        <v>18.0</v>
      </c>
      <c r="D4" s="3">
        <v>10.0</v>
      </c>
      <c r="E4" s="3"/>
      <c r="F4" s="3">
        <v>11.0</v>
      </c>
      <c r="G4" s="3">
        <v>7.0</v>
      </c>
      <c r="H4" s="3"/>
      <c r="I4" s="3">
        <v>4.0</v>
      </c>
      <c r="J4" s="3">
        <v>13.0</v>
      </c>
      <c r="K4" s="3">
        <v>3.0</v>
      </c>
      <c r="L4" s="3">
        <v>4.0</v>
      </c>
      <c r="M4" s="3">
        <v>6.0</v>
      </c>
      <c r="N4" s="3">
        <v>15.0</v>
      </c>
      <c r="O4" s="3">
        <v>7.0</v>
      </c>
      <c r="P4" s="3">
        <v>0.0</v>
      </c>
      <c r="Q4" s="3">
        <v>9.0</v>
      </c>
      <c r="R4" s="3">
        <v>1.0</v>
      </c>
      <c r="S4" s="3">
        <v>5.0</v>
      </c>
      <c r="T4" s="3">
        <v>9.0</v>
      </c>
      <c r="U4" s="3">
        <v>1.0</v>
      </c>
      <c r="V4" s="1">
        <f t="shared" si="1"/>
        <v>137</v>
      </c>
    </row>
    <row r="5" ht="14.25" customHeight="1">
      <c r="A5" s="2" t="s">
        <v>22</v>
      </c>
      <c r="B5" s="3">
        <v>30.0</v>
      </c>
      <c r="C5" s="3">
        <v>34.0</v>
      </c>
      <c r="D5" s="3">
        <v>28.0</v>
      </c>
      <c r="E5" s="3"/>
      <c r="F5" s="3">
        <v>15.0</v>
      </c>
      <c r="G5" s="3">
        <v>14.0</v>
      </c>
      <c r="H5" s="3"/>
      <c r="I5" s="3">
        <v>15.0</v>
      </c>
      <c r="J5" s="3">
        <v>53.0</v>
      </c>
      <c r="K5" s="3">
        <v>13.0</v>
      </c>
      <c r="L5" s="3">
        <v>4.0</v>
      </c>
      <c r="M5" s="3">
        <v>13.0</v>
      </c>
      <c r="N5" s="3">
        <v>25.0</v>
      </c>
      <c r="O5" s="3">
        <v>1.0</v>
      </c>
      <c r="P5" s="3">
        <v>2.0</v>
      </c>
      <c r="Q5" s="3">
        <v>15.0</v>
      </c>
      <c r="R5" s="3">
        <v>3.0</v>
      </c>
      <c r="S5" s="3">
        <v>5.0</v>
      </c>
      <c r="T5" s="3">
        <v>19.0</v>
      </c>
      <c r="U5" s="3">
        <v>0.0</v>
      </c>
      <c r="V5" s="1">
        <f t="shared" si="1"/>
        <v>289</v>
      </c>
    </row>
    <row r="6" ht="14.25" customHeight="1">
      <c r="A6" s="2" t="s">
        <v>23</v>
      </c>
      <c r="B6" s="3">
        <v>6.0</v>
      </c>
      <c r="C6" s="3">
        <v>30.0</v>
      </c>
      <c r="D6" s="3">
        <v>25.0</v>
      </c>
      <c r="E6" s="3"/>
      <c r="F6" s="3">
        <v>11.0</v>
      </c>
      <c r="G6" s="3">
        <v>4.0</v>
      </c>
      <c r="H6" s="3"/>
      <c r="I6" s="3">
        <v>15.0</v>
      </c>
      <c r="J6" s="3">
        <v>7.0</v>
      </c>
      <c r="K6" s="3">
        <v>17.0</v>
      </c>
      <c r="L6" s="3">
        <v>2.0</v>
      </c>
      <c r="M6" s="3">
        <v>1.0</v>
      </c>
      <c r="N6" s="3">
        <v>8.0</v>
      </c>
      <c r="O6" s="3">
        <v>4.0</v>
      </c>
      <c r="P6" s="3">
        <v>5.0</v>
      </c>
      <c r="Q6" s="3">
        <v>8.0</v>
      </c>
      <c r="R6" s="3">
        <v>6.0</v>
      </c>
      <c r="S6" s="3">
        <v>6.0</v>
      </c>
      <c r="T6" s="3">
        <v>15.0</v>
      </c>
      <c r="U6" s="3">
        <v>3.0</v>
      </c>
      <c r="V6" s="1">
        <f t="shared" si="1"/>
        <v>173</v>
      </c>
    </row>
    <row r="7" ht="14.25" customHeight="1">
      <c r="A7" s="2" t="s">
        <v>24</v>
      </c>
      <c r="B7" s="3">
        <v>34.0</v>
      </c>
      <c r="C7" s="3">
        <v>10.0</v>
      </c>
      <c r="D7" s="3">
        <v>22.0</v>
      </c>
      <c r="E7" s="3"/>
      <c r="F7" s="3">
        <v>38.0</v>
      </c>
      <c r="G7" s="3">
        <v>19.0</v>
      </c>
      <c r="H7" s="3"/>
      <c r="I7" s="3">
        <v>25.0</v>
      </c>
      <c r="J7" s="3">
        <v>41.0</v>
      </c>
      <c r="K7" s="3">
        <v>8.0</v>
      </c>
      <c r="L7" s="3">
        <v>6.0</v>
      </c>
      <c r="M7" s="3">
        <v>6.0</v>
      </c>
      <c r="N7" s="3">
        <v>11.0</v>
      </c>
      <c r="O7" s="3">
        <v>1.0</v>
      </c>
      <c r="P7" s="3">
        <v>6.0</v>
      </c>
      <c r="Q7" s="3">
        <v>4.0</v>
      </c>
      <c r="R7" s="3">
        <v>0.0</v>
      </c>
      <c r="S7" s="3">
        <v>5.0</v>
      </c>
      <c r="T7" s="3">
        <v>13.0</v>
      </c>
      <c r="U7" s="3">
        <v>1.0</v>
      </c>
      <c r="V7" s="1">
        <f t="shared" si="1"/>
        <v>250</v>
      </c>
    </row>
    <row r="8" ht="14.25" customHeight="1">
      <c r="A8" s="2" t="s">
        <v>25</v>
      </c>
      <c r="B8" s="3">
        <v>9.0</v>
      </c>
      <c r="C8" s="3">
        <v>18.0</v>
      </c>
      <c r="D8" s="3">
        <v>6.0</v>
      </c>
      <c r="E8" s="3"/>
      <c r="F8" s="3">
        <v>1.0</v>
      </c>
      <c r="G8" s="3">
        <v>0.0</v>
      </c>
      <c r="H8" s="3"/>
      <c r="I8" s="3">
        <v>7.0</v>
      </c>
      <c r="J8" s="3">
        <v>17.0</v>
      </c>
      <c r="K8" s="3">
        <v>4.0</v>
      </c>
      <c r="L8" s="3">
        <v>2.0</v>
      </c>
      <c r="M8" s="3">
        <v>1.0</v>
      </c>
      <c r="N8" s="3">
        <v>8.0</v>
      </c>
      <c r="O8" s="3">
        <v>5.0</v>
      </c>
      <c r="P8" s="3">
        <v>3.0</v>
      </c>
      <c r="Q8" s="3">
        <v>3.0</v>
      </c>
      <c r="R8" s="3">
        <v>1.0</v>
      </c>
      <c r="S8" s="3">
        <v>4.0</v>
      </c>
      <c r="T8" s="3">
        <v>16.0</v>
      </c>
      <c r="U8" s="3">
        <v>0.0</v>
      </c>
      <c r="V8" s="1">
        <f t="shared" si="1"/>
        <v>105</v>
      </c>
    </row>
    <row r="9" ht="14.25" customHeight="1">
      <c r="A9" s="2" t="s">
        <v>26</v>
      </c>
      <c r="B9" s="3">
        <v>0.0</v>
      </c>
      <c r="C9" s="3">
        <v>4.0</v>
      </c>
      <c r="D9" s="3">
        <v>5.0</v>
      </c>
      <c r="E9" s="3"/>
      <c r="F9" s="3">
        <v>0.0</v>
      </c>
      <c r="G9" s="3">
        <v>1.0</v>
      </c>
      <c r="H9" s="3"/>
      <c r="I9" s="3">
        <v>1.0</v>
      </c>
      <c r="J9" s="3">
        <v>0.0</v>
      </c>
      <c r="K9" s="3">
        <v>3.0</v>
      </c>
      <c r="L9" s="3">
        <v>0.0</v>
      </c>
      <c r="M9" s="3">
        <v>0.0</v>
      </c>
      <c r="N9" s="3">
        <v>1.0</v>
      </c>
      <c r="O9" s="3">
        <v>0.0</v>
      </c>
      <c r="P9" s="3">
        <v>1.0</v>
      </c>
      <c r="Q9" s="3">
        <v>0.0</v>
      </c>
      <c r="R9" s="3">
        <v>0.0</v>
      </c>
      <c r="S9" s="3">
        <v>3.0</v>
      </c>
      <c r="T9" s="3">
        <v>7.0</v>
      </c>
      <c r="U9" s="3">
        <v>1.0</v>
      </c>
      <c r="V9" s="1">
        <f t="shared" si="1"/>
        <v>27</v>
      </c>
    </row>
    <row r="10" ht="14.25" customHeight="1">
      <c r="A10" s="2" t="s">
        <v>27</v>
      </c>
      <c r="B10" s="4">
        <v>15.0</v>
      </c>
      <c r="C10" s="4">
        <v>6.0</v>
      </c>
      <c r="D10" s="4">
        <v>7.0</v>
      </c>
      <c r="E10" s="4"/>
      <c r="F10" s="4">
        <v>4.0</v>
      </c>
      <c r="G10" s="4">
        <v>2.0</v>
      </c>
      <c r="H10" s="4"/>
      <c r="I10" s="4">
        <v>2.0</v>
      </c>
      <c r="J10" s="4">
        <v>33.0</v>
      </c>
      <c r="K10" s="4">
        <v>1.0</v>
      </c>
      <c r="L10" s="4">
        <v>1.0</v>
      </c>
      <c r="M10" s="4">
        <v>4.0</v>
      </c>
      <c r="N10" s="4">
        <v>4.0</v>
      </c>
      <c r="O10" s="4">
        <v>8.0</v>
      </c>
      <c r="P10" s="4">
        <v>0.0</v>
      </c>
      <c r="Q10" s="4">
        <v>0.0</v>
      </c>
      <c r="R10" s="4">
        <v>0.0</v>
      </c>
      <c r="S10" s="4">
        <v>6.0</v>
      </c>
      <c r="T10" s="4">
        <v>3.0</v>
      </c>
      <c r="U10" s="4">
        <v>0.0</v>
      </c>
      <c r="V10" s="1">
        <f t="shared" si="1"/>
        <v>96</v>
      </c>
    </row>
    <row r="11" ht="14.25" customHeight="1">
      <c r="A11" s="2" t="s">
        <v>28</v>
      </c>
      <c r="B11" s="4">
        <v>8.0</v>
      </c>
      <c r="C11" s="4">
        <v>5.0</v>
      </c>
      <c r="D11" s="4">
        <v>4.0</v>
      </c>
      <c r="E11" s="4"/>
      <c r="F11" s="4">
        <v>2.0</v>
      </c>
      <c r="G11" s="4">
        <v>1.0</v>
      </c>
      <c r="H11" s="4"/>
      <c r="I11" s="4">
        <v>1.0</v>
      </c>
      <c r="J11" s="4">
        <v>24.0</v>
      </c>
      <c r="K11" s="4">
        <v>6.0</v>
      </c>
      <c r="L11" s="4">
        <v>0.0</v>
      </c>
      <c r="M11" s="4">
        <v>2.0</v>
      </c>
      <c r="N11" s="4">
        <v>5.0</v>
      </c>
      <c r="O11" s="4">
        <v>7.0</v>
      </c>
      <c r="P11" s="4">
        <v>1.0</v>
      </c>
      <c r="Q11" s="4">
        <v>0.0</v>
      </c>
      <c r="R11" s="4">
        <v>0.0</v>
      </c>
      <c r="S11" s="4">
        <v>0.0</v>
      </c>
      <c r="T11" s="4">
        <v>3.0</v>
      </c>
      <c r="U11" s="4">
        <v>0.0</v>
      </c>
      <c r="V11" s="1">
        <f t="shared" si="1"/>
        <v>69</v>
      </c>
    </row>
    <row r="12" ht="14.25" customHeight="1">
      <c r="A12" s="2" t="s">
        <v>29</v>
      </c>
      <c r="B12" s="4">
        <v>4.0</v>
      </c>
      <c r="C12" s="4">
        <v>1.0</v>
      </c>
      <c r="D12" s="4">
        <v>1.0</v>
      </c>
      <c r="E12" s="4"/>
      <c r="F12" s="4">
        <v>0.0</v>
      </c>
      <c r="G12" s="4">
        <v>0.0</v>
      </c>
      <c r="H12" s="4"/>
      <c r="I12" s="4">
        <v>0.0</v>
      </c>
      <c r="J12" s="4">
        <v>15.0</v>
      </c>
      <c r="K12" s="4">
        <v>3.0</v>
      </c>
      <c r="L12" s="4">
        <v>1.0</v>
      </c>
      <c r="M12" s="4">
        <v>0.0</v>
      </c>
      <c r="N12" s="4">
        <v>3.0</v>
      </c>
      <c r="O12" s="4">
        <v>1.0</v>
      </c>
      <c r="P12" s="4">
        <v>0.0</v>
      </c>
      <c r="Q12" s="4">
        <v>0.0</v>
      </c>
      <c r="R12" s="4">
        <v>0.0</v>
      </c>
      <c r="S12" s="4">
        <v>3.0</v>
      </c>
      <c r="T12" s="4">
        <v>1.0</v>
      </c>
      <c r="U12" s="4">
        <v>0.0</v>
      </c>
      <c r="V12" s="1">
        <f t="shared" si="1"/>
        <v>33</v>
      </c>
    </row>
    <row r="13" ht="14.25" customHeight="1"/>
    <row r="14" ht="14.25" customHeight="1">
      <c r="A14" s="1" t="s">
        <v>30</v>
      </c>
    </row>
    <row r="15" ht="14.25" customHeight="1">
      <c r="B15" s="2" t="s">
        <v>1</v>
      </c>
      <c r="C15" s="2" t="s">
        <v>2</v>
      </c>
      <c r="D15" s="2" t="s">
        <v>3</v>
      </c>
      <c r="F15" s="2" t="s">
        <v>4</v>
      </c>
      <c r="G15" s="2" t="s">
        <v>5</v>
      </c>
      <c r="I15" s="2" t="s">
        <v>6</v>
      </c>
      <c r="J15" s="2" t="s">
        <v>7</v>
      </c>
      <c r="K15" s="2" t="s">
        <v>8</v>
      </c>
      <c r="L15" s="2" t="s">
        <v>31</v>
      </c>
      <c r="M15" s="2" t="s">
        <v>32</v>
      </c>
      <c r="N15" s="2" t="s">
        <v>11</v>
      </c>
      <c r="O15" s="2" t="s">
        <v>12</v>
      </c>
      <c r="P15" s="2" t="s">
        <v>33</v>
      </c>
      <c r="Q15" s="2" t="s">
        <v>14</v>
      </c>
      <c r="R15" s="2" t="s">
        <v>15</v>
      </c>
      <c r="S15" s="2" t="s">
        <v>16</v>
      </c>
      <c r="T15" s="2" t="s">
        <v>17</v>
      </c>
      <c r="U15" s="2" t="s">
        <v>34</v>
      </c>
    </row>
    <row r="16" ht="14.25" customHeight="1">
      <c r="A16" s="2" t="s">
        <v>20</v>
      </c>
      <c r="B16" s="5">
        <f t="shared" ref="B16:B25" si="2">B3/V3</f>
        <v>0.06930693069</v>
      </c>
      <c r="C16" s="5">
        <f t="shared" ref="C16:C25" si="3">C3/V3</f>
        <v>0.06930693069</v>
      </c>
      <c r="D16" s="5">
        <f t="shared" ref="D16:D25" si="4">D3/V3</f>
        <v>0.0495049505</v>
      </c>
      <c r="E16" s="5"/>
      <c r="F16" s="5">
        <f t="shared" ref="F16:F25" si="5">F3/V3</f>
        <v>0.0198019802</v>
      </c>
      <c r="G16" s="5">
        <f t="shared" ref="G16:G25" si="6">G3/V3</f>
        <v>0</v>
      </c>
      <c r="H16" s="5"/>
      <c r="I16" s="5">
        <f t="shared" ref="I16:I25" si="7">I3/V3</f>
        <v>0.05940594059</v>
      </c>
      <c r="J16" s="5">
        <f t="shared" ref="J16:J25" si="8">J3/V3</f>
        <v>0.1584158416</v>
      </c>
      <c r="K16" s="5">
        <f t="shared" ref="K16:K25" si="9">K3/V3</f>
        <v>0.0396039604</v>
      </c>
      <c r="L16" s="5">
        <f t="shared" ref="L16:L25" si="10">L3/V3</f>
        <v>0.0297029703</v>
      </c>
      <c r="M16" s="5">
        <f t="shared" ref="M16:M25" si="11">M3/V3</f>
        <v>0.0198019802</v>
      </c>
      <c r="N16" s="5">
        <f t="shared" ref="N16:N25" si="12">N3/V3</f>
        <v>0.2178217822</v>
      </c>
      <c r="O16" s="5">
        <f t="shared" ref="O16:O25" si="13">O3/V3</f>
        <v>0.0297029703</v>
      </c>
      <c r="P16" s="5">
        <f t="shared" ref="P16:P25" si="14">P3/V3</f>
        <v>0.06930693069</v>
      </c>
      <c r="Q16" s="5">
        <f t="shared" ref="Q16:Q25" si="15">Q3/V3</f>
        <v>0</v>
      </c>
      <c r="R16" s="5">
        <f t="shared" ref="R16:R22" si="16">R3/V3</f>
        <v>0</v>
      </c>
      <c r="S16" s="5">
        <f t="shared" ref="S16:S25" si="17">S3/V3</f>
        <v>0.0396039604</v>
      </c>
      <c r="T16" s="5">
        <f t="shared" ref="T16:T25" si="18">T3/V3</f>
        <v>0.1287128713</v>
      </c>
      <c r="U16" s="5">
        <f t="shared" ref="U16:U22" si="19">U3/V3</f>
        <v>0</v>
      </c>
    </row>
    <row r="17" ht="14.25" customHeight="1">
      <c r="A17" s="2" t="s">
        <v>21</v>
      </c>
      <c r="B17" s="5">
        <f t="shared" si="2"/>
        <v>0.102189781</v>
      </c>
      <c r="C17" s="5">
        <f t="shared" si="3"/>
        <v>0.1313868613</v>
      </c>
      <c r="D17" s="5">
        <f t="shared" si="4"/>
        <v>0.07299270073</v>
      </c>
      <c r="E17" s="5"/>
      <c r="F17" s="5">
        <f t="shared" si="5"/>
        <v>0.0802919708</v>
      </c>
      <c r="G17" s="5">
        <f t="shared" si="6"/>
        <v>0.05109489051</v>
      </c>
      <c r="H17" s="5"/>
      <c r="I17" s="5">
        <f t="shared" si="7"/>
        <v>0.02919708029</v>
      </c>
      <c r="J17" s="5">
        <f t="shared" si="8"/>
        <v>0.09489051095</v>
      </c>
      <c r="K17" s="5">
        <f t="shared" si="9"/>
        <v>0.02189781022</v>
      </c>
      <c r="L17" s="5">
        <f t="shared" si="10"/>
        <v>0.02919708029</v>
      </c>
      <c r="M17" s="5">
        <f t="shared" si="11"/>
        <v>0.04379562044</v>
      </c>
      <c r="N17" s="5">
        <f t="shared" si="12"/>
        <v>0.1094890511</v>
      </c>
      <c r="O17" s="5">
        <f t="shared" si="13"/>
        <v>0.05109489051</v>
      </c>
      <c r="P17" s="5">
        <f t="shared" si="14"/>
        <v>0</v>
      </c>
      <c r="Q17" s="5">
        <f t="shared" si="15"/>
        <v>0.06569343066</v>
      </c>
      <c r="R17" s="5">
        <f t="shared" si="16"/>
        <v>0.007299270073</v>
      </c>
      <c r="S17" s="5">
        <f t="shared" si="17"/>
        <v>0.03649635036</v>
      </c>
      <c r="T17" s="5">
        <f t="shared" si="18"/>
        <v>0.06569343066</v>
      </c>
      <c r="U17" s="5">
        <f t="shared" si="19"/>
        <v>0.007299270073</v>
      </c>
    </row>
    <row r="18" ht="14.25" customHeight="1">
      <c r="A18" s="2" t="s">
        <v>22</v>
      </c>
      <c r="B18" s="5">
        <f t="shared" si="2"/>
        <v>0.1038062284</v>
      </c>
      <c r="C18" s="5">
        <f t="shared" si="3"/>
        <v>0.1176470588</v>
      </c>
      <c r="D18" s="5">
        <f t="shared" si="4"/>
        <v>0.09688581315</v>
      </c>
      <c r="E18" s="5"/>
      <c r="F18" s="5">
        <f t="shared" si="5"/>
        <v>0.05190311419</v>
      </c>
      <c r="G18" s="5">
        <f t="shared" si="6"/>
        <v>0.04844290657</v>
      </c>
      <c r="H18" s="5"/>
      <c r="I18" s="5">
        <f t="shared" si="7"/>
        <v>0.05190311419</v>
      </c>
      <c r="J18" s="5">
        <f t="shared" si="8"/>
        <v>0.1833910035</v>
      </c>
      <c r="K18" s="5">
        <f t="shared" si="9"/>
        <v>0.04498269896</v>
      </c>
      <c r="L18" s="5">
        <f t="shared" si="10"/>
        <v>0.01384083045</v>
      </c>
      <c r="M18" s="5">
        <f t="shared" si="11"/>
        <v>0.04498269896</v>
      </c>
      <c r="N18" s="5">
        <f t="shared" si="12"/>
        <v>0.08650519031</v>
      </c>
      <c r="O18" s="5">
        <f t="shared" si="13"/>
        <v>0.003460207612</v>
      </c>
      <c r="P18" s="5">
        <f t="shared" si="14"/>
        <v>0.006920415225</v>
      </c>
      <c r="Q18" s="5">
        <f t="shared" si="15"/>
        <v>0.05190311419</v>
      </c>
      <c r="R18" s="5">
        <f t="shared" si="16"/>
        <v>0.01038062284</v>
      </c>
      <c r="S18" s="5">
        <f t="shared" si="17"/>
        <v>0.01730103806</v>
      </c>
      <c r="T18" s="5">
        <f t="shared" si="18"/>
        <v>0.06574394464</v>
      </c>
      <c r="U18" s="5">
        <f t="shared" si="19"/>
        <v>0</v>
      </c>
    </row>
    <row r="19" ht="14.25" customHeight="1">
      <c r="A19" s="2" t="s">
        <v>23</v>
      </c>
      <c r="B19" s="5">
        <f t="shared" si="2"/>
        <v>0.03468208092</v>
      </c>
      <c r="C19" s="5">
        <f t="shared" si="3"/>
        <v>0.1734104046</v>
      </c>
      <c r="D19" s="5">
        <f t="shared" si="4"/>
        <v>0.1445086705</v>
      </c>
      <c r="E19" s="5"/>
      <c r="F19" s="5">
        <f t="shared" si="5"/>
        <v>0.06358381503</v>
      </c>
      <c r="G19" s="5">
        <f t="shared" si="6"/>
        <v>0.02312138728</v>
      </c>
      <c r="H19" s="5"/>
      <c r="I19" s="5">
        <f t="shared" si="7"/>
        <v>0.08670520231</v>
      </c>
      <c r="J19" s="5">
        <f t="shared" si="8"/>
        <v>0.04046242775</v>
      </c>
      <c r="K19" s="5">
        <f t="shared" si="9"/>
        <v>0.09826589595</v>
      </c>
      <c r="L19" s="5">
        <f t="shared" si="10"/>
        <v>0.01156069364</v>
      </c>
      <c r="M19" s="5">
        <f t="shared" si="11"/>
        <v>0.005780346821</v>
      </c>
      <c r="N19" s="5">
        <f t="shared" si="12"/>
        <v>0.04624277457</v>
      </c>
      <c r="O19" s="5">
        <f t="shared" si="13"/>
        <v>0.02312138728</v>
      </c>
      <c r="P19" s="5">
        <f t="shared" si="14"/>
        <v>0.0289017341</v>
      </c>
      <c r="Q19" s="5">
        <f t="shared" si="15"/>
        <v>0.04624277457</v>
      </c>
      <c r="R19" s="5">
        <f t="shared" si="16"/>
        <v>0.03468208092</v>
      </c>
      <c r="S19" s="5">
        <f t="shared" si="17"/>
        <v>0.03468208092</v>
      </c>
      <c r="T19" s="5">
        <f t="shared" si="18"/>
        <v>0.08670520231</v>
      </c>
      <c r="U19" s="5">
        <f t="shared" si="19"/>
        <v>0.01734104046</v>
      </c>
    </row>
    <row r="20" ht="14.25" customHeight="1">
      <c r="A20" s="2" t="s">
        <v>24</v>
      </c>
      <c r="B20" s="5">
        <f t="shared" si="2"/>
        <v>0.136</v>
      </c>
      <c r="C20" s="5">
        <f t="shared" si="3"/>
        <v>0.04</v>
      </c>
      <c r="D20" s="5">
        <f t="shared" si="4"/>
        <v>0.088</v>
      </c>
      <c r="E20" s="5"/>
      <c r="F20" s="5">
        <f t="shared" si="5"/>
        <v>0.152</v>
      </c>
      <c r="G20" s="5">
        <f t="shared" si="6"/>
        <v>0.076</v>
      </c>
      <c r="H20" s="5"/>
      <c r="I20" s="5">
        <f t="shared" si="7"/>
        <v>0.1</v>
      </c>
      <c r="J20" s="5">
        <f t="shared" si="8"/>
        <v>0.164</v>
      </c>
      <c r="K20" s="5">
        <f t="shared" si="9"/>
        <v>0.032</v>
      </c>
      <c r="L20" s="5">
        <f t="shared" si="10"/>
        <v>0.024</v>
      </c>
      <c r="M20" s="5">
        <f t="shared" si="11"/>
        <v>0.024</v>
      </c>
      <c r="N20" s="5">
        <f t="shared" si="12"/>
        <v>0.044</v>
      </c>
      <c r="O20" s="5">
        <f t="shared" si="13"/>
        <v>0.004</v>
      </c>
      <c r="P20" s="5">
        <f t="shared" si="14"/>
        <v>0.024</v>
      </c>
      <c r="Q20" s="5">
        <f t="shared" si="15"/>
        <v>0.016</v>
      </c>
      <c r="R20" s="5">
        <f t="shared" si="16"/>
        <v>0</v>
      </c>
      <c r="S20" s="5">
        <f t="shared" si="17"/>
        <v>0.02</v>
      </c>
      <c r="T20" s="5">
        <f t="shared" si="18"/>
        <v>0.052</v>
      </c>
      <c r="U20" s="5">
        <f t="shared" si="19"/>
        <v>0.004</v>
      </c>
    </row>
    <row r="21" ht="14.25" customHeight="1">
      <c r="A21" s="2" t="s">
        <v>25</v>
      </c>
      <c r="B21" s="5">
        <f t="shared" si="2"/>
        <v>0.08571428571</v>
      </c>
      <c r="C21" s="5">
        <f t="shared" si="3"/>
        <v>0.1714285714</v>
      </c>
      <c r="D21" s="5">
        <f t="shared" si="4"/>
        <v>0.05714285714</v>
      </c>
      <c r="E21" s="5"/>
      <c r="F21" s="5">
        <f t="shared" si="5"/>
        <v>0.009523809524</v>
      </c>
      <c r="G21" s="5">
        <f t="shared" si="6"/>
        <v>0</v>
      </c>
      <c r="H21" s="5"/>
      <c r="I21" s="5">
        <f t="shared" si="7"/>
        <v>0.06666666667</v>
      </c>
      <c r="J21" s="5">
        <f t="shared" si="8"/>
        <v>0.1619047619</v>
      </c>
      <c r="K21" s="5">
        <f t="shared" si="9"/>
        <v>0.0380952381</v>
      </c>
      <c r="L21" s="5">
        <f t="shared" si="10"/>
        <v>0.01904761905</v>
      </c>
      <c r="M21" s="5">
        <f t="shared" si="11"/>
        <v>0.009523809524</v>
      </c>
      <c r="N21" s="5">
        <f t="shared" si="12"/>
        <v>0.07619047619</v>
      </c>
      <c r="O21" s="5">
        <f t="shared" si="13"/>
        <v>0.04761904762</v>
      </c>
      <c r="P21" s="5">
        <f t="shared" si="14"/>
        <v>0.02857142857</v>
      </c>
      <c r="Q21" s="5">
        <f t="shared" si="15"/>
        <v>0.02857142857</v>
      </c>
      <c r="R21" s="5">
        <f t="shared" si="16"/>
        <v>0.009523809524</v>
      </c>
      <c r="S21" s="5">
        <f t="shared" si="17"/>
        <v>0.0380952381</v>
      </c>
      <c r="T21" s="5">
        <f t="shared" si="18"/>
        <v>0.1523809524</v>
      </c>
      <c r="U21" s="5">
        <f t="shared" si="19"/>
        <v>0</v>
      </c>
    </row>
    <row r="22" ht="14.25" customHeight="1">
      <c r="A22" s="2" t="s">
        <v>26</v>
      </c>
      <c r="B22" s="5">
        <f t="shared" si="2"/>
        <v>0</v>
      </c>
      <c r="C22" s="5">
        <f t="shared" si="3"/>
        <v>0.1481481481</v>
      </c>
      <c r="D22" s="5">
        <f t="shared" si="4"/>
        <v>0.1851851852</v>
      </c>
      <c r="E22" s="5"/>
      <c r="F22" s="5">
        <f t="shared" si="5"/>
        <v>0</v>
      </c>
      <c r="G22" s="5">
        <f t="shared" si="6"/>
        <v>0.03703703704</v>
      </c>
      <c r="H22" s="5"/>
      <c r="I22" s="5">
        <f t="shared" si="7"/>
        <v>0.03703703704</v>
      </c>
      <c r="J22" s="5">
        <f t="shared" si="8"/>
        <v>0</v>
      </c>
      <c r="K22" s="5">
        <f t="shared" si="9"/>
        <v>0.1111111111</v>
      </c>
      <c r="L22" s="5">
        <f t="shared" si="10"/>
        <v>0</v>
      </c>
      <c r="M22" s="5">
        <f t="shared" si="11"/>
        <v>0</v>
      </c>
      <c r="N22" s="5">
        <f t="shared" si="12"/>
        <v>0.03703703704</v>
      </c>
      <c r="O22" s="5">
        <f t="shared" si="13"/>
        <v>0</v>
      </c>
      <c r="P22" s="5">
        <f t="shared" si="14"/>
        <v>0.03703703704</v>
      </c>
      <c r="Q22" s="5">
        <f t="shared" si="15"/>
        <v>0</v>
      </c>
      <c r="R22" s="5">
        <f t="shared" si="16"/>
        <v>0</v>
      </c>
      <c r="S22" s="5">
        <f t="shared" si="17"/>
        <v>0.1111111111</v>
      </c>
      <c r="T22" s="5">
        <f t="shared" si="18"/>
        <v>0.2592592593</v>
      </c>
      <c r="U22" s="5">
        <f t="shared" si="19"/>
        <v>0.03703703704</v>
      </c>
    </row>
    <row r="23" ht="14.25" customHeight="1">
      <c r="A23" s="2" t="s">
        <v>27</v>
      </c>
      <c r="B23" s="5">
        <f t="shared" si="2"/>
        <v>0.15625</v>
      </c>
      <c r="C23" s="5">
        <f t="shared" si="3"/>
        <v>0.0625</v>
      </c>
      <c r="D23" s="5">
        <f t="shared" si="4"/>
        <v>0.07291666667</v>
      </c>
      <c r="E23" s="5"/>
      <c r="F23" s="5">
        <f t="shared" si="5"/>
        <v>0.04166666667</v>
      </c>
      <c r="G23" s="5">
        <f t="shared" si="6"/>
        <v>0.02083333333</v>
      </c>
      <c r="H23" s="5"/>
      <c r="I23" s="5">
        <f t="shared" si="7"/>
        <v>0.02083333333</v>
      </c>
      <c r="J23" s="5">
        <f t="shared" si="8"/>
        <v>0.34375</v>
      </c>
      <c r="K23" s="5">
        <f t="shared" si="9"/>
        <v>0.01041666667</v>
      </c>
      <c r="L23" s="5">
        <f t="shared" si="10"/>
        <v>0.01041666667</v>
      </c>
      <c r="M23" s="5">
        <f t="shared" si="11"/>
        <v>0.04166666667</v>
      </c>
      <c r="N23" s="5">
        <f t="shared" si="12"/>
        <v>0.04166666667</v>
      </c>
      <c r="O23" s="5">
        <f t="shared" si="13"/>
        <v>0.08333333333</v>
      </c>
      <c r="P23" s="5">
        <f t="shared" si="14"/>
        <v>0</v>
      </c>
      <c r="Q23" s="5">
        <f t="shared" si="15"/>
        <v>0</v>
      </c>
      <c r="R23" s="5">
        <f>R10/9</f>
        <v>0</v>
      </c>
      <c r="S23" s="5">
        <f t="shared" si="17"/>
        <v>0.0625</v>
      </c>
      <c r="T23" s="5">
        <f t="shared" si="18"/>
        <v>0.03125</v>
      </c>
      <c r="U23" s="5">
        <f>U12/V10</f>
        <v>0</v>
      </c>
    </row>
    <row r="24" ht="14.25" customHeight="1">
      <c r="A24" s="2" t="s">
        <v>28</v>
      </c>
      <c r="B24" s="5">
        <f t="shared" si="2"/>
        <v>0.115942029</v>
      </c>
      <c r="C24" s="5">
        <f t="shared" si="3"/>
        <v>0.07246376812</v>
      </c>
      <c r="D24" s="5">
        <f t="shared" si="4"/>
        <v>0.05797101449</v>
      </c>
      <c r="E24" s="5"/>
      <c r="F24" s="5">
        <f t="shared" si="5"/>
        <v>0.02898550725</v>
      </c>
      <c r="G24" s="5">
        <f t="shared" si="6"/>
        <v>0.01449275362</v>
      </c>
      <c r="H24" s="5"/>
      <c r="I24" s="5">
        <f t="shared" si="7"/>
        <v>0.01449275362</v>
      </c>
      <c r="J24" s="5">
        <f t="shared" si="8"/>
        <v>0.347826087</v>
      </c>
      <c r="K24" s="5">
        <f t="shared" si="9"/>
        <v>0.08695652174</v>
      </c>
      <c r="L24" s="5">
        <f t="shared" si="10"/>
        <v>0</v>
      </c>
      <c r="M24" s="5">
        <f t="shared" si="11"/>
        <v>0.02898550725</v>
      </c>
      <c r="N24" s="5">
        <f t="shared" si="12"/>
        <v>0.07246376812</v>
      </c>
      <c r="O24" s="5">
        <f t="shared" si="13"/>
        <v>0.1014492754</v>
      </c>
      <c r="P24" s="5">
        <f t="shared" si="14"/>
        <v>0.01449275362</v>
      </c>
      <c r="Q24" s="5">
        <f t="shared" si="15"/>
        <v>0</v>
      </c>
      <c r="R24" s="5">
        <f t="shared" ref="R24:R25" si="20">R11/V11</f>
        <v>0</v>
      </c>
      <c r="S24" s="5">
        <f t="shared" si="17"/>
        <v>0</v>
      </c>
      <c r="T24" s="5">
        <f t="shared" si="18"/>
        <v>0.04347826087</v>
      </c>
      <c r="U24" s="5">
        <f t="shared" ref="U24:U25" si="21">U11/V11</f>
        <v>0</v>
      </c>
    </row>
    <row r="25" ht="14.25" customHeight="1">
      <c r="A25" s="2" t="s">
        <v>29</v>
      </c>
      <c r="B25" s="5">
        <f t="shared" si="2"/>
        <v>0.1212121212</v>
      </c>
      <c r="C25" s="5">
        <f t="shared" si="3"/>
        <v>0.0303030303</v>
      </c>
      <c r="D25" s="5">
        <f t="shared" si="4"/>
        <v>0.0303030303</v>
      </c>
      <c r="E25" s="5"/>
      <c r="F25" s="5">
        <f t="shared" si="5"/>
        <v>0</v>
      </c>
      <c r="G25" s="5">
        <f t="shared" si="6"/>
        <v>0</v>
      </c>
      <c r="H25" s="5"/>
      <c r="I25" s="5">
        <f t="shared" si="7"/>
        <v>0</v>
      </c>
      <c r="J25" s="5">
        <f t="shared" si="8"/>
        <v>0.4545454545</v>
      </c>
      <c r="K25" s="5">
        <f t="shared" si="9"/>
        <v>0.09090909091</v>
      </c>
      <c r="L25" s="5">
        <f t="shared" si="10"/>
        <v>0.0303030303</v>
      </c>
      <c r="M25" s="5">
        <f t="shared" si="11"/>
        <v>0</v>
      </c>
      <c r="N25" s="5">
        <f t="shared" si="12"/>
        <v>0.09090909091</v>
      </c>
      <c r="O25" s="5">
        <f t="shared" si="13"/>
        <v>0.0303030303</v>
      </c>
      <c r="P25" s="5">
        <f t="shared" si="14"/>
        <v>0</v>
      </c>
      <c r="Q25" s="5">
        <f t="shared" si="15"/>
        <v>0</v>
      </c>
      <c r="R25" s="5">
        <f t="shared" si="20"/>
        <v>0</v>
      </c>
      <c r="S25" s="5">
        <f t="shared" si="17"/>
        <v>0.09090909091</v>
      </c>
      <c r="T25" s="5">
        <f t="shared" si="18"/>
        <v>0.0303030303</v>
      </c>
      <c r="U25" s="5">
        <f t="shared" si="21"/>
        <v>0</v>
      </c>
    </row>
    <row r="26" ht="14.25" customHeight="1"/>
    <row r="27" ht="14.25" customHeight="1">
      <c r="A27" s="1" t="s">
        <v>35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ht="14.25" customHeight="1">
      <c r="B28" s="5" t="s">
        <v>24</v>
      </c>
      <c r="C28" s="5" t="s">
        <v>22</v>
      </c>
      <c r="D28" s="5" t="s">
        <v>23</v>
      </c>
      <c r="E28" s="5"/>
      <c r="F28" s="5" t="s">
        <v>21</v>
      </c>
      <c r="G28" s="5" t="s">
        <v>20</v>
      </c>
      <c r="H28" s="5"/>
      <c r="I28" s="5" t="s">
        <v>25</v>
      </c>
      <c r="J28" s="5" t="s">
        <v>26</v>
      </c>
      <c r="K28" s="5" t="s">
        <v>27</v>
      </c>
      <c r="L28" s="5" t="s">
        <v>28</v>
      </c>
      <c r="M28" s="5" t="s">
        <v>29</v>
      </c>
    </row>
    <row r="29" ht="14.25" customHeight="1">
      <c r="A29" s="2" t="s">
        <v>36</v>
      </c>
      <c r="B29" s="2">
        <v>1.17</v>
      </c>
      <c r="C29" s="2">
        <v>1.03</v>
      </c>
      <c r="D29" s="2">
        <v>0.35</v>
      </c>
      <c r="F29" s="2">
        <v>1.4</v>
      </c>
      <c r="G29" s="2">
        <v>0.48</v>
      </c>
      <c r="I29" s="2">
        <v>1.29</v>
      </c>
      <c r="J29" s="2">
        <v>0.0</v>
      </c>
      <c r="K29" s="2">
        <v>1.9</v>
      </c>
      <c r="L29" s="2">
        <v>1.6</v>
      </c>
      <c r="M29" s="2">
        <v>1.3</v>
      </c>
    </row>
    <row r="30" ht="14.25" customHeight="1">
      <c r="A30" s="2" t="s">
        <v>37</v>
      </c>
      <c r="B30" s="2">
        <v>1.31</v>
      </c>
      <c r="C30" s="2">
        <v>0.51</v>
      </c>
      <c r="D30" s="2">
        <v>0.65</v>
      </c>
      <c r="F30" s="2">
        <v>1.1</v>
      </c>
      <c r="G30" s="2">
        <v>0.13</v>
      </c>
      <c r="I30" s="2">
        <v>0.14</v>
      </c>
      <c r="J30" s="2">
        <v>0.0</v>
      </c>
      <c r="K30" s="2">
        <v>0.5</v>
      </c>
      <c r="L30" s="2">
        <v>0.4</v>
      </c>
      <c r="M30" s="2">
        <v>0.0</v>
      </c>
    </row>
    <row r="31" ht="14.25" customHeight="1">
      <c r="A31" s="2" t="s">
        <v>38</v>
      </c>
      <c r="B31" s="2">
        <v>0.65</v>
      </c>
      <c r="C31" s="2">
        <v>0.48</v>
      </c>
      <c r="D31" s="2">
        <v>0.24</v>
      </c>
      <c r="F31" s="2">
        <v>0.7</v>
      </c>
      <c r="G31" s="2">
        <v>0.0</v>
      </c>
      <c r="I31" s="2">
        <v>0.0</v>
      </c>
      <c r="J31" s="2">
        <v>0.5</v>
      </c>
      <c r="K31" s="2">
        <v>0.25</v>
      </c>
      <c r="L31" s="2">
        <v>0.2</v>
      </c>
      <c r="M31" s="2">
        <v>0.0</v>
      </c>
    </row>
    <row r="32" ht="14.25" customHeight="1">
      <c r="A32" s="2" t="s">
        <v>6</v>
      </c>
      <c r="B32" s="2">
        <v>0.86</v>
      </c>
      <c r="C32" s="2">
        <v>0.51</v>
      </c>
      <c r="D32" s="2">
        <v>0.88</v>
      </c>
      <c r="F32" s="2">
        <v>0.4</v>
      </c>
      <c r="G32" s="2">
        <v>0.38</v>
      </c>
      <c r="I32" s="2">
        <v>0.78</v>
      </c>
      <c r="J32" s="2">
        <v>0.5</v>
      </c>
      <c r="K32" s="2">
        <v>0.25</v>
      </c>
      <c r="L32" s="2">
        <v>0.2</v>
      </c>
      <c r="M32" s="2">
        <v>0.0</v>
      </c>
    </row>
    <row r="33" ht="14.25" customHeight="1">
      <c r="A33" s="2" t="s">
        <v>39</v>
      </c>
      <c r="B33" s="2">
        <v>0.34</v>
      </c>
      <c r="C33" s="2">
        <v>1.17</v>
      </c>
      <c r="D33" s="2">
        <v>1.7</v>
      </c>
      <c r="F33" s="2">
        <v>1.8</v>
      </c>
      <c r="G33" s="2">
        <v>0.48</v>
      </c>
      <c r="I33" s="2">
        <v>2.57</v>
      </c>
      <c r="J33" s="2">
        <v>2.0</v>
      </c>
      <c r="K33" s="2">
        <v>0.75</v>
      </c>
      <c r="L33" s="2">
        <v>1.0</v>
      </c>
      <c r="M33" s="2">
        <v>0.33</v>
      </c>
    </row>
    <row r="34" ht="14.25" customHeight="1">
      <c r="A34" s="2" t="s">
        <v>40</v>
      </c>
      <c r="B34" s="2">
        <v>0.75</v>
      </c>
      <c r="C34" s="2">
        <v>0.96</v>
      </c>
      <c r="D34" s="2">
        <v>1.5</v>
      </c>
      <c r="F34" s="2">
        <v>1.0</v>
      </c>
      <c r="G34" s="2">
        <v>1.17</v>
      </c>
      <c r="I34" s="2">
        <v>0.86</v>
      </c>
      <c r="J34" s="2">
        <v>2.5</v>
      </c>
      <c r="K34" s="2">
        <v>0.88</v>
      </c>
      <c r="L34" s="2">
        <v>0.8</v>
      </c>
      <c r="M34" s="2">
        <v>0.33</v>
      </c>
    </row>
    <row r="35" ht="14.25" customHeight="1">
      <c r="A35" s="2" t="s">
        <v>41</v>
      </c>
      <c r="B35" s="2">
        <v>0.2</v>
      </c>
      <c r="C35" s="2">
        <v>0.13</v>
      </c>
      <c r="D35" s="2">
        <v>0.12</v>
      </c>
      <c r="F35" s="2">
        <v>0.4</v>
      </c>
      <c r="G35" s="2">
        <v>0.19</v>
      </c>
      <c r="I35" s="2">
        <v>0.29</v>
      </c>
      <c r="J35" s="2">
        <v>0.0</v>
      </c>
      <c r="K35" s="2">
        <v>0.13</v>
      </c>
      <c r="L35" s="2">
        <v>0.0</v>
      </c>
      <c r="M35" s="2">
        <v>0.33</v>
      </c>
    </row>
    <row r="36" ht="14.25" customHeight="1">
      <c r="A36" s="2" t="s">
        <v>42</v>
      </c>
      <c r="B36" s="2">
        <v>0.2</v>
      </c>
      <c r="C36" s="2">
        <v>0.49</v>
      </c>
      <c r="D36" s="2">
        <v>0.05</v>
      </c>
      <c r="F36" s="2">
        <v>0.6</v>
      </c>
      <c r="G36" s="2">
        <v>0.13</v>
      </c>
      <c r="I36" s="2">
        <v>0.14</v>
      </c>
      <c r="J36" s="2">
        <v>0.0</v>
      </c>
      <c r="K36" s="2">
        <v>0.5</v>
      </c>
      <c r="L36" s="2">
        <v>0.4</v>
      </c>
      <c r="M36" s="2">
        <v>0.0</v>
      </c>
    </row>
    <row r="37" ht="14.25" customHeight="1">
      <c r="A37" s="2" t="s">
        <v>43</v>
      </c>
      <c r="B37" s="2">
        <v>0.37</v>
      </c>
      <c r="C37" s="2">
        <v>0.86</v>
      </c>
      <c r="D37" s="2">
        <v>0.47</v>
      </c>
      <c r="F37" s="2">
        <v>1.5</v>
      </c>
      <c r="G37" s="2">
        <v>1.38</v>
      </c>
      <c r="I37" s="2">
        <v>1.14</v>
      </c>
      <c r="J37" s="2">
        <v>0.5</v>
      </c>
      <c r="K37" s="2">
        <v>0.5</v>
      </c>
      <c r="L37" s="2">
        <v>1.0</v>
      </c>
      <c r="M37" s="2">
        <v>1.0</v>
      </c>
    </row>
    <row r="38" ht="14.25" customHeight="1">
      <c r="A38" s="2" t="s">
        <v>44</v>
      </c>
      <c r="B38" s="2">
        <v>0.03</v>
      </c>
      <c r="C38" s="2">
        <v>0.03</v>
      </c>
      <c r="D38" s="2">
        <v>0.24</v>
      </c>
      <c r="F38" s="2">
        <v>0.7</v>
      </c>
      <c r="G38" s="2">
        <v>0.19</v>
      </c>
      <c r="I38" s="2">
        <v>0.71</v>
      </c>
      <c r="J38" s="2">
        <v>0.0</v>
      </c>
      <c r="K38" s="2">
        <v>1.0</v>
      </c>
      <c r="L38" s="2">
        <v>1.4</v>
      </c>
      <c r="M38" s="2">
        <v>0.33</v>
      </c>
    </row>
    <row r="39" ht="14.25" customHeight="1">
      <c r="A39" s="2" t="s">
        <v>7</v>
      </c>
      <c r="B39" s="2">
        <v>1.41</v>
      </c>
      <c r="C39" s="2">
        <v>1.82</v>
      </c>
      <c r="D39" s="2">
        <v>0.41</v>
      </c>
      <c r="F39" s="2">
        <v>1.3</v>
      </c>
      <c r="G39" s="2">
        <v>2.67</v>
      </c>
      <c r="I39" s="2">
        <v>2.42</v>
      </c>
      <c r="J39" s="2">
        <v>0.0</v>
      </c>
      <c r="K39" s="2">
        <v>4.1</v>
      </c>
      <c r="L39" s="2">
        <v>4.8</v>
      </c>
      <c r="M39" s="2">
        <v>5.0</v>
      </c>
    </row>
    <row r="40" ht="14.25" customHeight="1">
      <c r="A40" s="2" t="s">
        <v>8</v>
      </c>
      <c r="B40" s="2">
        <v>0.27</v>
      </c>
      <c r="C40" s="2">
        <v>0.45</v>
      </c>
      <c r="D40" s="2">
        <v>1.0</v>
      </c>
      <c r="F40" s="2">
        <v>0.3</v>
      </c>
      <c r="G40" s="2">
        <v>0.25</v>
      </c>
      <c r="I40" s="2">
        <v>0.57</v>
      </c>
      <c r="J40" s="2">
        <v>1.5</v>
      </c>
      <c r="K40" s="2">
        <v>0.13</v>
      </c>
      <c r="L40" s="2">
        <v>1.2</v>
      </c>
      <c r="M40" s="2">
        <v>1.0</v>
      </c>
    </row>
    <row r="41" ht="14.25" customHeight="1">
      <c r="A41" s="2" t="s">
        <v>45</v>
      </c>
      <c r="B41" s="2">
        <v>0.44</v>
      </c>
      <c r="C41" s="2">
        <v>0.66</v>
      </c>
      <c r="D41" s="2">
        <v>0.88</v>
      </c>
      <c r="F41" s="2">
        <v>0.9</v>
      </c>
      <c r="G41" s="2">
        <v>0.81</v>
      </c>
      <c r="I41" s="2">
        <v>2.29</v>
      </c>
      <c r="J41" s="2">
        <v>4.0</v>
      </c>
      <c r="K41" s="2">
        <v>0.38</v>
      </c>
      <c r="L41" s="2">
        <v>0.6</v>
      </c>
      <c r="M41" s="2">
        <v>0.33</v>
      </c>
    </row>
    <row r="42" ht="14.25" customHeight="1">
      <c r="A42" s="2" t="s">
        <v>46</v>
      </c>
      <c r="B42" s="2">
        <v>0.03</v>
      </c>
      <c r="C42" s="2">
        <v>0.0</v>
      </c>
      <c r="D42" s="2">
        <v>0.18</v>
      </c>
      <c r="F42" s="2">
        <v>0.1</v>
      </c>
      <c r="G42" s="2">
        <v>0.0</v>
      </c>
      <c r="I42" s="2">
        <v>0.0</v>
      </c>
      <c r="J42" s="2">
        <v>0.5</v>
      </c>
      <c r="K42" s="2">
        <v>0.0</v>
      </c>
      <c r="L42" s="2">
        <v>0.0</v>
      </c>
      <c r="M42" s="2">
        <v>0.0</v>
      </c>
    </row>
    <row r="43" ht="14.25" customHeight="1">
      <c r="A43" s="2" t="s">
        <v>47</v>
      </c>
      <c r="B43" s="2">
        <v>0.2</v>
      </c>
      <c r="C43" s="2">
        <v>0.07</v>
      </c>
      <c r="D43" s="2">
        <v>0.29</v>
      </c>
      <c r="F43" s="2">
        <v>0.0</v>
      </c>
      <c r="G43" s="2">
        <v>0.48</v>
      </c>
      <c r="I43" s="2">
        <v>0.43</v>
      </c>
      <c r="J43" s="2">
        <v>0.5</v>
      </c>
      <c r="K43" s="2">
        <v>0.0</v>
      </c>
      <c r="L43" s="2">
        <v>0.2</v>
      </c>
      <c r="M43" s="2">
        <v>0.0</v>
      </c>
    </row>
    <row r="44" ht="14.25" customHeight="1">
      <c r="A44" s="2" t="s">
        <v>48</v>
      </c>
      <c r="B44" s="2">
        <v>0.13</v>
      </c>
      <c r="C44" s="2">
        <v>0.48</v>
      </c>
      <c r="D44" s="2">
        <v>0.47</v>
      </c>
      <c r="F44" s="2">
        <v>0.9</v>
      </c>
      <c r="G44" s="2">
        <v>0.0</v>
      </c>
      <c r="I44" s="2">
        <v>0.43</v>
      </c>
      <c r="J44" s="2">
        <v>0.0</v>
      </c>
      <c r="K44" s="2">
        <v>0.0</v>
      </c>
      <c r="L44" s="2">
        <v>0.0</v>
      </c>
      <c r="M44" s="2">
        <v>0.0</v>
      </c>
    </row>
    <row r="45" ht="14.25" customHeight="1">
      <c r="A45" s="2" t="s">
        <v>15</v>
      </c>
      <c r="B45" s="2">
        <v>0.0</v>
      </c>
      <c r="C45" s="2">
        <v>0.03</v>
      </c>
      <c r="D45" s="2">
        <v>0.35</v>
      </c>
      <c r="F45" s="2">
        <v>0.1</v>
      </c>
      <c r="G45" s="2">
        <v>0.0</v>
      </c>
      <c r="I45" s="2">
        <v>0.14</v>
      </c>
      <c r="J45" s="2">
        <v>0.0</v>
      </c>
      <c r="K45" s="2">
        <v>0.0</v>
      </c>
      <c r="L45" s="2">
        <v>0.0</v>
      </c>
      <c r="M45" s="2">
        <v>0.0</v>
      </c>
    </row>
    <row r="46" ht="14.25" customHeight="1">
      <c r="A46" s="2" t="s">
        <v>16</v>
      </c>
      <c r="B46" s="2">
        <v>0.17</v>
      </c>
      <c r="C46" s="2">
        <v>0.17</v>
      </c>
      <c r="D46" s="2">
        <v>0.35</v>
      </c>
      <c r="F46" s="2">
        <v>0.5</v>
      </c>
      <c r="G46" s="2">
        <v>0.25</v>
      </c>
      <c r="I46" s="2">
        <v>0.57</v>
      </c>
      <c r="J46" s="2">
        <v>1.5</v>
      </c>
      <c r="K46" s="2">
        <v>0.75</v>
      </c>
      <c r="L46" s="2">
        <v>0.6</v>
      </c>
      <c r="M46" s="2">
        <v>1.0</v>
      </c>
    </row>
    <row r="47" ht="14.25" customHeight="1"/>
    <row r="48" ht="14.25" customHeight="1">
      <c r="A48" s="1" t="s">
        <v>49</v>
      </c>
    </row>
    <row r="49" ht="14.25" customHeight="1">
      <c r="B49" s="2" t="s">
        <v>50</v>
      </c>
      <c r="C49" s="2" t="s">
        <v>51</v>
      </c>
    </row>
    <row r="50" ht="14.25" customHeight="1">
      <c r="A50" s="2" t="s">
        <v>36</v>
      </c>
      <c r="B50" s="6">
        <v>1.35</v>
      </c>
      <c r="C50" s="2">
        <v>2.25</v>
      </c>
    </row>
    <row r="51" ht="14.25" customHeight="1">
      <c r="A51" s="2" t="s">
        <v>37</v>
      </c>
      <c r="B51" s="6">
        <v>1.05</v>
      </c>
      <c r="C51" s="2">
        <v>0.5</v>
      </c>
      <c r="K51" s="5"/>
      <c r="L51" s="5"/>
      <c r="M51" s="5"/>
    </row>
    <row r="52" ht="14.25" customHeight="1">
      <c r="A52" s="2" t="s">
        <v>38</v>
      </c>
      <c r="B52" s="6">
        <v>0.6</v>
      </c>
      <c r="C52" s="2">
        <v>0.25</v>
      </c>
    </row>
    <row r="53" ht="14.25" customHeight="1">
      <c r="A53" s="2" t="s">
        <v>6</v>
      </c>
      <c r="B53" s="6">
        <v>0.98</v>
      </c>
      <c r="C53" s="2">
        <v>0.25</v>
      </c>
    </row>
    <row r="54" ht="14.25" customHeight="1">
      <c r="A54" s="2" t="s">
        <v>39</v>
      </c>
      <c r="B54" s="6">
        <v>1.63</v>
      </c>
      <c r="C54" s="2">
        <v>1.0</v>
      </c>
    </row>
    <row r="55" ht="14.25" customHeight="1">
      <c r="A55" s="2" t="s">
        <v>40</v>
      </c>
      <c r="B55" s="6">
        <v>1.36</v>
      </c>
      <c r="C55" s="2">
        <v>1.0</v>
      </c>
    </row>
    <row r="56" ht="14.25" customHeight="1">
      <c r="A56" s="2" t="s">
        <v>41</v>
      </c>
      <c r="B56" s="6">
        <v>0.28</v>
      </c>
      <c r="C56" s="2">
        <v>0.17</v>
      </c>
    </row>
    <row r="57" ht="14.25" customHeight="1">
      <c r="A57" s="2" t="s">
        <v>42</v>
      </c>
      <c r="B57" s="6">
        <v>0.39</v>
      </c>
      <c r="C57" s="2">
        <v>0.5</v>
      </c>
    </row>
    <row r="58" ht="14.25" customHeight="1">
      <c r="A58" s="2" t="s">
        <v>43</v>
      </c>
      <c r="B58" s="6">
        <v>1.22</v>
      </c>
      <c r="C58" s="2">
        <v>1.0</v>
      </c>
    </row>
    <row r="59" ht="14.25" customHeight="1">
      <c r="A59" s="2" t="s">
        <v>44</v>
      </c>
      <c r="B59" s="6">
        <v>0.28</v>
      </c>
      <c r="C59" s="2">
        <v>1.33</v>
      </c>
    </row>
    <row r="60" ht="14.25" customHeight="1">
      <c r="A60" s="2" t="s">
        <v>7</v>
      </c>
      <c r="B60" s="6">
        <v>1.99</v>
      </c>
      <c r="C60" s="2">
        <v>6.0</v>
      </c>
    </row>
    <row r="61" ht="14.25" customHeight="1">
      <c r="A61" s="2" t="s">
        <v>8</v>
      </c>
      <c r="B61" s="2">
        <v>0.69</v>
      </c>
      <c r="C61" s="2">
        <v>0.83</v>
      </c>
    </row>
    <row r="62" ht="14.25" customHeight="1">
      <c r="A62" s="2" t="s">
        <v>45</v>
      </c>
      <c r="B62" s="2">
        <v>1.22</v>
      </c>
      <c r="C62" s="2">
        <v>0.58</v>
      </c>
    </row>
    <row r="63" ht="14.25" customHeight="1">
      <c r="A63" s="2" t="s">
        <v>46</v>
      </c>
      <c r="B63" s="2">
        <v>0.08</v>
      </c>
      <c r="C63" s="2">
        <v>0.0</v>
      </c>
    </row>
    <row r="64" ht="14.25" customHeight="1">
      <c r="A64" s="2" t="s">
        <v>47</v>
      </c>
      <c r="B64" s="2">
        <v>0.32</v>
      </c>
      <c r="C64" s="2">
        <v>0.08</v>
      </c>
    </row>
    <row r="65" ht="14.25" customHeight="1">
      <c r="A65" s="2" t="s">
        <v>48</v>
      </c>
      <c r="B65" s="2">
        <v>0.52</v>
      </c>
      <c r="C65" s="2">
        <v>0.0</v>
      </c>
    </row>
    <row r="66" ht="14.25" customHeight="1">
      <c r="A66" s="2" t="s">
        <v>15</v>
      </c>
      <c r="B66" s="2">
        <v>0.14</v>
      </c>
      <c r="C66" s="2">
        <v>0.0</v>
      </c>
    </row>
    <row r="67" ht="14.25" customHeight="1">
      <c r="A67" s="2" t="s">
        <v>16</v>
      </c>
      <c r="B67" s="2">
        <v>0.42</v>
      </c>
      <c r="C67" s="2">
        <v>0.75</v>
      </c>
    </row>
    <row r="68" ht="14.25" customHeight="1"/>
    <row r="69" ht="14.25" customHeight="1">
      <c r="A69" s="1" t="s">
        <v>52</v>
      </c>
    </row>
    <row r="70" ht="14.25" customHeight="1">
      <c r="B70" s="2" t="s">
        <v>53</v>
      </c>
      <c r="C70" s="2" t="s">
        <v>54</v>
      </c>
      <c r="D70" s="2" t="s">
        <v>55</v>
      </c>
      <c r="F70" s="2" t="s">
        <v>56</v>
      </c>
      <c r="G70" s="2" t="s">
        <v>57</v>
      </c>
    </row>
    <row r="71" ht="14.25" customHeight="1">
      <c r="A71" s="2" t="s">
        <v>1</v>
      </c>
      <c r="B71" s="2">
        <v>20.45</v>
      </c>
      <c r="C71" s="2">
        <v>27.0</v>
      </c>
      <c r="D71" s="2">
        <f t="shared" ref="D71:D88" si="22">C71-B71</f>
        <v>6.55</v>
      </c>
      <c r="F71" s="2">
        <f t="shared" ref="F71:F88" si="23">D71^2</f>
        <v>42.9025</v>
      </c>
      <c r="G71" s="2">
        <f t="shared" ref="G71:G88" si="24">F71/B71</f>
        <v>2.09792176</v>
      </c>
    </row>
    <row r="72" ht="14.25" customHeight="1">
      <c r="A72" s="2" t="s">
        <v>4</v>
      </c>
      <c r="B72" s="2">
        <v>13.19</v>
      </c>
      <c r="C72" s="2">
        <v>6.0</v>
      </c>
      <c r="D72" s="2">
        <f t="shared" si="22"/>
        <v>-7.19</v>
      </c>
      <c r="F72" s="2">
        <f t="shared" si="23"/>
        <v>51.6961</v>
      </c>
      <c r="G72" s="2">
        <f t="shared" si="24"/>
        <v>3.919340409</v>
      </c>
    </row>
    <row r="73" ht="14.25" customHeight="1">
      <c r="A73" s="2" t="s">
        <v>5</v>
      </c>
      <c r="B73" s="2">
        <v>7.26</v>
      </c>
      <c r="C73" s="2">
        <v>3.0</v>
      </c>
      <c r="D73" s="2">
        <f t="shared" si="22"/>
        <v>-4.26</v>
      </c>
      <c r="F73" s="2">
        <f t="shared" si="23"/>
        <v>18.1476</v>
      </c>
      <c r="G73" s="2">
        <f t="shared" si="24"/>
        <v>2.499669421</v>
      </c>
    </row>
    <row r="74" ht="14.25" customHeight="1">
      <c r="A74" s="2" t="s">
        <v>6</v>
      </c>
      <c r="B74" s="2">
        <v>11.73</v>
      </c>
      <c r="C74" s="2">
        <v>3.0</v>
      </c>
      <c r="D74" s="2">
        <f t="shared" si="22"/>
        <v>-8.73</v>
      </c>
      <c r="F74" s="2">
        <f t="shared" si="23"/>
        <v>76.2129</v>
      </c>
      <c r="G74" s="2">
        <f t="shared" si="24"/>
        <v>6.497263427</v>
      </c>
    </row>
    <row r="75" ht="14.25" customHeight="1">
      <c r="A75" s="2" t="s">
        <v>58</v>
      </c>
      <c r="B75" s="2">
        <v>19.5</v>
      </c>
      <c r="C75" s="2">
        <v>12.0</v>
      </c>
      <c r="D75" s="2">
        <f t="shared" si="22"/>
        <v>-7.5</v>
      </c>
      <c r="F75" s="2">
        <f t="shared" si="23"/>
        <v>56.25</v>
      </c>
      <c r="G75" s="2">
        <f t="shared" si="24"/>
        <v>2.884615385</v>
      </c>
    </row>
    <row r="76" ht="14.25" customHeight="1">
      <c r="A76" s="2" t="s">
        <v>59</v>
      </c>
      <c r="B76" s="2">
        <v>16.21</v>
      </c>
      <c r="C76" s="2">
        <v>12.0</v>
      </c>
      <c r="D76" s="2">
        <f t="shared" si="22"/>
        <v>-4.21</v>
      </c>
      <c r="F76" s="2">
        <f t="shared" si="23"/>
        <v>17.7241</v>
      </c>
      <c r="G76" s="2">
        <f t="shared" si="24"/>
        <v>1.093405305</v>
      </c>
    </row>
    <row r="77" ht="14.25" customHeight="1">
      <c r="A77" s="2" t="s">
        <v>60</v>
      </c>
      <c r="B77" s="2">
        <v>3.39</v>
      </c>
      <c r="C77" s="2">
        <v>2.0</v>
      </c>
      <c r="D77" s="2">
        <f t="shared" si="22"/>
        <v>-1.39</v>
      </c>
      <c r="F77" s="2">
        <f t="shared" si="23"/>
        <v>1.9321</v>
      </c>
      <c r="G77" s="2">
        <f t="shared" si="24"/>
        <v>0.5699410029</v>
      </c>
    </row>
    <row r="78" ht="14.25" customHeight="1">
      <c r="A78" s="2" t="s">
        <v>61</v>
      </c>
      <c r="B78" s="2">
        <v>4.72</v>
      </c>
      <c r="C78" s="2">
        <v>6.0</v>
      </c>
      <c r="D78" s="2">
        <f t="shared" si="22"/>
        <v>1.28</v>
      </c>
      <c r="F78" s="2">
        <f t="shared" si="23"/>
        <v>1.6384</v>
      </c>
      <c r="G78" s="2">
        <f t="shared" si="24"/>
        <v>0.3471186441</v>
      </c>
    </row>
    <row r="79" ht="14.25" customHeight="1">
      <c r="A79" s="2" t="s">
        <v>62</v>
      </c>
      <c r="B79" s="2">
        <v>14.28</v>
      </c>
      <c r="C79" s="2">
        <v>12.0</v>
      </c>
      <c r="D79" s="2">
        <f t="shared" si="22"/>
        <v>-2.28</v>
      </c>
      <c r="F79" s="2">
        <f t="shared" si="23"/>
        <v>5.1984</v>
      </c>
      <c r="G79" s="2">
        <f t="shared" si="24"/>
        <v>0.3640336134</v>
      </c>
    </row>
    <row r="80" ht="14.25" customHeight="1">
      <c r="A80" s="2" t="s">
        <v>63</v>
      </c>
      <c r="B80" s="2">
        <v>3.39</v>
      </c>
      <c r="C80" s="2">
        <v>16.0</v>
      </c>
      <c r="D80" s="2">
        <f t="shared" si="22"/>
        <v>12.61</v>
      </c>
      <c r="F80" s="2">
        <f t="shared" si="23"/>
        <v>159.0121</v>
      </c>
      <c r="G80" s="2">
        <f t="shared" si="24"/>
        <v>46.90622419</v>
      </c>
    </row>
    <row r="81" ht="14.25" customHeight="1">
      <c r="A81" s="2" t="s">
        <v>64</v>
      </c>
      <c r="B81" s="2">
        <v>23.72</v>
      </c>
      <c r="C81" s="2">
        <v>72.0</v>
      </c>
      <c r="D81" s="2">
        <f t="shared" si="22"/>
        <v>48.28</v>
      </c>
      <c r="F81" s="2">
        <f t="shared" si="23"/>
        <v>2330.9584</v>
      </c>
      <c r="G81" s="2">
        <f t="shared" si="24"/>
        <v>98.26974705</v>
      </c>
    </row>
    <row r="82" ht="14.25" customHeight="1">
      <c r="A82" s="2" t="s">
        <v>65</v>
      </c>
      <c r="B82" s="2">
        <v>8.35</v>
      </c>
      <c r="C82" s="2">
        <v>10.0</v>
      </c>
      <c r="D82" s="2">
        <f t="shared" si="22"/>
        <v>1.65</v>
      </c>
      <c r="F82" s="2">
        <f t="shared" si="23"/>
        <v>2.7225</v>
      </c>
      <c r="G82" s="2">
        <f t="shared" si="24"/>
        <v>0.3260479042</v>
      </c>
    </row>
    <row r="83" ht="14.25" customHeight="1">
      <c r="A83" s="2" t="s">
        <v>17</v>
      </c>
      <c r="B83" s="2">
        <v>14.76</v>
      </c>
      <c r="C83" s="2">
        <v>7.0</v>
      </c>
      <c r="D83" s="2">
        <f t="shared" si="22"/>
        <v>-7.76</v>
      </c>
      <c r="F83" s="2">
        <f t="shared" si="23"/>
        <v>60.2176</v>
      </c>
      <c r="G83" s="2">
        <f t="shared" si="24"/>
        <v>4.079783198</v>
      </c>
    </row>
    <row r="84" ht="14.25" customHeight="1">
      <c r="A84" s="2" t="s">
        <v>18</v>
      </c>
      <c r="B84" s="2">
        <v>0.97</v>
      </c>
      <c r="C84" s="2">
        <v>0.0</v>
      </c>
      <c r="D84" s="2">
        <f t="shared" si="22"/>
        <v>-0.97</v>
      </c>
      <c r="F84" s="2">
        <f t="shared" si="23"/>
        <v>0.9409</v>
      </c>
      <c r="G84" s="2">
        <f t="shared" si="24"/>
        <v>0.97</v>
      </c>
    </row>
    <row r="85" ht="14.25" customHeight="1">
      <c r="A85" s="2" t="s">
        <v>47</v>
      </c>
      <c r="B85" s="2">
        <v>3.87</v>
      </c>
      <c r="C85" s="2">
        <v>1.0</v>
      </c>
      <c r="D85" s="2">
        <f t="shared" si="22"/>
        <v>-2.87</v>
      </c>
      <c r="F85" s="2">
        <f t="shared" si="23"/>
        <v>8.2369</v>
      </c>
      <c r="G85" s="2">
        <f t="shared" si="24"/>
        <v>2.128397933</v>
      </c>
    </row>
    <row r="86" ht="14.25" customHeight="1">
      <c r="A86" s="2" t="s">
        <v>66</v>
      </c>
      <c r="B86" s="2">
        <v>6.29</v>
      </c>
      <c r="C86" s="2">
        <v>0.0</v>
      </c>
      <c r="D86" s="2">
        <f t="shared" si="22"/>
        <v>-6.29</v>
      </c>
      <c r="F86" s="2">
        <f t="shared" si="23"/>
        <v>39.5641</v>
      </c>
      <c r="G86" s="2">
        <f t="shared" si="24"/>
        <v>6.29</v>
      </c>
    </row>
    <row r="87" ht="14.25" customHeight="1">
      <c r="A87" s="2" t="s">
        <v>15</v>
      </c>
      <c r="B87" s="2">
        <v>1.69</v>
      </c>
      <c r="C87" s="2">
        <v>0.0</v>
      </c>
      <c r="D87" s="2">
        <f t="shared" si="22"/>
        <v>-1.69</v>
      </c>
      <c r="F87" s="2">
        <f t="shared" si="23"/>
        <v>2.8561</v>
      </c>
      <c r="G87" s="2">
        <f t="shared" si="24"/>
        <v>1.69</v>
      </c>
    </row>
    <row r="88" ht="14.25" customHeight="1">
      <c r="A88" s="2" t="s">
        <v>67</v>
      </c>
      <c r="B88" s="2">
        <v>5.08</v>
      </c>
      <c r="C88" s="2">
        <v>9.0</v>
      </c>
      <c r="D88" s="2">
        <f t="shared" si="22"/>
        <v>3.92</v>
      </c>
      <c r="F88" s="2">
        <f t="shared" si="23"/>
        <v>15.3664</v>
      </c>
      <c r="G88" s="2">
        <f t="shared" si="24"/>
        <v>3.02488189</v>
      </c>
    </row>
    <row r="89" ht="14.25" customHeight="1">
      <c r="G89" s="1">
        <f>G71+G72+G73+G74+G75+G76+G77+G78+G79+G80+G81+G82+G83+G84+G85+G86+G87+G88</f>
        <v>183.9583911</v>
      </c>
      <c r="H89" s="1"/>
    </row>
    <row r="90" ht="14.25" customHeight="1"/>
    <row r="91" ht="14.25" customHeight="1">
      <c r="A91" s="1" t="s">
        <v>68</v>
      </c>
    </row>
    <row r="92" ht="14.25" customHeight="1">
      <c r="A92" s="2" t="s">
        <v>69</v>
      </c>
      <c r="B92" s="7" t="s">
        <v>70</v>
      </c>
      <c r="C92" s="8" t="s">
        <v>27</v>
      </c>
      <c r="F92" s="8" t="s">
        <v>28</v>
      </c>
      <c r="I92" s="8" t="s">
        <v>29</v>
      </c>
    </row>
    <row r="93" ht="14.25" customHeight="1">
      <c r="A93" s="2" t="s">
        <v>12</v>
      </c>
      <c r="B93" s="2">
        <v>0.28</v>
      </c>
      <c r="C93" s="2" t="s">
        <v>71</v>
      </c>
      <c r="D93" s="2" t="s">
        <v>53</v>
      </c>
      <c r="E93" s="2" t="s">
        <v>54</v>
      </c>
      <c r="F93" s="2" t="s">
        <v>71</v>
      </c>
      <c r="G93" s="2" t="s">
        <v>53</v>
      </c>
      <c r="H93" s="2" t="s">
        <v>54</v>
      </c>
      <c r="I93" s="2" t="s">
        <v>71</v>
      </c>
      <c r="J93" s="2" t="s">
        <v>53</v>
      </c>
      <c r="K93" s="2" t="s">
        <v>54</v>
      </c>
      <c r="O93" s="2" t="s">
        <v>53</v>
      </c>
      <c r="P93" s="2" t="s">
        <v>54</v>
      </c>
    </row>
    <row r="94" ht="14.25" customHeight="1">
      <c r="C94" s="2">
        <v>113.0</v>
      </c>
      <c r="D94" s="2">
        <f>(C94/20)*B93</f>
        <v>1.582</v>
      </c>
      <c r="E94" s="2">
        <v>8.0</v>
      </c>
      <c r="F94" s="2">
        <v>83.0</v>
      </c>
      <c r="G94" s="2">
        <f>(F94/20)*B93</f>
        <v>1.162</v>
      </c>
      <c r="H94" s="2">
        <v>7.0</v>
      </c>
      <c r="I94" s="2">
        <v>46.0</v>
      </c>
      <c r="J94" s="2">
        <f>(I94/20)*B93</f>
        <v>0.644</v>
      </c>
      <c r="K94" s="2">
        <v>1.0</v>
      </c>
      <c r="N94" s="2" t="s">
        <v>27</v>
      </c>
      <c r="O94" s="2">
        <v>1.58</v>
      </c>
      <c r="P94" s="2">
        <v>8.0</v>
      </c>
    </row>
    <row r="95" ht="14.25" customHeight="1">
      <c r="C95" s="2" t="s">
        <v>72</v>
      </c>
      <c r="F95" s="2" t="s">
        <v>73</v>
      </c>
      <c r="I95" s="2" t="s">
        <v>74</v>
      </c>
      <c r="N95" s="2" t="s">
        <v>28</v>
      </c>
      <c r="O95" s="2">
        <v>1.16</v>
      </c>
      <c r="P95" s="2">
        <v>7.0</v>
      </c>
    </row>
    <row r="96" ht="14.25" customHeight="1">
      <c r="C96" s="2">
        <f>_xlfn.POISSON.DIST(7,1.58,TRUE)</f>
        <v>0.9997603527</v>
      </c>
      <c r="F96" s="2">
        <f>_xlfn.POISSON.DIST(6,1.16,TRUE)</f>
        <v>0.9997950098</v>
      </c>
      <c r="I96" s="2">
        <f>_xlfn.POISSON.DIST(0,0.64,TRUE)</f>
        <v>0.527292424</v>
      </c>
      <c r="N96" s="2" t="s">
        <v>29</v>
      </c>
      <c r="O96" s="2">
        <v>0.64</v>
      </c>
      <c r="P96" s="2">
        <v>1.0</v>
      </c>
    </row>
    <row r="97" ht="14.25" customHeight="1"/>
    <row r="98" ht="14.25" customHeight="1">
      <c r="C98" s="2" t="s">
        <v>75</v>
      </c>
      <c r="F98" s="2" t="s">
        <v>76</v>
      </c>
      <c r="I98" s="2" t="s">
        <v>77</v>
      </c>
      <c r="O98" s="2" t="s">
        <v>53</v>
      </c>
      <c r="P98" s="2" t="s">
        <v>54</v>
      </c>
    </row>
    <row r="99" ht="14.25" customHeight="1">
      <c r="B99" s="7" t="s">
        <v>78</v>
      </c>
      <c r="C99" s="9">
        <f>1-C96</f>
        <v>0.000239647263</v>
      </c>
      <c r="F99" s="10">
        <f>1-F96</f>
        <v>0.00020499024</v>
      </c>
      <c r="I99" s="11">
        <f>1-I96</f>
        <v>0.472707576</v>
      </c>
      <c r="N99" s="2" t="s">
        <v>27</v>
      </c>
      <c r="O99" s="2">
        <v>7.63</v>
      </c>
      <c r="P99" s="2">
        <v>15.0</v>
      </c>
    </row>
    <row r="100" ht="14.25" customHeight="1">
      <c r="B100" s="12" t="s">
        <v>79</v>
      </c>
      <c r="C100" s="13">
        <f>C99</f>
        <v>0.000239647263</v>
      </c>
      <c r="F100" s="13">
        <f>F99</f>
        <v>0.00020499024</v>
      </c>
      <c r="I100" s="14">
        <f>I99</f>
        <v>0.472707576</v>
      </c>
      <c r="N100" s="2" t="s">
        <v>28</v>
      </c>
      <c r="O100" s="2">
        <v>5.6</v>
      </c>
      <c r="P100" s="2">
        <v>8.0</v>
      </c>
    </row>
    <row r="101" ht="14.25" customHeight="1">
      <c r="I101" s="15"/>
      <c r="N101" s="2" t="s">
        <v>29</v>
      </c>
      <c r="O101" s="2">
        <v>3.11</v>
      </c>
      <c r="P101" s="2">
        <v>4.0</v>
      </c>
    </row>
    <row r="102" ht="14.25" customHeight="1">
      <c r="A102" s="2" t="s">
        <v>1</v>
      </c>
      <c r="B102" s="2" t="str">
        <f>B92</f>
        <v>λ</v>
      </c>
    </row>
    <row r="103" ht="14.25" customHeight="1">
      <c r="B103" s="2">
        <v>1.35</v>
      </c>
      <c r="C103" s="2" t="s">
        <v>71</v>
      </c>
      <c r="D103" s="2" t="s">
        <v>53</v>
      </c>
      <c r="E103" s="2" t="s">
        <v>54</v>
      </c>
      <c r="F103" s="2" t="s">
        <v>71</v>
      </c>
      <c r="G103" s="2" t="s">
        <v>53</v>
      </c>
      <c r="H103" s="2" t="s">
        <v>54</v>
      </c>
      <c r="I103" s="2" t="s">
        <v>71</v>
      </c>
      <c r="J103" s="2" t="s">
        <v>53</v>
      </c>
      <c r="K103" s="2" t="s">
        <v>54</v>
      </c>
      <c r="O103" s="2" t="s">
        <v>53</v>
      </c>
      <c r="P103" s="2" t="s">
        <v>54</v>
      </c>
    </row>
    <row r="104" ht="14.25" customHeight="1">
      <c r="C104" s="2">
        <v>113.0</v>
      </c>
      <c r="D104" s="2">
        <f>(C104/20)*B103</f>
        <v>7.6275</v>
      </c>
      <c r="E104" s="2">
        <v>15.0</v>
      </c>
      <c r="F104" s="2">
        <v>83.0</v>
      </c>
      <c r="G104" s="2">
        <f>(F104/20)*1.35</f>
        <v>5.6025</v>
      </c>
      <c r="H104" s="2">
        <v>8.0</v>
      </c>
      <c r="I104" s="2">
        <v>46.0</v>
      </c>
      <c r="J104" s="2">
        <f>(I104/20)*B103</f>
        <v>3.105</v>
      </c>
      <c r="K104" s="2">
        <v>4.0</v>
      </c>
      <c r="N104" s="2" t="s">
        <v>27</v>
      </c>
      <c r="O104" s="2">
        <v>5.54</v>
      </c>
      <c r="P104" s="2">
        <v>2.0</v>
      </c>
    </row>
    <row r="105" ht="14.25" customHeight="1">
      <c r="C105" s="2" t="s">
        <v>80</v>
      </c>
      <c r="F105" s="2" t="s">
        <v>81</v>
      </c>
      <c r="I105" s="2" t="s">
        <v>82</v>
      </c>
      <c r="N105" s="2" t="s">
        <v>28</v>
      </c>
      <c r="O105" s="2">
        <v>4.07</v>
      </c>
      <c r="P105" s="2">
        <v>1.0</v>
      </c>
    </row>
    <row r="106" ht="14.25" customHeight="1">
      <c r="C106" s="16">
        <f>_xlfn.POISSON.DIST(14,7.6,TRUE)</f>
        <v>0.9885592155</v>
      </c>
      <c r="F106" s="2">
        <f>_xlfn.POISSON.DIST(7,5.6,TRUE)</f>
        <v>0.7969752857</v>
      </c>
      <c r="I106" s="2">
        <f>_xlfn.POISSON.DIST(3,3.1,TRUE)</f>
        <v>0.6248399454</v>
      </c>
      <c r="N106" s="2" t="s">
        <v>29</v>
      </c>
      <c r="O106" s="2">
        <v>2.25</v>
      </c>
      <c r="P106" s="2">
        <v>0.0</v>
      </c>
    </row>
    <row r="107" ht="14.25" customHeight="1"/>
    <row r="108" ht="14.25" customHeight="1">
      <c r="C108" s="2" t="s">
        <v>83</v>
      </c>
      <c r="F108" s="2" t="s">
        <v>84</v>
      </c>
      <c r="I108" s="2" t="s">
        <v>85</v>
      </c>
    </row>
    <row r="109" ht="14.25" customHeight="1">
      <c r="B109" s="2" t="s">
        <v>86</v>
      </c>
      <c r="C109" s="9">
        <f>1-C106</f>
        <v>0.01144078454</v>
      </c>
      <c r="F109" s="17">
        <f>1-F106</f>
        <v>0.2030247143</v>
      </c>
      <c r="I109" s="11">
        <f>1-I106</f>
        <v>0.3751600546</v>
      </c>
      <c r="O109" s="2" t="s">
        <v>53</v>
      </c>
      <c r="P109" s="2" t="s">
        <v>54</v>
      </c>
    </row>
    <row r="110" ht="14.25" customHeight="1">
      <c r="B110" s="2" t="s">
        <v>87</v>
      </c>
      <c r="C110" s="18">
        <f>C109</f>
        <v>0.01144078454</v>
      </c>
      <c r="F110" s="14">
        <f>F109</f>
        <v>0.2030247143</v>
      </c>
      <c r="I110" s="14">
        <f>I109</f>
        <v>0.3751600546</v>
      </c>
      <c r="N110" s="2" t="s">
        <v>27</v>
      </c>
      <c r="O110" s="2">
        <v>6.89</v>
      </c>
      <c r="P110" s="2">
        <v>3.0</v>
      </c>
    </row>
    <row r="111" ht="14.25" customHeight="1">
      <c r="N111" s="2" t="s">
        <v>28</v>
      </c>
      <c r="O111" s="2">
        <v>5.06</v>
      </c>
      <c r="P111" s="2">
        <v>3.0</v>
      </c>
    </row>
    <row r="112" ht="14.25" customHeight="1">
      <c r="A112" s="2" t="s">
        <v>6</v>
      </c>
      <c r="B112" s="2" t="str">
        <f>B102</f>
        <v>λ</v>
      </c>
      <c r="N112" s="2" t="s">
        <v>29</v>
      </c>
      <c r="O112" s="2">
        <v>2.81</v>
      </c>
      <c r="P112" s="2">
        <v>1.0</v>
      </c>
    </row>
    <row r="113" ht="14.25" customHeight="1">
      <c r="B113" s="2">
        <v>0.98</v>
      </c>
      <c r="C113" s="2" t="s">
        <v>71</v>
      </c>
      <c r="D113" s="2" t="s">
        <v>53</v>
      </c>
      <c r="E113" s="2" t="s">
        <v>54</v>
      </c>
      <c r="F113" s="2" t="s">
        <v>71</v>
      </c>
      <c r="G113" s="2" t="s">
        <v>53</v>
      </c>
      <c r="H113" s="2" t="s">
        <v>54</v>
      </c>
      <c r="I113" s="2" t="s">
        <v>71</v>
      </c>
      <c r="J113" s="2" t="s">
        <v>53</v>
      </c>
      <c r="K113" s="2" t="s">
        <v>54</v>
      </c>
    </row>
    <row r="114" ht="14.25" customHeight="1">
      <c r="C114" s="2">
        <v>113.0</v>
      </c>
      <c r="D114" s="2">
        <f>(C114/20)*B113</f>
        <v>5.537</v>
      </c>
      <c r="E114" s="2">
        <v>2.0</v>
      </c>
      <c r="F114" s="2">
        <v>83.0</v>
      </c>
      <c r="G114" s="2">
        <f>(F114/20)*B113</f>
        <v>4.067</v>
      </c>
      <c r="H114" s="2">
        <v>1.0</v>
      </c>
      <c r="I114" s="2">
        <v>46.0</v>
      </c>
      <c r="J114" s="2">
        <f>(I114/20)*B113</f>
        <v>2.254</v>
      </c>
      <c r="K114" s="2">
        <v>0.0</v>
      </c>
      <c r="O114" s="2" t="s">
        <v>53</v>
      </c>
      <c r="P114" s="2" t="s">
        <v>54</v>
      </c>
    </row>
    <row r="115" ht="14.25" customHeight="1">
      <c r="C115" s="2" t="s">
        <v>88</v>
      </c>
      <c r="F115" s="2" t="s">
        <v>89</v>
      </c>
      <c r="I115" s="2" t="s">
        <v>90</v>
      </c>
      <c r="N115" s="2" t="s">
        <v>27</v>
      </c>
      <c r="O115" s="2">
        <v>2.99</v>
      </c>
      <c r="P115" s="2">
        <v>0.0</v>
      </c>
    </row>
    <row r="116" ht="14.25" customHeight="1">
      <c r="B116" s="2" t="s">
        <v>86</v>
      </c>
      <c r="C116" s="11">
        <f>_xlfn.POISSON.DIST(2,5.54,TRUE)</f>
        <v>0.08593518108</v>
      </c>
      <c r="F116" s="11">
        <f>_xlfn.POISSON.DIST(1,4.08,TRUE)</f>
        <v>0.08588992552</v>
      </c>
      <c r="I116" s="11">
        <f>_xlfn.POISSON.DIST(0,2.254,TRUE)</f>
        <v>0.1049784697</v>
      </c>
      <c r="N116" s="2" t="s">
        <v>28</v>
      </c>
      <c r="O116" s="2">
        <v>2.16</v>
      </c>
      <c r="P116" s="2">
        <v>0.0</v>
      </c>
    </row>
    <row r="117" ht="14.25" customHeight="1">
      <c r="B117" s="2" t="s">
        <v>87</v>
      </c>
      <c r="C117" s="14">
        <f>C116</f>
        <v>0.08593518108</v>
      </c>
      <c r="F117" s="14">
        <f>F116</f>
        <v>0.08588992552</v>
      </c>
      <c r="I117" s="14">
        <f>I116</f>
        <v>0.1049784697</v>
      </c>
      <c r="N117" s="2" t="s">
        <v>29</v>
      </c>
      <c r="O117" s="2">
        <v>1.2</v>
      </c>
      <c r="P117" s="2">
        <v>0.0</v>
      </c>
    </row>
    <row r="118" ht="14.25" customHeight="1"/>
    <row r="119" ht="14.25" customHeight="1"/>
    <row r="120" ht="14.25" customHeight="1">
      <c r="C120" s="15"/>
    </row>
    <row r="121" ht="14.25" customHeight="1">
      <c r="A121" s="2" t="s">
        <v>91</v>
      </c>
      <c r="B121" s="2" t="str">
        <f>B112</f>
        <v>λ</v>
      </c>
    </row>
    <row r="122" ht="14.25" customHeight="1">
      <c r="B122" s="2">
        <v>1.22</v>
      </c>
      <c r="C122" s="2" t="s">
        <v>71</v>
      </c>
      <c r="D122" s="2" t="s">
        <v>53</v>
      </c>
      <c r="E122" s="2" t="s">
        <v>54</v>
      </c>
      <c r="F122" s="2" t="s">
        <v>71</v>
      </c>
      <c r="G122" s="2" t="s">
        <v>53</v>
      </c>
      <c r="H122" s="2" t="s">
        <v>54</v>
      </c>
      <c r="I122" s="2" t="s">
        <v>71</v>
      </c>
      <c r="J122" s="2" t="s">
        <v>53</v>
      </c>
      <c r="K122" s="2" t="s">
        <v>54</v>
      </c>
    </row>
    <row r="123" ht="14.25" customHeight="1">
      <c r="C123" s="2">
        <v>113.0</v>
      </c>
      <c r="D123" s="2">
        <f>(C123/20)*B122</f>
        <v>6.893</v>
      </c>
      <c r="E123" s="2">
        <v>3.0</v>
      </c>
      <c r="F123" s="2">
        <v>83.0</v>
      </c>
      <c r="G123" s="2">
        <f>(F123/20)*B122</f>
        <v>5.063</v>
      </c>
      <c r="H123" s="2">
        <v>3.0</v>
      </c>
      <c r="I123" s="2">
        <v>46.0</v>
      </c>
      <c r="J123" s="2">
        <f>(I123/20)*B122</f>
        <v>2.806</v>
      </c>
      <c r="K123" s="2">
        <v>1.0</v>
      </c>
    </row>
    <row r="124" ht="14.25" customHeight="1">
      <c r="C124" s="2" t="s">
        <v>92</v>
      </c>
      <c r="F124" s="2" t="s">
        <v>93</v>
      </c>
      <c r="I124" s="2" t="s">
        <v>94</v>
      </c>
    </row>
    <row r="125" ht="14.25" customHeight="1">
      <c r="C125" s="11">
        <f>_xlfn.POISSON.DIST(3,6.89,TRUE)</f>
        <v>0.08768294032</v>
      </c>
      <c r="F125" s="11">
        <f>_xlfn.POISSON.DIST(3,5.06,TRUE)</f>
        <v>0.256704339</v>
      </c>
      <c r="I125" s="11">
        <f>_xlfn.POISSON.DIST(1,2.81,TRUE)</f>
        <v>0.229381021</v>
      </c>
    </row>
    <row r="126" ht="14.25" customHeight="1">
      <c r="C126" s="14">
        <f>C125</f>
        <v>0.08768294032</v>
      </c>
      <c r="F126" s="14">
        <f>F125</f>
        <v>0.256704339</v>
      </c>
      <c r="I126" s="14">
        <f>I125</f>
        <v>0.229381021</v>
      </c>
    </row>
    <row r="127" ht="14.25" customHeight="1">
      <c r="C127" s="15"/>
    </row>
    <row r="128" ht="14.25" customHeight="1">
      <c r="A128" s="2" t="s">
        <v>95</v>
      </c>
      <c r="B128" s="2" t="str">
        <f>B121</f>
        <v>λ</v>
      </c>
    </row>
    <row r="129" ht="14.25" customHeight="1">
      <c r="B129" s="2">
        <v>0.52</v>
      </c>
      <c r="C129" s="2" t="s">
        <v>71</v>
      </c>
      <c r="D129" s="2" t="s">
        <v>53</v>
      </c>
      <c r="E129" s="2" t="s">
        <v>54</v>
      </c>
      <c r="F129" s="2" t="s">
        <v>71</v>
      </c>
      <c r="G129" s="2" t="s">
        <v>53</v>
      </c>
      <c r="H129" s="2" t="s">
        <v>54</v>
      </c>
      <c r="I129" s="2" t="s">
        <v>71</v>
      </c>
      <c r="J129" s="2" t="s">
        <v>53</v>
      </c>
      <c r="K129" s="2" t="s">
        <v>54</v>
      </c>
    </row>
    <row r="130" ht="14.25" customHeight="1">
      <c r="C130" s="2">
        <v>113.0</v>
      </c>
      <c r="D130" s="2">
        <f>(C130/20)*B129</f>
        <v>2.938</v>
      </c>
      <c r="E130" s="2">
        <v>0.0</v>
      </c>
      <c r="F130" s="2">
        <v>83.0</v>
      </c>
      <c r="G130" s="2">
        <f>(F130/20)*B129</f>
        <v>2.158</v>
      </c>
      <c r="H130" s="2">
        <v>0.0</v>
      </c>
      <c r="I130" s="2">
        <v>46.0</v>
      </c>
      <c r="J130" s="2">
        <f>(I130/20)*B129</f>
        <v>1.196</v>
      </c>
      <c r="K130" s="2">
        <v>0.0</v>
      </c>
    </row>
    <row r="131" ht="14.25" customHeight="1">
      <c r="C131" s="2" t="s">
        <v>96</v>
      </c>
      <c r="F131" s="2" t="s">
        <v>97</v>
      </c>
      <c r="I131" s="2" t="s">
        <v>98</v>
      </c>
    </row>
    <row r="132" ht="14.25" customHeight="1">
      <c r="C132" s="11">
        <f>_xlfn.POISSON.DIST(0,2.91,TRUE)</f>
        <v>0.05447572987</v>
      </c>
      <c r="F132" s="11">
        <f>_xlfn.POISSON.DIST(0,2.16,TRUE)</f>
        <v>0.115325121</v>
      </c>
      <c r="I132" s="11">
        <f>_xlfn.POISSON.DIST(0,1.2,TRUE)</f>
        <v>0.3011942119</v>
      </c>
    </row>
    <row r="133" ht="14.25" customHeight="1">
      <c r="C133" s="14">
        <f>C132</f>
        <v>0.05447572987</v>
      </c>
      <c r="F133" s="14">
        <f>F132</f>
        <v>0.115325121</v>
      </c>
      <c r="I133" s="14">
        <f>I132</f>
        <v>0.3011942119</v>
      </c>
    </row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C92:E92"/>
    <mergeCell ref="F92:H92"/>
    <mergeCell ref="I92:K92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2023-04-07T06:51:20Z</dcterms:created>
  <dc:creator>Erich Pracht</dc:creator>
</cp:coreProperties>
</file>