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ccauley/Desktop/"/>
    </mc:Choice>
  </mc:AlternateContent>
  <xr:revisionPtr revIDLastSave="0" documentId="13_ncr:1_{CC1C5043-71C4-5644-A877-D1D236024328}" xr6:coauthVersionLast="47" xr6:coauthVersionMax="47" xr10:uidLastSave="{00000000-0000-0000-0000-000000000000}"/>
  <bookViews>
    <workbookView xWindow="1200" yWindow="1960" windowWidth="26060" windowHeight="11980" firstSheet="1" activeTab="9" xr2:uid="{9047A4E7-E6B6-4640-A51D-8DFBA2EA993E}"/>
  </bookViews>
  <sheets>
    <sheet name="Declarations" sheetId="1" r:id="rId1"/>
    <sheet name="Appeals to authority" sheetId="2" r:id="rId2"/>
    <sheet name="Logical arguments" sheetId="3" r:id="rId3"/>
    <sheet name="Inferences" sheetId="4" r:id="rId4"/>
    <sheet name="1P self-fashion" sheetId="5" r:id="rId5"/>
    <sheet name="1P self-emphasis" sheetId="6" r:id="rId6"/>
    <sheet name="1P groupness" sheetId="7" r:id="rId7"/>
    <sheet name="2P audience" sheetId="8" r:id="rId8"/>
    <sheet name="2P emphases" sheetId="9" r:id="rId9"/>
    <sheet name="3P contras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G6" i="10"/>
  <c r="H3" i="10"/>
  <c r="H4" i="10"/>
  <c r="H2" i="10"/>
  <c r="G3" i="10"/>
  <c r="G4" i="10"/>
  <c r="G2" i="10"/>
  <c r="E13" i="10"/>
  <c r="F3" i="10"/>
  <c r="F4" i="10"/>
  <c r="F2" i="10"/>
  <c r="G11" i="9"/>
  <c r="H11" i="9" s="1"/>
  <c r="H3" i="9"/>
  <c r="H4" i="9"/>
  <c r="H5" i="9"/>
  <c r="H6" i="9"/>
  <c r="H7" i="9"/>
  <c r="H8" i="9"/>
  <c r="H9" i="9"/>
  <c r="H10" i="9"/>
  <c r="H2" i="9"/>
  <c r="G3" i="9"/>
  <c r="G4" i="9"/>
  <c r="G5" i="9"/>
  <c r="G6" i="9"/>
  <c r="G7" i="9"/>
  <c r="G8" i="9"/>
  <c r="G9" i="9"/>
  <c r="G10" i="9"/>
  <c r="G2" i="9"/>
  <c r="E14" i="9"/>
  <c r="F3" i="9"/>
  <c r="F4" i="9"/>
  <c r="F5" i="9"/>
  <c r="F6" i="9"/>
  <c r="F7" i="9"/>
  <c r="F8" i="9"/>
  <c r="F9" i="9"/>
  <c r="F10" i="9"/>
  <c r="F2" i="9"/>
  <c r="H8" i="8"/>
  <c r="G8" i="8"/>
  <c r="H3" i="8"/>
  <c r="H4" i="8"/>
  <c r="H5" i="8"/>
  <c r="H2" i="8"/>
  <c r="G3" i="8"/>
  <c r="G4" i="8"/>
  <c r="G5" i="8"/>
  <c r="G2" i="8"/>
  <c r="E13" i="8"/>
  <c r="F3" i="8"/>
  <c r="F4" i="8"/>
  <c r="F5" i="8"/>
  <c r="F2" i="8"/>
  <c r="H6" i="7"/>
  <c r="G6" i="7"/>
  <c r="H3" i="7"/>
  <c r="H4" i="7"/>
  <c r="H2" i="7"/>
  <c r="G3" i="7"/>
  <c r="G4" i="7"/>
  <c r="G2" i="7"/>
  <c r="E13" i="7"/>
  <c r="F3" i="7"/>
  <c r="F4" i="7"/>
  <c r="F2" i="7"/>
  <c r="H9" i="6"/>
  <c r="G9" i="6"/>
  <c r="H3" i="6"/>
  <c r="H4" i="6"/>
  <c r="H5" i="6"/>
  <c r="H6" i="6"/>
  <c r="H7" i="6"/>
  <c r="H2" i="6"/>
  <c r="G3" i="6"/>
  <c r="G4" i="6"/>
  <c r="G5" i="6"/>
  <c r="G6" i="6"/>
  <c r="G7" i="6"/>
  <c r="G2" i="6"/>
  <c r="E13" i="6"/>
  <c r="F7" i="6"/>
  <c r="F3" i="6"/>
  <c r="F4" i="6"/>
  <c r="F5" i="6"/>
  <c r="F6" i="6"/>
  <c r="F2" i="6"/>
  <c r="H9" i="5"/>
  <c r="G9" i="5"/>
  <c r="H3" i="5"/>
  <c r="H4" i="5"/>
  <c r="H5" i="5"/>
  <c r="H6" i="5"/>
  <c r="H7" i="5"/>
  <c r="H2" i="5"/>
  <c r="G3" i="5"/>
  <c r="G4" i="5"/>
  <c r="G5" i="5"/>
  <c r="G6" i="5"/>
  <c r="G7" i="5"/>
  <c r="G2" i="5"/>
  <c r="E13" i="5"/>
  <c r="F3" i="5"/>
  <c r="F4" i="5"/>
  <c r="F5" i="5"/>
  <c r="F6" i="5"/>
  <c r="F7" i="5"/>
  <c r="F2" i="5"/>
  <c r="H8" i="4"/>
  <c r="G8" i="4"/>
  <c r="H3" i="4"/>
  <c r="H4" i="4"/>
  <c r="H5" i="4"/>
  <c r="H6" i="4"/>
  <c r="H2" i="4"/>
  <c r="G3" i="4"/>
  <c r="G4" i="4"/>
  <c r="G5" i="4"/>
  <c r="G6" i="4"/>
  <c r="G2" i="4"/>
  <c r="E13" i="4"/>
  <c r="F3" i="4"/>
  <c r="F4" i="4"/>
  <c r="F5" i="4"/>
  <c r="F6" i="4"/>
  <c r="F2" i="4"/>
  <c r="H8" i="3"/>
  <c r="G8" i="3"/>
  <c r="H3" i="3"/>
  <c r="H4" i="3"/>
  <c r="H5" i="3"/>
  <c r="H6" i="3"/>
  <c r="H2" i="3"/>
  <c r="G3" i="3"/>
  <c r="G4" i="3"/>
  <c r="G5" i="3"/>
  <c r="G6" i="3"/>
  <c r="G2" i="3"/>
  <c r="E12" i="3"/>
  <c r="F3" i="3"/>
  <c r="F4" i="3"/>
  <c r="F5" i="3"/>
  <c r="F6" i="3"/>
  <c r="F2" i="3"/>
  <c r="F22" i="2"/>
  <c r="F19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2" i="2"/>
  <c r="G16" i="2" s="1"/>
  <c r="H16" i="2" s="1"/>
  <c r="E22" i="2"/>
  <c r="E19" i="2"/>
  <c r="F3" i="2"/>
  <c r="F4" i="2"/>
  <c r="F5" i="2"/>
  <c r="F16" i="2" s="1"/>
  <c r="F6" i="2"/>
  <c r="F7" i="2"/>
  <c r="F8" i="2"/>
  <c r="F9" i="2"/>
  <c r="F10" i="2"/>
  <c r="F11" i="2"/>
  <c r="F12" i="2"/>
  <c r="F13" i="2"/>
  <c r="F14" i="2"/>
  <c r="F2" i="2"/>
  <c r="E13" i="1"/>
  <c r="G4" i="1" s="1"/>
  <c r="H4" i="1" s="1"/>
  <c r="F3" i="1"/>
  <c r="F4" i="1"/>
  <c r="F5" i="1"/>
  <c r="F6" i="1"/>
  <c r="F7" i="1"/>
  <c r="F2" i="1"/>
  <c r="G2" i="1" l="1"/>
  <c r="G3" i="1"/>
  <c r="H3" i="1" s="1"/>
  <c r="G7" i="1"/>
  <c r="H7" i="1" s="1"/>
  <c r="G6" i="1"/>
  <c r="H6" i="1" s="1"/>
  <c r="G5" i="1"/>
  <c r="H5" i="1" s="1"/>
  <c r="H2" i="2"/>
  <c r="G9" i="1" l="1"/>
  <c r="H9" i="1" s="1"/>
  <c r="H2" i="1"/>
</calcChain>
</file>

<file path=xl/sharedStrings.xml><?xml version="1.0" encoding="utf-8"?>
<sst xmlns="http://schemas.openxmlformats.org/spreadsheetml/2006/main" count="857" uniqueCount="104">
  <si>
    <t>Declarations of fact</t>
  </si>
  <si>
    <t>Observed</t>
  </si>
  <si>
    <t>R1.1-1.20</t>
  </si>
  <si>
    <t>1.21-2.8</t>
  </si>
  <si>
    <t>2.9-2.28</t>
  </si>
  <si>
    <t>2.29-3.19</t>
  </si>
  <si>
    <t>3.20-4.8</t>
  </si>
  <si>
    <t>4.9-5.3</t>
  </si>
  <si>
    <t>5.4-6.3</t>
  </si>
  <si>
    <t>6.4-6.23</t>
  </si>
  <si>
    <t>7.1-7.20</t>
  </si>
  <si>
    <t>7.21-8.15</t>
  </si>
  <si>
    <t>8.16-8.35</t>
  </si>
  <si>
    <t>8.36-9.16</t>
  </si>
  <si>
    <t>9.17-10.4</t>
  </si>
  <si>
    <t>10.5-11.3</t>
  </si>
  <si>
    <t>11.4-11.23</t>
  </si>
  <si>
    <t>11.24-12.7</t>
  </si>
  <si>
    <t>12.8-13.6</t>
  </si>
  <si>
    <t>13.7-14.12</t>
  </si>
  <si>
    <t>14.13-15.10</t>
  </si>
  <si>
    <t>15.11-15.30</t>
  </si>
  <si>
    <t>15.31-16.18</t>
  </si>
  <si>
    <t>16.19-1C1.13</t>
  </si>
  <si>
    <t>1.14-2.3</t>
  </si>
  <si>
    <t>2.4-3.7</t>
  </si>
  <si>
    <t>3.8-4.7</t>
  </si>
  <si>
    <t>4.8-5.4</t>
  </si>
  <si>
    <t>5.5-6.11</t>
  </si>
  <si>
    <t>6.12-7.11</t>
  </si>
  <si>
    <t>7.12-7.31</t>
  </si>
  <si>
    <t>7.32-8.11</t>
  </si>
  <si>
    <t>8.12-9.18</t>
  </si>
  <si>
    <t>9.19-10.11</t>
  </si>
  <si>
    <t>10.12-10.32</t>
  </si>
  <si>
    <t>10.33-11.19</t>
  </si>
  <si>
    <t>11.20-12.5</t>
  </si>
  <si>
    <t>12.6-12.26</t>
  </si>
  <si>
    <t>12.27-14.2</t>
  </si>
  <si>
    <t>14.3-14.22</t>
  </si>
  <si>
    <t>14.23-15.2</t>
  </si>
  <si>
    <t>15.3-15.22</t>
  </si>
  <si>
    <t>15.23-15.44</t>
  </si>
  <si>
    <t>15.45-16.7</t>
  </si>
  <si>
    <t>16.8-2C1.4</t>
  </si>
  <si>
    <t>1.5-2.1</t>
  </si>
  <si>
    <t>2.2-3.5</t>
  </si>
  <si>
    <t>3.6-4.8</t>
  </si>
  <si>
    <t>4.9-5.11</t>
  </si>
  <si>
    <t>5.12-6.10</t>
  </si>
  <si>
    <t>6.11-7.12</t>
  </si>
  <si>
    <t>7.13-8.16</t>
  </si>
  <si>
    <t>8.17-9.12</t>
  </si>
  <si>
    <t>9.13-10.18</t>
  </si>
  <si>
    <t>11.1-11.20</t>
  </si>
  <si>
    <t>11.21-12.7</t>
  </si>
  <si>
    <t>13.7-G1.13</t>
  </si>
  <si>
    <t>1.14-2.9</t>
  </si>
  <si>
    <t>2.10-3.8</t>
  </si>
  <si>
    <t>3.9-3.28</t>
  </si>
  <si>
    <t>3.29-4.19</t>
  </si>
  <si>
    <t>4.20-5.8</t>
  </si>
  <si>
    <t>5.9-6.2</t>
  </si>
  <si>
    <t>6.3-1T1.4</t>
  </si>
  <si>
    <t>1.5-2.14</t>
  </si>
  <si>
    <t>2.15-4.1</t>
  </si>
  <si>
    <t>4.2-5.3</t>
  </si>
  <si>
    <t>5.4-5.23</t>
  </si>
  <si>
    <t>5.24-P1.15</t>
  </si>
  <si>
    <t>1.16-2.5</t>
  </si>
  <si>
    <t>2.6-2.25</t>
  </si>
  <si>
    <t>2.26-3.15</t>
  </si>
  <si>
    <t>3.16-4.14</t>
  </si>
  <si>
    <t>4.15-Ph11</t>
  </si>
  <si>
    <t>Ph 12 - 25</t>
  </si>
  <si>
    <t>Expected</t>
  </si>
  <si>
    <t>Value</t>
  </si>
  <si>
    <t>Expected percent</t>
  </si>
  <si>
    <t>Mean</t>
  </si>
  <si>
    <t>4+</t>
  </si>
  <si>
    <t>chi^2</t>
  </si>
  <si>
    <t>p-value</t>
  </si>
  <si>
    <t>Group 4+</t>
  </si>
  <si>
    <t>Appeals to authority</t>
  </si>
  <si>
    <t>Ph 12-25</t>
  </si>
  <si>
    <t>Mean w/o outlier</t>
  </si>
  <si>
    <t>Lambda</t>
  </si>
  <si>
    <t>3+</t>
  </si>
  <si>
    <t>GOF with outlier</t>
  </si>
  <si>
    <t>GOF without outlier</t>
  </si>
  <si>
    <t>Variance</t>
  </si>
  <si>
    <t>Variance w/o outlier</t>
  </si>
  <si>
    <t>Logical arguments</t>
  </si>
  <si>
    <t>Group 3+</t>
  </si>
  <si>
    <t>Inferences</t>
  </si>
  <si>
    <t>Values</t>
  </si>
  <si>
    <t>First person self fashioning</t>
  </si>
  <si>
    <t>First person self emphases</t>
  </si>
  <si>
    <t>First person figurations of groupness</t>
  </si>
  <si>
    <t>2+</t>
  </si>
  <si>
    <t>Group 2+</t>
  </si>
  <si>
    <t>Second-person claims about audience</t>
  </si>
  <si>
    <t>Second-person audience emphases</t>
  </si>
  <si>
    <t>Third person contrasts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</si>
</sst>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C595-27A6-954E-A8A9-D6B48EEAB9CA}">
  <dimension ref="A1:H76"/>
  <sheetViews>
    <sheetView workbookViewId="0">
      <selection activeCell="H5" sqref="H5"/>
    </sheetView>
  </sheetViews>
  <sheetFormatPr baseColWidth="10" defaultRowHeight="16" x14ac:dyDescent="0.2"/>
  <cols>
    <col min="7" max="7" width="15.6640625" customWidth="1"/>
  </cols>
  <sheetData>
    <row r="1" spans="1:8" x14ac:dyDescent="0.2">
      <c r="B1" s="1" t="s">
        <v>0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24</v>
      </c>
      <c r="G2">
        <f>E$13^E2/(FACT(E2)*EXP(E$13))</f>
        <v>0.25889017256861729</v>
      </c>
      <c r="H2">
        <f>G2*74</f>
        <v>19.157872770077681</v>
      </c>
    </row>
    <row r="3" spans="1:8" x14ac:dyDescent="0.2">
      <c r="A3">
        <v>1</v>
      </c>
      <c r="B3" t="s">
        <v>2</v>
      </c>
      <c r="C3">
        <v>4</v>
      </c>
      <c r="E3">
        <v>1</v>
      </c>
      <c r="F3">
        <f t="shared" ref="F3:F7" si="0">COUNTIF(C:C,E3)</f>
        <v>23</v>
      </c>
      <c r="G3">
        <f t="shared" ref="G3:G7" si="1">E$13^E3/(FACT(E3)*EXP(E$13))</f>
        <v>0.34985158455218551</v>
      </c>
      <c r="H3">
        <f t="shared" ref="H3:H7" si="2">G3*74</f>
        <v>25.889017256861727</v>
      </c>
    </row>
    <row r="4" spans="1:8" x14ac:dyDescent="0.2">
      <c r="A4">
        <v>2</v>
      </c>
      <c r="B4" t="s">
        <v>3</v>
      </c>
      <c r="C4">
        <v>1</v>
      </c>
      <c r="E4">
        <v>2</v>
      </c>
      <c r="F4">
        <f t="shared" si="0"/>
        <v>14</v>
      </c>
      <c r="G4">
        <f t="shared" si="1"/>
        <v>0.23638620577850372</v>
      </c>
      <c r="H4">
        <f t="shared" si="2"/>
        <v>17.492579227609276</v>
      </c>
    </row>
    <row r="5" spans="1:8" x14ac:dyDescent="0.2">
      <c r="A5">
        <v>3</v>
      </c>
      <c r="B5" t="s">
        <v>4</v>
      </c>
      <c r="C5">
        <v>2</v>
      </c>
      <c r="E5">
        <v>3</v>
      </c>
      <c r="F5">
        <f t="shared" si="0"/>
        <v>5</v>
      </c>
      <c r="G5">
        <f t="shared" si="1"/>
        <v>0.10648027287319986</v>
      </c>
      <c r="H5">
        <f t="shared" si="2"/>
        <v>7.8795401926167896</v>
      </c>
    </row>
    <row r="6" spans="1:8" x14ac:dyDescent="0.2">
      <c r="A6">
        <v>4</v>
      </c>
      <c r="B6" t="s">
        <v>5</v>
      </c>
      <c r="C6">
        <v>0</v>
      </c>
      <c r="E6">
        <v>4</v>
      </c>
      <c r="F6">
        <f t="shared" si="0"/>
        <v>6</v>
      </c>
      <c r="G6">
        <f t="shared" si="1"/>
        <v>3.5973065159864814E-2</v>
      </c>
      <c r="H6">
        <f t="shared" si="2"/>
        <v>2.6620068218299964</v>
      </c>
    </row>
    <row r="7" spans="1:8" x14ac:dyDescent="0.2">
      <c r="A7">
        <v>5</v>
      </c>
      <c r="B7" t="s">
        <v>6</v>
      </c>
      <c r="C7">
        <v>1</v>
      </c>
      <c r="E7">
        <v>5</v>
      </c>
      <c r="F7">
        <f t="shared" si="0"/>
        <v>2</v>
      </c>
      <c r="G7">
        <f t="shared" si="1"/>
        <v>9.7224500432067078E-3</v>
      </c>
      <c r="H7">
        <f t="shared" si="2"/>
        <v>0.7194613031972964</v>
      </c>
    </row>
    <row r="8" spans="1:8" x14ac:dyDescent="0.2">
      <c r="A8">
        <v>6</v>
      </c>
      <c r="B8" t="s">
        <v>7</v>
      </c>
      <c r="C8">
        <v>1</v>
      </c>
    </row>
    <row r="9" spans="1:8" x14ac:dyDescent="0.2">
      <c r="A9">
        <v>7</v>
      </c>
      <c r="B9" t="s">
        <v>8</v>
      </c>
      <c r="C9">
        <v>1</v>
      </c>
      <c r="E9" t="s">
        <v>79</v>
      </c>
      <c r="F9">
        <v>8</v>
      </c>
      <c r="G9">
        <f xml:space="preserve"> 1 - SUM(G2:G5)</f>
        <v>4.8391764227493694E-2</v>
      </c>
      <c r="H9">
        <f>G9*74</f>
        <v>3.5809905528345336</v>
      </c>
    </row>
    <row r="10" spans="1:8" x14ac:dyDescent="0.2">
      <c r="A10">
        <v>8</v>
      </c>
      <c r="B10" t="s">
        <v>9</v>
      </c>
      <c r="C10">
        <v>1</v>
      </c>
    </row>
    <row r="11" spans="1:8" x14ac:dyDescent="0.2">
      <c r="A11">
        <v>9</v>
      </c>
      <c r="B11" t="s">
        <v>10</v>
      </c>
      <c r="C11">
        <v>2</v>
      </c>
    </row>
    <row r="12" spans="1:8" x14ac:dyDescent="0.2">
      <c r="A12">
        <v>10</v>
      </c>
      <c r="B12" t="s">
        <v>11</v>
      </c>
      <c r="C12">
        <v>3</v>
      </c>
      <c r="E12" t="s">
        <v>78</v>
      </c>
    </row>
    <row r="13" spans="1:8" x14ac:dyDescent="0.2">
      <c r="A13">
        <v>11</v>
      </c>
      <c r="B13" t="s">
        <v>12</v>
      </c>
      <c r="C13">
        <v>4</v>
      </c>
      <c r="E13">
        <f>AVERAGE(C3:C76)</f>
        <v>1.3513513513513513</v>
      </c>
    </row>
    <row r="14" spans="1:8" x14ac:dyDescent="0.2">
      <c r="A14">
        <v>12</v>
      </c>
      <c r="B14" t="s">
        <v>13</v>
      </c>
      <c r="C14">
        <v>1</v>
      </c>
    </row>
    <row r="15" spans="1:8" x14ac:dyDescent="0.2">
      <c r="A15">
        <v>13</v>
      </c>
      <c r="B15" t="s">
        <v>14</v>
      </c>
      <c r="C15">
        <v>0</v>
      </c>
      <c r="E15" t="s">
        <v>80</v>
      </c>
      <c r="F15">
        <v>8.75</v>
      </c>
    </row>
    <row r="16" spans="1:8" x14ac:dyDescent="0.2">
      <c r="A16">
        <v>14</v>
      </c>
      <c r="B16" t="s">
        <v>15</v>
      </c>
      <c r="C16">
        <v>0</v>
      </c>
      <c r="E16" t="s">
        <v>81</v>
      </c>
      <c r="F16">
        <v>6.7599999999999993E-2</v>
      </c>
    </row>
    <row r="17" spans="1:5" x14ac:dyDescent="0.2">
      <c r="A17">
        <v>15</v>
      </c>
      <c r="B17" t="s">
        <v>16</v>
      </c>
      <c r="C17">
        <v>0</v>
      </c>
      <c r="E17" t="s">
        <v>82</v>
      </c>
    </row>
    <row r="18" spans="1:5" x14ac:dyDescent="0.2">
      <c r="A18">
        <v>16</v>
      </c>
      <c r="B18" t="s">
        <v>17</v>
      </c>
      <c r="C18">
        <v>2</v>
      </c>
    </row>
    <row r="19" spans="1:5" x14ac:dyDescent="0.2">
      <c r="A19">
        <v>17</v>
      </c>
      <c r="B19" t="s">
        <v>18</v>
      </c>
      <c r="C19">
        <v>1</v>
      </c>
    </row>
    <row r="20" spans="1:5" x14ac:dyDescent="0.2">
      <c r="A20">
        <v>18</v>
      </c>
      <c r="B20" t="s">
        <v>19</v>
      </c>
      <c r="C20">
        <v>5</v>
      </c>
    </row>
    <row r="21" spans="1:5" x14ac:dyDescent="0.2">
      <c r="A21">
        <v>19</v>
      </c>
      <c r="B21" t="s">
        <v>20</v>
      </c>
      <c r="C21">
        <v>4</v>
      </c>
    </row>
    <row r="22" spans="1:5" x14ac:dyDescent="0.2">
      <c r="A22">
        <v>20</v>
      </c>
      <c r="B22" t="s">
        <v>21</v>
      </c>
      <c r="C22">
        <v>0</v>
      </c>
    </row>
    <row r="23" spans="1:5" x14ac:dyDescent="0.2">
      <c r="A23">
        <v>21</v>
      </c>
      <c r="B23" t="s">
        <v>22</v>
      </c>
      <c r="C23">
        <v>0</v>
      </c>
    </row>
    <row r="24" spans="1:5" x14ac:dyDescent="0.2">
      <c r="A24">
        <v>22</v>
      </c>
      <c r="B24" t="s">
        <v>23</v>
      </c>
      <c r="C24">
        <v>2</v>
      </c>
    </row>
    <row r="25" spans="1:5" x14ac:dyDescent="0.2">
      <c r="A25">
        <v>23</v>
      </c>
      <c r="B25" t="s">
        <v>24</v>
      </c>
      <c r="C25">
        <v>1</v>
      </c>
    </row>
    <row r="26" spans="1:5" x14ac:dyDescent="0.2">
      <c r="A26">
        <v>24</v>
      </c>
      <c r="B26" t="s">
        <v>25</v>
      </c>
      <c r="C26">
        <v>2</v>
      </c>
    </row>
    <row r="27" spans="1:5" x14ac:dyDescent="0.2">
      <c r="A27">
        <v>25</v>
      </c>
      <c r="B27" t="s">
        <v>26</v>
      </c>
      <c r="C27">
        <v>3</v>
      </c>
    </row>
    <row r="28" spans="1:5" x14ac:dyDescent="0.2">
      <c r="A28">
        <v>26</v>
      </c>
      <c r="B28" t="s">
        <v>27</v>
      </c>
      <c r="C28">
        <v>0</v>
      </c>
    </row>
    <row r="29" spans="1:5" x14ac:dyDescent="0.2">
      <c r="A29">
        <v>27</v>
      </c>
      <c r="B29" t="s">
        <v>28</v>
      </c>
      <c r="C29">
        <v>2</v>
      </c>
    </row>
    <row r="30" spans="1:5" x14ac:dyDescent="0.2">
      <c r="A30">
        <v>28</v>
      </c>
      <c r="B30" t="s">
        <v>29</v>
      </c>
      <c r="C30">
        <v>0</v>
      </c>
    </row>
    <row r="31" spans="1:5" x14ac:dyDescent="0.2">
      <c r="A31">
        <v>29</v>
      </c>
      <c r="B31" t="s">
        <v>30</v>
      </c>
      <c r="C31">
        <v>0</v>
      </c>
    </row>
    <row r="32" spans="1:5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4</v>
      </c>
    </row>
    <row r="38" spans="1:3" x14ac:dyDescent="0.2">
      <c r="A38">
        <v>36</v>
      </c>
      <c r="B38" t="s">
        <v>37</v>
      </c>
      <c r="C38">
        <v>1</v>
      </c>
    </row>
    <row r="39" spans="1:3" x14ac:dyDescent="0.2">
      <c r="A39">
        <v>37</v>
      </c>
      <c r="B39" t="s">
        <v>38</v>
      </c>
      <c r="C39">
        <v>4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2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2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2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0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5</v>
      </c>
    </row>
    <row r="65" spans="1:3" x14ac:dyDescent="0.2">
      <c r="A65">
        <v>63</v>
      </c>
      <c r="B65" t="s">
        <v>63</v>
      </c>
      <c r="C65">
        <v>3</v>
      </c>
    </row>
    <row r="66" spans="1:3" x14ac:dyDescent="0.2">
      <c r="A66">
        <v>64</v>
      </c>
      <c r="B66" t="s">
        <v>64</v>
      </c>
      <c r="C66">
        <v>1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4</v>
      </c>
    </row>
    <row r="69" spans="1:3" x14ac:dyDescent="0.2">
      <c r="A69">
        <v>67</v>
      </c>
      <c r="B69" t="s">
        <v>67</v>
      </c>
      <c r="C69">
        <v>1</v>
      </c>
    </row>
    <row r="70" spans="1:3" x14ac:dyDescent="0.2">
      <c r="A70">
        <v>68</v>
      </c>
      <c r="B70" t="s">
        <v>68</v>
      </c>
      <c r="C70">
        <v>3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74</v>
      </c>
      <c r="C7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6797-754C-AB4A-9275-429A2028821B}">
  <dimension ref="A1:H76"/>
  <sheetViews>
    <sheetView tabSelected="1" topLeftCell="A14" workbookViewId="0">
      <selection activeCell="F18" sqref="F18"/>
    </sheetView>
  </sheetViews>
  <sheetFormatPr baseColWidth="10" defaultRowHeight="16" x14ac:dyDescent="0.2"/>
  <cols>
    <col min="7" max="7" width="17" customWidth="1"/>
  </cols>
  <sheetData>
    <row r="1" spans="1:8" x14ac:dyDescent="0.2">
      <c r="B1" s="1" t="s">
        <v>103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56</v>
      </c>
      <c r="G2">
        <f>E$13^E2/(FACT(E2)*EXP(E$13))</f>
        <v>0.7428231402192641</v>
      </c>
      <c r="H2">
        <f>G2*74</f>
        <v>54.968912376225546</v>
      </c>
    </row>
    <row r="3" spans="1:8" x14ac:dyDescent="0.2">
      <c r="A3">
        <v>1</v>
      </c>
      <c r="B3" t="s">
        <v>2</v>
      </c>
      <c r="C3">
        <v>0</v>
      </c>
      <c r="E3">
        <v>1</v>
      </c>
      <c r="F3">
        <f t="shared" ref="F3:F4" si="0">COUNTIF(C:C,E3)</f>
        <v>14</v>
      </c>
      <c r="G3">
        <f t="shared" ref="G3:G4" si="1">E$13^E3/(FACT(E3)*EXP(E$13))</f>
        <v>0.22083931195707854</v>
      </c>
      <c r="H3">
        <f t="shared" ref="H3:H4" si="2">G3*74</f>
        <v>16.342109084823811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4</v>
      </c>
      <c r="G4">
        <f t="shared" si="1"/>
        <v>3.2827465290917082E-2</v>
      </c>
      <c r="H4">
        <f t="shared" si="2"/>
        <v>2.4292324315278639</v>
      </c>
    </row>
    <row r="5" spans="1:8" x14ac:dyDescent="0.2">
      <c r="A5">
        <v>3</v>
      </c>
      <c r="B5" t="s">
        <v>4</v>
      </c>
      <c r="C5">
        <v>0</v>
      </c>
    </row>
    <row r="6" spans="1:8" x14ac:dyDescent="0.2">
      <c r="A6">
        <v>4</v>
      </c>
      <c r="B6" t="s">
        <v>5</v>
      </c>
      <c r="C6">
        <v>0</v>
      </c>
      <c r="E6" t="s">
        <v>99</v>
      </c>
      <c r="F6">
        <v>4</v>
      </c>
      <c r="G6">
        <f xml:space="preserve"> 1 - G2 - G3</f>
        <v>3.6337547823657362E-2</v>
      </c>
      <c r="H6">
        <f>G6*74</f>
        <v>2.6889785389506446</v>
      </c>
    </row>
    <row r="7" spans="1:8" x14ac:dyDescent="0.2">
      <c r="A7">
        <v>5</v>
      </c>
      <c r="B7" t="s">
        <v>6</v>
      </c>
      <c r="C7">
        <v>0</v>
      </c>
    </row>
    <row r="8" spans="1:8" x14ac:dyDescent="0.2">
      <c r="A8">
        <v>6</v>
      </c>
      <c r="B8" t="s">
        <v>7</v>
      </c>
      <c r="C8">
        <v>0</v>
      </c>
    </row>
    <row r="9" spans="1:8" x14ac:dyDescent="0.2">
      <c r="A9">
        <v>7</v>
      </c>
      <c r="B9" t="s">
        <v>8</v>
      </c>
      <c r="C9">
        <v>0</v>
      </c>
    </row>
    <row r="10" spans="1:8" x14ac:dyDescent="0.2">
      <c r="A10">
        <v>8</v>
      </c>
      <c r="B10" t="s">
        <v>9</v>
      </c>
      <c r="C10">
        <v>0</v>
      </c>
    </row>
    <row r="11" spans="1:8" x14ac:dyDescent="0.2">
      <c r="A11">
        <v>9</v>
      </c>
      <c r="B11" t="s">
        <v>10</v>
      </c>
      <c r="C11">
        <v>0</v>
      </c>
    </row>
    <row r="12" spans="1:8" x14ac:dyDescent="0.2">
      <c r="A12">
        <v>10</v>
      </c>
      <c r="B12" t="s">
        <v>11</v>
      </c>
      <c r="C12">
        <v>0</v>
      </c>
      <c r="E12" t="s">
        <v>78</v>
      </c>
    </row>
    <row r="13" spans="1:8" x14ac:dyDescent="0.2">
      <c r="A13">
        <v>11</v>
      </c>
      <c r="B13" t="s">
        <v>12</v>
      </c>
      <c r="C13">
        <v>0</v>
      </c>
      <c r="E13">
        <f>AVERAGE(C3:C76)</f>
        <v>0.29729729729729731</v>
      </c>
    </row>
    <row r="14" spans="1:8" x14ac:dyDescent="0.2">
      <c r="A14">
        <v>12</v>
      </c>
      <c r="B14" t="s">
        <v>13</v>
      </c>
      <c r="C14">
        <v>0</v>
      </c>
    </row>
    <row r="15" spans="1:8" x14ac:dyDescent="0.2">
      <c r="A15">
        <v>13</v>
      </c>
      <c r="B15" t="s">
        <v>14</v>
      </c>
      <c r="C15">
        <v>0</v>
      </c>
    </row>
    <row r="16" spans="1:8" x14ac:dyDescent="0.2">
      <c r="A16">
        <v>14</v>
      </c>
      <c r="B16" t="s">
        <v>15</v>
      </c>
      <c r="C16">
        <v>0</v>
      </c>
      <c r="E16" t="s">
        <v>80</v>
      </c>
      <c r="F16">
        <v>0.99239999999999995</v>
      </c>
    </row>
    <row r="17" spans="1:6" x14ac:dyDescent="0.2">
      <c r="A17">
        <v>15</v>
      </c>
      <c r="B17" t="s">
        <v>16</v>
      </c>
      <c r="C17">
        <v>0</v>
      </c>
      <c r="E17" t="s">
        <v>81</v>
      </c>
      <c r="F17">
        <v>0.6089</v>
      </c>
    </row>
    <row r="18" spans="1:6" x14ac:dyDescent="0.2">
      <c r="A18">
        <v>16</v>
      </c>
      <c r="B18" t="s">
        <v>17</v>
      </c>
      <c r="C18">
        <v>0</v>
      </c>
      <c r="E18" t="s">
        <v>100</v>
      </c>
    </row>
    <row r="19" spans="1:6" x14ac:dyDescent="0.2">
      <c r="A19">
        <v>17</v>
      </c>
      <c r="B19" t="s">
        <v>18</v>
      </c>
      <c r="C19">
        <v>0</v>
      </c>
    </row>
    <row r="20" spans="1:6" x14ac:dyDescent="0.2">
      <c r="A20">
        <v>18</v>
      </c>
      <c r="B20" t="s">
        <v>19</v>
      </c>
      <c r="C20">
        <v>0</v>
      </c>
    </row>
    <row r="21" spans="1:6" x14ac:dyDescent="0.2">
      <c r="A21">
        <v>19</v>
      </c>
      <c r="B21" t="s">
        <v>20</v>
      </c>
      <c r="C21">
        <v>0</v>
      </c>
    </row>
    <row r="22" spans="1:6" x14ac:dyDescent="0.2">
      <c r="A22">
        <v>20</v>
      </c>
      <c r="B22" t="s">
        <v>21</v>
      </c>
      <c r="C22">
        <v>0</v>
      </c>
    </row>
    <row r="23" spans="1:6" x14ac:dyDescent="0.2">
      <c r="A23">
        <v>21</v>
      </c>
      <c r="B23" t="s">
        <v>22</v>
      </c>
      <c r="C23">
        <v>1</v>
      </c>
    </row>
    <row r="24" spans="1:6" x14ac:dyDescent="0.2">
      <c r="A24">
        <v>22</v>
      </c>
      <c r="B24" t="s">
        <v>23</v>
      </c>
      <c r="C24">
        <v>0</v>
      </c>
    </row>
    <row r="25" spans="1:6" x14ac:dyDescent="0.2">
      <c r="A25">
        <v>23</v>
      </c>
      <c r="B25" t="s">
        <v>24</v>
      </c>
      <c r="C25">
        <v>0</v>
      </c>
    </row>
    <row r="26" spans="1:6" x14ac:dyDescent="0.2">
      <c r="A26">
        <v>24</v>
      </c>
      <c r="B26" t="s">
        <v>25</v>
      </c>
      <c r="C26">
        <v>1</v>
      </c>
    </row>
    <row r="27" spans="1:6" x14ac:dyDescent="0.2">
      <c r="A27">
        <v>25</v>
      </c>
      <c r="B27" t="s">
        <v>26</v>
      </c>
      <c r="C27">
        <v>0</v>
      </c>
    </row>
    <row r="28" spans="1:6" x14ac:dyDescent="0.2">
      <c r="A28">
        <v>26</v>
      </c>
      <c r="B28" t="s">
        <v>27</v>
      </c>
      <c r="C28">
        <v>0</v>
      </c>
    </row>
    <row r="29" spans="1:6" x14ac:dyDescent="0.2">
      <c r="A29">
        <v>27</v>
      </c>
      <c r="B29" t="s">
        <v>28</v>
      </c>
      <c r="C29">
        <v>0</v>
      </c>
    </row>
    <row r="30" spans="1:6" x14ac:dyDescent="0.2">
      <c r="A30">
        <v>28</v>
      </c>
      <c r="B30" t="s">
        <v>29</v>
      </c>
      <c r="C30">
        <v>0</v>
      </c>
    </row>
    <row r="31" spans="1:6" x14ac:dyDescent="0.2">
      <c r="A31">
        <v>29</v>
      </c>
      <c r="B31" t="s">
        <v>30</v>
      </c>
      <c r="C31">
        <v>0</v>
      </c>
    </row>
    <row r="32" spans="1:6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0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0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2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1</v>
      </c>
    </row>
    <row r="59" spans="1:3" x14ac:dyDescent="0.2">
      <c r="A59">
        <v>57</v>
      </c>
      <c r="B59" t="s">
        <v>57</v>
      </c>
      <c r="C59">
        <v>1</v>
      </c>
    </row>
    <row r="60" spans="1:3" x14ac:dyDescent="0.2">
      <c r="A60">
        <v>58</v>
      </c>
      <c r="B60" t="s">
        <v>58</v>
      </c>
      <c r="C60">
        <v>1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0</v>
      </c>
    </row>
    <row r="64" spans="1:3" x14ac:dyDescent="0.2">
      <c r="A64">
        <v>62</v>
      </c>
      <c r="B64" t="s">
        <v>62</v>
      </c>
      <c r="C64">
        <v>2</v>
      </c>
    </row>
    <row r="65" spans="1:3" x14ac:dyDescent="0.2">
      <c r="A65">
        <v>63</v>
      </c>
      <c r="B65" t="s">
        <v>63</v>
      </c>
      <c r="C65">
        <v>1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1</v>
      </c>
    </row>
    <row r="68" spans="1:3" x14ac:dyDescent="0.2">
      <c r="A68">
        <v>66</v>
      </c>
      <c r="B68" t="s">
        <v>66</v>
      </c>
      <c r="C68">
        <v>2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D8A8-0300-7C4E-9986-352721718C82}">
  <dimension ref="A1:L76"/>
  <sheetViews>
    <sheetView topLeftCell="A11" workbookViewId="0">
      <selection activeCell="F23" sqref="F23"/>
    </sheetView>
  </sheetViews>
  <sheetFormatPr baseColWidth="10" defaultRowHeight="16" x14ac:dyDescent="0.2"/>
  <cols>
    <col min="7" max="7" width="15.33203125" customWidth="1"/>
  </cols>
  <sheetData>
    <row r="1" spans="1:8" x14ac:dyDescent="0.2">
      <c r="B1" s="2" t="s">
        <v>83</v>
      </c>
      <c r="C1" s="2"/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34</v>
      </c>
      <c r="G2">
        <f>E$25^E2/(FACT(E2)*EXP(E$25))</f>
        <v>0.4106557527523455</v>
      </c>
      <c r="H2">
        <f>G2*74</f>
        <v>30.388525703673569</v>
      </c>
    </row>
    <row r="3" spans="1:8" x14ac:dyDescent="0.2">
      <c r="A3">
        <v>1</v>
      </c>
      <c r="B3" t="s">
        <v>2</v>
      </c>
      <c r="C3">
        <v>2</v>
      </c>
      <c r="E3">
        <v>1</v>
      </c>
      <c r="F3">
        <f t="shared" ref="F3:F14" si="0">COUNTIF(C:C,E3)</f>
        <v>24</v>
      </c>
      <c r="G3">
        <f t="shared" ref="G3:G14" si="1">E$25^E3/(FACT(E3)*EXP(E$25))</f>
        <v>0.3654836199495875</v>
      </c>
      <c r="H3">
        <f t="shared" ref="H3:H14" si="2">G3*74</f>
        <v>27.045787876269475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10</v>
      </c>
      <c r="G4">
        <f t="shared" si="1"/>
        <v>0.16264021087756644</v>
      </c>
      <c r="H4">
        <f t="shared" si="2"/>
        <v>12.035375604939917</v>
      </c>
    </row>
    <row r="5" spans="1:8" x14ac:dyDescent="0.2">
      <c r="A5">
        <v>3</v>
      </c>
      <c r="B5" t="s">
        <v>4</v>
      </c>
      <c r="C5">
        <v>1</v>
      </c>
      <c r="E5">
        <v>3</v>
      </c>
      <c r="F5">
        <f t="shared" si="0"/>
        <v>2</v>
      </c>
      <c r="G5">
        <f t="shared" si="1"/>
        <v>4.8249929227011386E-2</v>
      </c>
      <c r="H5">
        <f t="shared" si="2"/>
        <v>3.5704947627988424</v>
      </c>
    </row>
    <row r="6" spans="1:8" x14ac:dyDescent="0.2">
      <c r="A6">
        <v>4</v>
      </c>
      <c r="B6" t="s">
        <v>5</v>
      </c>
      <c r="C6">
        <v>2</v>
      </c>
      <c r="E6">
        <v>4</v>
      </c>
      <c r="F6">
        <f t="shared" si="0"/>
        <v>1</v>
      </c>
      <c r="G6">
        <f t="shared" si="1"/>
        <v>1.0735609253010033E-2</v>
      </c>
      <c r="H6">
        <f t="shared" si="2"/>
        <v>0.79443508472274249</v>
      </c>
    </row>
    <row r="7" spans="1:8" x14ac:dyDescent="0.2">
      <c r="A7">
        <v>5</v>
      </c>
      <c r="B7" t="s">
        <v>6</v>
      </c>
      <c r="C7">
        <v>1</v>
      </c>
      <c r="E7">
        <v>5</v>
      </c>
      <c r="F7">
        <f t="shared" si="0"/>
        <v>1</v>
      </c>
      <c r="G7">
        <f t="shared" si="1"/>
        <v>1.910938447035786E-3</v>
      </c>
      <c r="H7">
        <f t="shared" si="2"/>
        <v>0.14140944508064818</v>
      </c>
    </row>
    <row r="8" spans="1:8" x14ac:dyDescent="0.2">
      <c r="A8">
        <v>6</v>
      </c>
      <c r="B8" t="s">
        <v>7</v>
      </c>
      <c r="C8">
        <v>3</v>
      </c>
      <c r="E8">
        <v>6</v>
      </c>
      <c r="F8">
        <f t="shared" si="0"/>
        <v>1</v>
      </c>
      <c r="G8">
        <f t="shared" si="1"/>
        <v>2.8345586964364161E-4</v>
      </c>
      <c r="H8">
        <f t="shared" si="2"/>
        <v>2.0975734353629479E-2</v>
      </c>
    </row>
    <row r="9" spans="1:8" x14ac:dyDescent="0.2">
      <c r="A9">
        <v>7</v>
      </c>
      <c r="B9" t="s">
        <v>8</v>
      </c>
      <c r="C9">
        <v>0</v>
      </c>
      <c r="E9">
        <v>7</v>
      </c>
      <c r="F9">
        <f t="shared" si="0"/>
        <v>0</v>
      </c>
      <c r="G9">
        <f t="shared" si="1"/>
        <v>3.6039389140405864E-5</v>
      </c>
      <c r="H9">
        <f t="shared" si="2"/>
        <v>2.666914796390034E-3</v>
      </c>
    </row>
    <row r="10" spans="1:8" x14ac:dyDescent="0.2">
      <c r="A10">
        <v>8</v>
      </c>
      <c r="B10" t="s">
        <v>9</v>
      </c>
      <c r="C10">
        <v>0</v>
      </c>
      <c r="E10">
        <v>8</v>
      </c>
      <c r="F10">
        <f t="shared" si="0"/>
        <v>0</v>
      </c>
      <c r="G10">
        <f t="shared" si="1"/>
        <v>4.0093820418701524E-6</v>
      </c>
      <c r="H10">
        <f t="shared" si="2"/>
        <v>2.9669427109839126E-4</v>
      </c>
    </row>
    <row r="11" spans="1:8" x14ac:dyDescent="0.2">
      <c r="A11">
        <v>9</v>
      </c>
      <c r="B11" t="s">
        <v>10</v>
      </c>
      <c r="C11">
        <v>0</v>
      </c>
      <c r="E11">
        <v>9</v>
      </c>
      <c r="F11">
        <f t="shared" si="0"/>
        <v>0</v>
      </c>
      <c r="G11">
        <f t="shared" si="1"/>
        <v>3.9648333525160398E-7</v>
      </c>
      <c r="H11">
        <f t="shared" si="2"/>
        <v>2.9339766808618695E-5</v>
      </c>
    </row>
    <row r="12" spans="1:8" x14ac:dyDescent="0.2">
      <c r="A12">
        <v>10</v>
      </c>
      <c r="B12" t="s">
        <v>11</v>
      </c>
      <c r="C12">
        <v>0</v>
      </c>
      <c r="E12">
        <v>10</v>
      </c>
      <c r="F12">
        <f t="shared" si="0"/>
        <v>0</v>
      </c>
      <c r="G12">
        <f t="shared" si="1"/>
        <v>3.5287016837392755E-8</v>
      </c>
      <c r="H12">
        <f t="shared" si="2"/>
        <v>2.6112392459670639E-6</v>
      </c>
    </row>
    <row r="13" spans="1:8" x14ac:dyDescent="0.2">
      <c r="A13">
        <v>11</v>
      </c>
      <c r="B13" t="s">
        <v>12</v>
      </c>
      <c r="C13">
        <v>0</v>
      </c>
      <c r="E13">
        <v>11</v>
      </c>
      <c r="F13">
        <f t="shared" si="0"/>
        <v>0</v>
      </c>
      <c r="G13">
        <f t="shared" si="1"/>
        <v>2.8550404532072318E-9</v>
      </c>
      <c r="H13">
        <f t="shared" si="2"/>
        <v>2.1127299353733514E-7</v>
      </c>
    </row>
    <row r="14" spans="1:8" x14ac:dyDescent="0.2">
      <c r="A14">
        <v>12</v>
      </c>
      <c r="B14" t="s">
        <v>13</v>
      </c>
      <c r="C14">
        <v>6</v>
      </c>
      <c r="E14">
        <v>12</v>
      </c>
      <c r="F14">
        <f t="shared" si="0"/>
        <v>1</v>
      </c>
      <c r="G14">
        <f t="shared" si="1"/>
        <v>2.1174883361286973E-10</v>
      </c>
      <c r="H14">
        <f t="shared" si="2"/>
        <v>1.566941368735236E-8</v>
      </c>
    </row>
    <row r="15" spans="1:8" x14ac:dyDescent="0.2">
      <c r="A15">
        <v>13</v>
      </c>
      <c r="B15" t="s">
        <v>14</v>
      </c>
      <c r="C15">
        <v>4</v>
      </c>
    </row>
    <row r="16" spans="1:8" x14ac:dyDescent="0.2">
      <c r="A16">
        <v>14</v>
      </c>
      <c r="B16" t="s">
        <v>15</v>
      </c>
      <c r="C16">
        <v>12</v>
      </c>
      <c r="E16" t="s">
        <v>87</v>
      </c>
      <c r="F16">
        <f>SUM(F5:F14)</f>
        <v>6</v>
      </c>
      <c r="G16">
        <f xml:space="preserve"> 1 - SUM(G2:G4)</f>
        <v>6.1220416420500579E-2</v>
      </c>
      <c r="H16">
        <f>G16*74</f>
        <v>4.5303108151170424</v>
      </c>
    </row>
    <row r="17" spans="1:12" x14ac:dyDescent="0.2">
      <c r="A17">
        <v>15</v>
      </c>
      <c r="B17" t="s">
        <v>16</v>
      </c>
      <c r="C17">
        <v>0</v>
      </c>
    </row>
    <row r="18" spans="1:12" x14ac:dyDescent="0.2">
      <c r="A18">
        <v>16</v>
      </c>
      <c r="B18" t="s">
        <v>17</v>
      </c>
      <c r="C18">
        <v>2</v>
      </c>
      <c r="E18" t="s">
        <v>78</v>
      </c>
      <c r="F18" t="s">
        <v>90</v>
      </c>
    </row>
    <row r="19" spans="1:12" x14ac:dyDescent="0.2">
      <c r="A19">
        <v>17</v>
      </c>
      <c r="B19" t="s">
        <v>18</v>
      </c>
      <c r="C19">
        <v>1</v>
      </c>
      <c r="E19">
        <f>AVERAGE(C3:C76)</f>
        <v>1.0405405405405406</v>
      </c>
      <c r="F19">
        <f>VAR(C3:C76)</f>
        <v>3.0531284709366902</v>
      </c>
    </row>
    <row r="20" spans="1:12" x14ac:dyDescent="0.2">
      <c r="A20">
        <v>18</v>
      </c>
      <c r="B20" t="s">
        <v>19</v>
      </c>
      <c r="C20">
        <v>1</v>
      </c>
    </row>
    <row r="21" spans="1:12" x14ac:dyDescent="0.2">
      <c r="A21">
        <v>19</v>
      </c>
      <c r="B21" t="s">
        <v>20</v>
      </c>
      <c r="C21">
        <v>2</v>
      </c>
      <c r="E21" t="s">
        <v>85</v>
      </c>
      <c r="F21" t="s">
        <v>91</v>
      </c>
      <c r="H21" t="s">
        <v>88</v>
      </c>
      <c r="K21" t="s">
        <v>89</v>
      </c>
    </row>
    <row r="22" spans="1:12" x14ac:dyDescent="0.2">
      <c r="A22">
        <v>20</v>
      </c>
      <c r="B22" t="s">
        <v>21</v>
      </c>
      <c r="C22">
        <v>1</v>
      </c>
      <c r="E22">
        <f>AVERAGE(C3:C15,C17:C76)</f>
        <v>0.8904109589041096</v>
      </c>
      <c r="F22">
        <f>VAR(C3:C15,C17:C76)</f>
        <v>1.4044901065449009</v>
      </c>
      <c r="H22" t="s">
        <v>80</v>
      </c>
      <c r="I22">
        <v>3.9767000000000001</v>
      </c>
      <c r="K22" t="s">
        <v>80</v>
      </c>
      <c r="L22">
        <v>1.5953999999999999</v>
      </c>
    </row>
    <row r="23" spans="1:12" x14ac:dyDescent="0.2">
      <c r="A23">
        <v>21</v>
      </c>
      <c r="B23" t="s">
        <v>22</v>
      </c>
      <c r="C23">
        <v>0</v>
      </c>
      <c r="H23" t="s">
        <v>81</v>
      </c>
      <c r="I23">
        <v>0.26400000000000001</v>
      </c>
      <c r="K23" t="s">
        <v>81</v>
      </c>
      <c r="L23">
        <v>0.66039999999999999</v>
      </c>
    </row>
    <row r="24" spans="1:12" x14ac:dyDescent="0.2">
      <c r="A24">
        <v>22</v>
      </c>
      <c r="B24" t="s">
        <v>23</v>
      </c>
      <c r="C24">
        <v>0</v>
      </c>
      <c r="E24" t="s">
        <v>86</v>
      </c>
    </row>
    <row r="25" spans="1:12" x14ac:dyDescent="0.2">
      <c r="A25">
        <v>23</v>
      </c>
      <c r="B25" t="s">
        <v>24</v>
      </c>
      <c r="C25">
        <v>1</v>
      </c>
      <c r="E25">
        <v>0.89</v>
      </c>
    </row>
    <row r="26" spans="1:12" x14ac:dyDescent="0.2">
      <c r="A26">
        <v>24</v>
      </c>
      <c r="B26" t="s">
        <v>25</v>
      </c>
      <c r="C26">
        <v>2</v>
      </c>
    </row>
    <row r="27" spans="1:12" x14ac:dyDescent="0.2">
      <c r="A27">
        <v>25</v>
      </c>
      <c r="B27" t="s">
        <v>26</v>
      </c>
      <c r="C27">
        <v>1</v>
      </c>
    </row>
    <row r="28" spans="1:12" x14ac:dyDescent="0.2">
      <c r="A28">
        <v>26</v>
      </c>
      <c r="B28" t="s">
        <v>27</v>
      </c>
      <c r="C28">
        <v>0</v>
      </c>
    </row>
    <row r="29" spans="1:12" x14ac:dyDescent="0.2">
      <c r="A29">
        <v>27</v>
      </c>
      <c r="B29" t="s">
        <v>28</v>
      </c>
      <c r="C29">
        <v>1</v>
      </c>
    </row>
    <row r="30" spans="1:12" x14ac:dyDescent="0.2">
      <c r="A30">
        <v>28</v>
      </c>
      <c r="B30" t="s">
        <v>29</v>
      </c>
      <c r="C30">
        <v>2</v>
      </c>
    </row>
    <row r="31" spans="1:12" x14ac:dyDescent="0.2">
      <c r="A31">
        <v>29</v>
      </c>
      <c r="B31" t="s">
        <v>30</v>
      </c>
      <c r="C31">
        <v>0</v>
      </c>
    </row>
    <row r="32" spans="1:12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1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0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2</v>
      </c>
    </row>
    <row r="44" spans="1:3" x14ac:dyDescent="0.2">
      <c r="A44">
        <v>42</v>
      </c>
      <c r="B44" t="s">
        <v>43</v>
      </c>
      <c r="C44">
        <v>1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1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1</v>
      </c>
    </row>
    <row r="50" spans="1:3" x14ac:dyDescent="0.2">
      <c r="A50">
        <v>48</v>
      </c>
      <c r="B50" t="s">
        <v>49</v>
      </c>
      <c r="C50">
        <v>1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1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5</v>
      </c>
    </row>
    <row r="62" spans="1:3" x14ac:dyDescent="0.2">
      <c r="A62">
        <v>60</v>
      </c>
      <c r="B62" t="s">
        <v>60</v>
      </c>
      <c r="C62">
        <v>0</v>
      </c>
    </row>
    <row r="63" spans="1:3" x14ac:dyDescent="0.2">
      <c r="A63">
        <v>61</v>
      </c>
      <c r="B63" t="s">
        <v>61</v>
      </c>
      <c r="C63">
        <v>3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2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s="3" t="s">
        <v>84</v>
      </c>
      <c r="C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FEE4-9558-2D43-A111-23EC17ED0048}">
  <dimension ref="A1:H76"/>
  <sheetViews>
    <sheetView workbookViewId="0">
      <selection activeCell="G11" sqref="G11"/>
    </sheetView>
  </sheetViews>
  <sheetFormatPr baseColWidth="10" defaultRowHeight="16" x14ac:dyDescent="0.2"/>
  <cols>
    <col min="7" max="7" width="15" customWidth="1"/>
  </cols>
  <sheetData>
    <row r="1" spans="1:8" x14ac:dyDescent="0.2">
      <c r="B1" s="1" t="s">
        <v>92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48</v>
      </c>
      <c r="G2">
        <f>E$12^E2/(FACT(E2)*EXP(E$12))</f>
        <v>0.55178621764520841</v>
      </c>
      <c r="H2">
        <f>G2*74</f>
        <v>40.832180105745422</v>
      </c>
    </row>
    <row r="3" spans="1:8" x14ac:dyDescent="0.2">
      <c r="A3">
        <v>1</v>
      </c>
      <c r="B3" t="s">
        <v>2</v>
      </c>
      <c r="C3">
        <v>0</v>
      </c>
      <c r="E3">
        <v>1</v>
      </c>
      <c r="F3">
        <f t="shared" ref="F3:F6" si="0">COUNTIF(C:C,E3)</f>
        <v>14</v>
      </c>
      <c r="G3">
        <f t="shared" ref="G3:G6" si="1">E$12^E3/(FACT(E3)*EXP(E$12))</f>
        <v>0.32808910238363748</v>
      </c>
      <c r="H3">
        <f t="shared" ref="H3:H6" si="2">G3*74</f>
        <v>24.278593576389174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7</v>
      </c>
      <c r="G4">
        <f t="shared" si="1"/>
        <v>9.7540003411351689E-2</v>
      </c>
      <c r="H4">
        <f t="shared" si="2"/>
        <v>7.217960252440025</v>
      </c>
    </row>
    <row r="5" spans="1:8" x14ac:dyDescent="0.2">
      <c r="A5">
        <v>3</v>
      </c>
      <c r="B5" t="s">
        <v>4</v>
      </c>
      <c r="C5">
        <v>0</v>
      </c>
      <c r="E5">
        <v>3</v>
      </c>
      <c r="F5">
        <f t="shared" si="0"/>
        <v>4</v>
      </c>
      <c r="G5">
        <f t="shared" si="1"/>
        <v>1.9332252928376013E-2</v>
      </c>
      <c r="H5">
        <f t="shared" si="2"/>
        <v>1.430586716699825</v>
      </c>
    </row>
    <row r="6" spans="1:8" x14ac:dyDescent="0.2">
      <c r="A6">
        <v>4</v>
      </c>
      <c r="B6" t="s">
        <v>5</v>
      </c>
      <c r="C6">
        <v>2</v>
      </c>
      <c r="E6">
        <v>4</v>
      </c>
      <c r="F6">
        <f t="shared" si="0"/>
        <v>1</v>
      </c>
      <c r="G6">
        <f t="shared" si="1"/>
        <v>2.8737132731369748E-3</v>
      </c>
      <c r="H6">
        <f t="shared" si="2"/>
        <v>0.21265478221213613</v>
      </c>
    </row>
    <row r="7" spans="1:8" x14ac:dyDescent="0.2">
      <c r="A7">
        <v>5</v>
      </c>
      <c r="B7" t="s">
        <v>6</v>
      </c>
      <c r="C7">
        <v>2</v>
      </c>
    </row>
    <row r="8" spans="1:8" x14ac:dyDescent="0.2">
      <c r="A8">
        <v>6</v>
      </c>
      <c r="B8" t="s">
        <v>7</v>
      </c>
      <c r="C8">
        <v>2</v>
      </c>
      <c r="E8" t="s">
        <v>87</v>
      </c>
      <c r="F8">
        <v>5</v>
      </c>
      <c r="G8">
        <f>1 - G2 - G3 - G4</f>
        <v>2.2584676559802425E-2</v>
      </c>
      <c r="H8">
        <f>G8*74</f>
        <v>1.6712660654253795</v>
      </c>
    </row>
    <row r="9" spans="1:8" x14ac:dyDescent="0.2">
      <c r="A9">
        <v>7</v>
      </c>
      <c r="B9" t="s">
        <v>8</v>
      </c>
      <c r="C9">
        <v>3</v>
      </c>
    </row>
    <row r="10" spans="1:8" x14ac:dyDescent="0.2">
      <c r="A10">
        <v>8</v>
      </c>
      <c r="B10" t="s">
        <v>9</v>
      </c>
      <c r="C10">
        <v>0</v>
      </c>
    </row>
    <row r="11" spans="1:8" x14ac:dyDescent="0.2">
      <c r="A11">
        <v>9</v>
      </c>
      <c r="B11" t="s">
        <v>10</v>
      </c>
      <c r="C11">
        <v>1</v>
      </c>
      <c r="E11" t="s">
        <v>78</v>
      </c>
    </row>
    <row r="12" spans="1:8" x14ac:dyDescent="0.2">
      <c r="A12">
        <v>10</v>
      </c>
      <c r="B12" t="s">
        <v>11</v>
      </c>
      <c r="C12">
        <v>0</v>
      </c>
      <c r="E12">
        <f>AVERAGE(C3:C76)</f>
        <v>0.59459459459459463</v>
      </c>
    </row>
    <row r="13" spans="1:8" x14ac:dyDescent="0.2">
      <c r="A13">
        <v>11</v>
      </c>
      <c r="B13" t="s">
        <v>12</v>
      </c>
      <c r="C13">
        <v>0</v>
      </c>
    </row>
    <row r="14" spans="1:8" x14ac:dyDescent="0.2">
      <c r="A14">
        <v>12</v>
      </c>
      <c r="B14" t="s">
        <v>13</v>
      </c>
      <c r="C14">
        <v>1</v>
      </c>
    </row>
    <row r="15" spans="1:8" x14ac:dyDescent="0.2">
      <c r="A15">
        <v>13</v>
      </c>
      <c r="B15" t="s">
        <v>14</v>
      </c>
      <c r="C15">
        <v>2</v>
      </c>
      <c r="E15" t="s">
        <v>80</v>
      </c>
      <c r="F15">
        <v>12.2583</v>
      </c>
    </row>
    <row r="16" spans="1:8" x14ac:dyDescent="0.2">
      <c r="A16">
        <v>14</v>
      </c>
      <c r="B16" t="s">
        <v>15</v>
      </c>
      <c r="C16">
        <v>3</v>
      </c>
      <c r="E16" t="s">
        <v>81</v>
      </c>
      <c r="F16">
        <v>6.4999999999999997E-3</v>
      </c>
    </row>
    <row r="17" spans="1:5" x14ac:dyDescent="0.2">
      <c r="A17">
        <v>15</v>
      </c>
      <c r="B17" t="s">
        <v>16</v>
      </c>
      <c r="C17">
        <v>3</v>
      </c>
      <c r="E17" t="s">
        <v>93</v>
      </c>
    </row>
    <row r="18" spans="1:5" x14ac:dyDescent="0.2">
      <c r="A18">
        <v>16</v>
      </c>
      <c r="B18" t="s">
        <v>17</v>
      </c>
      <c r="C18">
        <v>0</v>
      </c>
    </row>
    <row r="19" spans="1:5" x14ac:dyDescent="0.2">
      <c r="A19">
        <v>17</v>
      </c>
      <c r="B19" t="s">
        <v>18</v>
      </c>
      <c r="C19">
        <v>0</v>
      </c>
    </row>
    <row r="20" spans="1:5" x14ac:dyDescent="0.2">
      <c r="A20">
        <v>18</v>
      </c>
      <c r="B20" t="s">
        <v>19</v>
      </c>
      <c r="C20">
        <v>0</v>
      </c>
    </row>
    <row r="21" spans="1:5" x14ac:dyDescent="0.2">
      <c r="A21">
        <v>19</v>
      </c>
      <c r="B21" t="s">
        <v>20</v>
      </c>
      <c r="C21">
        <v>0</v>
      </c>
    </row>
    <row r="22" spans="1:5" x14ac:dyDescent="0.2">
      <c r="A22">
        <v>20</v>
      </c>
      <c r="B22" t="s">
        <v>21</v>
      </c>
      <c r="C22">
        <v>0</v>
      </c>
    </row>
    <row r="23" spans="1:5" x14ac:dyDescent="0.2">
      <c r="A23">
        <v>21</v>
      </c>
      <c r="B23" t="s">
        <v>22</v>
      </c>
      <c r="C23">
        <v>0</v>
      </c>
    </row>
    <row r="24" spans="1:5" x14ac:dyDescent="0.2">
      <c r="A24">
        <v>22</v>
      </c>
      <c r="B24" t="s">
        <v>23</v>
      </c>
      <c r="C24">
        <v>0</v>
      </c>
    </row>
    <row r="25" spans="1:5" x14ac:dyDescent="0.2">
      <c r="A25">
        <v>23</v>
      </c>
      <c r="B25" t="s">
        <v>24</v>
      </c>
      <c r="C25">
        <v>0</v>
      </c>
    </row>
    <row r="26" spans="1:5" x14ac:dyDescent="0.2">
      <c r="A26">
        <v>24</v>
      </c>
      <c r="B26" t="s">
        <v>25</v>
      </c>
      <c r="C26">
        <v>0</v>
      </c>
    </row>
    <row r="27" spans="1:5" x14ac:dyDescent="0.2">
      <c r="A27">
        <v>25</v>
      </c>
      <c r="B27" t="s">
        <v>26</v>
      </c>
      <c r="C27">
        <v>0</v>
      </c>
    </row>
    <row r="28" spans="1:5" x14ac:dyDescent="0.2">
      <c r="A28">
        <v>26</v>
      </c>
      <c r="B28" t="s">
        <v>27</v>
      </c>
      <c r="C28">
        <v>0</v>
      </c>
    </row>
    <row r="29" spans="1:5" x14ac:dyDescent="0.2">
      <c r="A29">
        <v>27</v>
      </c>
      <c r="B29" t="s">
        <v>28</v>
      </c>
      <c r="C29">
        <v>0</v>
      </c>
    </row>
    <row r="30" spans="1:5" x14ac:dyDescent="0.2">
      <c r="A30">
        <v>28</v>
      </c>
      <c r="B30" t="s">
        <v>29</v>
      </c>
      <c r="C30">
        <v>1</v>
      </c>
    </row>
    <row r="31" spans="1:5" x14ac:dyDescent="0.2">
      <c r="A31">
        <v>29</v>
      </c>
      <c r="B31" t="s">
        <v>30</v>
      </c>
      <c r="C31">
        <v>0</v>
      </c>
    </row>
    <row r="32" spans="1:5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1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3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2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1</v>
      </c>
    </row>
    <row r="61" spans="1:3" x14ac:dyDescent="0.2">
      <c r="A61">
        <v>59</v>
      </c>
      <c r="B61" t="s">
        <v>59</v>
      </c>
      <c r="C61">
        <v>4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D00B-3293-BC46-9303-C8BB018B569A}">
  <dimension ref="A1:H76"/>
  <sheetViews>
    <sheetView workbookViewId="0">
      <selection activeCell="F19" sqref="F19"/>
    </sheetView>
  </sheetViews>
  <sheetFormatPr baseColWidth="10" defaultRowHeight="16" x14ac:dyDescent="0.2"/>
  <cols>
    <col min="7" max="7" width="16.6640625" customWidth="1"/>
  </cols>
  <sheetData>
    <row r="1" spans="1:8" x14ac:dyDescent="0.2">
      <c r="B1" s="1" t="s">
        <v>94</v>
      </c>
      <c r="E1" t="s">
        <v>95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27</v>
      </c>
      <c r="G2">
        <f>E$13^E2/(FACT(E2)*EXP(E$13))</f>
        <v>0.38309991105034841</v>
      </c>
      <c r="H2">
        <f>G2*74</f>
        <v>28.349393417725782</v>
      </c>
    </row>
    <row r="3" spans="1:8" x14ac:dyDescent="0.2">
      <c r="A3">
        <v>1</v>
      </c>
      <c r="B3" t="s">
        <v>2</v>
      </c>
      <c r="C3">
        <v>0</v>
      </c>
      <c r="E3">
        <v>1</v>
      </c>
      <c r="F3">
        <f t="shared" ref="F3:F6" si="0">COUNTIF(C:C,E3)</f>
        <v>27</v>
      </c>
      <c r="G3">
        <f t="shared" ref="G3:G6" si="1">E$13^E3/(FACT(E3)*EXP(E$13))</f>
        <v>0.36756883357533426</v>
      </c>
      <c r="H3">
        <f t="shared" ref="H3:H6" si="2">G3*74</f>
        <v>27.200093684574735</v>
      </c>
    </row>
    <row r="4" spans="1:8" x14ac:dyDescent="0.2">
      <c r="A4">
        <v>2</v>
      </c>
      <c r="B4" t="s">
        <v>3</v>
      </c>
      <c r="C4">
        <v>2</v>
      </c>
      <c r="E4">
        <v>2</v>
      </c>
      <c r="F4">
        <f t="shared" si="0"/>
        <v>17</v>
      </c>
      <c r="G4">
        <f t="shared" si="1"/>
        <v>0.1763336971881671</v>
      </c>
      <c r="H4">
        <f t="shared" si="2"/>
        <v>13.048693591924366</v>
      </c>
    </row>
    <row r="5" spans="1:8" x14ac:dyDescent="0.2">
      <c r="A5">
        <v>3</v>
      </c>
      <c r="B5" t="s">
        <v>4</v>
      </c>
      <c r="C5">
        <v>0</v>
      </c>
      <c r="E5">
        <v>3</v>
      </c>
      <c r="F5">
        <f t="shared" si="0"/>
        <v>2</v>
      </c>
      <c r="G5">
        <f t="shared" si="1"/>
        <v>5.6395011262882273E-2</v>
      </c>
      <c r="H5">
        <f t="shared" si="2"/>
        <v>4.1732308334532879</v>
      </c>
    </row>
    <row r="6" spans="1:8" x14ac:dyDescent="0.2">
      <c r="A6">
        <v>4</v>
      </c>
      <c r="B6" t="s">
        <v>5</v>
      </c>
      <c r="C6">
        <v>0</v>
      </c>
      <c r="E6">
        <v>4</v>
      </c>
      <c r="F6">
        <f t="shared" si="0"/>
        <v>1</v>
      </c>
      <c r="G6">
        <f t="shared" si="1"/>
        <v>1.3527181755623787E-2</v>
      </c>
      <c r="H6">
        <f t="shared" si="2"/>
        <v>1.0010114499161602</v>
      </c>
    </row>
    <row r="7" spans="1:8" x14ac:dyDescent="0.2">
      <c r="A7">
        <v>5</v>
      </c>
      <c r="B7" t="s">
        <v>6</v>
      </c>
      <c r="C7">
        <v>0</v>
      </c>
    </row>
    <row r="8" spans="1:8" x14ac:dyDescent="0.2">
      <c r="A8">
        <v>6</v>
      </c>
      <c r="B8" t="s">
        <v>7</v>
      </c>
      <c r="C8">
        <v>2</v>
      </c>
      <c r="E8" t="s">
        <v>87</v>
      </c>
      <c r="F8">
        <v>3</v>
      </c>
      <c r="G8">
        <f>1 - G2 - G3 - G4</f>
        <v>7.299755818615028E-2</v>
      </c>
      <c r="H8">
        <f>G8*74</f>
        <v>5.4018193057751205</v>
      </c>
    </row>
    <row r="9" spans="1:8" x14ac:dyDescent="0.2">
      <c r="A9">
        <v>7</v>
      </c>
      <c r="B9" t="s">
        <v>8</v>
      </c>
      <c r="C9">
        <v>1</v>
      </c>
    </row>
    <row r="10" spans="1:8" x14ac:dyDescent="0.2">
      <c r="A10">
        <v>8</v>
      </c>
      <c r="B10" t="s">
        <v>9</v>
      </c>
      <c r="C10">
        <v>2</v>
      </c>
    </row>
    <row r="11" spans="1:8" x14ac:dyDescent="0.2">
      <c r="A11">
        <v>9</v>
      </c>
      <c r="B11" t="s">
        <v>10</v>
      </c>
      <c r="C11">
        <v>1</v>
      </c>
    </row>
    <row r="12" spans="1:8" x14ac:dyDescent="0.2">
      <c r="A12">
        <v>10</v>
      </c>
      <c r="B12" t="s">
        <v>11</v>
      </c>
      <c r="C12">
        <v>4</v>
      </c>
      <c r="E12" t="s">
        <v>78</v>
      </c>
    </row>
    <row r="13" spans="1:8" x14ac:dyDescent="0.2">
      <c r="A13">
        <v>11</v>
      </c>
      <c r="B13" t="s">
        <v>12</v>
      </c>
      <c r="C13">
        <v>0</v>
      </c>
      <c r="E13">
        <f>AVERAGE(C3:C76)</f>
        <v>0.95945945945945943</v>
      </c>
    </row>
    <row r="14" spans="1:8" x14ac:dyDescent="0.2">
      <c r="A14">
        <v>12</v>
      </c>
      <c r="B14" t="s">
        <v>13</v>
      </c>
      <c r="C14">
        <v>0</v>
      </c>
    </row>
    <row r="15" spans="1:8" x14ac:dyDescent="0.2">
      <c r="A15">
        <v>13</v>
      </c>
      <c r="B15" t="s">
        <v>14</v>
      </c>
      <c r="C15">
        <v>1</v>
      </c>
    </row>
    <row r="16" spans="1:8" x14ac:dyDescent="0.2">
      <c r="A16">
        <v>14</v>
      </c>
      <c r="B16" t="s">
        <v>15</v>
      </c>
      <c r="C16">
        <v>1</v>
      </c>
    </row>
    <row r="17" spans="1:6" x14ac:dyDescent="0.2">
      <c r="A17">
        <v>15</v>
      </c>
      <c r="B17" t="s">
        <v>16</v>
      </c>
      <c r="C17">
        <v>1</v>
      </c>
      <c r="E17" t="s">
        <v>80</v>
      </c>
      <c r="F17">
        <v>2.3279999999999998</v>
      </c>
    </row>
    <row r="18" spans="1:6" x14ac:dyDescent="0.2">
      <c r="A18">
        <v>16</v>
      </c>
      <c r="B18" t="s">
        <v>17</v>
      </c>
      <c r="C18">
        <v>0</v>
      </c>
      <c r="E18" t="s">
        <v>81</v>
      </c>
      <c r="F18">
        <v>0.50719999999999998</v>
      </c>
    </row>
    <row r="19" spans="1:6" x14ac:dyDescent="0.2">
      <c r="A19">
        <v>17</v>
      </c>
      <c r="B19" t="s">
        <v>18</v>
      </c>
      <c r="C19">
        <v>2</v>
      </c>
      <c r="E19" t="s">
        <v>93</v>
      </c>
    </row>
    <row r="20" spans="1:6" x14ac:dyDescent="0.2">
      <c r="A20">
        <v>18</v>
      </c>
      <c r="B20" t="s">
        <v>19</v>
      </c>
      <c r="C20">
        <v>2</v>
      </c>
    </row>
    <row r="21" spans="1:6" x14ac:dyDescent="0.2">
      <c r="A21">
        <v>19</v>
      </c>
      <c r="B21" t="s">
        <v>20</v>
      </c>
      <c r="C21">
        <v>2</v>
      </c>
    </row>
    <row r="22" spans="1:6" x14ac:dyDescent="0.2">
      <c r="A22">
        <v>20</v>
      </c>
      <c r="B22" t="s">
        <v>21</v>
      </c>
      <c r="C22">
        <v>2</v>
      </c>
    </row>
    <row r="23" spans="1:6" x14ac:dyDescent="0.2">
      <c r="A23">
        <v>21</v>
      </c>
      <c r="B23" t="s">
        <v>22</v>
      </c>
      <c r="C23">
        <v>0</v>
      </c>
    </row>
    <row r="24" spans="1:6" x14ac:dyDescent="0.2">
      <c r="A24">
        <v>22</v>
      </c>
      <c r="B24" t="s">
        <v>23</v>
      </c>
      <c r="C24">
        <v>1</v>
      </c>
    </row>
    <row r="25" spans="1:6" x14ac:dyDescent="0.2">
      <c r="A25">
        <v>23</v>
      </c>
      <c r="B25" t="s">
        <v>24</v>
      </c>
      <c r="C25">
        <v>0</v>
      </c>
    </row>
    <row r="26" spans="1:6" x14ac:dyDescent="0.2">
      <c r="A26">
        <v>24</v>
      </c>
      <c r="B26" t="s">
        <v>25</v>
      </c>
      <c r="C26">
        <v>0</v>
      </c>
    </row>
    <row r="27" spans="1:6" x14ac:dyDescent="0.2">
      <c r="A27">
        <v>25</v>
      </c>
      <c r="B27" t="s">
        <v>26</v>
      </c>
      <c r="C27">
        <v>1</v>
      </c>
    </row>
    <row r="28" spans="1:6" x14ac:dyDescent="0.2">
      <c r="A28">
        <v>26</v>
      </c>
      <c r="B28" t="s">
        <v>27</v>
      </c>
      <c r="C28">
        <v>1</v>
      </c>
    </row>
    <row r="29" spans="1:6" x14ac:dyDescent="0.2">
      <c r="A29">
        <v>27</v>
      </c>
      <c r="B29" t="s">
        <v>28</v>
      </c>
      <c r="C29">
        <v>1</v>
      </c>
    </row>
    <row r="30" spans="1:6" x14ac:dyDescent="0.2">
      <c r="A30">
        <v>28</v>
      </c>
      <c r="B30" t="s">
        <v>29</v>
      </c>
      <c r="C30">
        <v>0</v>
      </c>
    </row>
    <row r="31" spans="1:6" x14ac:dyDescent="0.2">
      <c r="A31">
        <v>29</v>
      </c>
      <c r="B31" t="s">
        <v>30</v>
      </c>
      <c r="C31">
        <v>0</v>
      </c>
    </row>
    <row r="32" spans="1:6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2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1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1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2</v>
      </c>
    </row>
    <row r="49" spans="1:3" x14ac:dyDescent="0.2">
      <c r="A49">
        <v>47</v>
      </c>
      <c r="B49" t="s">
        <v>48</v>
      </c>
      <c r="C49">
        <v>3</v>
      </c>
    </row>
    <row r="50" spans="1:3" x14ac:dyDescent="0.2">
      <c r="A50">
        <v>48</v>
      </c>
      <c r="B50" t="s">
        <v>49</v>
      </c>
      <c r="C50">
        <v>2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1</v>
      </c>
    </row>
    <row r="56" spans="1:3" x14ac:dyDescent="0.2">
      <c r="A56">
        <v>54</v>
      </c>
      <c r="B56" t="s">
        <v>55</v>
      </c>
      <c r="C56">
        <v>1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1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2</v>
      </c>
    </row>
    <row r="68" spans="1:3" x14ac:dyDescent="0.2">
      <c r="A68">
        <v>66</v>
      </c>
      <c r="B68" t="s">
        <v>66</v>
      </c>
      <c r="C68">
        <v>2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2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7CD8-5006-5443-AA32-CCCD3F5849DF}">
  <dimension ref="A1:H76"/>
  <sheetViews>
    <sheetView workbookViewId="0">
      <selection activeCell="E18" sqref="E18"/>
    </sheetView>
  </sheetViews>
  <sheetFormatPr baseColWidth="10" defaultRowHeight="16" x14ac:dyDescent="0.2"/>
  <cols>
    <col min="7" max="7" width="15.1640625" customWidth="1"/>
  </cols>
  <sheetData>
    <row r="1" spans="1:8" x14ac:dyDescent="0.2">
      <c r="B1" s="1" t="s">
        <v>96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23</v>
      </c>
      <c r="G2">
        <f>E$13^E2/(FACT(E2)*EXP(E$13))</f>
        <v>0.19492602816412372</v>
      </c>
      <c r="H2">
        <f>G2*74</f>
        <v>14.424526084145155</v>
      </c>
    </row>
    <row r="3" spans="1:8" x14ac:dyDescent="0.2">
      <c r="A3">
        <v>1</v>
      </c>
      <c r="B3" t="s">
        <v>2</v>
      </c>
      <c r="C3">
        <v>3</v>
      </c>
      <c r="E3">
        <v>1</v>
      </c>
      <c r="F3">
        <f t="shared" ref="F3:F7" si="0">COUNTIF(C:C,E3)</f>
        <v>18</v>
      </c>
      <c r="G3">
        <f t="shared" ref="G3:G7" si="1">E$13^E3/(FACT(E3)*EXP(E$13))</f>
        <v>0.31873039740349957</v>
      </c>
      <c r="H3">
        <f t="shared" ref="H3:H7" si="2">G3*74</f>
        <v>23.586049407858969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10</v>
      </c>
      <c r="G4">
        <f t="shared" si="1"/>
        <v>0.2605836357150233</v>
      </c>
      <c r="H4">
        <f t="shared" si="2"/>
        <v>19.283189042911722</v>
      </c>
    </row>
    <row r="5" spans="1:8" x14ac:dyDescent="0.2">
      <c r="A5">
        <v>3</v>
      </c>
      <c r="B5" t="s">
        <v>4</v>
      </c>
      <c r="C5">
        <v>0</v>
      </c>
      <c r="E5">
        <v>3</v>
      </c>
      <c r="F5">
        <f t="shared" si="0"/>
        <v>11</v>
      </c>
      <c r="G5">
        <f t="shared" si="1"/>
        <v>0.14202981946629648</v>
      </c>
      <c r="H5">
        <f t="shared" si="2"/>
        <v>10.51020664050594</v>
      </c>
    </row>
    <row r="6" spans="1:8" x14ac:dyDescent="0.2">
      <c r="A6">
        <v>4</v>
      </c>
      <c r="B6" t="s">
        <v>5</v>
      </c>
      <c r="C6">
        <v>0</v>
      </c>
      <c r="E6">
        <v>4</v>
      </c>
      <c r="F6">
        <f t="shared" si="0"/>
        <v>10</v>
      </c>
      <c r="G6">
        <f t="shared" si="1"/>
        <v>5.8059487011560384E-2</v>
      </c>
      <c r="H6">
        <f t="shared" si="2"/>
        <v>4.2964020388554687</v>
      </c>
    </row>
    <row r="7" spans="1:8" x14ac:dyDescent="0.2">
      <c r="A7">
        <v>5</v>
      </c>
      <c r="B7" t="s">
        <v>6</v>
      </c>
      <c r="C7">
        <v>0</v>
      </c>
      <c r="E7">
        <v>5</v>
      </c>
      <c r="F7">
        <f t="shared" si="0"/>
        <v>2</v>
      </c>
      <c r="G7">
        <f t="shared" si="1"/>
        <v>1.8987021428104881E-2</v>
      </c>
      <c r="H7">
        <f t="shared" si="2"/>
        <v>1.4050395856797613</v>
      </c>
    </row>
    <row r="8" spans="1:8" x14ac:dyDescent="0.2">
      <c r="A8">
        <v>6</v>
      </c>
      <c r="B8" t="s">
        <v>7</v>
      </c>
      <c r="C8">
        <v>0</v>
      </c>
    </row>
    <row r="9" spans="1:8" x14ac:dyDescent="0.2">
      <c r="A9">
        <v>7</v>
      </c>
      <c r="B9" t="s">
        <v>8</v>
      </c>
      <c r="C9">
        <v>0</v>
      </c>
      <c r="E9" t="s">
        <v>79</v>
      </c>
      <c r="F9">
        <v>12</v>
      </c>
      <c r="G9">
        <f>1 - G2 - G3 - G4 - G5</f>
        <v>8.3730119251056917E-2</v>
      </c>
      <c r="H9">
        <f>G9*74</f>
        <v>6.196028824578212</v>
      </c>
    </row>
    <row r="10" spans="1:8" x14ac:dyDescent="0.2">
      <c r="A10">
        <v>8</v>
      </c>
      <c r="B10" t="s">
        <v>9</v>
      </c>
      <c r="C10">
        <v>0</v>
      </c>
    </row>
    <row r="11" spans="1:8" x14ac:dyDescent="0.2">
      <c r="A11">
        <v>9</v>
      </c>
      <c r="B11" t="s">
        <v>10</v>
      </c>
      <c r="C11">
        <v>0</v>
      </c>
    </row>
    <row r="12" spans="1:8" x14ac:dyDescent="0.2">
      <c r="A12">
        <v>10</v>
      </c>
      <c r="B12" t="s">
        <v>11</v>
      </c>
      <c r="C12">
        <v>0</v>
      </c>
      <c r="E12" t="s">
        <v>78</v>
      </c>
    </row>
    <row r="13" spans="1:8" x14ac:dyDescent="0.2">
      <c r="A13">
        <v>11</v>
      </c>
      <c r="B13" t="s">
        <v>12</v>
      </c>
      <c r="C13">
        <v>0</v>
      </c>
      <c r="E13">
        <f>AVERAGE(C3:C76)</f>
        <v>1.6351351351351351</v>
      </c>
    </row>
    <row r="14" spans="1:8" x14ac:dyDescent="0.2">
      <c r="A14">
        <v>12</v>
      </c>
      <c r="B14" t="s">
        <v>13</v>
      </c>
      <c r="C14">
        <v>1</v>
      </c>
    </row>
    <row r="15" spans="1:8" x14ac:dyDescent="0.2">
      <c r="A15">
        <v>13</v>
      </c>
      <c r="B15" t="s">
        <v>14</v>
      </c>
      <c r="C15">
        <v>0</v>
      </c>
    </row>
    <row r="16" spans="1:8" x14ac:dyDescent="0.2">
      <c r="A16">
        <v>14</v>
      </c>
      <c r="B16" t="s">
        <v>15</v>
      </c>
      <c r="C16">
        <v>1</v>
      </c>
      <c r="E16" t="s">
        <v>80</v>
      </c>
      <c r="F16">
        <v>16.345199999999998</v>
      </c>
    </row>
    <row r="17" spans="1:6" x14ac:dyDescent="0.2">
      <c r="A17">
        <v>15</v>
      </c>
      <c r="B17" t="s">
        <v>16</v>
      </c>
      <c r="C17">
        <v>1</v>
      </c>
      <c r="E17" t="s">
        <v>81</v>
      </c>
      <c r="F17">
        <v>2.5999999999999999E-3</v>
      </c>
    </row>
    <row r="18" spans="1:6" x14ac:dyDescent="0.2">
      <c r="A18">
        <v>16</v>
      </c>
      <c r="B18" t="s">
        <v>17</v>
      </c>
      <c r="C18">
        <v>0</v>
      </c>
      <c r="E18" t="s">
        <v>82</v>
      </c>
    </row>
    <row r="19" spans="1:6" x14ac:dyDescent="0.2">
      <c r="A19">
        <v>17</v>
      </c>
      <c r="B19" t="s">
        <v>18</v>
      </c>
      <c r="C19">
        <v>0</v>
      </c>
    </row>
    <row r="20" spans="1:6" x14ac:dyDescent="0.2">
      <c r="A20">
        <v>18</v>
      </c>
      <c r="B20" t="s">
        <v>19</v>
      </c>
      <c r="C20">
        <v>1</v>
      </c>
    </row>
    <row r="21" spans="1:6" x14ac:dyDescent="0.2">
      <c r="A21">
        <v>19</v>
      </c>
      <c r="B21" t="s">
        <v>20</v>
      </c>
      <c r="C21">
        <v>0</v>
      </c>
    </row>
    <row r="22" spans="1:6" x14ac:dyDescent="0.2">
      <c r="A22">
        <v>20</v>
      </c>
      <c r="B22" t="s">
        <v>21</v>
      </c>
      <c r="C22">
        <v>2</v>
      </c>
    </row>
    <row r="23" spans="1:6" x14ac:dyDescent="0.2">
      <c r="A23">
        <v>21</v>
      </c>
      <c r="B23" t="s">
        <v>22</v>
      </c>
      <c r="C23">
        <v>1</v>
      </c>
    </row>
    <row r="24" spans="1:6" x14ac:dyDescent="0.2">
      <c r="A24">
        <v>22</v>
      </c>
      <c r="B24" t="s">
        <v>23</v>
      </c>
      <c r="C24">
        <v>0</v>
      </c>
    </row>
    <row r="25" spans="1:6" x14ac:dyDescent="0.2">
      <c r="A25">
        <v>23</v>
      </c>
      <c r="B25" t="s">
        <v>24</v>
      </c>
      <c r="C25">
        <v>3</v>
      </c>
    </row>
    <row r="26" spans="1:6" x14ac:dyDescent="0.2">
      <c r="A26">
        <v>24</v>
      </c>
      <c r="B26" t="s">
        <v>25</v>
      </c>
      <c r="C26">
        <v>4</v>
      </c>
    </row>
    <row r="27" spans="1:6" x14ac:dyDescent="0.2">
      <c r="A27">
        <v>25</v>
      </c>
      <c r="B27" t="s">
        <v>26</v>
      </c>
      <c r="C27">
        <v>3</v>
      </c>
    </row>
    <row r="28" spans="1:6" x14ac:dyDescent="0.2">
      <c r="A28">
        <v>26</v>
      </c>
      <c r="B28" t="s">
        <v>27</v>
      </c>
      <c r="C28">
        <v>4</v>
      </c>
    </row>
    <row r="29" spans="1:6" x14ac:dyDescent="0.2">
      <c r="A29">
        <v>27</v>
      </c>
      <c r="B29" t="s">
        <v>28</v>
      </c>
      <c r="C29">
        <v>0</v>
      </c>
    </row>
    <row r="30" spans="1:6" x14ac:dyDescent="0.2">
      <c r="A30">
        <v>28</v>
      </c>
      <c r="B30" t="s">
        <v>29</v>
      </c>
      <c r="C30">
        <v>1</v>
      </c>
    </row>
    <row r="31" spans="1:6" x14ac:dyDescent="0.2">
      <c r="A31">
        <v>29</v>
      </c>
      <c r="B31" t="s">
        <v>30</v>
      </c>
      <c r="C31">
        <v>1</v>
      </c>
    </row>
    <row r="32" spans="1:6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3</v>
      </c>
    </row>
    <row r="34" spans="1:3" x14ac:dyDescent="0.2">
      <c r="A34">
        <v>32</v>
      </c>
      <c r="B34" t="s">
        <v>33</v>
      </c>
      <c r="C34">
        <v>2</v>
      </c>
    </row>
    <row r="35" spans="1:3" x14ac:dyDescent="0.2">
      <c r="A35">
        <v>33</v>
      </c>
      <c r="B35" t="s">
        <v>34</v>
      </c>
      <c r="C35">
        <v>1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2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4</v>
      </c>
    </row>
    <row r="46" spans="1:3" x14ac:dyDescent="0.2">
      <c r="A46">
        <v>44</v>
      </c>
      <c r="B46" t="s">
        <v>45</v>
      </c>
      <c r="C46">
        <v>4</v>
      </c>
    </row>
    <row r="47" spans="1:3" x14ac:dyDescent="0.2">
      <c r="A47">
        <v>45</v>
      </c>
      <c r="B47" t="s">
        <v>46</v>
      </c>
      <c r="C47">
        <v>4</v>
      </c>
    </row>
    <row r="48" spans="1:3" x14ac:dyDescent="0.2">
      <c r="A48">
        <v>46</v>
      </c>
      <c r="B48" t="s">
        <v>47</v>
      </c>
      <c r="C48">
        <v>3</v>
      </c>
    </row>
    <row r="49" spans="1:3" x14ac:dyDescent="0.2">
      <c r="A49">
        <v>47</v>
      </c>
      <c r="B49" t="s">
        <v>48</v>
      </c>
      <c r="C49">
        <v>1</v>
      </c>
    </row>
    <row r="50" spans="1:3" x14ac:dyDescent="0.2">
      <c r="A50">
        <v>48</v>
      </c>
      <c r="B50" t="s">
        <v>49</v>
      </c>
      <c r="C50">
        <v>3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2</v>
      </c>
    </row>
    <row r="54" spans="1:3" x14ac:dyDescent="0.2">
      <c r="A54">
        <v>52</v>
      </c>
      <c r="B54" t="s">
        <v>53</v>
      </c>
      <c r="C54">
        <v>3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2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5</v>
      </c>
    </row>
    <row r="59" spans="1:3" x14ac:dyDescent="0.2">
      <c r="A59">
        <v>57</v>
      </c>
      <c r="B59" t="s">
        <v>57</v>
      </c>
      <c r="C59">
        <v>4</v>
      </c>
    </row>
    <row r="60" spans="1:3" x14ac:dyDescent="0.2">
      <c r="A60">
        <v>58</v>
      </c>
      <c r="B60" t="s">
        <v>58</v>
      </c>
      <c r="C60">
        <v>4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0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2</v>
      </c>
    </row>
    <row r="66" spans="1:3" x14ac:dyDescent="0.2">
      <c r="A66">
        <v>64</v>
      </c>
      <c r="B66" t="s">
        <v>64</v>
      </c>
      <c r="C66">
        <v>4</v>
      </c>
    </row>
    <row r="67" spans="1:3" x14ac:dyDescent="0.2">
      <c r="A67">
        <v>65</v>
      </c>
      <c r="B67" t="s">
        <v>65</v>
      </c>
      <c r="C67">
        <v>3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3</v>
      </c>
    </row>
    <row r="71" spans="1:3" x14ac:dyDescent="0.2">
      <c r="A71">
        <v>69</v>
      </c>
      <c r="B71" t="s">
        <v>69</v>
      </c>
      <c r="C71">
        <v>2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4</v>
      </c>
    </row>
    <row r="74" spans="1:3" x14ac:dyDescent="0.2">
      <c r="A74">
        <v>72</v>
      </c>
      <c r="B74" t="s">
        <v>72</v>
      </c>
      <c r="C74">
        <v>5</v>
      </c>
    </row>
    <row r="75" spans="1:3" x14ac:dyDescent="0.2">
      <c r="A75">
        <v>73</v>
      </c>
      <c r="B75" t="s">
        <v>73</v>
      </c>
      <c r="C75">
        <v>4</v>
      </c>
    </row>
    <row r="76" spans="1:3" x14ac:dyDescent="0.2">
      <c r="A76">
        <v>74</v>
      </c>
      <c r="B76" t="s">
        <v>84</v>
      </c>
      <c r="C7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102C-6FF9-0E47-8CDF-594C43CF9400}">
  <dimension ref="A1:H76"/>
  <sheetViews>
    <sheetView workbookViewId="0">
      <selection activeCell="F19" sqref="F19"/>
    </sheetView>
  </sheetViews>
  <sheetFormatPr baseColWidth="10" defaultRowHeight="16" x14ac:dyDescent="0.2"/>
  <cols>
    <col min="7" max="7" width="15.33203125" customWidth="1"/>
  </cols>
  <sheetData>
    <row r="1" spans="1:8" x14ac:dyDescent="0.2">
      <c r="B1" s="1" t="s">
        <v>97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23</v>
      </c>
      <c r="G2">
        <f>E$13^E2/(FACT(E2)*EXP(E$13))</f>
        <v>0.26598261637109832</v>
      </c>
      <c r="H2">
        <f>G2*74</f>
        <v>19.682713611461274</v>
      </c>
    </row>
    <row r="3" spans="1:8" x14ac:dyDescent="0.2">
      <c r="A3">
        <v>1</v>
      </c>
      <c r="B3" t="s">
        <v>2</v>
      </c>
      <c r="C3">
        <v>1</v>
      </c>
      <c r="E3">
        <v>1</v>
      </c>
      <c r="F3">
        <f t="shared" ref="F3:F7" si="0">COUNTIF(C:C,E3)</f>
        <v>22</v>
      </c>
      <c r="G3">
        <f t="shared" ref="G3:G7" si="1">E$13^E3/(FACT(E3)*EXP(E$13))</f>
        <v>0.35224724870767077</v>
      </c>
      <c r="H3">
        <f t="shared" ref="H3:H7" si="2">G3*74</f>
        <v>26.066296404367638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17</v>
      </c>
      <c r="G4">
        <f t="shared" si="1"/>
        <v>0.23324479981994417</v>
      </c>
      <c r="H4">
        <f t="shared" si="2"/>
        <v>17.260115186675868</v>
      </c>
    </row>
    <row r="5" spans="1:8" x14ac:dyDescent="0.2">
      <c r="A5">
        <v>3</v>
      </c>
      <c r="B5" t="s">
        <v>4</v>
      </c>
      <c r="C5">
        <v>1</v>
      </c>
      <c r="E5">
        <v>3</v>
      </c>
      <c r="F5">
        <f t="shared" si="0"/>
        <v>7</v>
      </c>
      <c r="G5">
        <f t="shared" si="1"/>
        <v>0.10296392064123662</v>
      </c>
      <c r="H5">
        <f t="shared" si="2"/>
        <v>7.6193301274515095</v>
      </c>
    </row>
    <row r="6" spans="1:8" x14ac:dyDescent="0.2">
      <c r="A6">
        <v>4</v>
      </c>
      <c r="B6" t="s">
        <v>5</v>
      </c>
      <c r="C6">
        <v>1</v>
      </c>
      <c r="E6">
        <v>4</v>
      </c>
      <c r="F6">
        <f t="shared" si="0"/>
        <v>4</v>
      </c>
      <c r="G6">
        <f t="shared" si="1"/>
        <v>3.4089406158247258E-2</v>
      </c>
      <c r="H6">
        <f t="shared" si="2"/>
        <v>2.522616055710297</v>
      </c>
    </row>
    <row r="7" spans="1:8" x14ac:dyDescent="0.2">
      <c r="A7">
        <v>5</v>
      </c>
      <c r="B7" t="s">
        <v>6</v>
      </c>
      <c r="C7">
        <v>0</v>
      </c>
      <c r="E7">
        <v>5</v>
      </c>
      <c r="F7">
        <f t="shared" si="0"/>
        <v>1</v>
      </c>
      <c r="G7">
        <f t="shared" si="1"/>
        <v>9.0290859554276529E-3</v>
      </c>
      <c r="H7">
        <f t="shared" si="2"/>
        <v>0.6681523607016463</v>
      </c>
    </row>
    <row r="8" spans="1:8" x14ac:dyDescent="0.2">
      <c r="A8">
        <v>6</v>
      </c>
      <c r="B8" t="s">
        <v>7</v>
      </c>
      <c r="C8">
        <v>0</v>
      </c>
    </row>
    <row r="9" spans="1:8" x14ac:dyDescent="0.2">
      <c r="A9">
        <v>7</v>
      </c>
      <c r="B9" t="s">
        <v>8</v>
      </c>
      <c r="C9">
        <v>0</v>
      </c>
      <c r="E9" t="s">
        <v>79</v>
      </c>
      <c r="F9">
        <v>5</v>
      </c>
      <c r="G9">
        <f>1 - SUM(G2:G5)</f>
        <v>4.5561414460050131E-2</v>
      </c>
      <c r="H9">
        <f>G9*74</f>
        <v>3.3715446700437095</v>
      </c>
    </row>
    <row r="10" spans="1:8" x14ac:dyDescent="0.2">
      <c r="A10">
        <v>8</v>
      </c>
      <c r="B10" t="s">
        <v>9</v>
      </c>
      <c r="C10">
        <v>1</v>
      </c>
    </row>
    <row r="11" spans="1:8" x14ac:dyDescent="0.2">
      <c r="A11">
        <v>9</v>
      </c>
      <c r="B11" t="s">
        <v>10</v>
      </c>
      <c r="C11">
        <v>1</v>
      </c>
    </row>
    <row r="12" spans="1:8" x14ac:dyDescent="0.2">
      <c r="A12">
        <v>10</v>
      </c>
      <c r="B12" t="s">
        <v>11</v>
      </c>
      <c r="C12">
        <v>0</v>
      </c>
      <c r="E12" t="s">
        <v>78</v>
      </c>
    </row>
    <row r="13" spans="1:8" x14ac:dyDescent="0.2">
      <c r="A13">
        <v>11</v>
      </c>
      <c r="B13" t="s">
        <v>12</v>
      </c>
      <c r="C13">
        <v>1</v>
      </c>
      <c r="E13">
        <f>AVERAGE(C3:C76)</f>
        <v>1.3243243243243243</v>
      </c>
    </row>
    <row r="14" spans="1:8" x14ac:dyDescent="0.2">
      <c r="A14">
        <v>12</v>
      </c>
      <c r="B14" t="s">
        <v>13</v>
      </c>
      <c r="C14">
        <v>2</v>
      </c>
    </row>
    <row r="15" spans="1:8" x14ac:dyDescent="0.2">
      <c r="A15">
        <v>13</v>
      </c>
      <c r="B15" t="s">
        <v>14</v>
      </c>
      <c r="C15">
        <v>0</v>
      </c>
    </row>
    <row r="16" spans="1:8" x14ac:dyDescent="0.2">
      <c r="A16">
        <v>14</v>
      </c>
      <c r="B16" t="s">
        <v>15</v>
      </c>
      <c r="C16">
        <v>3</v>
      </c>
    </row>
    <row r="17" spans="1:6" x14ac:dyDescent="0.2">
      <c r="A17">
        <v>15</v>
      </c>
      <c r="B17" t="s">
        <v>16</v>
      </c>
      <c r="C17">
        <v>2</v>
      </c>
      <c r="E17" t="s">
        <v>80</v>
      </c>
      <c r="F17">
        <v>2.0381999999999998</v>
      </c>
    </row>
    <row r="18" spans="1:6" x14ac:dyDescent="0.2">
      <c r="A18">
        <v>16</v>
      </c>
      <c r="B18" t="s">
        <v>17</v>
      </c>
      <c r="C18">
        <v>3</v>
      </c>
      <c r="E18" t="s">
        <v>81</v>
      </c>
      <c r="F18">
        <v>0.72870000000000001</v>
      </c>
    </row>
    <row r="19" spans="1:6" x14ac:dyDescent="0.2">
      <c r="A19">
        <v>17</v>
      </c>
      <c r="B19" t="s">
        <v>18</v>
      </c>
      <c r="C19">
        <v>0</v>
      </c>
      <c r="E19" t="s">
        <v>82</v>
      </c>
    </row>
    <row r="20" spans="1:6" x14ac:dyDescent="0.2">
      <c r="A20">
        <v>18</v>
      </c>
      <c r="B20" t="s">
        <v>19</v>
      </c>
      <c r="C20">
        <v>0</v>
      </c>
    </row>
    <row r="21" spans="1:6" x14ac:dyDescent="0.2">
      <c r="A21">
        <v>19</v>
      </c>
      <c r="B21" t="s">
        <v>20</v>
      </c>
      <c r="C21">
        <v>2</v>
      </c>
    </row>
    <row r="22" spans="1:6" x14ac:dyDescent="0.2">
      <c r="A22">
        <v>20</v>
      </c>
      <c r="B22" t="s">
        <v>21</v>
      </c>
      <c r="C22">
        <v>2</v>
      </c>
    </row>
    <row r="23" spans="1:6" x14ac:dyDescent="0.2">
      <c r="A23">
        <v>21</v>
      </c>
      <c r="B23" t="s">
        <v>22</v>
      </c>
      <c r="C23">
        <v>2</v>
      </c>
    </row>
    <row r="24" spans="1:6" x14ac:dyDescent="0.2">
      <c r="A24">
        <v>22</v>
      </c>
      <c r="B24" t="s">
        <v>23</v>
      </c>
      <c r="C24">
        <v>1</v>
      </c>
    </row>
    <row r="25" spans="1:6" x14ac:dyDescent="0.2">
      <c r="A25">
        <v>23</v>
      </c>
      <c r="B25" t="s">
        <v>24</v>
      </c>
      <c r="C25">
        <v>0</v>
      </c>
    </row>
    <row r="26" spans="1:6" x14ac:dyDescent="0.2">
      <c r="A26">
        <v>24</v>
      </c>
      <c r="B26" t="s">
        <v>25</v>
      </c>
      <c r="C26">
        <v>0</v>
      </c>
    </row>
    <row r="27" spans="1:6" x14ac:dyDescent="0.2">
      <c r="A27">
        <v>25</v>
      </c>
      <c r="B27" t="s">
        <v>26</v>
      </c>
      <c r="C27">
        <v>0</v>
      </c>
    </row>
    <row r="28" spans="1:6" x14ac:dyDescent="0.2">
      <c r="A28">
        <v>26</v>
      </c>
      <c r="B28" t="s">
        <v>27</v>
      </c>
      <c r="C28">
        <v>2</v>
      </c>
    </row>
    <row r="29" spans="1:6" x14ac:dyDescent="0.2">
      <c r="A29">
        <v>27</v>
      </c>
      <c r="B29" t="s">
        <v>28</v>
      </c>
      <c r="C29">
        <v>1</v>
      </c>
    </row>
    <row r="30" spans="1:6" x14ac:dyDescent="0.2">
      <c r="A30">
        <v>28</v>
      </c>
      <c r="B30" t="s">
        <v>29</v>
      </c>
      <c r="C30">
        <v>3</v>
      </c>
    </row>
    <row r="31" spans="1:6" x14ac:dyDescent="0.2">
      <c r="A31">
        <v>29</v>
      </c>
      <c r="B31" t="s">
        <v>30</v>
      </c>
      <c r="C31">
        <v>4</v>
      </c>
    </row>
    <row r="32" spans="1:6" x14ac:dyDescent="0.2">
      <c r="A32">
        <v>30</v>
      </c>
      <c r="B32" t="s">
        <v>31</v>
      </c>
      <c r="C32">
        <v>2</v>
      </c>
    </row>
    <row r="33" spans="1:3" x14ac:dyDescent="0.2">
      <c r="A33">
        <v>31</v>
      </c>
      <c r="B33" t="s">
        <v>32</v>
      </c>
      <c r="C33">
        <v>3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0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3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2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1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3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2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5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4</v>
      </c>
    </row>
    <row r="59" spans="1:3" x14ac:dyDescent="0.2">
      <c r="A59">
        <v>57</v>
      </c>
      <c r="B59" t="s">
        <v>57</v>
      </c>
      <c r="C59">
        <v>1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2</v>
      </c>
    </row>
    <row r="62" spans="1:3" x14ac:dyDescent="0.2">
      <c r="A62">
        <v>60</v>
      </c>
      <c r="B62" t="s">
        <v>60</v>
      </c>
      <c r="C62">
        <v>2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2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1</v>
      </c>
    </row>
    <row r="68" spans="1:3" x14ac:dyDescent="0.2">
      <c r="A68">
        <v>66</v>
      </c>
      <c r="B68" t="s">
        <v>66</v>
      </c>
      <c r="C68">
        <v>4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4</v>
      </c>
    </row>
    <row r="75" spans="1:3" x14ac:dyDescent="0.2">
      <c r="A75">
        <v>73</v>
      </c>
      <c r="B75" t="s">
        <v>73</v>
      </c>
      <c r="C75">
        <v>2</v>
      </c>
    </row>
    <row r="76" spans="1:3" x14ac:dyDescent="0.2">
      <c r="A76">
        <v>74</v>
      </c>
      <c r="B76" t="s">
        <v>84</v>
      </c>
      <c r="C7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4242-A972-B540-BF01-FF9F4E45A9FF}">
  <dimension ref="A1:H76"/>
  <sheetViews>
    <sheetView topLeftCell="A13" workbookViewId="0">
      <selection activeCell="F18" sqref="F18"/>
    </sheetView>
  </sheetViews>
  <sheetFormatPr baseColWidth="10" defaultRowHeight="16" x14ac:dyDescent="0.2"/>
  <cols>
    <col min="7" max="7" width="16" customWidth="1"/>
  </cols>
  <sheetData>
    <row r="1" spans="1:8" x14ac:dyDescent="0.2">
      <c r="B1" s="1" t="s">
        <v>98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55</v>
      </c>
      <c r="G2">
        <f>E$13^E2/(FACT(E2)*EXP(E$13))</f>
        <v>0.7529294226587907</v>
      </c>
      <c r="H2">
        <f>G2*74</f>
        <v>55.716777276750513</v>
      </c>
    </row>
    <row r="3" spans="1:8" x14ac:dyDescent="0.2">
      <c r="A3">
        <v>1</v>
      </c>
      <c r="B3" t="s">
        <v>2</v>
      </c>
      <c r="C3">
        <v>0</v>
      </c>
      <c r="E3">
        <v>1</v>
      </c>
      <c r="F3">
        <f t="shared" ref="F3:F4" si="0">COUNTIF(C:C,E3)</f>
        <v>17</v>
      </c>
      <c r="G3">
        <f t="shared" ref="G3:G4" si="1">E$13^E3/(FACT(E3)*EXP(E$13))</f>
        <v>0.21366916048425141</v>
      </c>
      <c r="H3">
        <f t="shared" ref="H3:H4" si="2">G3*74</f>
        <v>15.811517875834605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2</v>
      </c>
      <c r="G4">
        <f t="shared" si="1"/>
        <v>3.0317921420062698E-2</v>
      </c>
      <c r="H4">
        <f t="shared" si="2"/>
        <v>2.2435261850846397</v>
      </c>
    </row>
    <row r="5" spans="1:8" x14ac:dyDescent="0.2">
      <c r="A5">
        <v>3</v>
      </c>
      <c r="B5" t="s">
        <v>4</v>
      </c>
      <c r="C5">
        <v>0</v>
      </c>
    </row>
    <row r="6" spans="1:8" x14ac:dyDescent="0.2">
      <c r="A6">
        <v>4</v>
      </c>
      <c r="B6" t="s">
        <v>5</v>
      </c>
      <c r="C6">
        <v>0</v>
      </c>
      <c r="E6" t="s">
        <v>99</v>
      </c>
      <c r="F6">
        <v>2</v>
      </c>
      <c r="G6">
        <f xml:space="preserve"> 1 - G2 - G3</f>
        <v>3.3401416856957883E-2</v>
      </c>
      <c r="H6">
        <f>G6*74</f>
        <v>2.4717048474148835</v>
      </c>
    </row>
    <row r="7" spans="1:8" x14ac:dyDescent="0.2">
      <c r="A7">
        <v>5</v>
      </c>
      <c r="B7" t="s">
        <v>6</v>
      </c>
      <c r="C7">
        <v>0</v>
      </c>
    </row>
    <row r="8" spans="1:8" x14ac:dyDescent="0.2">
      <c r="A8">
        <v>6</v>
      </c>
      <c r="B8" t="s">
        <v>7</v>
      </c>
      <c r="C8">
        <v>0</v>
      </c>
    </row>
    <row r="9" spans="1:8" x14ac:dyDescent="0.2">
      <c r="A9">
        <v>7</v>
      </c>
      <c r="B9" t="s">
        <v>8</v>
      </c>
      <c r="C9">
        <v>1</v>
      </c>
    </row>
    <row r="10" spans="1:8" x14ac:dyDescent="0.2">
      <c r="A10">
        <v>8</v>
      </c>
      <c r="B10" t="s">
        <v>9</v>
      </c>
      <c r="C10">
        <v>1</v>
      </c>
    </row>
    <row r="11" spans="1:8" x14ac:dyDescent="0.2">
      <c r="A11">
        <v>9</v>
      </c>
      <c r="B11" t="s">
        <v>10</v>
      </c>
      <c r="C11">
        <v>1</v>
      </c>
    </row>
    <row r="12" spans="1:8" x14ac:dyDescent="0.2">
      <c r="A12">
        <v>10</v>
      </c>
      <c r="B12" t="s">
        <v>11</v>
      </c>
      <c r="C12">
        <v>1</v>
      </c>
      <c r="E12" t="s">
        <v>78</v>
      </c>
    </row>
    <row r="13" spans="1:8" x14ac:dyDescent="0.2">
      <c r="A13">
        <v>11</v>
      </c>
      <c r="B13" t="s">
        <v>12</v>
      </c>
      <c r="C13">
        <v>1</v>
      </c>
      <c r="E13">
        <f>AVERAGE(C3:C76)</f>
        <v>0.28378378378378377</v>
      </c>
    </row>
    <row r="14" spans="1:8" x14ac:dyDescent="0.2">
      <c r="A14">
        <v>12</v>
      </c>
      <c r="B14" t="s">
        <v>13</v>
      </c>
      <c r="C14">
        <v>1</v>
      </c>
    </row>
    <row r="15" spans="1:8" x14ac:dyDescent="0.2">
      <c r="A15">
        <v>13</v>
      </c>
      <c r="B15" t="s">
        <v>14</v>
      </c>
      <c r="C15">
        <v>0</v>
      </c>
    </row>
    <row r="16" spans="1:8" x14ac:dyDescent="0.2">
      <c r="A16">
        <v>14</v>
      </c>
      <c r="B16" t="s">
        <v>15</v>
      </c>
      <c r="C16">
        <v>0</v>
      </c>
      <c r="E16" t="s">
        <v>80</v>
      </c>
      <c r="F16">
        <v>0.1883</v>
      </c>
    </row>
    <row r="17" spans="1:6" x14ac:dyDescent="0.2">
      <c r="A17">
        <v>15</v>
      </c>
      <c r="B17" t="s">
        <v>16</v>
      </c>
      <c r="C17">
        <v>0</v>
      </c>
      <c r="E17" t="s">
        <v>81</v>
      </c>
      <c r="F17">
        <v>0.91010000000000002</v>
      </c>
    </row>
    <row r="18" spans="1:6" x14ac:dyDescent="0.2">
      <c r="A18">
        <v>16</v>
      </c>
      <c r="B18" t="s">
        <v>17</v>
      </c>
      <c r="C18">
        <v>0</v>
      </c>
      <c r="E18" t="s">
        <v>100</v>
      </c>
    </row>
    <row r="19" spans="1:6" x14ac:dyDescent="0.2">
      <c r="A19">
        <v>17</v>
      </c>
      <c r="B19" t="s">
        <v>18</v>
      </c>
      <c r="C19">
        <v>0</v>
      </c>
    </row>
    <row r="20" spans="1:6" x14ac:dyDescent="0.2">
      <c r="A20">
        <v>18</v>
      </c>
      <c r="B20" t="s">
        <v>19</v>
      </c>
      <c r="C20">
        <v>0</v>
      </c>
    </row>
    <row r="21" spans="1:6" x14ac:dyDescent="0.2">
      <c r="A21">
        <v>19</v>
      </c>
      <c r="B21" t="s">
        <v>20</v>
      </c>
      <c r="C21">
        <v>0</v>
      </c>
    </row>
    <row r="22" spans="1:6" x14ac:dyDescent="0.2">
      <c r="A22">
        <v>20</v>
      </c>
      <c r="B22" t="s">
        <v>21</v>
      </c>
      <c r="C22">
        <v>0</v>
      </c>
    </row>
    <row r="23" spans="1:6" x14ac:dyDescent="0.2">
      <c r="A23">
        <v>21</v>
      </c>
      <c r="B23" t="s">
        <v>22</v>
      </c>
      <c r="C23">
        <v>0</v>
      </c>
    </row>
    <row r="24" spans="1:6" x14ac:dyDescent="0.2">
      <c r="A24">
        <v>22</v>
      </c>
      <c r="B24" t="s">
        <v>23</v>
      </c>
      <c r="C24">
        <v>0</v>
      </c>
    </row>
    <row r="25" spans="1:6" x14ac:dyDescent="0.2">
      <c r="A25">
        <v>23</v>
      </c>
      <c r="B25" t="s">
        <v>24</v>
      </c>
      <c r="C25">
        <v>0</v>
      </c>
    </row>
    <row r="26" spans="1:6" x14ac:dyDescent="0.2">
      <c r="A26">
        <v>24</v>
      </c>
      <c r="B26" t="s">
        <v>25</v>
      </c>
      <c r="C26">
        <v>0</v>
      </c>
    </row>
    <row r="27" spans="1:6" x14ac:dyDescent="0.2">
      <c r="A27">
        <v>25</v>
      </c>
      <c r="B27" t="s">
        <v>26</v>
      </c>
      <c r="C27">
        <v>0</v>
      </c>
    </row>
    <row r="28" spans="1:6" x14ac:dyDescent="0.2">
      <c r="A28">
        <v>26</v>
      </c>
      <c r="B28" t="s">
        <v>27</v>
      </c>
      <c r="C28">
        <v>0</v>
      </c>
    </row>
    <row r="29" spans="1:6" x14ac:dyDescent="0.2">
      <c r="A29">
        <v>27</v>
      </c>
      <c r="B29" t="s">
        <v>28</v>
      </c>
      <c r="C29">
        <v>0</v>
      </c>
    </row>
    <row r="30" spans="1:6" x14ac:dyDescent="0.2">
      <c r="A30">
        <v>28</v>
      </c>
      <c r="B30" t="s">
        <v>29</v>
      </c>
      <c r="C30">
        <v>0</v>
      </c>
    </row>
    <row r="31" spans="1:6" x14ac:dyDescent="0.2">
      <c r="A31">
        <v>29</v>
      </c>
      <c r="B31" t="s">
        <v>30</v>
      </c>
      <c r="C31">
        <v>0</v>
      </c>
    </row>
    <row r="32" spans="1:6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1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0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1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88AB-0EBD-2849-AFBC-102B1585B90A}">
  <dimension ref="A1:H76"/>
  <sheetViews>
    <sheetView workbookViewId="0">
      <selection activeCell="F18" sqref="F18"/>
    </sheetView>
  </sheetViews>
  <sheetFormatPr baseColWidth="10" defaultRowHeight="16" x14ac:dyDescent="0.2"/>
  <cols>
    <col min="7" max="7" width="16" customWidth="1"/>
  </cols>
  <sheetData>
    <row r="1" spans="1:8" x14ac:dyDescent="0.2">
      <c r="B1" s="1" t="s">
        <v>101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COUNTIF(C:C,E2)</f>
        <v>53</v>
      </c>
      <c r="G2">
        <f>E$13^E2/(FACT(E2)*EXP(E$13))</f>
        <v>0.67577716700276913</v>
      </c>
      <c r="H2">
        <f>G2*74</f>
        <v>50.007510358204918</v>
      </c>
    </row>
    <row r="3" spans="1:8" x14ac:dyDescent="0.2">
      <c r="A3">
        <v>1</v>
      </c>
      <c r="B3" t="s">
        <v>2</v>
      </c>
      <c r="C3">
        <v>2</v>
      </c>
      <c r="E3">
        <v>1</v>
      </c>
      <c r="F3">
        <f t="shared" ref="F3:F5" si="0">COUNTIF(C:C,E3)</f>
        <v>15</v>
      </c>
      <c r="G3">
        <f t="shared" ref="G3:G5" si="1">E$13^E3/(FACT(E3)*EXP(E$13))</f>
        <v>0.26483159247405819</v>
      </c>
      <c r="H3">
        <f t="shared" ref="H3:H5" si="2">G3*74</f>
        <v>19.597537843080307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4</v>
      </c>
      <c r="G4">
        <f t="shared" si="1"/>
        <v>5.1892676903700592E-2</v>
      </c>
      <c r="H4">
        <f t="shared" si="2"/>
        <v>3.840058090873844</v>
      </c>
    </row>
    <row r="5" spans="1:8" x14ac:dyDescent="0.2">
      <c r="A5">
        <v>3</v>
      </c>
      <c r="B5" t="s">
        <v>4</v>
      </c>
      <c r="C5">
        <v>0</v>
      </c>
      <c r="E5">
        <v>3</v>
      </c>
      <c r="F5">
        <f t="shared" si="0"/>
        <v>2</v>
      </c>
      <c r="G5">
        <f t="shared" si="1"/>
        <v>6.7787731090419691E-3</v>
      </c>
      <c r="H5">
        <f t="shared" si="2"/>
        <v>0.50162921006910577</v>
      </c>
    </row>
    <row r="6" spans="1:8" x14ac:dyDescent="0.2">
      <c r="A6">
        <v>4</v>
      </c>
      <c r="B6" t="s">
        <v>5</v>
      </c>
      <c r="C6">
        <v>0</v>
      </c>
    </row>
    <row r="7" spans="1:8" x14ac:dyDescent="0.2">
      <c r="A7">
        <v>5</v>
      </c>
      <c r="B7" t="s">
        <v>6</v>
      </c>
      <c r="C7">
        <v>0</v>
      </c>
    </row>
    <row r="8" spans="1:8" x14ac:dyDescent="0.2">
      <c r="A8">
        <v>6</v>
      </c>
      <c r="B8" t="s">
        <v>7</v>
      </c>
      <c r="C8">
        <v>0</v>
      </c>
      <c r="E8" t="s">
        <v>99</v>
      </c>
      <c r="F8">
        <v>6</v>
      </c>
      <c r="G8">
        <f xml:space="preserve"> 1 - G2 - G3</f>
        <v>5.9391240523172684E-2</v>
      </c>
      <c r="H8">
        <f>G8*74</f>
        <v>4.3949517987147786</v>
      </c>
    </row>
    <row r="9" spans="1:8" x14ac:dyDescent="0.2">
      <c r="A9">
        <v>7</v>
      </c>
      <c r="B9" t="s">
        <v>8</v>
      </c>
      <c r="C9">
        <v>0</v>
      </c>
    </row>
    <row r="10" spans="1:8" x14ac:dyDescent="0.2">
      <c r="A10">
        <v>8</v>
      </c>
      <c r="B10" t="s">
        <v>9</v>
      </c>
      <c r="C10">
        <v>2</v>
      </c>
    </row>
    <row r="11" spans="1:8" x14ac:dyDescent="0.2">
      <c r="A11">
        <v>9</v>
      </c>
      <c r="B11" t="s">
        <v>10</v>
      </c>
      <c r="C11">
        <v>1</v>
      </c>
    </row>
    <row r="12" spans="1:8" x14ac:dyDescent="0.2">
      <c r="A12">
        <v>10</v>
      </c>
      <c r="B12" t="s">
        <v>11</v>
      </c>
      <c r="C12">
        <v>1</v>
      </c>
      <c r="E12" t="s">
        <v>78</v>
      </c>
    </row>
    <row r="13" spans="1:8" x14ac:dyDescent="0.2">
      <c r="A13">
        <v>11</v>
      </c>
      <c r="B13" t="s">
        <v>12</v>
      </c>
      <c r="C13">
        <v>0</v>
      </c>
      <c r="E13">
        <f>AVERAGE(C3:C76)</f>
        <v>0.39189189189189189</v>
      </c>
    </row>
    <row r="14" spans="1:8" x14ac:dyDescent="0.2">
      <c r="A14">
        <v>12</v>
      </c>
      <c r="B14" t="s">
        <v>13</v>
      </c>
      <c r="C14">
        <v>0</v>
      </c>
    </row>
    <row r="15" spans="1:8" x14ac:dyDescent="0.2">
      <c r="A15">
        <v>13</v>
      </c>
      <c r="B15" t="s">
        <v>14</v>
      </c>
      <c r="C15">
        <v>0</v>
      </c>
    </row>
    <row r="16" spans="1:8" x14ac:dyDescent="0.2">
      <c r="A16">
        <v>14</v>
      </c>
      <c r="B16" t="s">
        <v>15</v>
      </c>
      <c r="C16">
        <v>0</v>
      </c>
      <c r="E16" t="s">
        <v>80</v>
      </c>
      <c r="F16">
        <v>1.85</v>
      </c>
    </row>
    <row r="17" spans="1:6" x14ac:dyDescent="0.2">
      <c r="A17">
        <v>15</v>
      </c>
      <c r="B17" t="s">
        <v>16</v>
      </c>
      <c r="C17">
        <v>0</v>
      </c>
      <c r="E17" t="s">
        <v>81</v>
      </c>
      <c r="F17">
        <v>0.39650000000000002</v>
      </c>
    </row>
    <row r="18" spans="1:6" x14ac:dyDescent="0.2">
      <c r="A18">
        <v>16</v>
      </c>
      <c r="B18" t="s">
        <v>17</v>
      </c>
      <c r="C18">
        <v>0</v>
      </c>
      <c r="E18" t="s">
        <v>100</v>
      </c>
    </row>
    <row r="19" spans="1:6" x14ac:dyDescent="0.2">
      <c r="A19">
        <v>17</v>
      </c>
      <c r="B19" t="s">
        <v>18</v>
      </c>
      <c r="C19">
        <v>0</v>
      </c>
    </row>
    <row r="20" spans="1:6" x14ac:dyDescent="0.2">
      <c r="A20">
        <v>18</v>
      </c>
      <c r="B20" t="s">
        <v>19</v>
      </c>
      <c r="C20">
        <v>0</v>
      </c>
    </row>
    <row r="21" spans="1:6" x14ac:dyDescent="0.2">
      <c r="A21">
        <v>19</v>
      </c>
      <c r="B21" t="s">
        <v>20</v>
      </c>
      <c r="C21">
        <v>0</v>
      </c>
    </row>
    <row r="22" spans="1:6" x14ac:dyDescent="0.2">
      <c r="A22">
        <v>20</v>
      </c>
      <c r="B22" t="s">
        <v>21</v>
      </c>
      <c r="C22">
        <v>0</v>
      </c>
    </row>
    <row r="23" spans="1:6" x14ac:dyDescent="0.2">
      <c r="A23">
        <v>21</v>
      </c>
      <c r="B23" t="s">
        <v>22</v>
      </c>
      <c r="C23">
        <v>0</v>
      </c>
    </row>
    <row r="24" spans="1:6" x14ac:dyDescent="0.2">
      <c r="A24">
        <v>22</v>
      </c>
      <c r="B24" t="s">
        <v>23</v>
      </c>
      <c r="C24">
        <v>2</v>
      </c>
    </row>
    <row r="25" spans="1:6" x14ac:dyDescent="0.2">
      <c r="A25">
        <v>23</v>
      </c>
      <c r="B25" t="s">
        <v>24</v>
      </c>
      <c r="C25">
        <v>0</v>
      </c>
    </row>
    <row r="26" spans="1:6" x14ac:dyDescent="0.2">
      <c r="A26">
        <v>24</v>
      </c>
      <c r="B26" t="s">
        <v>25</v>
      </c>
      <c r="C26">
        <v>0</v>
      </c>
    </row>
    <row r="27" spans="1:6" x14ac:dyDescent="0.2">
      <c r="A27">
        <v>25</v>
      </c>
      <c r="B27" t="s">
        <v>26</v>
      </c>
      <c r="C27">
        <v>3</v>
      </c>
    </row>
    <row r="28" spans="1:6" x14ac:dyDescent="0.2">
      <c r="A28">
        <v>26</v>
      </c>
      <c r="B28" t="s">
        <v>27</v>
      </c>
      <c r="C28">
        <v>0</v>
      </c>
    </row>
    <row r="29" spans="1:6" x14ac:dyDescent="0.2">
      <c r="A29">
        <v>27</v>
      </c>
      <c r="B29" t="s">
        <v>28</v>
      </c>
      <c r="C29">
        <v>1</v>
      </c>
    </row>
    <row r="30" spans="1:6" x14ac:dyDescent="0.2">
      <c r="A30">
        <v>28</v>
      </c>
      <c r="B30" t="s">
        <v>29</v>
      </c>
      <c r="C30">
        <v>0</v>
      </c>
    </row>
    <row r="31" spans="1:6" x14ac:dyDescent="0.2">
      <c r="A31">
        <v>29</v>
      </c>
      <c r="B31" t="s">
        <v>30</v>
      </c>
      <c r="C31">
        <v>0</v>
      </c>
    </row>
    <row r="32" spans="1:6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1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1</v>
      </c>
    </row>
    <row r="69" spans="1:3" x14ac:dyDescent="0.2">
      <c r="A69">
        <v>67</v>
      </c>
      <c r="B69" t="s">
        <v>67</v>
      </c>
      <c r="C69">
        <v>1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0401-396B-2E42-B65A-35BD87073BF4}">
  <dimension ref="A1:H76"/>
  <sheetViews>
    <sheetView topLeftCell="A15" workbookViewId="0">
      <selection activeCell="F19" sqref="F19"/>
    </sheetView>
  </sheetViews>
  <sheetFormatPr baseColWidth="10" defaultRowHeight="16" x14ac:dyDescent="0.2"/>
  <cols>
    <col min="7" max="7" width="14.83203125" customWidth="1"/>
  </cols>
  <sheetData>
    <row r="1" spans="1:8" x14ac:dyDescent="0.2">
      <c r="B1" s="1" t="s">
        <v>102</v>
      </c>
      <c r="E1" t="s">
        <v>76</v>
      </c>
      <c r="F1" t="s">
        <v>1</v>
      </c>
      <c r="G1" t="s">
        <v>77</v>
      </c>
      <c r="H1" t="s">
        <v>75</v>
      </c>
    </row>
    <row r="2" spans="1:8" x14ac:dyDescent="0.2">
      <c r="C2" t="s">
        <v>1</v>
      </c>
      <c r="E2">
        <v>0</v>
      </c>
      <c r="F2">
        <f>COUNTIF(C:C, E2)</f>
        <v>32</v>
      </c>
      <c r="G2">
        <f>E$14^E2/(FACT(E2)*EXP(E$14))</f>
        <v>0.30038127256316627</v>
      </c>
      <c r="H2">
        <f>G2*74</f>
        <v>22.228214169674303</v>
      </c>
    </row>
    <row r="3" spans="1:8" x14ac:dyDescent="0.2">
      <c r="A3">
        <v>1</v>
      </c>
      <c r="B3" t="s">
        <v>2</v>
      </c>
      <c r="C3">
        <v>1</v>
      </c>
      <c r="E3">
        <v>1</v>
      </c>
      <c r="F3">
        <f t="shared" ref="F3:F10" si="0">COUNTIF(C:C, E3)</f>
        <v>16</v>
      </c>
      <c r="G3">
        <f t="shared" ref="G3:G10" si="1">E$14^E3/(FACT(E3)*EXP(E$14))</f>
        <v>0.36126936835299722</v>
      </c>
      <c r="H3">
        <f t="shared" ref="H3:H11" si="2">G3*74</f>
        <v>26.733933258121795</v>
      </c>
    </row>
    <row r="4" spans="1:8" x14ac:dyDescent="0.2">
      <c r="A4">
        <v>2</v>
      </c>
      <c r="B4" t="s">
        <v>3</v>
      </c>
      <c r="C4">
        <v>0</v>
      </c>
      <c r="E4">
        <v>2</v>
      </c>
      <c r="F4">
        <f t="shared" si="0"/>
        <v>17</v>
      </c>
      <c r="G4">
        <f t="shared" si="1"/>
        <v>0.21724982286092401</v>
      </c>
      <c r="H4">
        <f t="shared" si="2"/>
        <v>16.076486891708377</v>
      </c>
    </row>
    <row r="5" spans="1:8" x14ac:dyDescent="0.2">
      <c r="A5">
        <v>3</v>
      </c>
      <c r="B5" t="s">
        <v>4</v>
      </c>
      <c r="C5">
        <v>0</v>
      </c>
      <c r="E5">
        <v>3</v>
      </c>
      <c r="F5">
        <f t="shared" si="0"/>
        <v>5</v>
      </c>
      <c r="G5">
        <f t="shared" si="1"/>
        <v>8.7095649705505568E-2</v>
      </c>
      <c r="H5">
        <f t="shared" si="2"/>
        <v>6.4450780782074117</v>
      </c>
    </row>
    <row r="6" spans="1:8" x14ac:dyDescent="0.2">
      <c r="A6">
        <v>4</v>
      </c>
      <c r="B6" t="s">
        <v>5</v>
      </c>
      <c r="C6">
        <v>0</v>
      </c>
      <c r="E6">
        <v>4</v>
      </c>
      <c r="F6">
        <f t="shared" si="0"/>
        <v>0</v>
      </c>
      <c r="G6">
        <f t="shared" si="1"/>
        <v>2.6187543323614847E-2</v>
      </c>
      <c r="H6">
        <f t="shared" si="2"/>
        <v>1.9378782059474986</v>
      </c>
    </row>
    <row r="7" spans="1:8" x14ac:dyDescent="0.2">
      <c r="A7">
        <v>5</v>
      </c>
      <c r="B7" t="s">
        <v>6</v>
      </c>
      <c r="C7">
        <v>0</v>
      </c>
      <c r="E7">
        <v>5</v>
      </c>
      <c r="F7">
        <f t="shared" si="0"/>
        <v>2</v>
      </c>
      <c r="G7">
        <f t="shared" si="1"/>
        <v>6.2991658264911383E-3</v>
      </c>
      <c r="H7">
        <f t="shared" si="2"/>
        <v>0.46613827116034423</v>
      </c>
    </row>
    <row r="8" spans="1:8" x14ac:dyDescent="0.2">
      <c r="A8">
        <v>6</v>
      </c>
      <c r="B8" t="s">
        <v>7</v>
      </c>
      <c r="C8">
        <v>0</v>
      </c>
      <c r="E8">
        <v>6</v>
      </c>
      <c r="F8">
        <f t="shared" si="0"/>
        <v>1</v>
      </c>
      <c r="G8">
        <f t="shared" si="1"/>
        <v>1.2626706273822328E-3</v>
      </c>
      <c r="H8">
        <f t="shared" si="2"/>
        <v>9.3437626426285225E-2</v>
      </c>
    </row>
    <row r="9" spans="1:8" x14ac:dyDescent="0.2">
      <c r="A9">
        <v>7</v>
      </c>
      <c r="B9" t="s">
        <v>8</v>
      </c>
      <c r="C9">
        <v>0</v>
      </c>
      <c r="E9">
        <v>7</v>
      </c>
      <c r="F9">
        <f t="shared" si="0"/>
        <v>0</v>
      </c>
      <c r="G9">
        <f t="shared" si="1"/>
        <v>2.1694533945370404E-4</v>
      </c>
      <c r="H9">
        <f t="shared" si="2"/>
        <v>1.6053955119574099E-2</v>
      </c>
    </row>
    <row r="10" spans="1:8" x14ac:dyDescent="0.2">
      <c r="A10">
        <v>8</v>
      </c>
      <c r="B10" t="s">
        <v>9</v>
      </c>
      <c r="C10">
        <v>0</v>
      </c>
      <c r="E10">
        <v>8</v>
      </c>
      <c r="F10">
        <f t="shared" si="0"/>
        <v>1</v>
      </c>
      <c r="G10">
        <f t="shared" si="1"/>
        <v>3.261509326246564E-5</v>
      </c>
      <c r="H10">
        <f t="shared" si="2"/>
        <v>2.4135169014224572E-3</v>
      </c>
    </row>
    <row r="11" spans="1:8" x14ac:dyDescent="0.2">
      <c r="A11">
        <v>9</v>
      </c>
      <c r="B11" t="s">
        <v>10</v>
      </c>
      <c r="C11">
        <v>2</v>
      </c>
      <c r="E11" t="s">
        <v>79</v>
      </c>
      <c r="F11">
        <v>4</v>
      </c>
      <c r="G11">
        <f xml:space="preserve"> 1- SUM(G2:G5)</f>
        <v>3.4003886517406934E-2</v>
      </c>
      <c r="H11">
        <f t="shared" si="2"/>
        <v>2.5162876022881129</v>
      </c>
    </row>
    <row r="12" spans="1:8" x14ac:dyDescent="0.2">
      <c r="A12">
        <v>10</v>
      </c>
      <c r="B12" t="s">
        <v>11</v>
      </c>
      <c r="C12">
        <v>1</v>
      </c>
    </row>
    <row r="13" spans="1:8" x14ac:dyDescent="0.2">
      <c r="A13">
        <v>11</v>
      </c>
      <c r="B13" t="s">
        <v>12</v>
      </c>
      <c r="C13">
        <v>0</v>
      </c>
      <c r="E13" t="s">
        <v>78</v>
      </c>
    </row>
    <row r="14" spans="1:8" x14ac:dyDescent="0.2">
      <c r="A14">
        <v>12</v>
      </c>
      <c r="B14" t="s">
        <v>13</v>
      </c>
      <c r="C14">
        <v>0</v>
      </c>
      <c r="E14">
        <f>AVERAGE(C3:C76)</f>
        <v>1.2027027027027026</v>
      </c>
    </row>
    <row r="15" spans="1:8" x14ac:dyDescent="0.2">
      <c r="A15">
        <v>13</v>
      </c>
      <c r="B15" t="s">
        <v>14</v>
      </c>
      <c r="C15">
        <v>1</v>
      </c>
    </row>
    <row r="16" spans="1:8" x14ac:dyDescent="0.2">
      <c r="A16">
        <v>14</v>
      </c>
      <c r="B16" t="s">
        <v>15</v>
      </c>
      <c r="C16">
        <v>0</v>
      </c>
    </row>
    <row r="17" spans="1:6" x14ac:dyDescent="0.2">
      <c r="A17">
        <v>15</v>
      </c>
      <c r="B17" t="s">
        <v>16</v>
      </c>
      <c r="C17">
        <v>0</v>
      </c>
      <c r="E17" t="s">
        <v>80</v>
      </c>
      <c r="F17">
        <v>9.8489000000000004</v>
      </c>
    </row>
    <row r="18" spans="1:6" x14ac:dyDescent="0.2">
      <c r="A18">
        <v>16</v>
      </c>
      <c r="B18" t="s">
        <v>17</v>
      </c>
      <c r="C18">
        <v>2</v>
      </c>
      <c r="E18" t="s">
        <v>81</v>
      </c>
      <c r="F18">
        <v>4.3099999999999999E-2</v>
      </c>
    </row>
    <row r="19" spans="1:6" x14ac:dyDescent="0.2">
      <c r="A19">
        <v>17</v>
      </c>
      <c r="B19" t="s">
        <v>18</v>
      </c>
      <c r="C19">
        <v>2</v>
      </c>
      <c r="E19" t="s">
        <v>82</v>
      </c>
    </row>
    <row r="20" spans="1:6" x14ac:dyDescent="0.2">
      <c r="A20">
        <v>18</v>
      </c>
      <c r="B20" t="s">
        <v>19</v>
      </c>
      <c r="C20">
        <v>1</v>
      </c>
    </row>
    <row r="21" spans="1:6" x14ac:dyDescent="0.2">
      <c r="A21">
        <v>19</v>
      </c>
      <c r="B21" t="s">
        <v>20</v>
      </c>
      <c r="C21">
        <v>0</v>
      </c>
    </row>
    <row r="22" spans="1:6" x14ac:dyDescent="0.2">
      <c r="A22">
        <v>20</v>
      </c>
      <c r="B22" t="s">
        <v>21</v>
      </c>
      <c r="C22">
        <v>1</v>
      </c>
    </row>
    <row r="23" spans="1:6" x14ac:dyDescent="0.2">
      <c r="A23">
        <v>21</v>
      </c>
      <c r="B23" t="s">
        <v>22</v>
      </c>
      <c r="C23">
        <v>0</v>
      </c>
    </row>
    <row r="24" spans="1:6" x14ac:dyDescent="0.2">
      <c r="A24">
        <v>22</v>
      </c>
      <c r="B24" t="s">
        <v>23</v>
      </c>
      <c r="C24">
        <v>2</v>
      </c>
    </row>
    <row r="25" spans="1:6" x14ac:dyDescent="0.2">
      <c r="A25">
        <v>23</v>
      </c>
      <c r="B25" t="s">
        <v>24</v>
      </c>
      <c r="C25">
        <v>2</v>
      </c>
    </row>
    <row r="26" spans="1:6" x14ac:dyDescent="0.2">
      <c r="A26">
        <v>24</v>
      </c>
      <c r="B26" t="s">
        <v>25</v>
      </c>
      <c r="C26">
        <v>1</v>
      </c>
    </row>
    <row r="27" spans="1:6" x14ac:dyDescent="0.2">
      <c r="A27">
        <v>25</v>
      </c>
      <c r="B27" t="s">
        <v>26</v>
      </c>
      <c r="C27">
        <v>1</v>
      </c>
    </row>
    <row r="28" spans="1:6" x14ac:dyDescent="0.2">
      <c r="A28">
        <v>26</v>
      </c>
      <c r="B28" t="s">
        <v>27</v>
      </c>
      <c r="C28">
        <v>0</v>
      </c>
    </row>
    <row r="29" spans="1:6" x14ac:dyDescent="0.2">
      <c r="A29">
        <v>27</v>
      </c>
      <c r="B29" t="s">
        <v>28</v>
      </c>
      <c r="C29">
        <v>0</v>
      </c>
    </row>
    <row r="30" spans="1:6" x14ac:dyDescent="0.2">
      <c r="A30">
        <v>28</v>
      </c>
      <c r="B30" t="s">
        <v>29</v>
      </c>
      <c r="C30">
        <v>0</v>
      </c>
    </row>
    <row r="31" spans="1:6" x14ac:dyDescent="0.2">
      <c r="A31">
        <v>29</v>
      </c>
      <c r="B31" t="s">
        <v>30</v>
      </c>
      <c r="C31">
        <v>2</v>
      </c>
    </row>
    <row r="32" spans="1:6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2</v>
      </c>
    </row>
    <row r="35" spans="1:3" x14ac:dyDescent="0.2">
      <c r="A35">
        <v>33</v>
      </c>
      <c r="B35" t="s">
        <v>34</v>
      </c>
      <c r="C35">
        <v>5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2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2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1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3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3</v>
      </c>
    </row>
    <row r="64" spans="1:3" x14ac:dyDescent="0.2">
      <c r="A64">
        <v>62</v>
      </c>
      <c r="B64" t="s">
        <v>62</v>
      </c>
      <c r="C64">
        <v>3</v>
      </c>
    </row>
    <row r="65" spans="1:3" x14ac:dyDescent="0.2">
      <c r="A65">
        <v>63</v>
      </c>
      <c r="B65" t="s">
        <v>63</v>
      </c>
      <c r="C65">
        <v>2</v>
      </c>
    </row>
    <row r="66" spans="1:3" x14ac:dyDescent="0.2">
      <c r="A66">
        <v>64</v>
      </c>
      <c r="B66" t="s">
        <v>64</v>
      </c>
      <c r="C66">
        <v>8</v>
      </c>
    </row>
    <row r="67" spans="1:3" x14ac:dyDescent="0.2">
      <c r="A67">
        <v>65</v>
      </c>
      <c r="B67" t="s">
        <v>65</v>
      </c>
      <c r="C67">
        <v>5</v>
      </c>
    </row>
    <row r="68" spans="1:3" x14ac:dyDescent="0.2">
      <c r="A68">
        <v>66</v>
      </c>
      <c r="B68" t="s">
        <v>66</v>
      </c>
      <c r="C68">
        <v>6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2</v>
      </c>
    </row>
    <row r="74" spans="1:3" x14ac:dyDescent="0.2">
      <c r="A74">
        <v>72</v>
      </c>
      <c r="B74" t="s">
        <v>72</v>
      </c>
      <c r="C74">
        <v>3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84</v>
      </c>
      <c r="C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Declarations</vt:lpstr>
      <vt:lpstr>Appeals to authority</vt:lpstr>
      <vt:lpstr>Logical arguments</vt:lpstr>
      <vt:lpstr>Inferences</vt:lpstr>
      <vt:lpstr>1P self-fashion</vt:lpstr>
      <vt:lpstr>1P self-emphasis</vt:lpstr>
      <vt:lpstr>1P groupness</vt:lpstr>
      <vt:lpstr>2P audience</vt:lpstr>
      <vt:lpstr>2P emphases</vt:lpstr>
      <vt:lpstr>3P contrasts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McCauley</dc:creator>
  <cp:lastModifiedBy>Tommy McCauley</cp:lastModifiedBy>
  <dcterms:created xsi:type="dcterms:W3CDTF">2024-05-30T18:51:51Z</dcterms:created>
  <dcterms:modified xsi:type="dcterms:W3CDTF">2024-05-31T18:28:47Z</dcterms:modified>
</cp:coreProperties>
</file>