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ccauley/Desktop/Pastorals/"/>
    </mc:Choice>
  </mc:AlternateContent>
  <xr:revisionPtr revIDLastSave="0" documentId="13_ncr:1_{BB57947A-31C0-344D-A979-13BBE82A5863}" xr6:coauthVersionLast="47" xr6:coauthVersionMax="47" xr10:uidLastSave="{00000000-0000-0000-0000-000000000000}"/>
  <bookViews>
    <workbookView xWindow="320" yWindow="740" windowWidth="28060" windowHeight="11180" activeTab="4" xr2:uid="{BE179685-A261-E542-A5B1-BC6A7129A034}"/>
  </bookViews>
  <sheets>
    <sheet name="Exhortations" sheetId="1" r:id="rId1"/>
    <sheet name="Imperatives" sheetId="2" r:id="rId2"/>
    <sheet name="Expressions of affections" sheetId="3" r:id="rId3"/>
    <sheet name="Expressions of confidence" sheetId="4" r:id="rId4"/>
    <sheet name="2P or 3P praise" sheetId="5" r:id="rId5"/>
    <sheet name="2P blame" sheetId="6" r:id="rId6"/>
    <sheet name="Satire" sheetId="7" r:id="rId7"/>
    <sheet name="Expressions of wish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2" i="5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H19" i="8"/>
  <c r="E19" i="8"/>
  <c r="G3" i="8" s="1"/>
  <c r="H3" i="8" s="1"/>
  <c r="J3" i="8" s="1"/>
  <c r="I16" i="7"/>
  <c r="H16" i="7"/>
  <c r="E19" i="7"/>
  <c r="G3" i="7" s="1"/>
  <c r="H3" i="7" s="1"/>
  <c r="J3" i="7" s="1"/>
  <c r="H19" i="6"/>
  <c r="E19" i="6"/>
  <c r="G3" i="6" s="1"/>
  <c r="H3" i="6" s="1"/>
  <c r="J3" i="6" s="1"/>
  <c r="G23" i="5"/>
  <c r="G19" i="5"/>
  <c r="H16" i="4"/>
  <c r="E19" i="4"/>
  <c r="G3" i="4" s="1"/>
  <c r="H3" i="4" s="1"/>
  <c r="J3" i="4" s="1"/>
  <c r="G19" i="3"/>
  <c r="E19" i="3"/>
  <c r="G3" i="3" s="1"/>
  <c r="I20" i="2"/>
  <c r="G13" i="2"/>
  <c r="G5" i="2" s="1"/>
  <c r="H5" i="2" s="1"/>
  <c r="J5" i="2" s="1"/>
  <c r="G36" i="1"/>
  <c r="G33" i="1"/>
  <c r="E13" i="8"/>
  <c r="F3" i="8"/>
  <c r="F4" i="8"/>
  <c r="F5" i="8"/>
  <c r="F6" i="8"/>
  <c r="F7" i="8"/>
  <c r="F2" i="8"/>
  <c r="E13" i="7"/>
  <c r="F3" i="7"/>
  <c r="F4" i="7"/>
  <c r="F2" i="7"/>
  <c r="E13" i="6"/>
  <c r="F3" i="6"/>
  <c r="F4" i="6"/>
  <c r="F5" i="6"/>
  <c r="F6" i="6"/>
  <c r="F7" i="6"/>
  <c r="F2" i="6"/>
  <c r="E23" i="5"/>
  <c r="E19" i="5"/>
  <c r="F3" i="5"/>
  <c r="F4" i="5"/>
  <c r="F5" i="5"/>
  <c r="F6" i="5"/>
  <c r="F7" i="5"/>
  <c r="F8" i="5"/>
  <c r="F9" i="5"/>
  <c r="F10" i="5"/>
  <c r="F11" i="5"/>
  <c r="F12" i="5"/>
  <c r="F2" i="5"/>
  <c r="E13" i="4"/>
  <c r="F3" i="4"/>
  <c r="F2" i="4"/>
  <c r="E13" i="3"/>
  <c r="F3" i="3"/>
  <c r="F4" i="3"/>
  <c r="F5" i="3"/>
  <c r="F6" i="3"/>
  <c r="F7" i="3"/>
  <c r="F2" i="3"/>
  <c r="E20" i="2"/>
  <c r="E13" i="2"/>
  <c r="F3" i="2"/>
  <c r="F4" i="2"/>
  <c r="F5" i="2"/>
  <c r="F6" i="2"/>
  <c r="F7" i="2"/>
  <c r="F2" i="2"/>
  <c r="E33" i="1"/>
  <c r="E30" i="1"/>
  <c r="F25" i="1"/>
  <c r="F24" i="1"/>
  <c r="F23" i="1"/>
  <c r="F22" i="1"/>
  <c r="F21" i="1"/>
  <c r="F20" i="1"/>
  <c r="F19" i="1"/>
  <c r="F18" i="1"/>
  <c r="F17" i="1"/>
  <c r="F16" i="1"/>
  <c r="F3" i="1"/>
  <c r="F4" i="1"/>
  <c r="F5" i="1"/>
  <c r="F6" i="1"/>
  <c r="F7" i="1"/>
  <c r="F27" i="1" s="1"/>
  <c r="F8" i="1"/>
  <c r="F9" i="1"/>
  <c r="F10" i="1"/>
  <c r="F11" i="1"/>
  <c r="F12" i="1"/>
  <c r="F13" i="1"/>
  <c r="F14" i="1"/>
  <c r="F15" i="1"/>
  <c r="F2" i="1"/>
  <c r="G2" i="8" l="1"/>
  <c r="G7" i="8"/>
  <c r="H7" i="8" s="1"/>
  <c r="J7" i="8" s="1"/>
  <c r="G6" i="8"/>
  <c r="H6" i="8" s="1"/>
  <c r="J6" i="8" s="1"/>
  <c r="G5" i="8"/>
  <c r="H5" i="8" s="1"/>
  <c r="J5" i="8" s="1"/>
  <c r="G4" i="8"/>
  <c r="H4" i="8" s="1"/>
  <c r="J4" i="8" s="1"/>
  <c r="G2" i="7"/>
  <c r="G8" i="7" s="1"/>
  <c r="H8" i="7" s="1"/>
  <c r="J8" i="7" s="1"/>
  <c r="H2" i="7"/>
  <c r="J2" i="7" s="1"/>
  <c r="G4" i="7"/>
  <c r="H4" i="7" s="1"/>
  <c r="J4" i="7" s="1"/>
  <c r="G7" i="6"/>
  <c r="H7" i="6" s="1"/>
  <c r="J7" i="6" s="1"/>
  <c r="G5" i="6"/>
  <c r="H5" i="6" s="1"/>
  <c r="J5" i="6" s="1"/>
  <c r="G2" i="6"/>
  <c r="G4" i="6"/>
  <c r="H4" i="6" s="1"/>
  <c r="J4" i="6" s="1"/>
  <c r="G6" i="6"/>
  <c r="H6" i="6" s="1"/>
  <c r="J6" i="6" s="1"/>
  <c r="H12" i="5"/>
  <c r="J12" i="5" s="1"/>
  <c r="H8" i="5"/>
  <c r="J8" i="5" s="1"/>
  <c r="H7" i="5"/>
  <c r="J7" i="5" s="1"/>
  <c r="H6" i="5"/>
  <c r="J6" i="5" s="1"/>
  <c r="H2" i="5"/>
  <c r="J2" i="5" s="1"/>
  <c r="H5" i="5"/>
  <c r="J5" i="5" s="1"/>
  <c r="H11" i="5"/>
  <c r="J11" i="5" s="1"/>
  <c r="H10" i="5"/>
  <c r="J10" i="5" s="1"/>
  <c r="H4" i="5"/>
  <c r="J4" i="5" s="1"/>
  <c r="H3" i="5"/>
  <c r="J3" i="5" s="1"/>
  <c r="H9" i="5"/>
  <c r="J9" i="5" s="1"/>
  <c r="G2" i="4"/>
  <c r="G2" i="3"/>
  <c r="G7" i="3"/>
  <c r="H7" i="3" s="1"/>
  <c r="J7" i="3" s="1"/>
  <c r="G5" i="3"/>
  <c r="H5" i="3" s="1"/>
  <c r="J5" i="3" s="1"/>
  <c r="H3" i="3"/>
  <c r="J3" i="3" s="1"/>
  <c r="G6" i="3"/>
  <c r="H6" i="3" s="1"/>
  <c r="J6" i="3" s="1"/>
  <c r="G4" i="3"/>
  <c r="G9" i="3" s="1"/>
  <c r="G7" i="2"/>
  <c r="H7" i="2" s="1"/>
  <c r="J7" i="2" s="1"/>
  <c r="G2" i="2"/>
  <c r="H2" i="2" s="1"/>
  <c r="J2" i="2" s="1"/>
  <c r="G6" i="2"/>
  <c r="H6" i="2" s="1"/>
  <c r="J6" i="2" s="1"/>
  <c r="G4" i="2"/>
  <c r="H4" i="2" s="1"/>
  <c r="J4" i="2" s="1"/>
  <c r="G3" i="2"/>
  <c r="H3" i="2" s="1"/>
  <c r="J3" i="2" s="1"/>
  <c r="H12" i="1"/>
  <c r="J12" i="1" s="1"/>
  <c r="H11" i="1"/>
  <c r="J11" i="1" s="1"/>
  <c r="H10" i="1"/>
  <c r="J10" i="1" s="1"/>
  <c r="H18" i="1"/>
  <c r="J18" i="1" s="1"/>
  <c r="H14" i="1"/>
  <c r="J14" i="1" s="1"/>
  <c r="H5" i="1"/>
  <c r="J5" i="1" s="1"/>
  <c r="H13" i="1"/>
  <c r="J13" i="1" s="1"/>
  <c r="H3" i="1"/>
  <c r="J3" i="1" s="1"/>
  <c r="H16" i="1"/>
  <c r="J16" i="1" s="1"/>
  <c r="H8" i="1"/>
  <c r="J8" i="1" s="1"/>
  <c r="H23" i="1"/>
  <c r="J23" i="1" s="1"/>
  <c r="H25" i="1"/>
  <c r="J25" i="1" s="1"/>
  <c r="H24" i="1"/>
  <c r="J24" i="1" s="1"/>
  <c r="H17" i="1"/>
  <c r="J17" i="1" s="1"/>
  <c r="H21" i="1"/>
  <c r="J21" i="1" s="1"/>
  <c r="H4" i="1"/>
  <c r="J4" i="1" s="1"/>
  <c r="H19" i="1"/>
  <c r="J19" i="1" s="1"/>
  <c r="H15" i="1"/>
  <c r="J15" i="1" s="1"/>
  <c r="H7" i="1"/>
  <c r="J7" i="1" s="1"/>
  <c r="H22" i="1"/>
  <c r="J22" i="1" s="1"/>
  <c r="H9" i="1"/>
  <c r="J9" i="1" s="1"/>
  <c r="H6" i="1"/>
  <c r="J6" i="1" s="1"/>
  <c r="H20" i="1"/>
  <c r="J20" i="1" s="1"/>
  <c r="H2" i="8" l="1"/>
  <c r="J2" i="8" s="1"/>
  <c r="G9" i="8"/>
  <c r="H9" i="8" s="1"/>
  <c r="J9" i="8" s="1"/>
  <c r="G6" i="7"/>
  <c r="H6" i="7" s="1"/>
  <c r="J6" i="7" s="1"/>
  <c r="L13" i="7"/>
  <c r="J13" i="7"/>
  <c r="G9" i="6"/>
  <c r="H9" i="6" s="1"/>
  <c r="J9" i="6" s="1"/>
  <c r="H2" i="6"/>
  <c r="J2" i="6" s="1"/>
  <c r="J13" i="6" s="1"/>
  <c r="G14" i="5"/>
  <c r="H14" i="5" s="1"/>
  <c r="J14" i="5" s="1"/>
  <c r="J19" i="5" s="1"/>
  <c r="J22" i="5" s="1"/>
  <c r="H2" i="4"/>
  <c r="J2" i="4" s="1"/>
  <c r="G5" i="4"/>
  <c r="H5" i="4" s="1"/>
  <c r="J5" i="4" s="1"/>
  <c r="H4" i="3"/>
  <c r="J4" i="3" s="1"/>
  <c r="G9" i="2"/>
  <c r="H9" i="2" s="1"/>
  <c r="J9" i="2" s="1"/>
  <c r="J13" i="2" s="1"/>
  <c r="G26" i="1"/>
  <c r="H26" i="1" s="1"/>
  <c r="J26" i="1" s="1"/>
  <c r="H27" i="1"/>
  <c r="J27" i="1" s="1"/>
  <c r="H2" i="1"/>
  <c r="J2" i="1" s="1"/>
  <c r="H9" i="3"/>
  <c r="J9" i="3" s="1"/>
  <c r="H2" i="3"/>
  <c r="J2" i="3" s="1"/>
  <c r="J13" i="3" s="1"/>
  <c r="J13" i="8" l="1"/>
  <c r="J13" i="4"/>
  <c r="J33" i="1"/>
  <c r="J37" i="1" s="1"/>
</calcChain>
</file>

<file path=xl/sharedStrings.xml><?xml version="1.0" encoding="utf-8"?>
<sst xmlns="http://schemas.openxmlformats.org/spreadsheetml/2006/main" count="745" uniqueCount="116">
  <si>
    <t>General exhortations or advice</t>
  </si>
  <si>
    <t>Interval #</t>
  </si>
  <si>
    <t>Interval verses</t>
  </si>
  <si>
    <t>Observed</t>
  </si>
  <si>
    <t>R1.1-1.20</t>
  </si>
  <si>
    <t>1.21-2.8</t>
  </si>
  <si>
    <t>2.9-2.28</t>
  </si>
  <si>
    <t>2.29-3.19</t>
  </si>
  <si>
    <t>3.20-4.8</t>
  </si>
  <si>
    <t>4.9-5.3</t>
  </si>
  <si>
    <t>5.4-6.3</t>
  </si>
  <si>
    <t>6.4-6.23</t>
  </si>
  <si>
    <t>7.1-7.20</t>
  </si>
  <si>
    <t>7.21-8.15</t>
  </si>
  <si>
    <t>8.16-8.35</t>
  </si>
  <si>
    <t>8.36-9.16</t>
  </si>
  <si>
    <t>9.17-10.4</t>
  </si>
  <si>
    <t>10.5-11.3</t>
  </si>
  <si>
    <t>11.4-11.23</t>
  </si>
  <si>
    <t>11.24-12.7</t>
  </si>
  <si>
    <t>12.8-13.6</t>
  </si>
  <si>
    <t>13.7-14.12</t>
  </si>
  <si>
    <t>14.13-15.10</t>
  </si>
  <si>
    <t>15.11-15.30</t>
  </si>
  <si>
    <t>15.31-16.18</t>
  </si>
  <si>
    <t>16.19-1C1.13</t>
  </si>
  <si>
    <t>1.14-2.3</t>
  </si>
  <si>
    <t>2.4-3.7</t>
  </si>
  <si>
    <t>3.8-4.7</t>
  </si>
  <si>
    <t>4.8-5.4</t>
  </si>
  <si>
    <t>5.5-6.11</t>
  </si>
  <si>
    <t>6.12-7.11</t>
  </si>
  <si>
    <t>7.12-7.31</t>
  </si>
  <si>
    <t>7.32-8.11</t>
  </si>
  <si>
    <t>8.12-9.18</t>
  </si>
  <si>
    <t>9.19-10.11</t>
  </si>
  <si>
    <t>10.12-10.32</t>
  </si>
  <si>
    <t>10.33-11.19</t>
  </si>
  <si>
    <t>11.20-12.5</t>
  </si>
  <si>
    <t>12.6-12.26</t>
  </si>
  <si>
    <t>12.27-14.2</t>
  </si>
  <si>
    <t>14.3-14.22</t>
  </si>
  <si>
    <t>14.23-15.2</t>
  </si>
  <si>
    <t>15.3-15.22</t>
  </si>
  <si>
    <t>15.23-15.44</t>
  </si>
  <si>
    <t>15.45-16.7</t>
  </si>
  <si>
    <t>16.8-2C1.4</t>
  </si>
  <si>
    <t>1.5-2.1</t>
  </si>
  <si>
    <t>2.2-3.5</t>
  </si>
  <si>
    <t>3.6-4.8</t>
  </si>
  <si>
    <t>4.9-5.11</t>
  </si>
  <si>
    <t>5.12-6.10</t>
  </si>
  <si>
    <t>6.11-7.12</t>
  </si>
  <si>
    <t>7.13-8.16</t>
  </si>
  <si>
    <t>8.17-9.12</t>
  </si>
  <si>
    <t>9.13-10.18</t>
  </si>
  <si>
    <t>11.1-11.20</t>
  </si>
  <si>
    <t>11.21-12.7</t>
  </si>
  <si>
    <t>13.7-G1.13</t>
  </si>
  <si>
    <t>1.14-2.9</t>
  </si>
  <si>
    <t>2.10-3.8</t>
  </si>
  <si>
    <t>3.9-3.28</t>
  </si>
  <si>
    <t>3.29-4.19</t>
  </si>
  <si>
    <t>4.20-5.8</t>
  </si>
  <si>
    <t>5.9-6.2</t>
  </si>
  <si>
    <t>6.3-1T1.4</t>
  </si>
  <si>
    <t>1.5-2.14</t>
  </si>
  <si>
    <t>2.15-4.1</t>
  </si>
  <si>
    <t>4.2-5.3</t>
  </si>
  <si>
    <t>5.4-5.23</t>
  </si>
  <si>
    <t>5.24-P1.15</t>
  </si>
  <si>
    <t>1.16-2.5</t>
  </si>
  <si>
    <t>2.6-2.25</t>
  </si>
  <si>
    <t>2.26-3.15</t>
  </si>
  <si>
    <t>3.16-4.14</t>
  </si>
  <si>
    <t>4.15-Ph11</t>
  </si>
  <si>
    <t>Ph 12-25</t>
  </si>
  <si>
    <t>Value</t>
  </si>
  <si>
    <t>Expected percent</t>
  </si>
  <si>
    <t>Expected</t>
  </si>
  <si>
    <t>Mean</t>
  </si>
  <si>
    <t>5+</t>
  </si>
  <si>
    <t>Mean w/o outlier</t>
  </si>
  <si>
    <t>chi^2</t>
  </si>
  <si>
    <t>p-value</t>
  </si>
  <si>
    <t>Specific imperatives</t>
  </si>
  <si>
    <t>3+</t>
  </si>
  <si>
    <t>Expressions of affection or friendship</t>
  </si>
  <si>
    <t>4+</t>
  </si>
  <si>
    <t>Expressions of confidence</t>
  </si>
  <si>
    <t>1+</t>
  </si>
  <si>
    <t>Second or third person praise</t>
  </si>
  <si>
    <t>2+</t>
  </si>
  <si>
    <t>Second person blame</t>
  </si>
  <si>
    <t>Satire</t>
  </si>
  <si>
    <t>Interval#</t>
  </si>
  <si>
    <t>Expressions of wish or desire</t>
  </si>
  <si>
    <t>r</t>
  </si>
  <si>
    <t>p-hat</t>
  </si>
  <si>
    <t>p-hat (with all)</t>
  </si>
  <si>
    <t>p-hat (omit outlier)</t>
  </si>
  <si>
    <t>Total chi^2</t>
  </si>
  <si>
    <t>p-value with all</t>
  </si>
  <si>
    <t>Best fit with all</t>
  </si>
  <si>
    <t>r = 1</t>
  </si>
  <si>
    <t>p-value omit outlier</t>
  </si>
  <si>
    <t>Best fit omit outlier</t>
  </si>
  <si>
    <t>p-hat with all</t>
  </si>
  <si>
    <t>Best fit</t>
  </si>
  <si>
    <t>r = 2</t>
  </si>
  <si>
    <t>r = infinity</t>
  </si>
  <si>
    <t>p-hat omit outlier</t>
  </si>
  <si>
    <t>Best fit all</t>
  </si>
  <si>
    <t>p-value all</t>
  </si>
  <si>
    <t>Total chi^2 (weird grouping)</t>
  </si>
  <si>
    <t>p-value weird grouping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</si>
</sst>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DF1B9-F069-6C42-B141-EFA65F1864EE}">
  <dimension ref="A1:J76"/>
  <sheetViews>
    <sheetView topLeftCell="A28" workbookViewId="0">
      <selection activeCell="K22" sqref="K22"/>
    </sheetView>
  </sheetViews>
  <sheetFormatPr baseColWidth="10" defaultRowHeight="16" x14ac:dyDescent="0.2"/>
  <cols>
    <col min="7" max="7" width="17" customWidth="1"/>
    <col min="11" max="11" width="28.33203125" customWidth="1"/>
  </cols>
  <sheetData>
    <row r="1" spans="1:10" x14ac:dyDescent="0.2">
      <c r="A1" s="1" t="s">
        <v>0</v>
      </c>
      <c r="E1" t="s">
        <v>77</v>
      </c>
      <c r="F1" t="s">
        <v>3</v>
      </c>
      <c r="G1" t="s">
        <v>78</v>
      </c>
      <c r="H1" t="s">
        <v>79</v>
      </c>
      <c r="J1" t="s">
        <v>83</v>
      </c>
    </row>
    <row r="2" spans="1:10" x14ac:dyDescent="0.2">
      <c r="A2" t="s">
        <v>1</v>
      </c>
      <c r="B2" t="s">
        <v>2</v>
      </c>
      <c r="C2" t="s">
        <v>3</v>
      </c>
      <c r="E2">
        <v>0</v>
      </c>
      <c r="F2">
        <f>COUNTIF(C:C,E2)</f>
        <v>35</v>
      </c>
      <c r="G2">
        <f>COMBIN(E2 + G$30 -1, E2)*(1 - G$33)^E2*G$33^G$30</f>
        <v>0.34259259259259262</v>
      </c>
      <c r="H2">
        <f>G2*74</f>
        <v>25.351851851851855</v>
      </c>
      <c r="J2">
        <f>(H2 - F2)^2/H2</f>
        <v>3.6717934150366558</v>
      </c>
    </row>
    <row r="3" spans="1:10" x14ac:dyDescent="0.2">
      <c r="A3">
        <v>1</v>
      </c>
      <c r="B3" t="s">
        <v>4</v>
      </c>
      <c r="C3">
        <v>0</v>
      </c>
      <c r="E3">
        <v>1</v>
      </c>
      <c r="F3">
        <f t="shared" ref="F3:F25" si="0">COUNTIF(C:C,E3)</f>
        <v>15</v>
      </c>
      <c r="G3">
        <f t="shared" ref="G3:G25" si="1">COMBIN(E3 + G$30 -1, E3)*(1 - G$33)^E3*G$33^G$30</f>
        <v>0.2252229080932785</v>
      </c>
      <c r="H3">
        <f t="shared" ref="H3:H26" si="2">G3*74</f>
        <v>16.666495198902609</v>
      </c>
      <c r="J3">
        <f t="shared" ref="J3:J27" si="3">(H3 - F3)^2/H3</f>
        <v>0.16663408922040851</v>
      </c>
    </row>
    <row r="4" spans="1:10" x14ac:dyDescent="0.2">
      <c r="A4">
        <v>2</v>
      </c>
      <c r="B4" t="s">
        <v>5</v>
      </c>
      <c r="C4">
        <v>0</v>
      </c>
      <c r="E4">
        <v>2</v>
      </c>
      <c r="F4">
        <f t="shared" si="0"/>
        <v>3</v>
      </c>
      <c r="G4">
        <f t="shared" si="1"/>
        <v>0.14806320809835902</v>
      </c>
      <c r="H4">
        <f t="shared" si="2"/>
        <v>10.956677399278567</v>
      </c>
      <c r="J4">
        <f t="shared" si="3"/>
        <v>5.7780943007739598</v>
      </c>
    </row>
    <row r="5" spans="1:10" x14ac:dyDescent="0.2">
      <c r="A5">
        <v>3</v>
      </c>
      <c r="B5" t="s">
        <v>6</v>
      </c>
      <c r="C5">
        <v>0</v>
      </c>
      <c r="E5">
        <v>3</v>
      </c>
      <c r="F5">
        <f t="shared" si="0"/>
        <v>9</v>
      </c>
      <c r="G5">
        <f t="shared" si="1"/>
        <v>9.7337849768365653E-2</v>
      </c>
      <c r="H5">
        <f t="shared" si="2"/>
        <v>7.2030008828590582</v>
      </c>
      <c r="J5">
        <f t="shared" si="3"/>
        <v>0.44831395685232361</v>
      </c>
    </row>
    <row r="6" spans="1:10" x14ac:dyDescent="0.2">
      <c r="A6">
        <v>4</v>
      </c>
      <c r="B6" t="s">
        <v>7</v>
      </c>
      <c r="C6">
        <v>0</v>
      </c>
      <c r="E6">
        <v>4</v>
      </c>
      <c r="F6">
        <f t="shared" si="0"/>
        <v>3</v>
      </c>
      <c r="G6">
        <f t="shared" si="1"/>
        <v>6.3990623458832982E-2</v>
      </c>
      <c r="H6">
        <f t="shared" si="2"/>
        <v>4.7353061359536408</v>
      </c>
      <c r="J6">
        <f t="shared" si="3"/>
        <v>0.63592243014968541</v>
      </c>
    </row>
    <row r="7" spans="1:10" x14ac:dyDescent="0.2">
      <c r="A7">
        <v>5</v>
      </c>
      <c r="B7" t="s">
        <v>8</v>
      </c>
      <c r="C7">
        <v>0</v>
      </c>
      <c r="E7">
        <v>5</v>
      </c>
      <c r="F7">
        <f t="shared" si="0"/>
        <v>4</v>
      </c>
      <c r="G7">
        <f t="shared" si="1"/>
        <v>4.2067909866455019E-2</v>
      </c>
      <c r="H7">
        <f t="shared" si="2"/>
        <v>3.1130253301176714</v>
      </c>
      <c r="J7">
        <f t="shared" si="3"/>
        <v>0.25272009752105934</v>
      </c>
    </row>
    <row r="8" spans="1:10" x14ac:dyDescent="0.2">
      <c r="A8">
        <v>6</v>
      </c>
      <c r="B8" t="s">
        <v>9</v>
      </c>
      <c r="C8">
        <v>1</v>
      </c>
      <c r="E8">
        <v>6</v>
      </c>
      <c r="F8">
        <f t="shared" si="0"/>
        <v>0</v>
      </c>
      <c r="G8">
        <f t="shared" si="1"/>
        <v>2.765575556035469E-2</v>
      </c>
      <c r="H8">
        <f t="shared" si="2"/>
        <v>2.0465259114662473</v>
      </c>
      <c r="J8">
        <f t="shared" si="3"/>
        <v>2.0465259114662473</v>
      </c>
    </row>
    <row r="9" spans="1:10" x14ac:dyDescent="0.2">
      <c r="A9">
        <v>7</v>
      </c>
      <c r="B9" t="s">
        <v>10</v>
      </c>
      <c r="C9">
        <v>0</v>
      </c>
      <c r="E9">
        <v>7</v>
      </c>
      <c r="F9">
        <f t="shared" si="0"/>
        <v>2</v>
      </c>
      <c r="G9">
        <f t="shared" si="1"/>
        <v>1.8181098562825768E-2</v>
      </c>
      <c r="H9">
        <f t="shared" si="2"/>
        <v>1.3454012936491069</v>
      </c>
      <c r="J9">
        <f t="shared" si="3"/>
        <v>0.31849193870926917</v>
      </c>
    </row>
    <row r="10" spans="1:10" x14ac:dyDescent="0.2">
      <c r="A10">
        <v>8</v>
      </c>
      <c r="B10" t="s">
        <v>11</v>
      </c>
      <c r="C10">
        <v>3</v>
      </c>
      <c r="E10">
        <v>8</v>
      </c>
      <c r="F10">
        <f t="shared" si="0"/>
        <v>0</v>
      </c>
      <c r="G10">
        <f t="shared" si="1"/>
        <v>1.1952388870005829E-2</v>
      </c>
      <c r="H10">
        <f t="shared" si="2"/>
        <v>0.88447677638043132</v>
      </c>
      <c r="J10">
        <f t="shared" si="3"/>
        <v>0.88447677638043132</v>
      </c>
    </row>
    <row r="11" spans="1:10" x14ac:dyDescent="0.2">
      <c r="A11">
        <v>9</v>
      </c>
      <c r="B11" t="s">
        <v>12</v>
      </c>
      <c r="C11">
        <v>0</v>
      </c>
      <c r="E11">
        <v>9</v>
      </c>
      <c r="F11">
        <f t="shared" si="0"/>
        <v>0</v>
      </c>
      <c r="G11">
        <f t="shared" si="1"/>
        <v>7.8575889793556838E-3</v>
      </c>
      <c r="H11">
        <f t="shared" si="2"/>
        <v>0.58146158447232055</v>
      </c>
      <c r="J11">
        <f t="shared" si="3"/>
        <v>0.58146158447232055</v>
      </c>
    </row>
    <row r="12" spans="1:10" x14ac:dyDescent="0.2">
      <c r="A12">
        <v>10</v>
      </c>
      <c r="B12" t="s">
        <v>13</v>
      </c>
      <c r="C12">
        <v>0</v>
      </c>
      <c r="E12">
        <v>10</v>
      </c>
      <c r="F12">
        <f t="shared" si="0"/>
        <v>0</v>
      </c>
      <c r="G12">
        <f t="shared" si="1"/>
        <v>5.1656371993912369E-3</v>
      </c>
      <c r="H12">
        <f t="shared" si="2"/>
        <v>0.38225715275495153</v>
      </c>
      <c r="J12">
        <f t="shared" si="3"/>
        <v>0.38225715275495153</v>
      </c>
    </row>
    <row r="13" spans="1:10" x14ac:dyDescent="0.2">
      <c r="A13">
        <v>11</v>
      </c>
      <c r="B13" t="s">
        <v>14</v>
      </c>
      <c r="C13">
        <v>0</v>
      </c>
      <c r="E13">
        <v>11</v>
      </c>
      <c r="F13">
        <f t="shared" si="0"/>
        <v>0</v>
      </c>
      <c r="G13">
        <f t="shared" si="1"/>
        <v>3.3959281588590543E-3</v>
      </c>
      <c r="H13">
        <f t="shared" si="2"/>
        <v>0.25129868375557002</v>
      </c>
      <c r="J13">
        <f t="shared" si="3"/>
        <v>0.25129868375557002</v>
      </c>
    </row>
    <row r="14" spans="1:10" x14ac:dyDescent="0.2">
      <c r="A14">
        <v>12</v>
      </c>
      <c r="B14" t="s">
        <v>15</v>
      </c>
      <c r="C14">
        <v>0</v>
      </c>
      <c r="E14">
        <v>12</v>
      </c>
      <c r="F14">
        <f t="shared" si="0"/>
        <v>1</v>
      </c>
      <c r="G14">
        <f t="shared" si="1"/>
        <v>2.2325083266573412E-3</v>
      </c>
      <c r="H14">
        <f t="shared" si="2"/>
        <v>0.16520561617264323</v>
      </c>
      <c r="J14">
        <f t="shared" si="3"/>
        <v>4.2182686001512248</v>
      </c>
    </row>
    <row r="15" spans="1:10" x14ac:dyDescent="0.2">
      <c r="A15">
        <v>13</v>
      </c>
      <c r="B15" t="s">
        <v>16</v>
      </c>
      <c r="C15">
        <v>0</v>
      </c>
      <c r="E15">
        <v>13</v>
      </c>
      <c r="F15">
        <f t="shared" si="0"/>
        <v>1</v>
      </c>
      <c r="G15">
        <f t="shared" si="1"/>
        <v>1.4676675110432522E-3</v>
      </c>
      <c r="H15">
        <f t="shared" si="2"/>
        <v>0.10860739581720066</v>
      </c>
      <c r="J15">
        <f t="shared" si="3"/>
        <v>7.3160834841226459</v>
      </c>
    </row>
    <row r="16" spans="1:10" x14ac:dyDescent="0.2">
      <c r="A16">
        <v>14</v>
      </c>
      <c r="B16" t="s">
        <v>17</v>
      </c>
      <c r="C16">
        <v>0</v>
      </c>
      <c r="E16">
        <v>14</v>
      </c>
      <c r="F16">
        <f t="shared" si="0"/>
        <v>0</v>
      </c>
      <c r="G16">
        <f t="shared" si="1"/>
        <v>9.6485549337102701E-4</v>
      </c>
      <c r="H16">
        <f t="shared" si="2"/>
        <v>7.1399306509456001E-2</v>
      </c>
      <c r="J16">
        <f t="shared" si="3"/>
        <v>7.1399306509456001E-2</v>
      </c>
    </row>
    <row r="17" spans="1:10" x14ac:dyDescent="0.2">
      <c r="A17">
        <v>15</v>
      </c>
      <c r="B17" t="s">
        <v>18</v>
      </c>
      <c r="C17">
        <v>1</v>
      </c>
      <c r="E17">
        <v>15</v>
      </c>
      <c r="F17">
        <f t="shared" si="0"/>
        <v>0</v>
      </c>
      <c r="G17">
        <f t="shared" si="1"/>
        <v>6.3430314841984186E-4</v>
      </c>
      <c r="H17">
        <f t="shared" si="2"/>
        <v>4.6938432983068296E-2</v>
      </c>
      <c r="J17">
        <f t="shared" si="3"/>
        <v>4.6938432983068303E-2</v>
      </c>
    </row>
    <row r="18" spans="1:10" x14ac:dyDescent="0.2">
      <c r="A18">
        <v>16</v>
      </c>
      <c r="B18" t="s">
        <v>19</v>
      </c>
      <c r="C18">
        <v>3</v>
      </c>
      <c r="E18">
        <v>16</v>
      </c>
      <c r="F18">
        <f t="shared" si="0"/>
        <v>0</v>
      </c>
      <c r="G18">
        <f t="shared" si="1"/>
        <v>4.1699558831304409E-4</v>
      </c>
      <c r="H18">
        <f t="shared" si="2"/>
        <v>3.0857673535165261E-2</v>
      </c>
      <c r="J18">
        <f t="shared" si="3"/>
        <v>3.0857673535165261E-2</v>
      </c>
    </row>
    <row r="19" spans="1:10" x14ac:dyDescent="0.2">
      <c r="A19">
        <v>17</v>
      </c>
      <c r="B19" t="s">
        <v>20</v>
      </c>
      <c r="C19">
        <v>23</v>
      </c>
      <c r="E19">
        <v>17</v>
      </c>
      <c r="F19">
        <f t="shared" si="0"/>
        <v>0</v>
      </c>
      <c r="G19">
        <f t="shared" si="1"/>
        <v>2.7413598861320492E-4</v>
      </c>
      <c r="H19">
        <f t="shared" si="2"/>
        <v>2.0286063157377163E-2</v>
      </c>
      <c r="J19">
        <f t="shared" si="3"/>
        <v>2.0286063157377163E-2</v>
      </c>
    </row>
    <row r="20" spans="1:10" x14ac:dyDescent="0.2">
      <c r="A20">
        <v>18</v>
      </c>
      <c r="B20" t="s">
        <v>21</v>
      </c>
      <c r="C20">
        <v>5</v>
      </c>
      <c r="E20">
        <v>18</v>
      </c>
      <c r="F20">
        <f t="shared" si="0"/>
        <v>0</v>
      </c>
      <c r="G20">
        <f t="shared" si="1"/>
        <v>1.8021902955127361E-4</v>
      </c>
      <c r="H20">
        <f t="shared" si="2"/>
        <v>1.3336208186794247E-2</v>
      </c>
      <c r="J20">
        <f>(H20 - F20)^2/H20</f>
        <v>1.3336208186794245E-2</v>
      </c>
    </row>
    <row r="21" spans="1:10" x14ac:dyDescent="0.2">
      <c r="A21">
        <v>19</v>
      </c>
      <c r="B21" t="s">
        <v>22</v>
      </c>
      <c r="C21">
        <v>3</v>
      </c>
      <c r="E21">
        <v>19</v>
      </c>
      <c r="F21">
        <f t="shared" si="0"/>
        <v>0</v>
      </c>
      <c r="G21">
        <f t="shared" si="1"/>
        <v>1.1847732498278174E-4</v>
      </c>
      <c r="H21">
        <f t="shared" si="2"/>
        <v>8.767322048725849E-3</v>
      </c>
      <c r="J21">
        <f t="shared" si="3"/>
        <v>8.767322048725849E-3</v>
      </c>
    </row>
    <row r="22" spans="1:10" x14ac:dyDescent="0.2">
      <c r="A22">
        <v>20</v>
      </c>
      <c r="B22" t="s">
        <v>23</v>
      </c>
      <c r="C22">
        <v>1</v>
      </c>
      <c r="E22">
        <v>20</v>
      </c>
      <c r="F22">
        <f t="shared" si="0"/>
        <v>0</v>
      </c>
      <c r="G22">
        <f t="shared" si="1"/>
        <v>7.78878710534954E-5</v>
      </c>
      <c r="H22">
        <f t="shared" si="2"/>
        <v>5.7637024579586596E-3</v>
      </c>
      <c r="J22">
        <f t="shared" si="3"/>
        <v>5.7637024579586605E-3</v>
      </c>
    </row>
    <row r="23" spans="1:10" x14ac:dyDescent="0.2">
      <c r="A23">
        <v>21</v>
      </c>
      <c r="B23" t="s">
        <v>24</v>
      </c>
      <c r="C23">
        <v>1</v>
      </c>
      <c r="E23">
        <v>21</v>
      </c>
      <c r="F23">
        <f t="shared" si="0"/>
        <v>0</v>
      </c>
      <c r="G23">
        <f t="shared" si="1"/>
        <v>5.1204063377760877E-5</v>
      </c>
      <c r="H23">
        <f t="shared" si="2"/>
        <v>3.7891006899543047E-3</v>
      </c>
      <c r="J23">
        <f t="shared" si="3"/>
        <v>3.7891006899543047E-3</v>
      </c>
    </row>
    <row r="24" spans="1:10" x14ac:dyDescent="0.2">
      <c r="A24">
        <v>22</v>
      </c>
      <c r="B24" t="s">
        <v>25</v>
      </c>
      <c r="C24">
        <v>1</v>
      </c>
      <c r="E24">
        <v>22</v>
      </c>
      <c r="F24">
        <f t="shared" si="0"/>
        <v>0</v>
      </c>
      <c r="G24">
        <f t="shared" si="1"/>
        <v>3.3661930553898357E-5</v>
      </c>
      <c r="H24">
        <f t="shared" si="2"/>
        <v>2.4909828609884785E-3</v>
      </c>
      <c r="J24">
        <f t="shared" si="3"/>
        <v>2.4909828609884785E-3</v>
      </c>
    </row>
    <row r="25" spans="1:10" x14ac:dyDescent="0.2">
      <c r="A25">
        <v>23</v>
      </c>
      <c r="B25" t="s">
        <v>26</v>
      </c>
      <c r="C25">
        <v>0</v>
      </c>
      <c r="E25">
        <v>23</v>
      </c>
      <c r="F25">
        <f t="shared" si="0"/>
        <v>1</v>
      </c>
      <c r="G25">
        <f t="shared" si="1"/>
        <v>2.2129602493766511E-5</v>
      </c>
      <c r="H25">
        <f t="shared" si="2"/>
        <v>1.6375905845387219E-3</v>
      </c>
      <c r="J25">
        <f t="shared" si="3"/>
        <v>608.65487988538007</v>
      </c>
    </row>
    <row r="26" spans="1:10" x14ac:dyDescent="0.2">
      <c r="A26">
        <v>24</v>
      </c>
      <c r="B26" t="s">
        <v>27</v>
      </c>
      <c r="C26">
        <v>0</v>
      </c>
      <c r="E26" t="s">
        <v>88</v>
      </c>
      <c r="F26">
        <v>12</v>
      </c>
      <c r="G26">
        <f>1 - SUM(G2:G5)</f>
        <v>0.18678344144740411</v>
      </c>
      <c r="H26">
        <f t="shared" si="2"/>
        <v>13.821974667107904</v>
      </c>
      <c r="J26">
        <f t="shared" si="3"/>
        <v>0.24016768714549711</v>
      </c>
    </row>
    <row r="27" spans="1:10" x14ac:dyDescent="0.2">
      <c r="A27">
        <v>25</v>
      </c>
      <c r="B27" t="s">
        <v>28</v>
      </c>
      <c r="C27">
        <v>3</v>
      </c>
      <c r="E27" t="s">
        <v>81</v>
      </c>
      <c r="F27">
        <f>SUM(F7:F25)</f>
        <v>9</v>
      </c>
      <c r="H27">
        <f>G27*74</f>
        <v>0</v>
      </c>
      <c r="J27" t="e">
        <f t="shared" si="3"/>
        <v>#DIV/0!</v>
      </c>
    </row>
    <row r="28" spans="1:10" x14ac:dyDescent="0.2">
      <c r="A28">
        <v>26</v>
      </c>
      <c r="B28" t="s">
        <v>29</v>
      </c>
      <c r="C28">
        <v>1</v>
      </c>
    </row>
    <row r="29" spans="1:10" x14ac:dyDescent="0.2">
      <c r="A29">
        <v>27</v>
      </c>
      <c r="B29" t="s">
        <v>30</v>
      </c>
      <c r="C29">
        <v>2</v>
      </c>
      <c r="E29" t="s">
        <v>80</v>
      </c>
      <c r="G29" t="s">
        <v>97</v>
      </c>
    </row>
    <row r="30" spans="1:10" x14ac:dyDescent="0.2">
      <c r="A30">
        <v>28</v>
      </c>
      <c r="B30" t="s">
        <v>31</v>
      </c>
      <c r="C30">
        <v>5</v>
      </c>
      <c r="E30">
        <f>AVERAGE(C3:C76)</f>
        <v>1.9189189189189189</v>
      </c>
      <c r="G30">
        <v>1</v>
      </c>
    </row>
    <row r="31" spans="1:10" x14ac:dyDescent="0.2">
      <c r="A31">
        <v>29</v>
      </c>
      <c r="B31" t="s">
        <v>32</v>
      </c>
      <c r="C31">
        <v>3</v>
      </c>
    </row>
    <row r="32" spans="1:10" x14ac:dyDescent="0.2">
      <c r="A32">
        <v>30</v>
      </c>
      <c r="B32" t="s">
        <v>33</v>
      </c>
      <c r="C32">
        <v>4</v>
      </c>
      <c r="E32" t="s">
        <v>82</v>
      </c>
      <c r="G32" t="s">
        <v>99</v>
      </c>
      <c r="J32" t="s">
        <v>101</v>
      </c>
    </row>
    <row r="33" spans="1:10" x14ac:dyDescent="0.2">
      <c r="A33">
        <v>31</v>
      </c>
      <c r="B33" t="s">
        <v>34</v>
      </c>
      <c r="C33">
        <v>0</v>
      </c>
      <c r="E33">
        <f>AVERAGE(C3:C18,C20:C44,C46:C68,C70:C76)</f>
        <v>1.323943661971831</v>
      </c>
      <c r="G33">
        <f>G30/(G30 + E30)</f>
        <v>0.34259259259259262</v>
      </c>
      <c r="J33">
        <f>SUM(J2:J5)+J26</f>
        <v>10.305003449028845</v>
      </c>
    </row>
    <row r="34" spans="1:10" x14ac:dyDescent="0.2">
      <c r="A34">
        <v>32</v>
      </c>
      <c r="B34" t="s">
        <v>35</v>
      </c>
      <c r="C34">
        <v>5</v>
      </c>
    </row>
    <row r="35" spans="1:10" x14ac:dyDescent="0.2">
      <c r="A35">
        <v>33</v>
      </c>
      <c r="B35" t="s">
        <v>36</v>
      </c>
      <c r="C35">
        <v>5</v>
      </c>
      <c r="G35" t="s">
        <v>100</v>
      </c>
    </row>
    <row r="36" spans="1:10" x14ac:dyDescent="0.2">
      <c r="A36">
        <v>34</v>
      </c>
      <c r="B36" t="s">
        <v>37</v>
      </c>
      <c r="C36">
        <v>3</v>
      </c>
      <c r="G36">
        <f>G30/(G30 + E33)</f>
        <v>0.4303030303030303</v>
      </c>
      <c r="J36" s="1" t="s">
        <v>84</v>
      </c>
    </row>
    <row r="37" spans="1:10" x14ac:dyDescent="0.2">
      <c r="A37">
        <v>35</v>
      </c>
      <c r="B37" t="s">
        <v>38</v>
      </c>
      <c r="C37">
        <v>1</v>
      </c>
      <c r="J37">
        <f xml:space="preserve"> 1 - _xlfn.CHISQ.DIST(J33,4,TRUE)</f>
        <v>3.5591695495438502E-2</v>
      </c>
    </row>
    <row r="38" spans="1:10" x14ac:dyDescent="0.2">
      <c r="A38">
        <v>36</v>
      </c>
      <c r="B38" t="s">
        <v>39</v>
      </c>
      <c r="C38">
        <v>0</v>
      </c>
      <c r="G38" s="1" t="s">
        <v>103</v>
      </c>
    </row>
    <row r="39" spans="1:10" x14ac:dyDescent="0.2">
      <c r="A39">
        <v>37</v>
      </c>
      <c r="B39" t="s">
        <v>40</v>
      </c>
      <c r="C39">
        <v>2</v>
      </c>
      <c r="G39" t="s">
        <v>104</v>
      </c>
      <c r="J39" s="1" t="s">
        <v>102</v>
      </c>
    </row>
    <row r="40" spans="1:10" x14ac:dyDescent="0.2">
      <c r="A40">
        <v>38</v>
      </c>
      <c r="B40" t="s">
        <v>41</v>
      </c>
      <c r="C40">
        <v>3</v>
      </c>
      <c r="J40">
        <v>3.56E-2</v>
      </c>
    </row>
    <row r="41" spans="1:10" x14ac:dyDescent="0.2">
      <c r="A41">
        <v>39</v>
      </c>
      <c r="B41" t="s">
        <v>42</v>
      </c>
      <c r="C41">
        <v>4</v>
      </c>
      <c r="G41" s="1" t="s">
        <v>106</v>
      </c>
    </row>
    <row r="42" spans="1:10" x14ac:dyDescent="0.2">
      <c r="A42">
        <v>40</v>
      </c>
      <c r="B42" t="s">
        <v>43</v>
      </c>
      <c r="C42">
        <v>0</v>
      </c>
      <c r="G42" t="s">
        <v>104</v>
      </c>
      <c r="J42" s="1" t="s">
        <v>105</v>
      </c>
    </row>
    <row r="43" spans="1:10" x14ac:dyDescent="0.2">
      <c r="A43">
        <v>41</v>
      </c>
      <c r="B43" t="s">
        <v>44</v>
      </c>
      <c r="C43">
        <v>0</v>
      </c>
      <c r="J43">
        <v>4.0800000000000003E-2</v>
      </c>
    </row>
    <row r="44" spans="1:10" x14ac:dyDescent="0.2">
      <c r="A44">
        <v>42</v>
      </c>
      <c r="B44" t="s">
        <v>45</v>
      </c>
      <c r="C44">
        <v>0</v>
      </c>
    </row>
    <row r="45" spans="1:10" x14ac:dyDescent="0.2">
      <c r="A45">
        <v>43</v>
      </c>
      <c r="B45" t="s">
        <v>46</v>
      </c>
      <c r="C45">
        <v>12</v>
      </c>
    </row>
    <row r="46" spans="1:10" x14ac:dyDescent="0.2">
      <c r="A46">
        <v>44</v>
      </c>
      <c r="B46" t="s">
        <v>47</v>
      </c>
      <c r="C46">
        <v>0</v>
      </c>
    </row>
    <row r="47" spans="1:10" x14ac:dyDescent="0.2">
      <c r="A47">
        <v>45</v>
      </c>
      <c r="B47" t="s">
        <v>48</v>
      </c>
      <c r="C47">
        <v>0</v>
      </c>
    </row>
    <row r="48" spans="1:10" x14ac:dyDescent="0.2">
      <c r="A48">
        <v>46</v>
      </c>
      <c r="B48" t="s">
        <v>49</v>
      </c>
      <c r="C48">
        <v>2</v>
      </c>
    </row>
    <row r="49" spans="1:3" x14ac:dyDescent="0.2">
      <c r="A49">
        <v>47</v>
      </c>
      <c r="B49" t="s">
        <v>50</v>
      </c>
      <c r="C49">
        <v>0</v>
      </c>
    </row>
    <row r="50" spans="1:3" x14ac:dyDescent="0.2">
      <c r="A50">
        <v>48</v>
      </c>
      <c r="B50" t="s">
        <v>51</v>
      </c>
      <c r="C50">
        <v>0</v>
      </c>
    </row>
    <row r="51" spans="1:3" x14ac:dyDescent="0.2">
      <c r="A51">
        <v>49</v>
      </c>
      <c r="B51" t="s">
        <v>52</v>
      </c>
      <c r="C51">
        <v>0</v>
      </c>
    </row>
    <row r="52" spans="1:3" x14ac:dyDescent="0.2">
      <c r="A52">
        <v>50</v>
      </c>
      <c r="B52" t="s">
        <v>53</v>
      </c>
      <c r="C52">
        <v>0</v>
      </c>
    </row>
    <row r="53" spans="1:3" x14ac:dyDescent="0.2">
      <c r="A53">
        <v>51</v>
      </c>
      <c r="B53" t="s">
        <v>54</v>
      </c>
      <c r="C53">
        <v>1</v>
      </c>
    </row>
    <row r="54" spans="1:3" x14ac:dyDescent="0.2">
      <c r="A54">
        <v>52</v>
      </c>
      <c r="B54" t="s">
        <v>55</v>
      </c>
      <c r="C54">
        <v>1</v>
      </c>
    </row>
    <row r="55" spans="1:3" x14ac:dyDescent="0.2">
      <c r="A55">
        <v>53</v>
      </c>
      <c r="B55" t="s">
        <v>56</v>
      </c>
      <c r="C55">
        <v>0</v>
      </c>
    </row>
    <row r="56" spans="1:3" x14ac:dyDescent="0.2">
      <c r="A56">
        <v>54</v>
      </c>
      <c r="B56" t="s">
        <v>57</v>
      </c>
      <c r="C56">
        <v>0</v>
      </c>
    </row>
    <row r="57" spans="1:3" x14ac:dyDescent="0.2">
      <c r="A57">
        <v>55</v>
      </c>
      <c r="B57" t="s">
        <v>20</v>
      </c>
      <c r="C57">
        <v>1</v>
      </c>
    </row>
    <row r="58" spans="1:3" x14ac:dyDescent="0.2">
      <c r="A58">
        <v>56</v>
      </c>
      <c r="B58" t="s">
        <v>58</v>
      </c>
      <c r="C58">
        <v>1</v>
      </c>
    </row>
    <row r="59" spans="1:3" x14ac:dyDescent="0.2">
      <c r="A59">
        <v>57</v>
      </c>
      <c r="B59" t="s">
        <v>59</v>
      </c>
      <c r="C59">
        <v>0</v>
      </c>
    </row>
    <row r="60" spans="1:3" x14ac:dyDescent="0.2">
      <c r="A60">
        <v>58</v>
      </c>
      <c r="B60" t="s">
        <v>60</v>
      </c>
      <c r="C60">
        <v>0</v>
      </c>
    </row>
    <row r="61" spans="1:3" x14ac:dyDescent="0.2">
      <c r="A61">
        <v>59</v>
      </c>
      <c r="B61" t="s">
        <v>61</v>
      </c>
      <c r="C61">
        <v>0</v>
      </c>
    </row>
    <row r="62" spans="1:3" x14ac:dyDescent="0.2">
      <c r="A62">
        <v>60</v>
      </c>
      <c r="B62" t="s">
        <v>62</v>
      </c>
      <c r="C62">
        <v>1</v>
      </c>
    </row>
    <row r="63" spans="1:3" x14ac:dyDescent="0.2">
      <c r="A63">
        <v>61</v>
      </c>
      <c r="B63" t="s">
        <v>63</v>
      </c>
      <c r="C63">
        <v>0</v>
      </c>
    </row>
    <row r="64" spans="1:3" x14ac:dyDescent="0.2">
      <c r="A64">
        <v>62</v>
      </c>
      <c r="B64" t="s">
        <v>64</v>
      </c>
      <c r="C64">
        <v>7</v>
      </c>
    </row>
    <row r="65" spans="1:3" x14ac:dyDescent="0.2">
      <c r="A65">
        <v>63</v>
      </c>
      <c r="B65" t="s">
        <v>65</v>
      </c>
      <c r="C65">
        <v>0</v>
      </c>
    </row>
    <row r="66" spans="1:3" x14ac:dyDescent="0.2">
      <c r="A66">
        <v>64</v>
      </c>
      <c r="B66" t="s">
        <v>66</v>
      </c>
      <c r="C66">
        <v>0</v>
      </c>
    </row>
    <row r="67" spans="1:3" x14ac:dyDescent="0.2">
      <c r="A67">
        <v>65</v>
      </c>
      <c r="B67" t="s">
        <v>67</v>
      </c>
      <c r="C67">
        <v>1</v>
      </c>
    </row>
    <row r="68" spans="1:3" x14ac:dyDescent="0.2">
      <c r="A68">
        <v>66</v>
      </c>
      <c r="B68" t="s">
        <v>68</v>
      </c>
      <c r="C68">
        <v>1</v>
      </c>
    </row>
    <row r="69" spans="1:3" x14ac:dyDescent="0.2">
      <c r="A69">
        <v>67</v>
      </c>
      <c r="B69" t="s">
        <v>69</v>
      </c>
      <c r="C69">
        <v>13</v>
      </c>
    </row>
    <row r="70" spans="1:3" x14ac:dyDescent="0.2">
      <c r="A70">
        <v>68</v>
      </c>
      <c r="B70" t="s">
        <v>70</v>
      </c>
      <c r="C70">
        <v>1</v>
      </c>
    </row>
    <row r="71" spans="1:3" x14ac:dyDescent="0.2">
      <c r="A71">
        <v>69</v>
      </c>
      <c r="B71" t="s">
        <v>71</v>
      </c>
      <c r="C71">
        <v>4</v>
      </c>
    </row>
    <row r="72" spans="1:3" x14ac:dyDescent="0.2">
      <c r="A72">
        <v>70</v>
      </c>
      <c r="B72" t="s">
        <v>72</v>
      </c>
      <c r="C72">
        <v>3</v>
      </c>
    </row>
    <row r="73" spans="1:3" x14ac:dyDescent="0.2">
      <c r="A73">
        <v>71</v>
      </c>
      <c r="B73" t="s">
        <v>73</v>
      </c>
      <c r="C73">
        <v>3</v>
      </c>
    </row>
    <row r="74" spans="1:3" x14ac:dyDescent="0.2">
      <c r="A74">
        <v>72</v>
      </c>
      <c r="B74" t="s">
        <v>74</v>
      </c>
      <c r="C74">
        <v>7</v>
      </c>
    </row>
    <row r="75" spans="1:3" x14ac:dyDescent="0.2">
      <c r="A75">
        <v>73</v>
      </c>
      <c r="B75" t="s">
        <v>75</v>
      </c>
      <c r="C75">
        <v>0</v>
      </c>
    </row>
    <row r="76" spans="1:3" x14ac:dyDescent="0.2">
      <c r="A76">
        <v>74</v>
      </c>
      <c r="B76" t="s">
        <v>76</v>
      </c>
      <c r="C7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9274-D936-B140-8790-AAE0D84EDCE5}">
  <dimension ref="A1:J76"/>
  <sheetViews>
    <sheetView topLeftCell="A6" workbookViewId="0">
      <selection activeCell="K19" sqref="K19"/>
    </sheetView>
  </sheetViews>
  <sheetFormatPr baseColWidth="10" defaultRowHeight="16" x14ac:dyDescent="0.2"/>
  <cols>
    <col min="7" max="7" width="16.33203125" customWidth="1"/>
    <col min="11" max="11" width="25.83203125" customWidth="1"/>
  </cols>
  <sheetData>
    <row r="1" spans="1:10" x14ac:dyDescent="0.2">
      <c r="A1" s="2" t="s">
        <v>85</v>
      </c>
      <c r="B1" s="3"/>
      <c r="C1" s="3"/>
      <c r="E1" t="s">
        <v>77</v>
      </c>
      <c r="F1" t="s">
        <v>3</v>
      </c>
      <c r="G1" t="s">
        <v>78</v>
      </c>
      <c r="H1" t="s">
        <v>79</v>
      </c>
      <c r="J1" t="s">
        <v>83</v>
      </c>
    </row>
    <row r="2" spans="1:10" x14ac:dyDescent="0.2">
      <c r="A2" s="3" t="s">
        <v>1</v>
      </c>
      <c r="B2" s="3" t="s">
        <v>2</v>
      </c>
      <c r="C2" s="3" t="s">
        <v>3</v>
      </c>
      <c r="E2">
        <v>0</v>
      </c>
      <c r="F2">
        <f>COUNTIF(C:C,E2)</f>
        <v>44</v>
      </c>
      <c r="G2">
        <f>COMBIN(E$16 + E2 - 1, E2)*(1 - G$13)^E2*G$13^E$16</f>
        <v>0.58730158730158732</v>
      </c>
      <c r="H2">
        <f>G2*74</f>
        <v>43.460317460317462</v>
      </c>
      <c r="J2">
        <f>(H2 - F2)^2/H2</f>
        <v>6.7016823773580047E-3</v>
      </c>
    </row>
    <row r="3" spans="1:10" x14ac:dyDescent="0.2">
      <c r="A3" s="3">
        <v>1</v>
      </c>
      <c r="B3" s="3" t="s">
        <v>4</v>
      </c>
      <c r="C3" s="3">
        <v>0</v>
      </c>
      <c r="E3">
        <v>1</v>
      </c>
      <c r="F3">
        <f t="shared" ref="F3:F7" si="0">COUNTIF(C:C,E3)</f>
        <v>16</v>
      </c>
      <c r="G3">
        <f t="shared" ref="G3:G7" si="1">COMBIN(E$16 + E3 - 1, E3)*(1 - G$13)^E3*G$13^E$16</f>
        <v>0.24237843285462332</v>
      </c>
      <c r="H3">
        <f t="shared" ref="H3:H7" si="2">G3*74</f>
        <v>17.936004031242124</v>
      </c>
      <c r="J3">
        <f t="shared" ref="J3:J9" si="3">(H3 - F3)^2/H3</f>
        <v>0.20897138529056111</v>
      </c>
    </row>
    <row r="4" spans="1:10" x14ac:dyDescent="0.2">
      <c r="A4" s="3">
        <v>2</v>
      </c>
      <c r="B4" s="3" t="s">
        <v>5</v>
      </c>
      <c r="C4" s="3">
        <v>0</v>
      </c>
      <c r="E4">
        <v>2</v>
      </c>
      <c r="F4">
        <f t="shared" si="0"/>
        <v>8</v>
      </c>
      <c r="G4">
        <f t="shared" si="1"/>
        <v>0.10002919451143184</v>
      </c>
      <c r="H4">
        <f t="shared" si="2"/>
        <v>7.4021603938459561</v>
      </c>
      <c r="J4">
        <f t="shared" si="3"/>
        <v>4.8284848702220683E-2</v>
      </c>
    </row>
    <row r="5" spans="1:10" x14ac:dyDescent="0.2">
      <c r="A5" s="3">
        <v>3</v>
      </c>
      <c r="B5" s="3" t="s">
        <v>6</v>
      </c>
      <c r="C5" s="3">
        <v>0</v>
      </c>
      <c r="E5">
        <v>3</v>
      </c>
      <c r="F5">
        <f t="shared" si="0"/>
        <v>5</v>
      </c>
      <c r="G5">
        <f t="shared" si="1"/>
        <v>4.12818897983687E-2</v>
      </c>
      <c r="H5">
        <f t="shared" si="2"/>
        <v>3.0548598450792839</v>
      </c>
      <c r="J5">
        <f t="shared" si="3"/>
        <v>1.2385413453188361</v>
      </c>
    </row>
    <row r="6" spans="1:10" x14ac:dyDescent="0.2">
      <c r="A6" s="3">
        <v>4</v>
      </c>
      <c r="B6" s="3" t="s">
        <v>7</v>
      </c>
      <c r="C6" s="3">
        <v>0</v>
      </c>
      <c r="E6">
        <v>4</v>
      </c>
      <c r="F6">
        <f t="shared" si="0"/>
        <v>0</v>
      </c>
      <c r="G6">
        <f t="shared" si="1"/>
        <v>1.7036970392977555E-2</v>
      </c>
      <c r="H6">
        <f t="shared" si="2"/>
        <v>1.2607358090803391</v>
      </c>
      <c r="J6">
        <f t="shared" si="3"/>
        <v>1.2607358090803391</v>
      </c>
    </row>
    <row r="7" spans="1:10" x14ac:dyDescent="0.2">
      <c r="A7" s="3">
        <v>5</v>
      </c>
      <c r="B7" s="3" t="s">
        <v>8</v>
      </c>
      <c r="C7" s="3">
        <v>0</v>
      </c>
      <c r="E7">
        <v>5</v>
      </c>
      <c r="F7">
        <f t="shared" si="0"/>
        <v>1</v>
      </c>
      <c r="G7">
        <f t="shared" si="1"/>
        <v>7.0311306383716897E-3</v>
      </c>
      <c r="H7">
        <f t="shared" si="2"/>
        <v>0.52030366723950505</v>
      </c>
      <c r="J7">
        <f t="shared" si="3"/>
        <v>0.44225821602357535</v>
      </c>
    </row>
    <row r="8" spans="1:10" x14ac:dyDescent="0.2">
      <c r="A8" s="3">
        <v>6</v>
      </c>
      <c r="B8" s="3" t="s">
        <v>9</v>
      </c>
      <c r="C8" s="3">
        <v>0</v>
      </c>
    </row>
    <row r="9" spans="1:10" x14ac:dyDescent="0.2">
      <c r="A9" s="3">
        <v>7</v>
      </c>
      <c r="B9" s="3" t="s">
        <v>10</v>
      </c>
      <c r="C9" s="3">
        <v>0</v>
      </c>
      <c r="E9" t="s">
        <v>86</v>
      </c>
      <c r="F9">
        <v>6</v>
      </c>
      <c r="G9">
        <f xml:space="preserve"> 1 - G2 - G3 - G4</f>
        <v>7.0290785332357511E-2</v>
      </c>
      <c r="H9">
        <f>G9*74</f>
        <v>5.2015181145944558</v>
      </c>
      <c r="J9">
        <f t="shared" si="3"/>
        <v>0.12257446908276354</v>
      </c>
    </row>
    <row r="10" spans="1:10" x14ac:dyDescent="0.2">
      <c r="A10" s="3">
        <v>8</v>
      </c>
      <c r="B10" s="3" t="s">
        <v>11</v>
      </c>
      <c r="C10" s="3">
        <v>0</v>
      </c>
    </row>
    <row r="11" spans="1:10" x14ac:dyDescent="0.2">
      <c r="A11" s="3">
        <v>9</v>
      </c>
      <c r="B11" s="3" t="s">
        <v>12</v>
      </c>
      <c r="C11" s="3">
        <v>0</v>
      </c>
    </row>
    <row r="12" spans="1:10" x14ac:dyDescent="0.2">
      <c r="A12" s="3">
        <v>10</v>
      </c>
      <c r="B12" s="3" t="s">
        <v>13</v>
      </c>
      <c r="C12" s="3">
        <v>0</v>
      </c>
      <c r="E12" t="s">
        <v>80</v>
      </c>
      <c r="G12" t="s">
        <v>107</v>
      </c>
      <c r="J12" t="s">
        <v>101</v>
      </c>
    </row>
    <row r="13" spans="1:10" x14ac:dyDescent="0.2">
      <c r="A13" s="3">
        <v>11</v>
      </c>
      <c r="B13" s="3" t="s">
        <v>14</v>
      </c>
      <c r="C13" s="3">
        <v>0</v>
      </c>
      <c r="E13">
        <f>AVERAGE(C3:C76)</f>
        <v>0.70270270270270274</v>
      </c>
      <c r="G13">
        <f>E16/(E16 + E13)</f>
        <v>0.58730158730158732</v>
      </c>
      <c r="J13">
        <f>SUM(J2:J4)+J9</f>
        <v>0.3865323854529033</v>
      </c>
    </row>
    <row r="14" spans="1:10" x14ac:dyDescent="0.2">
      <c r="A14" s="3">
        <v>12</v>
      </c>
      <c r="B14" s="3" t="s">
        <v>15</v>
      </c>
      <c r="C14" s="3">
        <v>0</v>
      </c>
    </row>
    <row r="15" spans="1:10" x14ac:dyDescent="0.2">
      <c r="A15" s="3">
        <v>13</v>
      </c>
      <c r="B15" s="3" t="s">
        <v>16</v>
      </c>
      <c r="C15" s="3">
        <v>0</v>
      </c>
      <c r="E15" t="s">
        <v>97</v>
      </c>
    </row>
    <row r="16" spans="1:10" x14ac:dyDescent="0.2">
      <c r="A16" s="3">
        <v>14</v>
      </c>
      <c r="B16" s="3" t="s">
        <v>17</v>
      </c>
      <c r="C16" s="3">
        <v>0</v>
      </c>
      <c r="E16">
        <v>1</v>
      </c>
    </row>
    <row r="17" spans="1:9" x14ac:dyDescent="0.2">
      <c r="A17" s="3">
        <v>15</v>
      </c>
      <c r="B17" s="3" t="s">
        <v>18</v>
      </c>
      <c r="C17" s="3">
        <v>1</v>
      </c>
    </row>
    <row r="18" spans="1:9" x14ac:dyDescent="0.2">
      <c r="A18" s="3">
        <v>16</v>
      </c>
      <c r="B18" s="3" t="s">
        <v>19</v>
      </c>
      <c r="C18" s="3">
        <v>0</v>
      </c>
    </row>
    <row r="19" spans="1:9" x14ac:dyDescent="0.2">
      <c r="A19" s="3">
        <v>17</v>
      </c>
      <c r="B19" s="3" t="s">
        <v>20</v>
      </c>
      <c r="C19" s="3">
        <v>0</v>
      </c>
      <c r="E19" t="s">
        <v>82</v>
      </c>
      <c r="G19" s="1" t="s">
        <v>108</v>
      </c>
      <c r="I19" s="1" t="s">
        <v>84</v>
      </c>
    </row>
    <row r="20" spans="1:9" x14ac:dyDescent="0.2">
      <c r="A20" s="3">
        <v>18</v>
      </c>
      <c r="B20" s="3" t="s">
        <v>21</v>
      </c>
      <c r="C20" s="3">
        <v>0</v>
      </c>
      <c r="E20">
        <f>AVERAGE(C3:C20,C22:C76)</f>
        <v>0.64383561643835618</v>
      </c>
      <c r="G20" t="s">
        <v>104</v>
      </c>
      <c r="I20">
        <f>1 - _xlfn.CHISQ.DIST(J13,3,TRUE)</f>
        <v>0.94301032045139199</v>
      </c>
    </row>
    <row r="21" spans="1:9" x14ac:dyDescent="0.2">
      <c r="A21" s="3">
        <v>19</v>
      </c>
      <c r="B21" s="3" t="s">
        <v>22</v>
      </c>
      <c r="C21" s="3">
        <v>5</v>
      </c>
    </row>
    <row r="22" spans="1:9" x14ac:dyDescent="0.2">
      <c r="A22" s="3">
        <v>20</v>
      </c>
      <c r="B22" s="3" t="s">
        <v>23</v>
      </c>
      <c r="C22" s="3">
        <v>0</v>
      </c>
    </row>
    <row r="23" spans="1:9" x14ac:dyDescent="0.2">
      <c r="A23" s="3">
        <v>21</v>
      </c>
      <c r="B23" s="3" t="s">
        <v>24</v>
      </c>
      <c r="C23" s="3">
        <v>2</v>
      </c>
    </row>
    <row r="24" spans="1:9" x14ac:dyDescent="0.2">
      <c r="A24" s="3">
        <v>22</v>
      </c>
      <c r="B24" s="3" t="s">
        <v>25</v>
      </c>
      <c r="C24" s="3">
        <v>0</v>
      </c>
    </row>
    <row r="25" spans="1:9" x14ac:dyDescent="0.2">
      <c r="A25" s="3">
        <v>23</v>
      </c>
      <c r="B25" s="3" t="s">
        <v>26</v>
      </c>
      <c r="C25" s="3">
        <v>1</v>
      </c>
    </row>
    <row r="26" spans="1:9" x14ac:dyDescent="0.2">
      <c r="A26" s="3">
        <v>24</v>
      </c>
      <c r="B26" s="3" t="s">
        <v>27</v>
      </c>
      <c r="C26" s="3">
        <v>0</v>
      </c>
    </row>
    <row r="27" spans="1:9" x14ac:dyDescent="0.2">
      <c r="A27" s="3">
        <v>25</v>
      </c>
      <c r="B27" s="3" t="s">
        <v>28</v>
      </c>
      <c r="C27" s="3">
        <v>1</v>
      </c>
    </row>
    <row r="28" spans="1:9" x14ac:dyDescent="0.2">
      <c r="A28" s="3">
        <v>26</v>
      </c>
      <c r="B28" s="3" t="s">
        <v>29</v>
      </c>
      <c r="C28" s="3">
        <v>1</v>
      </c>
    </row>
    <row r="29" spans="1:9" x14ac:dyDescent="0.2">
      <c r="A29" s="3">
        <v>27</v>
      </c>
      <c r="B29" s="3" t="s">
        <v>30</v>
      </c>
      <c r="C29" s="3">
        <v>3</v>
      </c>
    </row>
    <row r="30" spans="1:9" x14ac:dyDescent="0.2">
      <c r="A30" s="3">
        <v>28</v>
      </c>
      <c r="B30" s="3" t="s">
        <v>31</v>
      </c>
      <c r="C30" s="3">
        <v>0</v>
      </c>
    </row>
    <row r="31" spans="1:9" x14ac:dyDescent="0.2">
      <c r="A31" s="3">
        <v>29</v>
      </c>
      <c r="B31" s="3" t="s">
        <v>32</v>
      </c>
      <c r="C31" s="3">
        <v>0</v>
      </c>
    </row>
    <row r="32" spans="1:9" x14ac:dyDescent="0.2">
      <c r="A32" s="3">
        <v>30</v>
      </c>
      <c r="B32" s="3" t="s">
        <v>33</v>
      </c>
      <c r="C32" s="3">
        <v>0</v>
      </c>
    </row>
    <row r="33" spans="1:3" x14ac:dyDescent="0.2">
      <c r="A33" s="3">
        <v>31</v>
      </c>
      <c r="B33" s="3" t="s">
        <v>34</v>
      </c>
      <c r="C33" s="3">
        <v>0</v>
      </c>
    </row>
    <row r="34" spans="1:3" x14ac:dyDescent="0.2">
      <c r="A34" s="3">
        <v>32</v>
      </c>
      <c r="B34" s="3" t="s">
        <v>35</v>
      </c>
      <c r="C34" s="3">
        <v>0</v>
      </c>
    </row>
    <row r="35" spans="1:3" x14ac:dyDescent="0.2">
      <c r="A35" s="3">
        <v>33</v>
      </c>
      <c r="B35" s="3" t="s">
        <v>36</v>
      </c>
      <c r="C35" s="3">
        <v>2</v>
      </c>
    </row>
    <row r="36" spans="1:3" x14ac:dyDescent="0.2">
      <c r="A36" s="3">
        <v>34</v>
      </c>
      <c r="B36" s="3" t="s">
        <v>37</v>
      </c>
      <c r="C36" s="3">
        <v>1</v>
      </c>
    </row>
    <row r="37" spans="1:3" x14ac:dyDescent="0.2">
      <c r="A37" s="3">
        <v>35</v>
      </c>
      <c r="B37" s="3" t="s">
        <v>38</v>
      </c>
      <c r="C37" s="3">
        <v>1</v>
      </c>
    </row>
    <row r="38" spans="1:3" x14ac:dyDescent="0.2">
      <c r="A38" s="3">
        <v>36</v>
      </c>
      <c r="B38" s="3" t="s">
        <v>39</v>
      </c>
      <c r="C38" s="3">
        <v>0</v>
      </c>
    </row>
    <row r="39" spans="1:3" x14ac:dyDescent="0.2">
      <c r="A39" s="3">
        <v>37</v>
      </c>
      <c r="B39" s="3" t="s">
        <v>40</v>
      </c>
      <c r="C39" s="3">
        <v>0</v>
      </c>
    </row>
    <row r="40" spans="1:3" x14ac:dyDescent="0.2">
      <c r="A40" s="3">
        <v>38</v>
      </c>
      <c r="B40" s="3" t="s">
        <v>41</v>
      </c>
      <c r="C40" s="3">
        <v>0</v>
      </c>
    </row>
    <row r="41" spans="1:3" x14ac:dyDescent="0.2">
      <c r="A41" s="3">
        <v>39</v>
      </c>
      <c r="B41" s="3" t="s">
        <v>42</v>
      </c>
      <c r="C41" s="3">
        <v>0</v>
      </c>
    </row>
    <row r="42" spans="1:3" x14ac:dyDescent="0.2">
      <c r="A42" s="3">
        <v>40</v>
      </c>
      <c r="B42" s="3" t="s">
        <v>43</v>
      </c>
      <c r="C42" s="3">
        <v>0</v>
      </c>
    </row>
    <row r="43" spans="1:3" x14ac:dyDescent="0.2">
      <c r="A43" s="3">
        <v>41</v>
      </c>
      <c r="B43" s="3" t="s">
        <v>44</v>
      </c>
      <c r="C43" s="3">
        <v>1</v>
      </c>
    </row>
    <row r="44" spans="1:3" x14ac:dyDescent="0.2">
      <c r="A44" s="3">
        <v>42</v>
      </c>
      <c r="B44" s="3" t="s">
        <v>45</v>
      </c>
      <c r="C44" s="3">
        <v>1</v>
      </c>
    </row>
    <row r="45" spans="1:3" x14ac:dyDescent="0.2">
      <c r="A45" s="3">
        <v>43</v>
      </c>
      <c r="B45" s="3" t="s">
        <v>46</v>
      </c>
      <c r="C45" s="3">
        <v>1</v>
      </c>
    </row>
    <row r="46" spans="1:3" x14ac:dyDescent="0.2">
      <c r="A46" s="3">
        <v>44</v>
      </c>
      <c r="B46" s="3" t="s">
        <v>47</v>
      </c>
      <c r="C46" s="3">
        <v>0</v>
      </c>
    </row>
    <row r="47" spans="1:3" x14ac:dyDescent="0.2">
      <c r="A47" s="3">
        <v>45</v>
      </c>
      <c r="B47" s="3" t="s">
        <v>48</v>
      </c>
      <c r="C47" s="3">
        <v>1</v>
      </c>
    </row>
    <row r="48" spans="1:3" x14ac:dyDescent="0.2">
      <c r="A48" s="3">
        <v>46</v>
      </c>
      <c r="B48" s="3" t="s">
        <v>49</v>
      </c>
      <c r="C48" s="3">
        <v>0</v>
      </c>
    </row>
    <row r="49" spans="1:3" x14ac:dyDescent="0.2">
      <c r="A49" s="3">
        <v>47</v>
      </c>
      <c r="B49" s="3" t="s">
        <v>50</v>
      </c>
      <c r="C49" s="3">
        <v>0</v>
      </c>
    </row>
    <row r="50" spans="1:3" x14ac:dyDescent="0.2">
      <c r="A50" s="3">
        <v>48</v>
      </c>
      <c r="B50" s="3" t="s">
        <v>51</v>
      </c>
      <c r="C50" s="3">
        <v>0</v>
      </c>
    </row>
    <row r="51" spans="1:3" x14ac:dyDescent="0.2">
      <c r="A51" s="3">
        <v>49</v>
      </c>
      <c r="B51" s="3" t="s">
        <v>52</v>
      </c>
      <c r="C51" s="3">
        <v>3</v>
      </c>
    </row>
    <row r="52" spans="1:3" x14ac:dyDescent="0.2">
      <c r="A52" s="3">
        <v>50</v>
      </c>
      <c r="B52" s="3" t="s">
        <v>53</v>
      </c>
      <c r="C52" s="3">
        <v>1</v>
      </c>
    </row>
    <row r="53" spans="1:3" x14ac:dyDescent="0.2">
      <c r="A53" s="3">
        <v>51</v>
      </c>
      <c r="B53" s="3" t="s">
        <v>54</v>
      </c>
      <c r="C53" s="3">
        <v>2</v>
      </c>
    </row>
    <row r="54" spans="1:3" x14ac:dyDescent="0.2">
      <c r="A54" s="3">
        <v>52</v>
      </c>
      <c r="B54" s="3" t="s">
        <v>55</v>
      </c>
      <c r="C54" s="3">
        <v>3</v>
      </c>
    </row>
    <row r="55" spans="1:3" x14ac:dyDescent="0.2">
      <c r="A55" s="3">
        <v>53</v>
      </c>
      <c r="B55" s="3" t="s">
        <v>56</v>
      </c>
      <c r="C55" s="3">
        <v>2</v>
      </c>
    </row>
    <row r="56" spans="1:3" x14ac:dyDescent="0.2">
      <c r="A56" s="3">
        <v>54</v>
      </c>
      <c r="B56" s="3" t="s">
        <v>57</v>
      </c>
      <c r="C56" s="3">
        <v>0</v>
      </c>
    </row>
    <row r="57" spans="1:3" x14ac:dyDescent="0.2">
      <c r="A57" s="3">
        <v>55</v>
      </c>
      <c r="B57" s="3" t="s">
        <v>20</v>
      </c>
      <c r="C57" s="3">
        <v>2</v>
      </c>
    </row>
    <row r="58" spans="1:3" x14ac:dyDescent="0.2">
      <c r="A58" s="3">
        <v>56</v>
      </c>
      <c r="B58" s="3" t="s">
        <v>58</v>
      </c>
      <c r="C58" s="3">
        <v>3</v>
      </c>
    </row>
    <row r="59" spans="1:3" x14ac:dyDescent="0.2">
      <c r="A59" s="3">
        <v>57</v>
      </c>
      <c r="B59" s="3" t="s">
        <v>59</v>
      </c>
      <c r="C59" s="3">
        <v>0</v>
      </c>
    </row>
    <row r="60" spans="1:3" x14ac:dyDescent="0.2">
      <c r="A60" s="3">
        <v>58</v>
      </c>
      <c r="B60" s="3" t="s">
        <v>60</v>
      </c>
      <c r="C60" s="3">
        <v>0</v>
      </c>
    </row>
    <row r="61" spans="1:3" x14ac:dyDescent="0.2">
      <c r="A61" s="3">
        <v>59</v>
      </c>
      <c r="B61" s="3" t="s">
        <v>61</v>
      </c>
      <c r="C61" s="3">
        <v>0</v>
      </c>
    </row>
    <row r="62" spans="1:3" x14ac:dyDescent="0.2">
      <c r="A62" s="3">
        <v>60</v>
      </c>
      <c r="B62" s="3" t="s">
        <v>62</v>
      </c>
      <c r="C62" s="3">
        <v>0</v>
      </c>
    </row>
    <row r="63" spans="1:3" x14ac:dyDescent="0.2">
      <c r="A63" s="3">
        <v>61</v>
      </c>
      <c r="B63" s="3" t="s">
        <v>63</v>
      </c>
      <c r="C63" s="3">
        <v>2</v>
      </c>
    </row>
    <row r="64" spans="1:3" x14ac:dyDescent="0.2">
      <c r="A64" s="3">
        <v>62</v>
      </c>
      <c r="B64" s="3" t="s">
        <v>64</v>
      </c>
      <c r="C64" s="3">
        <v>0</v>
      </c>
    </row>
    <row r="65" spans="1:3" x14ac:dyDescent="0.2">
      <c r="A65" s="3">
        <v>63</v>
      </c>
      <c r="B65" s="3" t="s">
        <v>65</v>
      </c>
      <c r="C65" s="3">
        <v>1</v>
      </c>
    </row>
    <row r="66" spans="1:3" x14ac:dyDescent="0.2">
      <c r="A66" s="3">
        <v>64</v>
      </c>
      <c r="B66" s="3" t="s">
        <v>66</v>
      </c>
      <c r="C66" s="3">
        <v>0</v>
      </c>
    </row>
    <row r="67" spans="1:3" x14ac:dyDescent="0.2">
      <c r="A67" s="3">
        <v>65</v>
      </c>
      <c r="B67" s="3" t="s">
        <v>67</v>
      </c>
      <c r="C67" s="3">
        <v>0</v>
      </c>
    </row>
    <row r="68" spans="1:3" x14ac:dyDescent="0.2">
      <c r="A68" s="3">
        <v>66</v>
      </c>
      <c r="B68" s="3" t="s">
        <v>68</v>
      </c>
      <c r="C68" s="3">
        <v>1</v>
      </c>
    </row>
    <row r="69" spans="1:3" x14ac:dyDescent="0.2">
      <c r="A69" s="3">
        <v>67</v>
      </c>
      <c r="B69" s="3" t="s">
        <v>69</v>
      </c>
      <c r="C69" s="3">
        <v>1</v>
      </c>
    </row>
    <row r="70" spans="1:3" x14ac:dyDescent="0.2">
      <c r="A70" s="3">
        <v>68</v>
      </c>
      <c r="B70" s="3" t="s">
        <v>70</v>
      </c>
      <c r="C70" s="3">
        <v>2</v>
      </c>
    </row>
    <row r="71" spans="1:3" x14ac:dyDescent="0.2">
      <c r="A71" s="3">
        <v>69</v>
      </c>
      <c r="B71" s="3" t="s">
        <v>71</v>
      </c>
      <c r="C71" s="3">
        <v>0</v>
      </c>
    </row>
    <row r="72" spans="1:3" x14ac:dyDescent="0.2">
      <c r="A72" s="3">
        <v>70</v>
      </c>
      <c r="B72" s="3" t="s">
        <v>72</v>
      </c>
      <c r="C72" s="3">
        <v>0</v>
      </c>
    </row>
    <row r="73" spans="1:3" x14ac:dyDescent="0.2">
      <c r="A73" s="3">
        <v>71</v>
      </c>
      <c r="B73" s="3" t="s">
        <v>73</v>
      </c>
      <c r="C73" s="3">
        <v>1</v>
      </c>
    </row>
    <row r="74" spans="1:3" x14ac:dyDescent="0.2">
      <c r="A74" s="3">
        <v>72</v>
      </c>
      <c r="B74" s="3" t="s">
        <v>74</v>
      </c>
      <c r="C74" s="3">
        <v>2</v>
      </c>
    </row>
    <row r="75" spans="1:3" x14ac:dyDescent="0.2">
      <c r="A75" s="3">
        <v>73</v>
      </c>
      <c r="B75" s="3" t="s">
        <v>75</v>
      </c>
      <c r="C75" s="3">
        <v>1</v>
      </c>
    </row>
    <row r="76" spans="1:3" x14ac:dyDescent="0.2">
      <c r="A76" s="3">
        <v>74</v>
      </c>
      <c r="B76" s="3" t="s">
        <v>76</v>
      </c>
      <c r="C76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44C6-A837-EC49-A119-8276316DEAF4}">
  <dimension ref="A1:J76"/>
  <sheetViews>
    <sheetView topLeftCell="A5" workbookViewId="0">
      <selection activeCell="E18" sqref="E18"/>
    </sheetView>
  </sheetViews>
  <sheetFormatPr baseColWidth="10" defaultRowHeight="16" x14ac:dyDescent="0.2"/>
  <cols>
    <col min="7" max="7" width="15.83203125" customWidth="1"/>
  </cols>
  <sheetData>
    <row r="1" spans="1:10" x14ac:dyDescent="0.2">
      <c r="A1" s="2" t="s">
        <v>87</v>
      </c>
      <c r="B1" s="3"/>
      <c r="C1" s="3"/>
      <c r="E1" t="s">
        <v>77</v>
      </c>
      <c r="F1" t="s">
        <v>3</v>
      </c>
      <c r="G1" t="s">
        <v>78</v>
      </c>
      <c r="H1" t="s">
        <v>79</v>
      </c>
      <c r="J1" t="s">
        <v>83</v>
      </c>
    </row>
    <row r="2" spans="1:10" x14ac:dyDescent="0.2">
      <c r="A2" s="3" t="s">
        <v>1</v>
      </c>
      <c r="B2" s="3" t="s">
        <v>2</v>
      </c>
      <c r="C2" s="3" t="s">
        <v>3</v>
      </c>
      <c r="E2">
        <v>0</v>
      </c>
      <c r="F2">
        <f>COUNTIF(C:C,E2)</f>
        <v>32</v>
      </c>
      <c r="G2">
        <f>COMBIN(E2 + E$16 - 1, E2)*(1 - E$19)^E2*E$19^E$16</f>
        <v>0.38669585481251323</v>
      </c>
      <c r="H2">
        <f>G2*74</f>
        <v>28.61549325612598</v>
      </c>
      <c r="J2">
        <f>(H2 - F2)^2/H2</f>
        <v>0.40030363260911012</v>
      </c>
    </row>
    <row r="3" spans="1:10" x14ac:dyDescent="0.2">
      <c r="A3" s="3">
        <v>1</v>
      </c>
      <c r="B3" s="3" t="s">
        <v>4</v>
      </c>
      <c r="C3" s="3">
        <v>1</v>
      </c>
      <c r="E3">
        <v>1</v>
      </c>
      <c r="F3">
        <f t="shared" ref="F3:F7" si="0">COUNTIF(C:C,E3)</f>
        <v>15</v>
      </c>
      <c r="G3">
        <f t="shared" ref="G3:G7" si="1">COMBIN(E3 + E$16 - 1, E3)*(1 - E$19)^E3*E$19^E$16</f>
        <v>0.29245904985820326</v>
      </c>
      <c r="H3">
        <f t="shared" ref="H3:H7" si="2">G3*74</f>
        <v>21.641969689507039</v>
      </c>
      <c r="J3">
        <f t="shared" ref="J3:J9" si="3">(H3 - F3)^2/H3</f>
        <v>2.0384355947841226</v>
      </c>
    </row>
    <row r="4" spans="1:10" x14ac:dyDescent="0.2">
      <c r="A4" s="3">
        <v>2</v>
      </c>
      <c r="B4" s="3" t="s">
        <v>5</v>
      </c>
      <c r="C4" s="3">
        <v>0</v>
      </c>
      <c r="E4">
        <v>2</v>
      </c>
      <c r="F4">
        <f t="shared" si="0"/>
        <v>12</v>
      </c>
      <c r="G4">
        <f t="shared" si="1"/>
        <v>0.16589063752461111</v>
      </c>
      <c r="H4">
        <f t="shared" si="2"/>
        <v>12.275907176821223</v>
      </c>
      <c r="J4">
        <f t="shared" si="3"/>
        <v>6.2011523160742498E-3</v>
      </c>
    </row>
    <row r="5" spans="1:10" x14ac:dyDescent="0.2">
      <c r="A5" s="3">
        <v>3</v>
      </c>
      <c r="B5" s="3" t="s">
        <v>6</v>
      </c>
      <c r="C5" s="3">
        <v>0</v>
      </c>
      <c r="E5">
        <v>3</v>
      </c>
      <c r="F5">
        <f t="shared" si="0"/>
        <v>10</v>
      </c>
      <c r="G5">
        <f t="shared" si="1"/>
        <v>8.3642338247703077E-2</v>
      </c>
      <c r="H5">
        <f t="shared" si="2"/>
        <v>6.1895330303300273</v>
      </c>
      <c r="J5">
        <f t="shared" si="3"/>
        <v>2.3458407049120589</v>
      </c>
    </row>
    <row r="6" spans="1:10" x14ac:dyDescent="0.2">
      <c r="A6" s="3">
        <v>4</v>
      </c>
      <c r="B6" s="3" t="s">
        <v>7</v>
      </c>
      <c r="C6" s="3">
        <v>0</v>
      </c>
      <c r="E6">
        <v>4</v>
      </c>
      <c r="F6">
        <f t="shared" si="0"/>
        <v>4</v>
      </c>
      <c r="G6">
        <f t="shared" si="1"/>
        <v>3.9536819549859645E-2</v>
      </c>
      <c r="H6">
        <f t="shared" si="2"/>
        <v>2.9257246466896136</v>
      </c>
      <c r="J6">
        <f t="shared" si="3"/>
        <v>0.39445528000591401</v>
      </c>
    </row>
    <row r="7" spans="1:10" x14ac:dyDescent="0.2">
      <c r="A7" s="3">
        <v>5</v>
      </c>
      <c r="B7" s="3" t="s">
        <v>8</v>
      </c>
      <c r="C7" s="3">
        <v>0</v>
      </c>
      <c r="E7">
        <v>5</v>
      </c>
      <c r="F7">
        <f t="shared" si="0"/>
        <v>1</v>
      </c>
      <c r="G7">
        <f t="shared" si="1"/>
        <v>1.7941077778927908E-2</v>
      </c>
      <c r="H7">
        <f t="shared" si="2"/>
        <v>1.3276397556406652</v>
      </c>
      <c r="J7">
        <f t="shared" si="3"/>
        <v>8.085612759047961E-2</v>
      </c>
    </row>
    <row r="8" spans="1:10" x14ac:dyDescent="0.2">
      <c r="A8" s="3">
        <v>6</v>
      </c>
      <c r="B8" s="3" t="s">
        <v>9</v>
      </c>
      <c r="C8" s="3">
        <v>0</v>
      </c>
    </row>
    <row r="9" spans="1:10" x14ac:dyDescent="0.2">
      <c r="A9" s="3">
        <v>7</v>
      </c>
      <c r="B9" s="3" t="s">
        <v>10</v>
      </c>
      <c r="C9" s="3">
        <v>0</v>
      </c>
      <c r="E9" t="s">
        <v>88</v>
      </c>
      <c r="F9">
        <v>5</v>
      </c>
      <c r="G9">
        <f xml:space="preserve"> 1 - SUM(G2:G5)</f>
        <v>7.1312119556969367E-2</v>
      </c>
      <c r="H9">
        <f>G9*74</f>
        <v>5.2770968472157334</v>
      </c>
      <c r="J9">
        <f t="shared" si="3"/>
        <v>1.4550171232390975E-2</v>
      </c>
    </row>
    <row r="10" spans="1:10" x14ac:dyDescent="0.2">
      <c r="A10" s="3">
        <v>8</v>
      </c>
      <c r="B10" s="3" t="s">
        <v>11</v>
      </c>
      <c r="C10" s="3">
        <v>0</v>
      </c>
    </row>
    <row r="11" spans="1:10" x14ac:dyDescent="0.2">
      <c r="A11" s="3">
        <v>9</v>
      </c>
      <c r="B11" s="3" t="s">
        <v>12</v>
      </c>
      <c r="C11" s="3">
        <v>2</v>
      </c>
    </row>
    <row r="12" spans="1:10" x14ac:dyDescent="0.2">
      <c r="A12" s="3">
        <v>10</v>
      </c>
      <c r="B12" s="3" t="s">
        <v>13</v>
      </c>
      <c r="C12" s="3">
        <v>1</v>
      </c>
      <c r="E12" t="s">
        <v>80</v>
      </c>
      <c r="J12" t="s">
        <v>101</v>
      </c>
    </row>
    <row r="13" spans="1:10" x14ac:dyDescent="0.2">
      <c r="A13" s="3">
        <v>11</v>
      </c>
      <c r="B13" s="3" t="s">
        <v>14</v>
      </c>
      <c r="C13" s="3">
        <v>0</v>
      </c>
      <c r="E13">
        <f>AVERAGE(C3:C76)</f>
        <v>1.2162162162162162</v>
      </c>
      <c r="J13">
        <f>J2+J3+J4+J5+J9</f>
        <v>4.8053312558537566</v>
      </c>
    </row>
    <row r="14" spans="1:10" x14ac:dyDescent="0.2">
      <c r="A14" s="3">
        <v>12</v>
      </c>
      <c r="B14" s="3" t="s">
        <v>15</v>
      </c>
      <c r="C14" s="3">
        <v>0</v>
      </c>
    </row>
    <row r="15" spans="1:10" x14ac:dyDescent="0.2">
      <c r="A15" s="3">
        <v>13</v>
      </c>
      <c r="B15" s="3" t="s">
        <v>16</v>
      </c>
      <c r="C15" s="3">
        <v>1</v>
      </c>
      <c r="E15" t="s">
        <v>97</v>
      </c>
      <c r="G15" t="s">
        <v>108</v>
      </c>
    </row>
    <row r="16" spans="1:10" x14ac:dyDescent="0.2">
      <c r="A16" s="3">
        <v>14</v>
      </c>
      <c r="B16" s="3" t="s">
        <v>17</v>
      </c>
      <c r="C16" s="3">
        <v>0</v>
      </c>
      <c r="E16">
        <v>2</v>
      </c>
      <c r="G16" t="s">
        <v>109</v>
      </c>
    </row>
    <row r="17" spans="1:7" x14ac:dyDescent="0.2">
      <c r="A17" s="3">
        <v>15</v>
      </c>
      <c r="B17" s="3" t="s">
        <v>18</v>
      </c>
      <c r="C17" s="3">
        <v>0</v>
      </c>
    </row>
    <row r="18" spans="1:7" x14ac:dyDescent="0.2">
      <c r="A18" s="3">
        <v>16</v>
      </c>
      <c r="B18" s="3" t="s">
        <v>19</v>
      </c>
      <c r="C18" s="3">
        <v>2</v>
      </c>
      <c r="E18" s="1" t="s">
        <v>98</v>
      </c>
      <c r="G18" s="1" t="s">
        <v>84</v>
      </c>
    </row>
    <row r="19" spans="1:7" x14ac:dyDescent="0.2">
      <c r="A19" s="3">
        <v>17</v>
      </c>
      <c r="B19" s="3" t="s">
        <v>20</v>
      </c>
      <c r="C19" s="3">
        <v>1</v>
      </c>
      <c r="E19">
        <f>E16/(E16 + E13)</f>
        <v>0.62184873949579833</v>
      </c>
      <c r="G19">
        <f>1 - _xlfn.CHISQ.DIST(J13,4,TRUE)</f>
        <v>0.30786112354799844</v>
      </c>
    </row>
    <row r="20" spans="1:7" x14ac:dyDescent="0.2">
      <c r="A20" s="3">
        <v>18</v>
      </c>
      <c r="B20" s="3" t="s">
        <v>21</v>
      </c>
      <c r="C20" s="3">
        <v>0</v>
      </c>
    </row>
    <row r="21" spans="1:7" x14ac:dyDescent="0.2">
      <c r="A21" s="3">
        <v>19</v>
      </c>
      <c r="B21" s="3" t="s">
        <v>22</v>
      </c>
      <c r="C21" s="3">
        <v>0</v>
      </c>
    </row>
    <row r="22" spans="1:7" x14ac:dyDescent="0.2">
      <c r="A22" s="3">
        <v>20</v>
      </c>
      <c r="B22" s="3" t="s">
        <v>23</v>
      </c>
      <c r="C22" s="3">
        <v>3</v>
      </c>
    </row>
    <row r="23" spans="1:7" x14ac:dyDescent="0.2">
      <c r="A23" s="3">
        <v>21</v>
      </c>
      <c r="B23" s="3" t="s">
        <v>24</v>
      </c>
      <c r="C23" s="3">
        <v>1</v>
      </c>
    </row>
    <row r="24" spans="1:7" x14ac:dyDescent="0.2">
      <c r="A24" s="3">
        <v>22</v>
      </c>
      <c r="B24" s="3" t="s">
        <v>25</v>
      </c>
      <c r="C24" s="3">
        <v>4</v>
      </c>
    </row>
    <row r="25" spans="1:7" x14ac:dyDescent="0.2">
      <c r="A25" s="3">
        <v>23</v>
      </c>
      <c r="B25" s="3" t="s">
        <v>26</v>
      </c>
      <c r="C25" s="3">
        <v>0</v>
      </c>
    </row>
    <row r="26" spans="1:7" x14ac:dyDescent="0.2">
      <c r="A26" s="3">
        <v>24</v>
      </c>
      <c r="B26" s="3" t="s">
        <v>27</v>
      </c>
      <c r="C26" s="3">
        <v>1</v>
      </c>
    </row>
    <row r="27" spans="1:7" x14ac:dyDescent="0.2">
      <c r="A27" s="3">
        <v>25</v>
      </c>
      <c r="B27" s="3" t="s">
        <v>28</v>
      </c>
      <c r="C27" s="3">
        <v>2</v>
      </c>
    </row>
    <row r="28" spans="1:7" x14ac:dyDescent="0.2">
      <c r="A28" s="3">
        <v>26</v>
      </c>
      <c r="B28" s="3" t="s">
        <v>29</v>
      </c>
      <c r="C28" s="3">
        <v>1</v>
      </c>
    </row>
    <row r="29" spans="1:7" x14ac:dyDescent="0.2">
      <c r="A29" s="3">
        <v>27</v>
      </c>
      <c r="B29" s="3" t="s">
        <v>30</v>
      </c>
      <c r="C29" s="3">
        <v>0</v>
      </c>
    </row>
    <row r="30" spans="1:7" x14ac:dyDescent="0.2">
      <c r="A30" s="3">
        <v>28</v>
      </c>
      <c r="B30" s="3" t="s">
        <v>31</v>
      </c>
      <c r="C30" s="3">
        <v>0</v>
      </c>
    </row>
    <row r="31" spans="1:7" x14ac:dyDescent="0.2">
      <c r="A31" s="3">
        <v>29</v>
      </c>
      <c r="B31" s="3" t="s">
        <v>32</v>
      </c>
      <c r="C31" s="3">
        <v>0</v>
      </c>
    </row>
    <row r="32" spans="1:7" x14ac:dyDescent="0.2">
      <c r="A32" s="3">
        <v>30</v>
      </c>
      <c r="B32" s="3" t="s">
        <v>33</v>
      </c>
      <c r="C32" s="3">
        <v>0</v>
      </c>
    </row>
    <row r="33" spans="1:3" x14ac:dyDescent="0.2">
      <c r="A33" s="3">
        <v>31</v>
      </c>
      <c r="B33" s="3" t="s">
        <v>34</v>
      </c>
      <c r="C33" s="3">
        <v>0</v>
      </c>
    </row>
    <row r="34" spans="1:3" x14ac:dyDescent="0.2">
      <c r="A34" s="3">
        <v>32</v>
      </c>
      <c r="B34" s="3" t="s">
        <v>35</v>
      </c>
      <c r="C34" s="3">
        <v>1</v>
      </c>
    </row>
    <row r="35" spans="1:3" x14ac:dyDescent="0.2">
      <c r="A35" s="3">
        <v>33</v>
      </c>
      <c r="B35" s="3" t="s">
        <v>36</v>
      </c>
      <c r="C35" s="3">
        <v>1</v>
      </c>
    </row>
    <row r="36" spans="1:3" x14ac:dyDescent="0.2">
      <c r="A36" s="3">
        <v>34</v>
      </c>
      <c r="B36" s="3" t="s">
        <v>37</v>
      </c>
      <c r="C36" s="3">
        <v>0</v>
      </c>
    </row>
    <row r="37" spans="1:3" x14ac:dyDescent="0.2">
      <c r="A37" s="3">
        <v>35</v>
      </c>
      <c r="B37" s="3" t="s">
        <v>38</v>
      </c>
      <c r="C37" s="3">
        <v>1</v>
      </c>
    </row>
    <row r="38" spans="1:3" x14ac:dyDescent="0.2">
      <c r="A38" s="3">
        <v>36</v>
      </c>
      <c r="B38" s="3" t="s">
        <v>39</v>
      </c>
      <c r="C38" s="3">
        <v>0</v>
      </c>
    </row>
    <row r="39" spans="1:3" x14ac:dyDescent="0.2">
      <c r="A39" s="3">
        <v>37</v>
      </c>
      <c r="B39" s="3" t="s">
        <v>40</v>
      </c>
      <c r="C39" s="3">
        <v>0</v>
      </c>
    </row>
    <row r="40" spans="1:3" x14ac:dyDescent="0.2">
      <c r="A40" s="3">
        <v>38</v>
      </c>
      <c r="B40" s="3" t="s">
        <v>41</v>
      </c>
      <c r="C40" s="3">
        <v>2</v>
      </c>
    </row>
    <row r="41" spans="1:3" x14ac:dyDescent="0.2">
      <c r="A41" s="3">
        <v>39</v>
      </c>
      <c r="B41" s="3" t="s">
        <v>42</v>
      </c>
      <c r="C41" s="3">
        <v>2</v>
      </c>
    </row>
    <row r="42" spans="1:3" x14ac:dyDescent="0.2">
      <c r="A42" s="3">
        <v>40</v>
      </c>
      <c r="B42" s="3" t="s">
        <v>43</v>
      </c>
      <c r="C42" s="3">
        <v>0</v>
      </c>
    </row>
    <row r="43" spans="1:3" x14ac:dyDescent="0.2">
      <c r="A43" s="3">
        <v>41</v>
      </c>
      <c r="B43" s="3" t="s">
        <v>44</v>
      </c>
      <c r="C43" s="3">
        <v>1</v>
      </c>
    </row>
    <row r="44" spans="1:3" x14ac:dyDescent="0.2">
      <c r="A44" s="3">
        <v>42</v>
      </c>
      <c r="B44" s="3" t="s">
        <v>45</v>
      </c>
      <c r="C44" s="3">
        <v>3</v>
      </c>
    </row>
    <row r="45" spans="1:3" x14ac:dyDescent="0.2">
      <c r="A45" s="3">
        <v>43</v>
      </c>
      <c r="B45" s="3" t="s">
        <v>46</v>
      </c>
      <c r="C45" s="3">
        <v>1</v>
      </c>
    </row>
    <row r="46" spans="1:3" x14ac:dyDescent="0.2">
      <c r="A46" s="3">
        <v>44</v>
      </c>
      <c r="B46" s="3" t="s">
        <v>47</v>
      </c>
      <c r="C46" s="3">
        <v>3</v>
      </c>
    </row>
    <row r="47" spans="1:3" x14ac:dyDescent="0.2">
      <c r="A47" s="3">
        <v>45</v>
      </c>
      <c r="B47" s="3" t="s">
        <v>48</v>
      </c>
      <c r="C47" s="3">
        <v>2</v>
      </c>
    </row>
    <row r="48" spans="1:3" x14ac:dyDescent="0.2">
      <c r="A48" s="3">
        <v>46</v>
      </c>
      <c r="B48" s="3" t="s">
        <v>49</v>
      </c>
      <c r="C48" s="3">
        <v>0</v>
      </c>
    </row>
    <row r="49" spans="1:3" x14ac:dyDescent="0.2">
      <c r="A49" s="3">
        <v>47</v>
      </c>
      <c r="B49" s="3" t="s">
        <v>50</v>
      </c>
      <c r="C49" s="3">
        <v>0</v>
      </c>
    </row>
    <row r="50" spans="1:3" x14ac:dyDescent="0.2">
      <c r="A50" s="3">
        <v>48</v>
      </c>
      <c r="B50" s="3" t="s">
        <v>51</v>
      </c>
      <c r="C50" s="3">
        <v>0</v>
      </c>
    </row>
    <row r="51" spans="1:3" x14ac:dyDescent="0.2">
      <c r="A51" s="3">
        <v>49</v>
      </c>
      <c r="B51" s="3" t="s">
        <v>52</v>
      </c>
      <c r="C51" s="3">
        <v>4</v>
      </c>
    </row>
    <row r="52" spans="1:3" x14ac:dyDescent="0.2">
      <c r="A52" s="3">
        <v>50</v>
      </c>
      <c r="B52" s="3" t="s">
        <v>53</v>
      </c>
      <c r="C52" s="3">
        <v>2</v>
      </c>
    </row>
    <row r="53" spans="1:3" x14ac:dyDescent="0.2">
      <c r="A53" s="3">
        <v>51</v>
      </c>
      <c r="B53" s="3" t="s">
        <v>54</v>
      </c>
      <c r="C53" s="3">
        <v>0</v>
      </c>
    </row>
    <row r="54" spans="1:3" x14ac:dyDescent="0.2">
      <c r="A54" s="3">
        <v>52</v>
      </c>
      <c r="B54" s="3" t="s">
        <v>55</v>
      </c>
      <c r="C54" s="3">
        <v>0</v>
      </c>
    </row>
    <row r="55" spans="1:3" x14ac:dyDescent="0.2">
      <c r="A55" s="3">
        <v>53</v>
      </c>
      <c r="B55" s="3" t="s">
        <v>56</v>
      </c>
      <c r="C55" s="3">
        <v>0</v>
      </c>
    </row>
    <row r="56" spans="1:3" x14ac:dyDescent="0.2">
      <c r="A56" s="3">
        <v>54</v>
      </c>
      <c r="B56" s="3" t="s">
        <v>57</v>
      </c>
      <c r="C56" s="3">
        <v>0</v>
      </c>
    </row>
    <row r="57" spans="1:3" x14ac:dyDescent="0.2">
      <c r="A57" s="3">
        <v>55</v>
      </c>
      <c r="B57" s="3" t="s">
        <v>20</v>
      </c>
      <c r="C57" s="3">
        <v>1</v>
      </c>
    </row>
    <row r="58" spans="1:3" x14ac:dyDescent="0.2">
      <c r="A58" s="3">
        <v>56</v>
      </c>
      <c r="B58" s="3" t="s">
        <v>58</v>
      </c>
      <c r="C58" s="3">
        <v>3</v>
      </c>
    </row>
    <row r="59" spans="1:3" x14ac:dyDescent="0.2">
      <c r="A59" s="3">
        <v>57</v>
      </c>
      <c r="B59" s="3" t="s">
        <v>59</v>
      </c>
      <c r="C59" s="3">
        <v>0</v>
      </c>
    </row>
    <row r="60" spans="1:3" x14ac:dyDescent="0.2">
      <c r="A60" s="3">
        <v>58</v>
      </c>
      <c r="B60" s="3" t="s">
        <v>60</v>
      </c>
      <c r="C60" s="3">
        <v>0</v>
      </c>
    </row>
    <row r="61" spans="1:3" x14ac:dyDescent="0.2">
      <c r="A61" s="3">
        <v>59</v>
      </c>
      <c r="B61" s="3" t="s">
        <v>61</v>
      </c>
      <c r="C61" s="3">
        <v>1</v>
      </c>
    </row>
    <row r="62" spans="1:3" x14ac:dyDescent="0.2">
      <c r="A62" s="3">
        <v>60</v>
      </c>
      <c r="B62" s="3" t="s">
        <v>62</v>
      </c>
      <c r="C62" s="3">
        <v>2</v>
      </c>
    </row>
    <row r="63" spans="1:3" x14ac:dyDescent="0.2">
      <c r="A63" s="3">
        <v>61</v>
      </c>
      <c r="B63" s="3" t="s">
        <v>63</v>
      </c>
      <c r="C63" s="3">
        <v>1</v>
      </c>
    </row>
    <row r="64" spans="1:3" x14ac:dyDescent="0.2">
      <c r="A64" s="3">
        <v>62</v>
      </c>
      <c r="B64" s="3" t="s">
        <v>64</v>
      </c>
      <c r="C64" s="3">
        <v>3</v>
      </c>
    </row>
    <row r="65" spans="1:3" x14ac:dyDescent="0.2">
      <c r="A65" s="3">
        <v>63</v>
      </c>
      <c r="B65" s="3" t="s">
        <v>65</v>
      </c>
      <c r="C65" s="3">
        <v>2</v>
      </c>
    </row>
    <row r="66" spans="1:3" x14ac:dyDescent="0.2">
      <c r="A66" s="3">
        <v>64</v>
      </c>
      <c r="B66" s="3" t="s">
        <v>66</v>
      </c>
      <c r="C66" s="3">
        <v>3</v>
      </c>
    </row>
    <row r="67" spans="1:3" x14ac:dyDescent="0.2">
      <c r="A67" s="3">
        <v>65</v>
      </c>
      <c r="B67" s="3" t="s">
        <v>67</v>
      </c>
      <c r="C67" s="3">
        <v>4</v>
      </c>
    </row>
    <row r="68" spans="1:3" x14ac:dyDescent="0.2">
      <c r="A68" s="3">
        <v>66</v>
      </c>
      <c r="B68" s="3" t="s">
        <v>68</v>
      </c>
      <c r="C68" s="3">
        <v>2</v>
      </c>
    </row>
    <row r="69" spans="1:3" x14ac:dyDescent="0.2">
      <c r="A69" s="3">
        <v>67</v>
      </c>
      <c r="B69" s="3" t="s">
        <v>69</v>
      </c>
      <c r="C69" s="3">
        <v>2</v>
      </c>
    </row>
    <row r="70" spans="1:3" x14ac:dyDescent="0.2">
      <c r="A70" s="3">
        <v>68</v>
      </c>
      <c r="B70" s="3" t="s">
        <v>70</v>
      </c>
      <c r="C70" s="3">
        <v>3</v>
      </c>
    </row>
    <row r="71" spans="1:3" x14ac:dyDescent="0.2">
      <c r="A71" s="3">
        <v>69</v>
      </c>
      <c r="B71" s="3" t="s">
        <v>71</v>
      </c>
      <c r="C71" s="3">
        <v>3</v>
      </c>
    </row>
    <row r="72" spans="1:3" x14ac:dyDescent="0.2">
      <c r="A72" s="3">
        <v>70</v>
      </c>
      <c r="B72" s="3" t="s">
        <v>72</v>
      </c>
      <c r="C72" s="3">
        <v>4</v>
      </c>
    </row>
    <row r="73" spans="1:3" x14ac:dyDescent="0.2">
      <c r="A73" s="3">
        <v>71</v>
      </c>
      <c r="B73" s="3" t="s">
        <v>73</v>
      </c>
      <c r="C73" s="3">
        <v>2</v>
      </c>
    </row>
    <row r="74" spans="1:3" x14ac:dyDescent="0.2">
      <c r="A74" s="3">
        <v>72</v>
      </c>
      <c r="B74" s="3" t="s">
        <v>74</v>
      </c>
      <c r="C74" s="3">
        <v>3</v>
      </c>
    </row>
    <row r="75" spans="1:3" x14ac:dyDescent="0.2">
      <c r="A75" s="3">
        <v>73</v>
      </c>
      <c r="B75" s="3" t="s">
        <v>75</v>
      </c>
      <c r="C75" s="3">
        <v>3</v>
      </c>
    </row>
    <row r="76" spans="1:3" x14ac:dyDescent="0.2">
      <c r="A76" s="3">
        <v>74</v>
      </c>
      <c r="B76" s="3" t="s">
        <v>76</v>
      </c>
      <c r="C76" s="3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2144-F5DA-3244-833F-E75EEDC43F16}">
  <dimension ref="A1:J76"/>
  <sheetViews>
    <sheetView topLeftCell="A5" workbookViewId="0">
      <selection activeCell="G15" sqref="G15"/>
    </sheetView>
  </sheetViews>
  <sheetFormatPr baseColWidth="10" defaultRowHeight="16" x14ac:dyDescent="0.2"/>
  <cols>
    <col min="7" max="7" width="16.1640625" customWidth="1"/>
  </cols>
  <sheetData>
    <row r="1" spans="1:10" x14ac:dyDescent="0.2">
      <c r="A1" s="2" t="s">
        <v>89</v>
      </c>
      <c r="B1" s="3"/>
      <c r="C1" s="3"/>
      <c r="E1" t="s">
        <v>77</v>
      </c>
      <c r="F1" t="s">
        <v>3</v>
      </c>
      <c r="G1" t="s">
        <v>78</v>
      </c>
      <c r="H1" t="s">
        <v>79</v>
      </c>
      <c r="J1" t="s">
        <v>83</v>
      </c>
    </row>
    <row r="2" spans="1:10" x14ac:dyDescent="0.2">
      <c r="A2" s="3" t="s">
        <v>1</v>
      </c>
      <c r="B2" s="3" t="s">
        <v>2</v>
      </c>
      <c r="C2" s="3" t="s">
        <v>3</v>
      </c>
      <c r="E2">
        <v>0</v>
      </c>
      <c r="F2">
        <f>COUNTIF(C:C,E2)</f>
        <v>68</v>
      </c>
      <c r="G2">
        <f>COMBIN(E2 + E$16 - 1, E2)*(1 - E$19)^E2*E$19^E$16</f>
        <v>0.92211922511917011</v>
      </c>
      <c r="H2">
        <f>G2*74</f>
        <v>68.236822658818582</v>
      </c>
      <c r="J2">
        <f>(H2 - F2)^2/H2</f>
        <v>8.2191651874421437E-4</v>
      </c>
    </row>
    <row r="3" spans="1:10" x14ac:dyDescent="0.2">
      <c r="A3" s="3">
        <v>1</v>
      </c>
      <c r="B3" s="3" t="s">
        <v>4</v>
      </c>
      <c r="C3" s="3">
        <v>0</v>
      </c>
      <c r="E3">
        <v>1</v>
      </c>
      <c r="F3">
        <f t="shared" ref="F3" si="0">COUNTIF(C:C,E3)</f>
        <v>6</v>
      </c>
      <c r="G3">
        <f>COMBIN(E3 + E$16 - 1, E3)*(1 - E$19)^E3*E$19^E$16</f>
        <v>7.4765817449524194E-2</v>
      </c>
      <c r="H3">
        <f>G3*74</f>
        <v>5.5326704912647902</v>
      </c>
      <c r="J3">
        <f t="shared" ref="J3:J5" si="1">(H3 - F3)^2/H3</f>
        <v>3.9474042432041924E-2</v>
      </c>
    </row>
    <row r="4" spans="1:10" x14ac:dyDescent="0.2">
      <c r="A4" s="3">
        <v>2</v>
      </c>
      <c r="B4" s="3" t="s">
        <v>5</v>
      </c>
      <c r="C4" s="3">
        <v>0</v>
      </c>
    </row>
    <row r="5" spans="1:10" x14ac:dyDescent="0.2">
      <c r="A5" s="3">
        <v>3</v>
      </c>
      <c r="B5" s="3" t="s">
        <v>6</v>
      </c>
      <c r="C5" s="3">
        <v>0</v>
      </c>
      <c r="E5" t="s">
        <v>90</v>
      </c>
      <c r="F5">
        <v>6</v>
      </c>
      <c r="G5">
        <f xml:space="preserve"> 1 - G2</f>
        <v>7.7880774880829895E-2</v>
      </c>
      <c r="H5">
        <f>G5*74</f>
        <v>5.7631773411814127</v>
      </c>
      <c r="J5">
        <f t="shared" si="1"/>
        <v>9.731606093247162E-3</v>
      </c>
    </row>
    <row r="6" spans="1:10" x14ac:dyDescent="0.2">
      <c r="A6" s="3">
        <v>4</v>
      </c>
      <c r="B6" s="3" t="s">
        <v>7</v>
      </c>
      <c r="C6" s="3">
        <v>0</v>
      </c>
    </row>
    <row r="7" spans="1:10" x14ac:dyDescent="0.2">
      <c r="A7" s="3">
        <v>5</v>
      </c>
      <c r="B7" s="3" t="s">
        <v>8</v>
      </c>
      <c r="C7" s="3">
        <v>0</v>
      </c>
    </row>
    <row r="8" spans="1:10" x14ac:dyDescent="0.2">
      <c r="A8" s="3">
        <v>6</v>
      </c>
      <c r="B8" s="3" t="s">
        <v>9</v>
      </c>
      <c r="C8" s="3">
        <v>0</v>
      </c>
    </row>
    <row r="9" spans="1:10" x14ac:dyDescent="0.2">
      <c r="A9" s="3">
        <v>7</v>
      </c>
      <c r="B9" s="3" t="s">
        <v>10</v>
      </c>
      <c r="C9" s="3">
        <v>0</v>
      </c>
    </row>
    <row r="10" spans="1:10" x14ac:dyDescent="0.2">
      <c r="A10" s="3">
        <v>8</v>
      </c>
      <c r="B10" s="3" t="s">
        <v>11</v>
      </c>
      <c r="C10" s="3">
        <v>0</v>
      </c>
    </row>
    <row r="11" spans="1:10" x14ac:dyDescent="0.2">
      <c r="A11" s="3">
        <v>9</v>
      </c>
      <c r="B11" s="3" t="s">
        <v>12</v>
      </c>
      <c r="C11" s="3">
        <v>0</v>
      </c>
    </row>
    <row r="12" spans="1:10" x14ac:dyDescent="0.2">
      <c r="A12" s="3">
        <v>10</v>
      </c>
      <c r="B12" s="3" t="s">
        <v>13</v>
      </c>
      <c r="C12" s="3">
        <v>0</v>
      </c>
      <c r="E12" t="s">
        <v>80</v>
      </c>
      <c r="J12" t="s">
        <v>101</v>
      </c>
    </row>
    <row r="13" spans="1:10" x14ac:dyDescent="0.2">
      <c r="A13" s="3">
        <v>11</v>
      </c>
      <c r="B13" s="3" t="s">
        <v>14</v>
      </c>
      <c r="C13" s="3">
        <v>0</v>
      </c>
      <c r="E13">
        <f>AVERAGE(C3:C76)</f>
        <v>8.1081081081081086E-2</v>
      </c>
      <c r="J13">
        <f>J2+J5</f>
        <v>1.0553522611991377E-2</v>
      </c>
    </row>
    <row r="14" spans="1:10" x14ac:dyDescent="0.2">
      <c r="A14" s="3">
        <v>12</v>
      </c>
      <c r="B14" s="3" t="s">
        <v>15</v>
      </c>
      <c r="C14" s="3">
        <v>0</v>
      </c>
    </row>
    <row r="15" spans="1:10" x14ac:dyDescent="0.2">
      <c r="A15" s="3">
        <v>13</v>
      </c>
      <c r="B15" s="3" t="s">
        <v>16</v>
      </c>
      <c r="C15" s="3">
        <v>0</v>
      </c>
      <c r="E15" t="s">
        <v>97</v>
      </c>
      <c r="G15" s="1" t="s">
        <v>108</v>
      </c>
      <c r="H15" s="1" t="s">
        <v>84</v>
      </c>
    </row>
    <row r="16" spans="1:10" x14ac:dyDescent="0.2">
      <c r="A16" s="3">
        <v>14</v>
      </c>
      <c r="B16" s="3" t="s">
        <v>17</v>
      </c>
      <c r="C16" s="3">
        <v>0</v>
      </c>
      <c r="E16">
        <v>10000</v>
      </c>
      <c r="G16" t="s">
        <v>110</v>
      </c>
      <c r="H16">
        <f xml:space="preserve"> 1 - _xlfn.CHISQ.DIST(J13,1,TRUE)</f>
        <v>0.91817699375144368</v>
      </c>
    </row>
    <row r="17" spans="1:5" x14ac:dyDescent="0.2">
      <c r="A17" s="3">
        <v>15</v>
      </c>
      <c r="B17" s="3" t="s">
        <v>18</v>
      </c>
      <c r="C17" s="3">
        <v>0</v>
      </c>
    </row>
    <row r="18" spans="1:5" x14ac:dyDescent="0.2">
      <c r="A18" s="3">
        <v>16</v>
      </c>
      <c r="B18" s="3" t="s">
        <v>19</v>
      </c>
      <c r="C18" s="3">
        <v>0</v>
      </c>
      <c r="E18" t="s">
        <v>98</v>
      </c>
    </row>
    <row r="19" spans="1:5" x14ac:dyDescent="0.2">
      <c r="A19" s="3">
        <v>17</v>
      </c>
      <c r="B19" s="3" t="s">
        <v>20</v>
      </c>
      <c r="C19" s="3">
        <v>0</v>
      </c>
      <c r="E19">
        <f>E16/(E16 + E13)</f>
        <v>0.99999189195763272</v>
      </c>
    </row>
    <row r="20" spans="1:5" x14ac:dyDescent="0.2">
      <c r="A20" s="3">
        <v>18</v>
      </c>
      <c r="B20" s="3" t="s">
        <v>21</v>
      </c>
      <c r="C20" s="3">
        <v>0</v>
      </c>
    </row>
    <row r="21" spans="1:5" x14ac:dyDescent="0.2">
      <c r="A21" s="3">
        <v>19</v>
      </c>
      <c r="B21" s="3" t="s">
        <v>22</v>
      </c>
      <c r="C21" s="3">
        <v>0</v>
      </c>
    </row>
    <row r="22" spans="1:5" x14ac:dyDescent="0.2">
      <c r="A22" s="3">
        <v>20</v>
      </c>
      <c r="B22" s="3" t="s">
        <v>23</v>
      </c>
      <c r="C22" s="3">
        <v>1</v>
      </c>
    </row>
    <row r="23" spans="1:5" x14ac:dyDescent="0.2">
      <c r="A23" s="3">
        <v>21</v>
      </c>
      <c r="B23" s="3" t="s">
        <v>24</v>
      </c>
      <c r="C23" s="3">
        <v>0</v>
      </c>
    </row>
    <row r="24" spans="1:5" x14ac:dyDescent="0.2">
      <c r="A24" s="3">
        <v>22</v>
      </c>
      <c r="B24" s="3" t="s">
        <v>25</v>
      </c>
      <c r="C24" s="3">
        <v>0</v>
      </c>
    </row>
    <row r="25" spans="1:5" x14ac:dyDescent="0.2">
      <c r="A25" s="3">
        <v>23</v>
      </c>
      <c r="B25" s="3" t="s">
        <v>26</v>
      </c>
      <c r="C25" s="3">
        <v>0</v>
      </c>
    </row>
    <row r="26" spans="1:5" x14ac:dyDescent="0.2">
      <c r="A26" s="3">
        <v>24</v>
      </c>
      <c r="B26" s="3" t="s">
        <v>27</v>
      </c>
      <c r="C26" s="3">
        <v>0</v>
      </c>
    </row>
    <row r="27" spans="1:5" x14ac:dyDescent="0.2">
      <c r="A27" s="3">
        <v>25</v>
      </c>
      <c r="B27" s="3" t="s">
        <v>28</v>
      </c>
      <c r="C27" s="3">
        <v>0</v>
      </c>
    </row>
    <row r="28" spans="1:5" x14ac:dyDescent="0.2">
      <c r="A28" s="3">
        <v>26</v>
      </c>
      <c r="B28" s="3" t="s">
        <v>29</v>
      </c>
      <c r="C28" s="3">
        <v>0</v>
      </c>
    </row>
    <row r="29" spans="1:5" x14ac:dyDescent="0.2">
      <c r="A29" s="3">
        <v>27</v>
      </c>
      <c r="B29" s="3" t="s">
        <v>30</v>
      </c>
      <c r="C29" s="3">
        <v>0</v>
      </c>
    </row>
    <row r="30" spans="1:5" x14ac:dyDescent="0.2">
      <c r="A30" s="3">
        <v>28</v>
      </c>
      <c r="B30" s="3" t="s">
        <v>31</v>
      </c>
      <c r="C30" s="3">
        <v>0</v>
      </c>
    </row>
    <row r="31" spans="1:5" x14ac:dyDescent="0.2">
      <c r="A31" s="3">
        <v>29</v>
      </c>
      <c r="B31" s="3" t="s">
        <v>32</v>
      </c>
      <c r="C31" s="3">
        <v>0</v>
      </c>
    </row>
    <row r="32" spans="1:5" x14ac:dyDescent="0.2">
      <c r="A32" s="3">
        <v>30</v>
      </c>
      <c r="B32" s="3" t="s">
        <v>33</v>
      </c>
      <c r="C32" s="3">
        <v>0</v>
      </c>
    </row>
    <row r="33" spans="1:3" x14ac:dyDescent="0.2">
      <c r="A33" s="3">
        <v>31</v>
      </c>
      <c r="B33" s="3" t="s">
        <v>34</v>
      </c>
      <c r="C33" s="3">
        <v>0</v>
      </c>
    </row>
    <row r="34" spans="1:3" x14ac:dyDescent="0.2">
      <c r="A34" s="3">
        <v>32</v>
      </c>
      <c r="B34" s="3" t="s">
        <v>35</v>
      </c>
      <c r="C34" s="3">
        <v>0</v>
      </c>
    </row>
    <row r="35" spans="1:3" x14ac:dyDescent="0.2">
      <c r="A35" s="3">
        <v>33</v>
      </c>
      <c r="B35" s="3" t="s">
        <v>36</v>
      </c>
      <c r="C35" s="3">
        <v>0</v>
      </c>
    </row>
    <row r="36" spans="1:3" x14ac:dyDescent="0.2">
      <c r="A36" s="3">
        <v>34</v>
      </c>
      <c r="B36" s="3" t="s">
        <v>37</v>
      </c>
      <c r="C36" s="3">
        <v>0</v>
      </c>
    </row>
    <row r="37" spans="1:3" x14ac:dyDescent="0.2">
      <c r="A37" s="3">
        <v>35</v>
      </c>
      <c r="B37" s="3" t="s">
        <v>38</v>
      </c>
      <c r="C37" s="3">
        <v>0</v>
      </c>
    </row>
    <row r="38" spans="1:3" x14ac:dyDescent="0.2">
      <c r="A38" s="3">
        <v>36</v>
      </c>
      <c r="B38" s="3" t="s">
        <v>39</v>
      </c>
      <c r="C38" s="3">
        <v>0</v>
      </c>
    </row>
    <row r="39" spans="1:3" x14ac:dyDescent="0.2">
      <c r="A39" s="3">
        <v>37</v>
      </c>
      <c r="B39" s="3" t="s">
        <v>40</v>
      </c>
      <c r="C39" s="3">
        <v>0</v>
      </c>
    </row>
    <row r="40" spans="1:3" x14ac:dyDescent="0.2">
      <c r="A40" s="3">
        <v>38</v>
      </c>
      <c r="B40" s="3" t="s">
        <v>41</v>
      </c>
      <c r="C40" s="3">
        <v>0</v>
      </c>
    </row>
    <row r="41" spans="1:3" x14ac:dyDescent="0.2">
      <c r="A41" s="3">
        <v>39</v>
      </c>
      <c r="B41" s="3" t="s">
        <v>42</v>
      </c>
      <c r="C41" s="3">
        <v>0</v>
      </c>
    </row>
    <row r="42" spans="1:3" x14ac:dyDescent="0.2">
      <c r="A42" s="3">
        <v>40</v>
      </c>
      <c r="B42" s="3" t="s">
        <v>43</v>
      </c>
      <c r="C42" s="3">
        <v>0</v>
      </c>
    </row>
    <row r="43" spans="1:3" x14ac:dyDescent="0.2">
      <c r="A43" s="3">
        <v>41</v>
      </c>
      <c r="B43" s="3" t="s">
        <v>44</v>
      </c>
      <c r="C43" s="3">
        <v>0</v>
      </c>
    </row>
    <row r="44" spans="1:3" x14ac:dyDescent="0.2">
      <c r="A44" s="3">
        <v>42</v>
      </c>
      <c r="B44" s="3" t="s">
        <v>45</v>
      </c>
      <c r="C44" s="3">
        <v>0</v>
      </c>
    </row>
    <row r="45" spans="1:3" x14ac:dyDescent="0.2">
      <c r="A45" s="3">
        <v>43</v>
      </c>
      <c r="B45" s="3" t="s">
        <v>46</v>
      </c>
      <c r="C45" s="3">
        <v>0</v>
      </c>
    </row>
    <row r="46" spans="1:3" x14ac:dyDescent="0.2">
      <c r="A46" s="3">
        <v>44</v>
      </c>
      <c r="B46" s="3" t="s">
        <v>47</v>
      </c>
      <c r="C46" s="3">
        <v>0</v>
      </c>
    </row>
    <row r="47" spans="1:3" x14ac:dyDescent="0.2">
      <c r="A47" s="3">
        <v>45</v>
      </c>
      <c r="B47" s="3" t="s">
        <v>48</v>
      </c>
      <c r="C47" s="3">
        <v>1</v>
      </c>
    </row>
    <row r="48" spans="1:3" x14ac:dyDescent="0.2">
      <c r="A48" s="3">
        <v>46</v>
      </c>
      <c r="B48" s="3" t="s">
        <v>49</v>
      </c>
      <c r="C48" s="3">
        <v>0</v>
      </c>
    </row>
    <row r="49" spans="1:3" x14ac:dyDescent="0.2">
      <c r="A49" s="3">
        <v>47</v>
      </c>
      <c r="B49" s="3" t="s">
        <v>50</v>
      </c>
      <c r="C49" s="3">
        <v>0</v>
      </c>
    </row>
    <row r="50" spans="1:3" x14ac:dyDescent="0.2">
      <c r="A50" s="3">
        <v>48</v>
      </c>
      <c r="B50" s="3" t="s">
        <v>51</v>
      </c>
      <c r="C50" s="3">
        <v>0</v>
      </c>
    </row>
    <row r="51" spans="1:3" x14ac:dyDescent="0.2">
      <c r="A51" s="3">
        <v>49</v>
      </c>
      <c r="B51" s="3" t="s">
        <v>52</v>
      </c>
      <c r="C51" s="3">
        <v>0</v>
      </c>
    </row>
    <row r="52" spans="1:3" x14ac:dyDescent="0.2">
      <c r="A52" s="3">
        <v>50</v>
      </c>
      <c r="B52" s="3" t="s">
        <v>53</v>
      </c>
      <c r="C52" s="3">
        <v>1</v>
      </c>
    </row>
    <row r="53" spans="1:3" x14ac:dyDescent="0.2">
      <c r="A53" s="3">
        <v>51</v>
      </c>
      <c r="B53" s="3" t="s">
        <v>54</v>
      </c>
      <c r="C53" s="3">
        <v>1</v>
      </c>
    </row>
    <row r="54" spans="1:3" x14ac:dyDescent="0.2">
      <c r="A54" s="3">
        <v>52</v>
      </c>
      <c r="B54" s="3" t="s">
        <v>55</v>
      </c>
      <c r="C54" s="3">
        <v>0</v>
      </c>
    </row>
    <row r="55" spans="1:3" x14ac:dyDescent="0.2">
      <c r="A55" s="3">
        <v>53</v>
      </c>
      <c r="B55" s="3" t="s">
        <v>56</v>
      </c>
      <c r="C55" s="3">
        <v>0</v>
      </c>
    </row>
    <row r="56" spans="1:3" x14ac:dyDescent="0.2">
      <c r="A56" s="3">
        <v>54</v>
      </c>
      <c r="B56" s="3" t="s">
        <v>57</v>
      </c>
      <c r="C56" s="3">
        <v>0</v>
      </c>
    </row>
    <row r="57" spans="1:3" x14ac:dyDescent="0.2">
      <c r="A57" s="3">
        <v>55</v>
      </c>
      <c r="B57" s="3" t="s">
        <v>20</v>
      </c>
      <c r="C57" s="3">
        <v>0</v>
      </c>
    </row>
    <row r="58" spans="1:3" x14ac:dyDescent="0.2">
      <c r="A58" s="3">
        <v>56</v>
      </c>
      <c r="B58" s="3" t="s">
        <v>58</v>
      </c>
      <c r="C58" s="3">
        <v>0</v>
      </c>
    </row>
    <row r="59" spans="1:3" x14ac:dyDescent="0.2">
      <c r="A59" s="3">
        <v>57</v>
      </c>
      <c r="B59" s="3" t="s">
        <v>59</v>
      </c>
      <c r="C59" s="3">
        <v>0</v>
      </c>
    </row>
    <row r="60" spans="1:3" x14ac:dyDescent="0.2">
      <c r="A60" s="3">
        <v>58</v>
      </c>
      <c r="B60" s="3" t="s">
        <v>60</v>
      </c>
      <c r="C60" s="3">
        <v>0</v>
      </c>
    </row>
    <row r="61" spans="1:3" x14ac:dyDescent="0.2">
      <c r="A61" s="3">
        <v>59</v>
      </c>
      <c r="B61" s="3" t="s">
        <v>61</v>
      </c>
      <c r="C61" s="3">
        <v>0</v>
      </c>
    </row>
    <row r="62" spans="1:3" x14ac:dyDescent="0.2">
      <c r="A62" s="3">
        <v>60</v>
      </c>
      <c r="B62" s="3" t="s">
        <v>62</v>
      </c>
      <c r="C62" s="3">
        <v>0</v>
      </c>
    </row>
    <row r="63" spans="1:3" x14ac:dyDescent="0.2">
      <c r="A63" s="3">
        <v>61</v>
      </c>
      <c r="B63" s="3" t="s">
        <v>63</v>
      </c>
      <c r="C63" s="3">
        <v>0</v>
      </c>
    </row>
    <row r="64" spans="1:3" x14ac:dyDescent="0.2">
      <c r="A64" s="3">
        <v>62</v>
      </c>
      <c r="B64" s="3" t="s">
        <v>64</v>
      </c>
      <c r="C64" s="3">
        <v>1</v>
      </c>
    </row>
    <row r="65" spans="1:3" x14ac:dyDescent="0.2">
      <c r="A65" s="3">
        <v>63</v>
      </c>
      <c r="B65" s="3" t="s">
        <v>65</v>
      </c>
      <c r="C65" s="3">
        <v>0</v>
      </c>
    </row>
    <row r="66" spans="1:3" x14ac:dyDescent="0.2">
      <c r="A66" s="3">
        <v>64</v>
      </c>
      <c r="B66" s="3" t="s">
        <v>66</v>
      </c>
      <c r="C66" s="3">
        <v>0</v>
      </c>
    </row>
    <row r="67" spans="1:3" x14ac:dyDescent="0.2">
      <c r="A67" s="3">
        <v>65</v>
      </c>
      <c r="B67" s="3" t="s">
        <v>67</v>
      </c>
      <c r="C67" s="3">
        <v>0</v>
      </c>
    </row>
    <row r="68" spans="1:3" x14ac:dyDescent="0.2">
      <c r="A68" s="3">
        <v>66</v>
      </c>
      <c r="B68" s="3" t="s">
        <v>68</v>
      </c>
      <c r="C68" s="3">
        <v>0</v>
      </c>
    </row>
    <row r="69" spans="1:3" x14ac:dyDescent="0.2">
      <c r="A69" s="3">
        <v>67</v>
      </c>
      <c r="B69" s="3" t="s">
        <v>69</v>
      </c>
      <c r="C69" s="3">
        <v>0</v>
      </c>
    </row>
    <row r="70" spans="1:3" x14ac:dyDescent="0.2">
      <c r="A70" s="3">
        <v>68</v>
      </c>
      <c r="B70" s="3" t="s">
        <v>70</v>
      </c>
      <c r="C70" s="3">
        <v>0</v>
      </c>
    </row>
    <row r="71" spans="1:3" x14ac:dyDescent="0.2">
      <c r="A71" s="3">
        <v>69</v>
      </c>
      <c r="B71" s="3" t="s">
        <v>71</v>
      </c>
      <c r="C71" s="3">
        <v>0</v>
      </c>
    </row>
    <row r="72" spans="1:3" x14ac:dyDescent="0.2">
      <c r="A72" s="3">
        <v>70</v>
      </c>
      <c r="B72" s="3" t="s">
        <v>72</v>
      </c>
      <c r="C72" s="3">
        <v>0</v>
      </c>
    </row>
    <row r="73" spans="1:3" x14ac:dyDescent="0.2">
      <c r="A73" s="3">
        <v>71</v>
      </c>
      <c r="B73" s="3" t="s">
        <v>73</v>
      </c>
      <c r="C73" s="3">
        <v>0</v>
      </c>
    </row>
    <row r="74" spans="1:3" x14ac:dyDescent="0.2">
      <c r="A74" s="3">
        <v>72</v>
      </c>
      <c r="B74" s="3" t="s">
        <v>74</v>
      </c>
      <c r="C74" s="3">
        <v>0</v>
      </c>
    </row>
    <row r="75" spans="1:3" x14ac:dyDescent="0.2">
      <c r="A75" s="3">
        <v>73</v>
      </c>
      <c r="B75" s="3" t="s">
        <v>75</v>
      </c>
      <c r="C75" s="3">
        <v>0</v>
      </c>
    </row>
    <row r="76" spans="1:3" x14ac:dyDescent="0.2">
      <c r="A76" s="3">
        <v>74</v>
      </c>
      <c r="B76" s="3" t="s">
        <v>76</v>
      </c>
      <c r="C76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33A3D-3C01-B748-8EF6-DF66B640136B}">
  <dimension ref="A1:K76"/>
  <sheetViews>
    <sheetView tabSelected="1" topLeftCell="A10" workbookViewId="0">
      <selection activeCell="L15" sqref="L15"/>
    </sheetView>
  </sheetViews>
  <sheetFormatPr baseColWidth="10" defaultRowHeight="16" x14ac:dyDescent="0.2"/>
  <cols>
    <col min="7" max="7" width="14.83203125" customWidth="1"/>
    <col min="10" max="10" width="17" customWidth="1"/>
    <col min="12" max="12" width="25.5" customWidth="1"/>
  </cols>
  <sheetData>
    <row r="1" spans="1:10" x14ac:dyDescent="0.2">
      <c r="A1" s="2" t="s">
        <v>91</v>
      </c>
      <c r="B1" s="3"/>
      <c r="C1" s="3"/>
      <c r="E1" t="s">
        <v>77</v>
      </c>
      <c r="F1" t="s">
        <v>3</v>
      </c>
      <c r="G1" t="s">
        <v>78</v>
      </c>
      <c r="H1" t="s">
        <v>79</v>
      </c>
      <c r="J1" t="s">
        <v>83</v>
      </c>
    </row>
    <row r="2" spans="1:10" x14ac:dyDescent="0.2">
      <c r="A2" s="3" t="s">
        <v>1</v>
      </c>
      <c r="B2" s="3" t="s">
        <v>2</v>
      </c>
      <c r="C2" s="3" t="s">
        <v>3</v>
      </c>
      <c r="E2">
        <v>0</v>
      </c>
      <c r="F2">
        <f>COUNTIF(C:C,E2)</f>
        <v>63</v>
      </c>
      <c r="G2">
        <f>COMBIN(E2 + E$26 - 1, E2)*(1 - G$19)^E2*G$19^E$26</f>
        <v>0.73267326732673266</v>
      </c>
      <c r="H2">
        <f>G2*74</f>
        <v>54.21782178217822</v>
      </c>
      <c r="J2">
        <f>(H2 - F2)^2/H2</f>
        <v>1.4225332504031989</v>
      </c>
    </row>
    <row r="3" spans="1:10" x14ac:dyDescent="0.2">
      <c r="A3" s="3">
        <v>1</v>
      </c>
      <c r="B3" s="3" t="s">
        <v>4</v>
      </c>
      <c r="C3" s="3">
        <v>0</v>
      </c>
      <c r="E3">
        <v>1</v>
      </c>
      <c r="F3">
        <f t="shared" ref="F3:F12" si="0">COUNTIF(C:C,E3)</f>
        <v>6</v>
      </c>
      <c r="G3">
        <f t="shared" ref="G3:G12" si="1">COMBIN(E3 + E$26 - 1, E3)*(1 - G$19)^E3*G$19^E$26</f>
        <v>0.19586315067150281</v>
      </c>
      <c r="H3">
        <f t="shared" ref="H3:H12" si="2">G3*74</f>
        <v>14.493873149691208</v>
      </c>
      <c r="J3">
        <f t="shared" ref="J3:J14" si="3">(H3 - F3)^2/H3</f>
        <v>4.977681282147989</v>
      </c>
    </row>
    <row r="4" spans="1:10" x14ac:dyDescent="0.2">
      <c r="A4" s="3">
        <v>2</v>
      </c>
      <c r="B4" s="3" t="s">
        <v>5</v>
      </c>
      <c r="C4" s="3">
        <v>0</v>
      </c>
      <c r="E4">
        <v>2</v>
      </c>
      <c r="F4">
        <f t="shared" si="0"/>
        <v>2</v>
      </c>
      <c r="G4">
        <f t="shared" si="1"/>
        <v>5.2359456120104717E-2</v>
      </c>
      <c r="H4">
        <f t="shared" si="2"/>
        <v>3.8745997528877489</v>
      </c>
      <c r="J4">
        <f t="shared" si="3"/>
        <v>0.90696444991711045</v>
      </c>
    </row>
    <row r="5" spans="1:10" x14ac:dyDescent="0.2">
      <c r="A5" s="3">
        <v>3</v>
      </c>
      <c r="B5" s="3" t="s">
        <v>6</v>
      </c>
      <c r="C5" s="3">
        <v>0</v>
      </c>
      <c r="E5">
        <v>3</v>
      </c>
      <c r="F5">
        <f t="shared" si="0"/>
        <v>1</v>
      </c>
      <c r="G5">
        <f t="shared" si="1"/>
        <v>1.3997082329136906E-2</v>
      </c>
      <c r="H5">
        <f t="shared" si="2"/>
        <v>1.035784092356131</v>
      </c>
      <c r="J5">
        <f t="shared" si="3"/>
        <v>1.2362627261819751E-3</v>
      </c>
    </row>
    <row r="6" spans="1:10" x14ac:dyDescent="0.2">
      <c r="A6" s="3">
        <v>4</v>
      </c>
      <c r="B6" s="3" t="s">
        <v>7</v>
      </c>
      <c r="C6" s="3">
        <v>0</v>
      </c>
      <c r="E6">
        <v>4</v>
      </c>
      <c r="F6">
        <f t="shared" si="0"/>
        <v>1</v>
      </c>
      <c r="G6">
        <f t="shared" si="1"/>
        <v>3.7417942860068958E-3</v>
      </c>
      <c r="H6">
        <f t="shared" si="2"/>
        <v>0.27689277716451027</v>
      </c>
      <c r="J6">
        <f t="shared" si="3"/>
        <v>1.8883990441043308</v>
      </c>
    </row>
    <row r="7" spans="1:10" x14ac:dyDescent="0.2">
      <c r="A7" s="3">
        <v>5</v>
      </c>
      <c r="B7" s="3" t="s">
        <v>8</v>
      </c>
      <c r="C7" s="3">
        <v>0</v>
      </c>
      <c r="E7">
        <v>5</v>
      </c>
      <c r="F7">
        <f t="shared" si="0"/>
        <v>0</v>
      </c>
      <c r="G7">
        <f t="shared" si="1"/>
        <v>1.0002816408137246E-3</v>
      </c>
      <c r="H7">
        <f t="shared" si="2"/>
        <v>7.4020841420215616E-2</v>
      </c>
      <c r="J7">
        <f t="shared" si="3"/>
        <v>7.4020841420215616E-2</v>
      </c>
    </row>
    <row r="8" spans="1:10" x14ac:dyDescent="0.2">
      <c r="A8" s="3">
        <v>6</v>
      </c>
      <c r="B8" s="3" t="s">
        <v>9</v>
      </c>
      <c r="C8" s="3">
        <v>0</v>
      </c>
      <c r="E8">
        <v>6</v>
      </c>
      <c r="F8">
        <f t="shared" si="0"/>
        <v>0</v>
      </c>
      <c r="G8">
        <f t="shared" si="1"/>
        <v>2.674020227917878E-4</v>
      </c>
      <c r="H8">
        <f t="shared" si="2"/>
        <v>1.9787749686592297E-2</v>
      </c>
      <c r="J8">
        <f t="shared" si="3"/>
        <v>1.9787749686592297E-2</v>
      </c>
    </row>
    <row r="9" spans="1:10" x14ac:dyDescent="0.2">
      <c r="A9" s="3">
        <v>7</v>
      </c>
      <c r="B9" s="3" t="s">
        <v>10</v>
      </c>
      <c r="C9" s="3">
        <v>0</v>
      </c>
      <c r="E9">
        <v>7</v>
      </c>
      <c r="F9">
        <f t="shared" si="0"/>
        <v>0</v>
      </c>
      <c r="G9">
        <f t="shared" si="1"/>
        <v>7.1483709063151205E-5</v>
      </c>
      <c r="H9">
        <f t="shared" si="2"/>
        <v>5.2897944706731892E-3</v>
      </c>
      <c r="J9">
        <f t="shared" si="3"/>
        <v>5.2897944706731892E-3</v>
      </c>
    </row>
    <row r="10" spans="1:10" x14ac:dyDescent="0.2">
      <c r="A10" s="3">
        <v>8</v>
      </c>
      <c r="B10" s="3" t="s">
        <v>11</v>
      </c>
      <c r="C10" s="3">
        <v>0</v>
      </c>
      <c r="E10">
        <v>8</v>
      </c>
      <c r="F10">
        <f t="shared" si="0"/>
        <v>0</v>
      </c>
      <c r="G10">
        <f t="shared" si="1"/>
        <v>1.9109506383218641E-5</v>
      </c>
      <c r="H10">
        <f t="shared" si="2"/>
        <v>1.4141034723581794E-3</v>
      </c>
      <c r="J10">
        <f t="shared" si="3"/>
        <v>1.4141034723581794E-3</v>
      </c>
    </row>
    <row r="11" spans="1:10" x14ac:dyDescent="0.2">
      <c r="A11" s="3">
        <v>9</v>
      </c>
      <c r="B11" s="3" t="s">
        <v>12</v>
      </c>
      <c r="C11" s="3">
        <v>0</v>
      </c>
      <c r="E11">
        <v>9</v>
      </c>
      <c r="F11">
        <f t="shared" si="0"/>
        <v>0</v>
      </c>
      <c r="G11">
        <f t="shared" si="1"/>
        <v>5.1084819044247852E-6</v>
      </c>
      <c r="H11">
        <f t="shared" si="2"/>
        <v>3.7802766092743411E-4</v>
      </c>
      <c r="J11">
        <f t="shared" si="3"/>
        <v>3.7802766092743411E-4</v>
      </c>
    </row>
    <row r="12" spans="1:10" x14ac:dyDescent="0.2">
      <c r="A12" s="3">
        <v>10</v>
      </c>
      <c r="B12" s="3" t="s">
        <v>13</v>
      </c>
      <c r="C12" s="3">
        <v>0</v>
      </c>
      <c r="E12">
        <v>10</v>
      </c>
      <c r="F12">
        <f t="shared" si="0"/>
        <v>1</v>
      </c>
      <c r="G12">
        <f t="shared" si="1"/>
        <v>1.3656337764303883E-6</v>
      </c>
      <c r="H12">
        <f t="shared" si="2"/>
        <v>1.0105689945584873E-4</v>
      </c>
      <c r="J12">
        <f t="shared" si="3"/>
        <v>9893.4155094516063</v>
      </c>
    </row>
    <row r="13" spans="1:10" x14ac:dyDescent="0.2">
      <c r="A13" s="3">
        <v>11</v>
      </c>
      <c r="B13" s="3" t="s">
        <v>14</v>
      </c>
      <c r="C13" s="3">
        <v>0</v>
      </c>
    </row>
    <row r="14" spans="1:10" x14ac:dyDescent="0.2">
      <c r="A14" s="3">
        <v>12</v>
      </c>
      <c r="B14" s="3" t="s">
        <v>15</v>
      </c>
      <c r="C14" s="3">
        <v>0</v>
      </c>
      <c r="E14" t="s">
        <v>92</v>
      </c>
      <c r="F14">
        <v>5</v>
      </c>
      <c r="G14">
        <f xml:space="preserve"> 1 - G2 - G3</f>
        <v>7.1463582001764531E-2</v>
      </c>
      <c r="H14">
        <f>G14*74</f>
        <v>5.2883050681305752</v>
      </c>
      <c r="J14">
        <f t="shared" si="3"/>
        <v>1.5717665913543566E-2</v>
      </c>
    </row>
    <row r="15" spans="1:10" x14ac:dyDescent="0.2">
      <c r="A15" s="3">
        <v>13</v>
      </c>
      <c r="B15" s="3" t="s">
        <v>16</v>
      </c>
      <c r="C15" s="3">
        <v>0</v>
      </c>
    </row>
    <row r="16" spans="1:10" x14ac:dyDescent="0.2">
      <c r="A16" s="3">
        <v>14</v>
      </c>
      <c r="B16" s="3" t="s">
        <v>17</v>
      </c>
      <c r="C16" s="3">
        <v>0</v>
      </c>
    </row>
    <row r="17" spans="1:11" x14ac:dyDescent="0.2">
      <c r="A17" s="3">
        <v>15</v>
      </c>
      <c r="B17" s="3" t="s">
        <v>18</v>
      </c>
      <c r="C17" s="3">
        <v>0</v>
      </c>
    </row>
    <row r="18" spans="1:11" x14ac:dyDescent="0.2">
      <c r="A18" s="3">
        <v>16</v>
      </c>
      <c r="B18" s="3" t="s">
        <v>19</v>
      </c>
      <c r="C18" s="3">
        <v>0</v>
      </c>
      <c r="E18" t="s">
        <v>80</v>
      </c>
      <c r="G18" t="s">
        <v>107</v>
      </c>
      <c r="J18" t="s">
        <v>101</v>
      </c>
    </row>
    <row r="19" spans="1:11" x14ac:dyDescent="0.2">
      <c r="A19" s="3">
        <v>17</v>
      </c>
      <c r="B19" s="3" t="s">
        <v>20</v>
      </c>
      <c r="C19" s="3">
        <v>0</v>
      </c>
      <c r="E19">
        <f>AVERAGE(C3:C76)</f>
        <v>0.36486486486486486</v>
      </c>
      <c r="G19">
        <f>E26/(E26 + E19)</f>
        <v>0.73267326732673266</v>
      </c>
      <c r="J19">
        <f>J2+J3+J14</f>
        <v>6.4159321984647315</v>
      </c>
    </row>
    <row r="20" spans="1:11" x14ac:dyDescent="0.2">
      <c r="A20" s="3">
        <v>18</v>
      </c>
      <c r="B20" s="3" t="s">
        <v>21</v>
      </c>
      <c r="C20" s="3">
        <v>0</v>
      </c>
    </row>
    <row r="21" spans="1:11" x14ac:dyDescent="0.2">
      <c r="A21" s="3">
        <v>19</v>
      </c>
      <c r="B21" s="3" t="s">
        <v>22</v>
      </c>
      <c r="C21" s="3">
        <v>0</v>
      </c>
      <c r="J21" t="s">
        <v>84</v>
      </c>
    </row>
    <row r="22" spans="1:11" x14ac:dyDescent="0.2">
      <c r="A22" s="3">
        <v>20</v>
      </c>
      <c r="B22" s="3" t="s">
        <v>23</v>
      </c>
      <c r="C22" s="3">
        <v>0</v>
      </c>
      <c r="E22" t="s">
        <v>82</v>
      </c>
      <c r="G22" t="s">
        <v>111</v>
      </c>
      <c r="J22">
        <f>1 - _xlfn.CHISQ.DIST(J19,2,TRUE)</f>
        <v>4.043877814802177E-2</v>
      </c>
    </row>
    <row r="23" spans="1:11" x14ac:dyDescent="0.2">
      <c r="A23" s="3">
        <v>21</v>
      </c>
      <c r="B23" s="3" t="s">
        <v>24</v>
      </c>
      <c r="C23" s="3">
        <v>0</v>
      </c>
      <c r="E23">
        <f>AVERAGE(C3:C23,C25:C76)</f>
        <v>0.23287671232876711</v>
      </c>
      <c r="G23">
        <f>E26/(E26 + E23)</f>
        <v>0.81111111111111112</v>
      </c>
    </row>
    <row r="24" spans="1:11" x14ac:dyDescent="0.2">
      <c r="A24" s="3">
        <v>22</v>
      </c>
      <c r="B24" s="3" t="s">
        <v>25</v>
      </c>
      <c r="C24" s="3">
        <v>10</v>
      </c>
    </row>
    <row r="25" spans="1:11" x14ac:dyDescent="0.2">
      <c r="A25" s="3">
        <v>23</v>
      </c>
      <c r="B25" s="3" t="s">
        <v>26</v>
      </c>
      <c r="C25" s="3">
        <v>0</v>
      </c>
      <c r="E25" t="s">
        <v>97</v>
      </c>
      <c r="G25" s="1" t="s">
        <v>112</v>
      </c>
      <c r="H25" s="1" t="s">
        <v>113</v>
      </c>
      <c r="J25" s="1" t="s">
        <v>106</v>
      </c>
      <c r="K25" s="1" t="s">
        <v>105</v>
      </c>
    </row>
    <row r="26" spans="1:11" x14ac:dyDescent="0.2">
      <c r="A26" s="3">
        <v>24</v>
      </c>
      <c r="B26" s="3" t="s">
        <v>27</v>
      </c>
      <c r="C26" s="3">
        <v>0</v>
      </c>
      <c r="E26">
        <v>1</v>
      </c>
      <c r="G26" t="s">
        <v>104</v>
      </c>
      <c r="H26">
        <v>4.0399999999999998E-2</v>
      </c>
      <c r="J26" t="s">
        <v>104</v>
      </c>
      <c r="K26">
        <v>9.2100000000000001E-2</v>
      </c>
    </row>
    <row r="27" spans="1:11" x14ac:dyDescent="0.2">
      <c r="A27" s="3">
        <v>25</v>
      </c>
      <c r="B27" s="3" t="s">
        <v>28</v>
      </c>
      <c r="C27" s="3">
        <v>0</v>
      </c>
    </row>
    <row r="28" spans="1:11" x14ac:dyDescent="0.2">
      <c r="A28" s="3">
        <v>26</v>
      </c>
      <c r="B28" s="3" t="s">
        <v>29</v>
      </c>
      <c r="C28" s="3">
        <v>0</v>
      </c>
    </row>
    <row r="29" spans="1:11" x14ac:dyDescent="0.2">
      <c r="A29" s="3">
        <v>27</v>
      </c>
      <c r="B29" s="3" t="s">
        <v>30</v>
      </c>
      <c r="C29" s="3">
        <v>0</v>
      </c>
    </row>
    <row r="30" spans="1:11" x14ac:dyDescent="0.2">
      <c r="A30" s="3">
        <v>28</v>
      </c>
      <c r="B30" s="3" t="s">
        <v>31</v>
      </c>
      <c r="C30" s="3">
        <v>0</v>
      </c>
    </row>
    <row r="31" spans="1:11" x14ac:dyDescent="0.2">
      <c r="A31" s="3">
        <v>29</v>
      </c>
      <c r="B31" s="3" t="s">
        <v>32</v>
      </c>
      <c r="C31" s="3">
        <v>0</v>
      </c>
    </row>
    <row r="32" spans="1:11" x14ac:dyDescent="0.2">
      <c r="A32" s="3">
        <v>30</v>
      </c>
      <c r="B32" s="3" t="s">
        <v>33</v>
      </c>
      <c r="C32" s="3">
        <v>0</v>
      </c>
    </row>
    <row r="33" spans="1:3" x14ac:dyDescent="0.2">
      <c r="A33" s="3">
        <v>31</v>
      </c>
      <c r="B33" s="3" t="s">
        <v>34</v>
      </c>
      <c r="C33" s="3">
        <v>0</v>
      </c>
    </row>
    <row r="34" spans="1:3" x14ac:dyDescent="0.2">
      <c r="A34" s="3">
        <v>32</v>
      </c>
      <c r="B34" s="3" t="s">
        <v>35</v>
      </c>
      <c r="C34" s="3">
        <v>0</v>
      </c>
    </row>
    <row r="35" spans="1:3" x14ac:dyDescent="0.2">
      <c r="A35" s="3">
        <v>33</v>
      </c>
      <c r="B35" s="3" t="s">
        <v>36</v>
      </c>
      <c r="C35" s="3">
        <v>0</v>
      </c>
    </row>
    <row r="36" spans="1:3" x14ac:dyDescent="0.2">
      <c r="A36" s="3">
        <v>34</v>
      </c>
      <c r="B36" s="3" t="s">
        <v>37</v>
      </c>
      <c r="C36" s="3">
        <v>1</v>
      </c>
    </row>
    <row r="37" spans="1:3" x14ac:dyDescent="0.2">
      <c r="A37" s="3">
        <v>35</v>
      </c>
      <c r="B37" s="3" t="s">
        <v>38</v>
      </c>
      <c r="C37" s="3">
        <v>0</v>
      </c>
    </row>
    <row r="38" spans="1:3" x14ac:dyDescent="0.2">
      <c r="A38" s="3">
        <v>36</v>
      </c>
      <c r="B38" s="3" t="s">
        <v>39</v>
      </c>
      <c r="C38" s="3">
        <v>0</v>
      </c>
    </row>
    <row r="39" spans="1:3" x14ac:dyDescent="0.2">
      <c r="A39" s="3">
        <v>37</v>
      </c>
      <c r="B39" s="3" t="s">
        <v>40</v>
      </c>
      <c r="C39" s="3">
        <v>0</v>
      </c>
    </row>
    <row r="40" spans="1:3" x14ac:dyDescent="0.2">
      <c r="A40" s="3">
        <v>38</v>
      </c>
      <c r="B40" s="3" t="s">
        <v>41</v>
      </c>
      <c r="C40" s="3">
        <v>0</v>
      </c>
    </row>
    <row r="41" spans="1:3" x14ac:dyDescent="0.2">
      <c r="A41" s="3">
        <v>39</v>
      </c>
      <c r="B41" s="3" t="s">
        <v>42</v>
      </c>
      <c r="C41" s="3">
        <v>0</v>
      </c>
    </row>
    <row r="42" spans="1:3" x14ac:dyDescent="0.2">
      <c r="A42" s="3">
        <v>40</v>
      </c>
      <c r="B42" s="3" t="s">
        <v>43</v>
      </c>
      <c r="C42" s="3">
        <v>0</v>
      </c>
    </row>
    <row r="43" spans="1:3" x14ac:dyDescent="0.2">
      <c r="A43" s="3">
        <v>41</v>
      </c>
      <c r="B43" s="3" t="s">
        <v>44</v>
      </c>
      <c r="C43" s="3">
        <v>0</v>
      </c>
    </row>
    <row r="44" spans="1:3" x14ac:dyDescent="0.2">
      <c r="A44" s="3">
        <v>42</v>
      </c>
      <c r="B44" s="3" t="s">
        <v>45</v>
      </c>
      <c r="C44" s="3">
        <v>0</v>
      </c>
    </row>
    <row r="45" spans="1:3" x14ac:dyDescent="0.2">
      <c r="A45" s="3">
        <v>43</v>
      </c>
      <c r="B45" s="3" t="s">
        <v>46</v>
      </c>
      <c r="C45" s="3">
        <v>0</v>
      </c>
    </row>
    <row r="46" spans="1:3" x14ac:dyDescent="0.2">
      <c r="A46" s="3">
        <v>44</v>
      </c>
      <c r="B46" s="3" t="s">
        <v>47</v>
      </c>
      <c r="C46" s="3">
        <v>0</v>
      </c>
    </row>
    <row r="47" spans="1:3" x14ac:dyDescent="0.2">
      <c r="A47" s="3">
        <v>45</v>
      </c>
      <c r="B47" s="3" t="s">
        <v>48</v>
      </c>
      <c r="C47" s="3">
        <v>0</v>
      </c>
    </row>
    <row r="48" spans="1:3" x14ac:dyDescent="0.2">
      <c r="A48" s="3">
        <v>46</v>
      </c>
      <c r="B48" s="3" t="s">
        <v>49</v>
      </c>
      <c r="C48" s="3">
        <v>0</v>
      </c>
    </row>
    <row r="49" spans="1:3" x14ac:dyDescent="0.2">
      <c r="A49" s="3">
        <v>47</v>
      </c>
      <c r="B49" s="3" t="s">
        <v>50</v>
      </c>
      <c r="C49" s="3">
        <v>0</v>
      </c>
    </row>
    <row r="50" spans="1:3" x14ac:dyDescent="0.2">
      <c r="A50" s="3">
        <v>48</v>
      </c>
      <c r="B50" s="3" t="s">
        <v>51</v>
      </c>
      <c r="C50" s="3">
        <v>0</v>
      </c>
    </row>
    <row r="51" spans="1:3" x14ac:dyDescent="0.2">
      <c r="A51" s="3">
        <v>49</v>
      </c>
      <c r="B51" s="3" t="s">
        <v>52</v>
      </c>
      <c r="C51" s="3">
        <v>0</v>
      </c>
    </row>
    <row r="52" spans="1:3" x14ac:dyDescent="0.2">
      <c r="A52" s="3">
        <v>50</v>
      </c>
      <c r="B52" s="3" t="s">
        <v>53</v>
      </c>
      <c r="C52" s="3">
        <v>4</v>
      </c>
    </row>
    <row r="53" spans="1:3" x14ac:dyDescent="0.2">
      <c r="A53" s="3">
        <v>51</v>
      </c>
      <c r="B53" s="3" t="s">
        <v>54</v>
      </c>
      <c r="C53" s="3">
        <v>1</v>
      </c>
    </row>
    <row r="54" spans="1:3" x14ac:dyDescent="0.2">
      <c r="A54" s="3">
        <v>52</v>
      </c>
      <c r="B54" s="3" t="s">
        <v>55</v>
      </c>
      <c r="C54" s="3">
        <v>0</v>
      </c>
    </row>
    <row r="55" spans="1:3" x14ac:dyDescent="0.2">
      <c r="A55" s="3">
        <v>53</v>
      </c>
      <c r="B55" s="3" t="s">
        <v>56</v>
      </c>
      <c r="C55" s="3">
        <v>0</v>
      </c>
    </row>
    <row r="56" spans="1:3" x14ac:dyDescent="0.2">
      <c r="A56" s="3">
        <v>54</v>
      </c>
      <c r="B56" s="3" t="s">
        <v>57</v>
      </c>
      <c r="C56" s="3">
        <v>0</v>
      </c>
    </row>
    <row r="57" spans="1:3" x14ac:dyDescent="0.2">
      <c r="A57" s="3">
        <v>55</v>
      </c>
      <c r="B57" s="3" t="s">
        <v>20</v>
      </c>
      <c r="C57" s="3">
        <v>0</v>
      </c>
    </row>
    <row r="58" spans="1:3" x14ac:dyDescent="0.2">
      <c r="A58" s="3">
        <v>56</v>
      </c>
      <c r="B58" s="3" t="s">
        <v>58</v>
      </c>
      <c r="C58" s="3">
        <v>0</v>
      </c>
    </row>
    <row r="59" spans="1:3" x14ac:dyDescent="0.2">
      <c r="A59" s="3">
        <v>57</v>
      </c>
      <c r="B59" s="3" t="s">
        <v>59</v>
      </c>
      <c r="C59" s="3">
        <v>0</v>
      </c>
    </row>
    <row r="60" spans="1:3" x14ac:dyDescent="0.2">
      <c r="A60" s="3">
        <v>58</v>
      </c>
      <c r="B60" s="3" t="s">
        <v>60</v>
      </c>
      <c r="C60" s="3">
        <v>0</v>
      </c>
    </row>
    <row r="61" spans="1:3" x14ac:dyDescent="0.2">
      <c r="A61" s="3">
        <v>59</v>
      </c>
      <c r="B61" s="3" t="s">
        <v>61</v>
      </c>
      <c r="C61" s="3">
        <v>0</v>
      </c>
    </row>
    <row r="62" spans="1:3" x14ac:dyDescent="0.2">
      <c r="A62" s="3">
        <v>60</v>
      </c>
      <c r="B62" s="3" t="s">
        <v>62</v>
      </c>
      <c r="C62" s="3">
        <v>0</v>
      </c>
    </row>
    <row r="63" spans="1:3" x14ac:dyDescent="0.2">
      <c r="A63" s="3">
        <v>61</v>
      </c>
      <c r="B63" s="3" t="s">
        <v>63</v>
      </c>
      <c r="C63" s="3">
        <v>0</v>
      </c>
    </row>
    <row r="64" spans="1:3" x14ac:dyDescent="0.2">
      <c r="A64" s="3">
        <v>62</v>
      </c>
      <c r="B64" s="3" t="s">
        <v>64</v>
      </c>
      <c r="C64" s="3">
        <v>0</v>
      </c>
    </row>
    <row r="65" spans="1:3" x14ac:dyDescent="0.2">
      <c r="A65" s="3">
        <v>63</v>
      </c>
      <c r="B65" s="3" t="s">
        <v>65</v>
      </c>
      <c r="C65" s="3">
        <v>1</v>
      </c>
    </row>
    <row r="66" spans="1:3" x14ac:dyDescent="0.2">
      <c r="A66" s="3">
        <v>64</v>
      </c>
      <c r="B66" s="3" t="s">
        <v>66</v>
      </c>
      <c r="C66" s="3">
        <v>3</v>
      </c>
    </row>
    <row r="67" spans="1:3" x14ac:dyDescent="0.2">
      <c r="A67" s="3">
        <v>65</v>
      </c>
      <c r="B67" s="3" t="s">
        <v>67</v>
      </c>
      <c r="C67" s="3">
        <v>2</v>
      </c>
    </row>
    <row r="68" spans="1:3" x14ac:dyDescent="0.2">
      <c r="A68" s="3">
        <v>66</v>
      </c>
      <c r="B68" s="3" t="s">
        <v>68</v>
      </c>
      <c r="C68" s="3">
        <v>1</v>
      </c>
    </row>
    <row r="69" spans="1:3" x14ac:dyDescent="0.2">
      <c r="A69" s="3">
        <v>67</v>
      </c>
      <c r="B69" s="3" t="s">
        <v>69</v>
      </c>
      <c r="C69" s="3">
        <v>0</v>
      </c>
    </row>
    <row r="70" spans="1:3" x14ac:dyDescent="0.2">
      <c r="A70" s="3">
        <v>68</v>
      </c>
      <c r="B70" s="3" t="s">
        <v>70</v>
      </c>
      <c r="C70" s="3">
        <v>0</v>
      </c>
    </row>
    <row r="71" spans="1:3" x14ac:dyDescent="0.2">
      <c r="A71" s="3">
        <v>69</v>
      </c>
      <c r="B71" s="3" t="s">
        <v>71</v>
      </c>
      <c r="C71" s="3">
        <v>0</v>
      </c>
    </row>
    <row r="72" spans="1:3" x14ac:dyDescent="0.2">
      <c r="A72" s="3">
        <v>70</v>
      </c>
      <c r="B72" s="3" t="s">
        <v>72</v>
      </c>
      <c r="C72" s="3">
        <v>2</v>
      </c>
    </row>
    <row r="73" spans="1:3" x14ac:dyDescent="0.2">
      <c r="A73" s="3">
        <v>71</v>
      </c>
      <c r="B73" s="3" t="s">
        <v>73</v>
      </c>
      <c r="C73" s="3">
        <v>1</v>
      </c>
    </row>
    <row r="74" spans="1:3" x14ac:dyDescent="0.2">
      <c r="A74" s="3">
        <v>72</v>
      </c>
      <c r="B74" s="3" t="s">
        <v>74</v>
      </c>
      <c r="C74" s="3">
        <v>0</v>
      </c>
    </row>
    <row r="75" spans="1:3" x14ac:dyDescent="0.2">
      <c r="A75" s="3">
        <v>73</v>
      </c>
      <c r="B75" s="3" t="s">
        <v>75</v>
      </c>
      <c r="C75" s="3">
        <v>1</v>
      </c>
    </row>
    <row r="76" spans="1:3" x14ac:dyDescent="0.2">
      <c r="A76" s="3">
        <v>74</v>
      </c>
      <c r="B76" s="3" t="s">
        <v>76</v>
      </c>
      <c r="C76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DB6E-1F25-AE44-8DE1-AA2B7E3C0040}">
  <dimension ref="A1:J76"/>
  <sheetViews>
    <sheetView workbookViewId="0">
      <selection activeCell="G18" sqref="G18"/>
    </sheetView>
  </sheetViews>
  <sheetFormatPr baseColWidth="10" defaultRowHeight="16" x14ac:dyDescent="0.2"/>
  <cols>
    <col min="7" max="7" width="16.83203125" customWidth="1"/>
  </cols>
  <sheetData>
    <row r="1" spans="1:10" x14ac:dyDescent="0.2">
      <c r="A1" s="2" t="s">
        <v>93</v>
      </c>
      <c r="B1" s="3"/>
      <c r="C1" s="3"/>
      <c r="E1" t="s">
        <v>77</v>
      </c>
      <c r="F1" t="s">
        <v>3</v>
      </c>
      <c r="G1" t="s">
        <v>78</v>
      </c>
      <c r="H1" t="s">
        <v>79</v>
      </c>
      <c r="J1" t="s">
        <v>83</v>
      </c>
    </row>
    <row r="2" spans="1:10" x14ac:dyDescent="0.2">
      <c r="A2" s="3" t="s">
        <v>1</v>
      </c>
      <c r="B2" s="3" t="s">
        <v>2</v>
      </c>
      <c r="C2" s="3" t="s">
        <v>3</v>
      </c>
      <c r="E2">
        <v>0</v>
      </c>
      <c r="F2">
        <f>COUNTIF(C:C,E2)</f>
        <v>54</v>
      </c>
      <c r="G2">
        <f>COMBIN(E2 + E$16 - 1, E2)*(1 - E$19)^E2*E$19^E$16</f>
        <v>0.6607142857142857</v>
      </c>
      <c r="H2">
        <f>G2*74</f>
        <v>48.892857142857139</v>
      </c>
      <c r="J2">
        <f>(H2 - F2)^2/H2</f>
        <v>0.53347072941667628</v>
      </c>
    </row>
    <row r="3" spans="1:10" x14ac:dyDescent="0.2">
      <c r="A3" s="3">
        <v>1</v>
      </c>
      <c r="B3" s="3" t="s">
        <v>4</v>
      </c>
      <c r="C3" s="3">
        <v>0</v>
      </c>
      <c r="E3">
        <v>1</v>
      </c>
      <c r="F3">
        <f t="shared" ref="F3:F7" si="0">COUNTIF(C:C,E3)</f>
        <v>10</v>
      </c>
      <c r="G3">
        <f t="shared" ref="G3:G7" si="1">COMBIN(E3 + E$16 - 1, E3)*(1 - E$19)^E3*E$19^E$16</f>
        <v>0.22417091836734696</v>
      </c>
      <c r="H3">
        <f t="shared" ref="H3:H7" si="2">G3*74</f>
        <v>16.588647959183675</v>
      </c>
      <c r="J3">
        <f t="shared" ref="J3:J9" si="3">(H3 - F3)^2/H3</f>
        <v>2.6168667896784648</v>
      </c>
    </row>
    <row r="4" spans="1:10" x14ac:dyDescent="0.2">
      <c r="A4" s="3">
        <v>2</v>
      </c>
      <c r="B4" s="3" t="s">
        <v>5</v>
      </c>
      <c r="C4" s="3">
        <v>0</v>
      </c>
      <c r="E4">
        <v>2</v>
      </c>
      <c r="F4">
        <f t="shared" si="0"/>
        <v>4</v>
      </c>
      <c r="G4">
        <f t="shared" si="1"/>
        <v>7.6057990160349864E-2</v>
      </c>
      <c r="H4">
        <f t="shared" si="2"/>
        <v>5.6282912718658897</v>
      </c>
      <c r="J4">
        <f t="shared" si="3"/>
        <v>0.47107236245711703</v>
      </c>
    </row>
    <row r="5" spans="1:10" x14ac:dyDescent="0.2">
      <c r="A5" s="3">
        <v>3</v>
      </c>
      <c r="B5" s="3" t="s">
        <v>6</v>
      </c>
      <c r="C5" s="3">
        <v>0</v>
      </c>
      <c r="E5">
        <v>3</v>
      </c>
      <c r="F5">
        <f t="shared" si="0"/>
        <v>5</v>
      </c>
      <c r="G5">
        <f t="shared" si="1"/>
        <v>2.5805389518690131E-2</v>
      </c>
      <c r="H5">
        <f t="shared" si="2"/>
        <v>1.9095988243830697</v>
      </c>
      <c r="J5">
        <f t="shared" si="3"/>
        <v>5.0013538468426688</v>
      </c>
    </row>
    <row r="6" spans="1:10" x14ac:dyDescent="0.2">
      <c r="A6" s="3">
        <v>4</v>
      </c>
      <c r="B6" s="3" t="s">
        <v>7</v>
      </c>
      <c r="C6" s="3">
        <v>1</v>
      </c>
      <c r="E6">
        <v>4</v>
      </c>
      <c r="F6">
        <f t="shared" si="0"/>
        <v>0</v>
      </c>
      <c r="G6">
        <f t="shared" si="1"/>
        <v>8.755400015269867E-3</v>
      </c>
      <c r="H6">
        <f t="shared" si="2"/>
        <v>0.64789960112997014</v>
      </c>
      <c r="J6">
        <f t="shared" si="3"/>
        <v>0.64789960112997014</v>
      </c>
    </row>
    <row r="7" spans="1:10" x14ac:dyDescent="0.2">
      <c r="A7" s="3">
        <v>5</v>
      </c>
      <c r="B7" s="3" t="s">
        <v>8</v>
      </c>
      <c r="C7" s="3">
        <v>0</v>
      </c>
      <c r="E7">
        <v>5</v>
      </c>
      <c r="F7">
        <f t="shared" si="0"/>
        <v>1</v>
      </c>
      <c r="G7">
        <f t="shared" si="1"/>
        <v>2.9705821480379905E-3</v>
      </c>
      <c r="H7">
        <f t="shared" si="2"/>
        <v>0.21982307895481129</v>
      </c>
      <c r="J7">
        <f t="shared" si="3"/>
        <v>2.7689359598892498</v>
      </c>
    </row>
    <row r="8" spans="1:10" x14ac:dyDescent="0.2">
      <c r="A8" s="3">
        <v>6</v>
      </c>
      <c r="B8" s="3" t="s">
        <v>9</v>
      </c>
      <c r="C8" s="3">
        <v>0</v>
      </c>
    </row>
    <row r="9" spans="1:10" x14ac:dyDescent="0.2">
      <c r="A9" s="3">
        <v>7</v>
      </c>
      <c r="B9" s="3" t="s">
        <v>10</v>
      </c>
      <c r="C9" s="3">
        <v>0</v>
      </c>
      <c r="E9" t="s">
        <v>86</v>
      </c>
      <c r="F9">
        <v>6</v>
      </c>
      <c r="G9">
        <f xml:space="preserve"> 1 - G2 - G3 - G4</f>
        <v>3.9056805758017482E-2</v>
      </c>
      <c r="H9">
        <f>G9*74</f>
        <v>2.8902036260932937</v>
      </c>
      <c r="J9">
        <f t="shared" si="3"/>
        <v>3.3460734046048595</v>
      </c>
    </row>
    <row r="10" spans="1:10" x14ac:dyDescent="0.2">
      <c r="A10" s="3">
        <v>8</v>
      </c>
      <c r="B10" s="3" t="s">
        <v>11</v>
      </c>
      <c r="C10" s="3">
        <v>0</v>
      </c>
    </row>
    <row r="11" spans="1:10" x14ac:dyDescent="0.2">
      <c r="A11" s="3">
        <v>9</v>
      </c>
      <c r="B11" s="3" t="s">
        <v>12</v>
      </c>
      <c r="C11" s="3">
        <v>0</v>
      </c>
    </row>
    <row r="12" spans="1:10" x14ac:dyDescent="0.2">
      <c r="A12" s="3">
        <v>10</v>
      </c>
      <c r="B12" s="3" t="s">
        <v>13</v>
      </c>
      <c r="C12" s="3">
        <v>0</v>
      </c>
      <c r="E12" t="s">
        <v>80</v>
      </c>
      <c r="J12" t="s">
        <v>101</v>
      </c>
    </row>
    <row r="13" spans="1:10" x14ac:dyDescent="0.2">
      <c r="A13" s="3">
        <v>11</v>
      </c>
      <c r="B13" s="3" t="s">
        <v>14</v>
      </c>
      <c r="C13" s="3">
        <v>0</v>
      </c>
      <c r="E13">
        <f>AVERAGE(C3:C76)</f>
        <v>0.51351351351351349</v>
      </c>
      <c r="J13">
        <f>J2+J3+J4+J9</f>
        <v>6.9674832861571172</v>
      </c>
    </row>
    <row r="14" spans="1:10" x14ac:dyDescent="0.2">
      <c r="A14" s="3">
        <v>12</v>
      </c>
      <c r="B14" s="3" t="s">
        <v>15</v>
      </c>
      <c r="C14" s="3">
        <v>0</v>
      </c>
    </row>
    <row r="15" spans="1:10" x14ac:dyDescent="0.2">
      <c r="A15" s="3">
        <v>13</v>
      </c>
      <c r="B15" s="3" t="s">
        <v>16</v>
      </c>
      <c r="C15" s="3">
        <v>0</v>
      </c>
      <c r="E15" t="s">
        <v>97</v>
      </c>
    </row>
    <row r="16" spans="1:10" x14ac:dyDescent="0.2">
      <c r="A16" s="3">
        <v>14</v>
      </c>
      <c r="B16" s="3" t="s">
        <v>17</v>
      </c>
      <c r="C16" s="3">
        <v>0</v>
      </c>
      <c r="E16">
        <v>1</v>
      </c>
    </row>
    <row r="17" spans="1:8" x14ac:dyDescent="0.2">
      <c r="A17" s="3">
        <v>15</v>
      </c>
      <c r="B17" s="3" t="s">
        <v>18</v>
      </c>
      <c r="C17" s="3">
        <v>0</v>
      </c>
    </row>
    <row r="18" spans="1:8" x14ac:dyDescent="0.2">
      <c r="A18" s="3">
        <v>16</v>
      </c>
      <c r="B18" s="3" t="s">
        <v>19</v>
      </c>
      <c r="C18" s="3">
        <v>0</v>
      </c>
      <c r="E18" t="s">
        <v>98</v>
      </c>
      <c r="G18" s="1" t="s">
        <v>108</v>
      </c>
      <c r="H18" s="1" t="s">
        <v>84</v>
      </c>
    </row>
    <row r="19" spans="1:8" x14ac:dyDescent="0.2">
      <c r="A19" s="3">
        <v>17</v>
      </c>
      <c r="B19" s="3" t="s">
        <v>20</v>
      </c>
      <c r="C19" s="3">
        <v>0</v>
      </c>
      <c r="E19">
        <f>E16/(E16 + E13)</f>
        <v>0.6607142857142857</v>
      </c>
      <c r="G19" t="s">
        <v>104</v>
      </c>
      <c r="H19">
        <f>1 - _xlfn.CHISQ.DIST(J13,3,TRUE)</f>
        <v>7.2941444138632683E-2</v>
      </c>
    </row>
    <row r="20" spans="1:8" x14ac:dyDescent="0.2">
      <c r="A20" s="3">
        <v>18</v>
      </c>
      <c r="B20" s="3" t="s">
        <v>21</v>
      </c>
      <c r="C20" s="3">
        <v>3</v>
      </c>
    </row>
    <row r="21" spans="1:8" x14ac:dyDescent="0.2">
      <c r="A21" s="3">
        <v>19</v>
      </c>
      <c r="B21" s="3" t="s">
        <v>22</v>
      </c>
      <c r="C21" s="3">
        <v>0</v>
      </c>
    </row>
    <row r="22" spans="1:8" x14ac:dyDescent="0.2">
      <c r="A22" s="3">
        <v>20</v>
      </c>
      <c r="B22" s="3" t="s">
        <v>23</v>
      </c>
      <c r="C22" s="3">
        <v>0</v>
      </c>
    </row>
    <row r="23" spans="1:8" x14ac:dyDescent="0.2">
      <c r="A23" s="3">
        <v>21</v>
      </c>
      <c r="B23" s="3" t="s">
        <v>24</v>
      </c>
      <c r="C23" s="3">
        <v>0</v>
      </c>
    </row>
    <row r="24" spans="1:8" x14ac:dyDescent="0.2">
      <c r="A24" s="3">
        <v>22</v>
      </c>
      <c r="B24" s="3" t="s">
        <v>25</v>
      </c>
      <c r="C24" s="3">
        <v>1</v>
      </c>
    </row>
    <row r="25" spans="1:8" x14ac:dyDescent="0.2">
      <c r="A25" s="3">
        <v>23</v>
      </c>
      <c r="B25" s="3" t="s">
        <v>26</v>
      </c>
      <c r="C25" s="3">
        <v>0</v>
      </c>
    </row>
    <row r="26" spans="1:8" x14ac:dyDescent="0.2">
      <c r="A26" s="3">
        <v>24</v>
      </c>
      <c r="B26" s="3" t="s">
        <v>27</v>
      </c>
      <c r="C26" s="3">
        <v>1</v>
      </c>
    </row>
    <row r="27" spans="1:8" x14ac:dyDescent="0.2">
      <c r="A27" s="3">
        <v>25</v>
      </c>
      <c r="B27" s="3" t="s">
        <v>28</v>
      </c>
      <c r="C27" s="3">
        <v>2</v>
      </c>
    </row>
    <row r="28" spans="1:8" x14ac:dyDescent="0.2">
      <c r="A28" s="3">
        <v>26</v>
      </c>
      <c r="B28" s="3" t="s">
        <v>29</v>
      </c>
      <c r="C28" s="3">
        <v>2</v>
      </c>
    </row>
    <row r="29" spans="1:8" x14ac:dyDescent="0.2">
      <c r="A29" s="3">
        <v>27</v>
      </c>
      <c r="B29" s="3" t="s">
        <v>30</v>
      </c>
      <c r="C29" s="3">
        <v>3</v>
      </c>
    </row>
    <row r="30" spans="1:8" x14ac:dyDescent="0.2">
      <c r="A30" s="3">
        <v>28</v>
      </c>
      <c r="B30" s="3" t="s">
        <v>31</v>
      </c>
      <c r="C30" s="3">
        <v>1</v>
      </c>
    </row>
    <row r="31" spans="1:8" x14ac:dyDescent="0.2">
      <c r="A31" s="3">
        <v>29</v>
      </c>
      <c r="B31" s="3" t="s">
        <v>32</v>
      </c>
      <c r="C31" s="3">
        <v>0</v>
      </c>
    </row>
    <row r="32" spans="1:8" x14ac:dyDescent="0.2">
      <c r="A32" s="3">
        <v>30</v>
      </c>
      <c r="B32" s="3" t="s">
        <v>33</v>
      </c>
      <c r="C32" s="3">
        <v>0</v>
      </c>
    </row>
    <row r="33" spans="1:3" x14ac:dyDescent="0.2">
      <c r="A33" s="3">
        <v>31</v>
      </c>
      <c r="B33" s="3" t="s">
        <v>34</v>
      </c>
      <c r="C33" s="3">
        <v>0</v>
      </c>
    </row>
    <row r="34" spans="1:3" x14ac:dyDescent="0.2">
      <c r="A34" s="3">
        <v>32</v>
      </c>
      <c r="B34" s="3" t="s">
        <v>35</v>
      </c>
      <c r="C34" s="3">
        <v>0</v>
      </c>
    </row>
    <row r="35" spans="1:3" x14ac:dyDescent="0.2">
      <c r="A35" s="3">
        <v>33</v>
      </c>
      <c r="B35" s="3" t="s">
        <v>36</v>
      </c>
      <c r="C35" s="3">
        <v>1</v>
      </c>
    </row>
    <row r="36" spans="1:3" x14ac:dyDescent="0.2">
      <c r="A36" s="3">
        <v>34</v>
      </c>
      <c r="B36" s="3" t="s">
        <v>37</v>
      </c>
      <c r="C36" s="3">
        <v>2</v>
      </c>
    </row>
    <row r="37" spans="1:3" x14ac:dyDescent="0.2">
      <c r="A37" s="3">
        <v>35</v>
      </c>
      <c r="B37" s="3" t="s">
        <v>38</v>
      </c>
      <c r="C37" s="3">
        <v>0</v>
      </c>
    </row>
    <row r="38" spans="1:3" x14ac:dyDescent="0.2">
      <c r="A38" s="3">
        <v>36</v>
      </c>
      <c r="B38" s="3" t="s">
        <v>39</v>
      </c>
      <c r="C38" s="3">
        <v>0</v>
      </c>
    </row>
    <row r="39" spans="1:3" x14ac:dyDescent="0.2">
      <c r="A39" s="3">
        <v>37</v>
      </c>
      <c r="B39" s="3" t="s">
        <v>40</v>
      </c>
      <c r="C39" s="3">
        <v>0</v>
      </c>
    </row>
    <row r="40" spans="1:3" x14ac:dyDescent="0.2">
      <c r="A40" s="3">
        <v>38</v>
      </c>
      <c r="B40" s="3" t="s">
        <v>41</v>
      </c>
      <c r="C40" s="3">
        <v>0</v>
      </c>
    </row>
    <row r="41" spans="1:3" x14ac:dyDescent="0.2">
      <c r="A41" s="3">
        <v>39</v>
      </c>
      <c r="B41" s="3" t="s">
        <v>42</v>
      </c>
      <c r="C41" s="3">
        <v>0</v>
      </c>
    </row>
    <row r="42" spans="1:3" x14ac:dyDescent="0.2">
      <c r="A42" s="3">
        <v>40</v>
      </c>
      <c r="B42" s="3" t="s">
        <v>43</v>
      </c>
      <c r="C42" s="3">
        <v>1</v>
      </c>
    </row>
    <row r="43" spans="1:3" x14ac:dyDescent="0.2">
      <c r="A43" s="3">
        <v>41</v>
      </c>
      <c r="B43" s="3" t="s">
        <v>44</v>
      </c>
      <c r="C43" s="3">
        <v>1</v>
      </c>
    </row>
    <row r="44" spans="1:3" x14ac:dyDescent="0.2">
      <c r="A44" s="3">
        <v>42</v>
      </c>
      <c r="B44" s="3" t="s">
        <v>45</v>
      </c>
      <c r="C44" s="3">
        <v>0</v>
      </c>
    </row>
    <row r="45" spans="1:3" x14ac:dyDescent="0.2">
      <c r="A45" s="3">
        <v>43</v>
      </c>
      <c r="B45" s="3" t="s">
        <v>46</v>
      </c>
      <c r="C45" s="3">
        <v>0</v>
      </c>
    </row>
    <row r="46" spans="1:3" x14ac:dyDescent="0.2">
      <c r="A46" s="3">
        <v>44</v>
      </c>
      <c r="B46" s="3" t="s">
        <v>47</v>
      </c>
      <c r="C46" s="3">
        <v>0</v>
      </c>
    </row>
    <row r="47" spans="1:3" x14ac:dyDescent="0.2">
      <c r="A47" s="3">
        <v>45</v>
      </c>
      <c r="B47" s="3" t="s">
        <v>48</v>
      </c>
      <c r="C47" s="3">
        <v>0</v>
      </c>
    </row>
    <row r="48" spans="1:3" x14ac:dyDescent="0.2">
      <c r="A48" s="3">
        <v>46</v>
      </c>
      <c r="B48" s="3" t="s">
        <v>49</v>
      </c>
      <c r="C48" s="3">
        <v>0</v>
      </c>
    </row>
    <row r="49" spans="1:3" x14ac:dyDescent="0.2">
      <c r="A49" s="3">
        <v>47</v>
      </c>
      <c r="B49" s="3" t="s">
        <v>50</v>
      </c>
      <c r="C49" s="3">
        <v>0</v>
      </c>
    </row>
    <row r="50" spans="1:3" x14ac:dyDescent="0.2">
      <c r="A50" s="3">
        <v>48</v>
      </c>
      <c r="B50" s="3" t="s">
        <v>51</v>
      </c>
      <c r="C50" s="3">
        <v>0</v>
      </c>
    </row>
    <row r="51" spans="1:3" x14ac:dyDescent="0.2">
      <c r="A51" s="3">
        <v>49</v>
      </c>
      <c r="B51" s="3" t="s">
        <v>52</v>
      </c>
      <c r="C51" s="3">
        <v>0</v>
      </c>
    </row>
    <row r="52" spans="1:3" x14ac:dyDescent="0.2">
      <c r="A52" s="3">
        <v>50</v>
      </c>
      <c r="B52" s="3" t="s">
        <v>53</v>
      </c>
      <c r="C52" s="3">
        <v>0</v>
      </c>
    </row>
    <row r="53" spans="1:3" x14ac:dyDescent="0.2">
      <c r="A53" s="3">
        <v>51</v>
      </c>
      <c r="B53" s="3" t="s">
        <v>54</v>
      </c>
      <c r="C53" s="3">
        <v>0</v>
      </c>
    </row>
    <row r="54" spans="1:3" x14ac:dyDescent="0.2">
      <c r="A54" s="3">
        <v>52</v>
      </c>
      <c r="B54" s="3" t="s">
        <v>55</v>
      </c>
      <c r="C54" s="3">
        <v>0</v>
      </c>
    </row>
    <row r="55" spans="1:3" x14ac:dyDescent="0.2">
      <c r="A55" s="3">
        <v>53</v>
      </c>
      <c r="B55" s="3" t="s">
        <v>56</v>
      </c>
      <c r="C55" s="3">
        <v>3</v>
      </c>
    </row>
    <row r="56" spans="1:3" x14ac:dyDescent="0.2">
      <c r="A56" s="3">
        <v>54</v>
      </c>
      <c r="B56" s="3" t="s">
        <v>57</v>
      </c>
      <c r="C56" s="3">
        <v>0</v>
      </c>
    </row>
    <row r="57" spans="1:3" x14ac:dyDescent="0.2">
      <c r="A57" s="3">
        <v>55</v>
      </c>
      <c r="B57" s="3" t="s">
        <v>20</v>
      </c>
      <c r="C57" s="3">
        <v>5</v>
      </c>
    </row>
    <row r="58" spans="1:3" x14ac:dyDescent="0.2">
      <c r="A58" s="3">
        <v>56</v>
      </c>
      <c r="B58" s="3" t="s">
        <v>58</v>
      </c>
      <c r="C58" s="3">
        <v>2</v>
      </c>
    </row>
    <row r="59" spans="1:3" x14ac:dyDescent="0.2">
      <c r="A59" s="3">
        <v>57</v>
      </c>
      <c r="B59" s="3" t="s">
        <v>59</v>
      </c>
      <c r="C59" s="3">
        <v>0</v>
      </c>
    </row>
    <row r="60" spans="1:3" x14ac:dyDescent="0.2">
      <c r="A60" s="3">
        <v>58</v>
      </c>
      <c r="B60" s="3" t="s">
        <v>60</v>
      </c>
      <c r="C60" s="3">
        <v>1</v>
      </c>
    </row>
    <row r="61" spans="1:3" x14ac:dyDescent="0.2">
      <c r="A61" s="3">
        <v>59</v>
      </c>
      <c r="B61" s="3" t="s">
        <v>61</v>
      </c>
      <c r="C61" s="3">
        <v>0</v>
      </c>
    </row>
    <row r="62" spans="1:3" x14ac:dyDescent="0.2">
      <c r="A62" s="3">
        <v>60</v>
      </c>
      <c r="B62" s="3" t="s">
        <v>62</v>
      </c>
      <c r="C62" s="3">
        <v>3</v>
      </c>
    </row>
    <row r="63" spans="1:3" x14ac:dyDescent="0.2">
      <c r="A63" s="3">
        <v>61</v>
      </c>
      <c r="B63" s="3" t="s">
        <v>63</v>
      </c>
      <c r="C63" s="3">
        <v>3</v>
      </c>
    </row>
    <row r="64" spans="1:3" x14ac:dyDescent="0.2">
      <c r="A64" s="3">
        <v>62</v>
      </c>
      <c r="B64" s="3" t="s">
        <v>64</v>
      </c>
      <c r="C64" s="3">
        <v>0</v>
      </c>
    </row>
    <row r="65" spans="1:3" x14ac:dyDescent="0.2">
      <c r="A65" s="3">
        <v>63</v>
      </c>
      <c r="B65" s="3" t="s">
        <v>65</v>
      </c>
      <c r="C65" s="3">
        <v>0</v>
      </c>
    </row>
    <row r="66" spans="1:3" x14ac:dyDescent="0.2">
      <c r="A66" s="3">
        <v>64</v>
      </c>
      <c r="B66" s="3" t="s">
        <v>66</v>
      </c>
      <c r="C66" s="3">
        <v>0</v>
      </c>
    </row>
    <row r="67" spans="1:3" x14ac:dyDescent="0.2">
      <c r="A67" s="3">
        <v>65</v>
      </c>
      <c r="B67" s="3" t="s">
        <v>67</v>
      </c>
      <c r="C67" s="3">
        <v>0</v>
      </c>
    </row>
    <row r="68" spans="1:3" x14ac:dyDescent="0.2">
      <c r="A68" s="3">
        <v>66</v>
      </c>
      <c r="B68" s="3" t="s">
        <v>68</v>
      </c>
      <c r="C68" s="3">
        <v>0</v>
      </c>
    </row>
    <row r="69" spans="1:3" x14ac:dyDescent="0.2">
      <c r="A69" s="3">
        <v>67</v>
      </c>
      <c r="B69" s="3" t="s">
        <v>69</v>
      </c>
      <c r="C69" s="3">
        <v>0</v>
      </c>
    </row>
    <row r="70" spans="1:3" x14ac:dyDescent="0.2">
      <c r="A70" s="3">
        <v>68</v>
      </c>
      <c r="B70" s="3" t="s">
        <v>70</v>
      </c>
      <c r="C70" s="3">
        <v>0</v>
      </c>
    </row>
    <row r="71" spans="1:3" x14ac:dyDescent="0.2">
      <c r="A71" s="3">
        <v>69</v>
      </c>
      <c r="B71" s="3" t="s">
        <v>71</v>
      </c>
      <c r="C71" s="3">
        <v>1</v>
      </c>
    </row>
    <row r="72" spans="1:3" x14ac:dyDescent="0.2">
      <c r="A72" s="3">
        <v>70</v>
      </c>
      <c r="B72" s="3" t="s">
        <v>72</v>
      </c>
      <c r="C72" s="3">
        <v>0</v>
      </c>
    </row>
    <row r="73" spans="1:3" x14ac:dyDescent="0.2">
      <c r="A73" s="3">
        <v>71</v>
      </c>
      <c r="B73" s="3" t="s">
        <v>73</v>
      </c>
      <c r="C73" s="3">
        <v>0</v>
      </c>
    </row>
    <row r="74" spans="1:3" x14ac:dyDescent="0.2">
      <c r="A74" s="3">
        <v>72</v>
      </c>
      <c r="B74" s="3" t="s">
        <v>74</v>
      </c>
      <c r="C74" s="3">
        <v>1</v>
      </c>
    </row>
    <row r="75" spans="1:3" x14ac:dyDescent="0.2">
      <c r="A75" s="3">
        <v>73</v>
      </c>
      <c r="B75" s="3" t="s">
        <v>75</v>
      </c>
      <c r="C75" s="3">
        <v>0</v>
      </c>
    </row>
    <row r="76" spans="1:3" x14ac:dyDescent="0.2">
      <c r="A76" s="3">
        <v>74</v>
      </c>
      <c r="B76" s="3" t="s">
        <v>76</v>
      </c>
      <c r="C76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7164-B56B-6B46-93EF-AAE867C002B9}">
  <dimension ref="A1:L76"/>
  <sheetViews>
    <sheetView workbookViewId="0">
      <selection activeCell="I15" sqref="I15"/>
    </sheetView>
  </sheetViews>
  <sheetFormatPr baseColWidth="10" defaultRowHeight="16" x14ac:dyDescent="0.2"/>
  <cols>
    <col min="7" max="7" width="17" customWidth="1"/>
  </cols>
  <sheetData>
    <row r="1" spans="1:12" x14ac:dyDescent="0.2">
      <c r="A1" s="3" t="s">
        <v>94</v>
      </c>
      <c r="B1" s="3"/>
      <c r="C1" s="3"/>
      <c r="E1" t="s">
        <v>77</v>
      </c>
      <c r="F1" t="s">
        <v>3</v>
      </c>
      <c r="G1" t="s">
        <v>78</v>
      </c>
      <c r="H1" t="s">
        <v>79</v>
      </c>
      <c r="J1" t="s">
        <v>83</v>
      </c>
    </row>
    <row r="2" spans="1:12" x14ac:dyDescent="0.2">
      <c r="A2" s="3" t="s">
        <v>95</v>
      </c>
      <c r="B2" s="3" t="s">
        <v>2</v>
      </c>
      <c r="C2" s="3" t="s">
        <v>3</v>
      </c>
      <c r="E2" s="3">
        <v>0</v>
      </c>
      <c r="F2">
        <f>COUNTIF(C:C,E2)</f>
        <v>68</v>
      </c>
      <c r="G2">
        <f>COMBIN(E2 + E$16 - 1, E2)*(1 - E$19)^E2*E$19^E$16</f>
        <v>0.89156626506024095</v>
      </c>
      <c r="H2">
        <f>G2*74</f>
        <v>65.975903614457835</v>
      </c>
      <c r="J2">
        <f>(H2 - F2)^2/H2</f>
        <v>6.2097916868349742E-2</v>
      </c>
    </row>
    <row r="3" spans="1:12" x14ac:dyDescent="0.2">
      <c r="A3" s="3">
        <v>1</v>
      </c>
      <c r="B3" s="3" t="s">
        <v>4</v>
      </c>
      <c r="C3" s="3">
        <v>0</v>
      </c>
      <c r="E3">
        <v>1</v>
      </c>
      <c r="F3">
        <f t="shared" ref="F3:F4" si="0">COUNTIF(C:C,E3)</f>
        <v>3</v>
      </c>
      <c r="G3">
        <f t="shared" ref="G3:G4" si="1">COMBIN(E3 + E$16 - 1, E3)*(1 - E$19)^E3*E$19^E$16</f>
        <v>9.6675860066773131E-2</v>
      </c>
      <c r="H3">
        <f t="shared" ref="H3:H4" si="2">G3*74</f>
        <v>7.1540136449412115</v>
      </c>
      <c r="J3">
        <f t="shared" ref="J3:J8" si="3">(H3 - F3)^2/H3</f>
        <v>2.4120487070303276</v>
      </c>
    </row>
    <row r="4" spans="1:12" x14ac:dyDescent="0.2">
      <c r="A4" s="3">
        <v>2</v>
      </c>
      <c r="B4" s="3" t="s">
        <v>5</v>
      </c>
      <c r="C4" s="3">
        <v>0</v>
      </c>
      <c r="E4">
        <v>2</v>
      </c>
      <c r="F4">
        <f t="shared" si="0"/>
        <v>3</v>
      </c>
      <c r="G4">
        <f t="shared" si="1"/>
        <v>1.0482924585553714E-2</v>
      </c>
      <c r="H4">
        <f t="shared" si="2"/>
        <v>0.77573641933097481</v>
      </c>
      <c r="J4">
        <f t="shared" si="3"/>
        <v>6.3776153252639336</v>
      </c>
    </row>
    <row r="5" spans="1:12" x14ac:dyDescent="0.2">
      <c r="A5" s="3">
        <v>3</v>
      </c>
      <c r="B5" s="3" t="s">
        <v>6</v>
      </c>
      <c r="C5" s="3">
        <v>0</v>
      </c>
    </row>
    <row r="6" spans="1:12" x14ac:dyDescent="0.2">
      <c r="A6" s="3">
        <v>4</v>
      </c>
      <c r="B6" s="3" t="s">
        <v>7</v>
      </c>
      <c r="C6" s="3">
        <v>0</v>
      </c>
      <c r="E6" t="s">
        <v>92</v>
      </c>
      <c r="F6">
        <v>3</v>
      </c>
      <c r="G6">
        <f xml:space="preserve"> 1 - G2 - G3</f>
        <v>1.1757874872985921E-2</v>
      </c>
      <c r="H6">
        <f>G6*74</f>
        <v>0.87008274060095814</v>
      </c>
      <c r="J6">
        <f t="shared" si="3"/>
        <v>5.2139265844447999</v>
      </c>
    </row>
    <row r="7" spans="1:12" x14ac:dyDescent="0.2">
      <c r="A7" s="3">
        <v>5</v>
      </c>
      <c r="B7" s="3" t="s">
        <v>8</v>
      </c>
      <c r="C7" s="3">
        <v>0</v>
      </c>
    </row>
    <row r="8" spans="1:12" x14ac:dyDescent="0.2">
      <c r="A8" s="3">
        <v>6</v>
      </c>
      <c r="B8" s="3" t="s">
        <v>9</v>
      </c>
      <c r="C8" s="3">
        <v>0</v>
      </c>
      <c r="E8" t="s">
        <v>90</v>
      </c>
      <c r="F8">
        <v>6</v>
      </c>
      <c r="G8">
        <f xml:space="preserve"> 1 - G2</f>
        <v>0.10843373493975905</v>
      </c>
      <c r="H8">
        <f>G8*74</f>
        <v>8.024096385542169</v>
      </c>
      <c r="J8">
        <f t="shared" si="3"/>
        <v>0.51058287202865538</v>
      </c>
    </row>
    <row r="9" spans="1:12" x14ac:dyDescent="0.2">
      <c r="A9" s="3">
        <v>7</v>
      </c>
      <c r="B9" s="3" t="s">
        <v>10</v>
      </c>
      <c r="C9" s="3">
        <v>0</v>
      </c>
    </row>
    <row r="10" spans="1:12" x14ac:dyDescent="0.2">
      <c r="A10" s="3">
        <v>8</v>
      </c>
      <c r="B10" s="3" t="s">
        <v>11</v>
      </c>
      <c r="C10" s="3">
        <v>0</v>
      </c>
    </row>
    <row r="11" spans="1:12" x14ac:dyDescent="0.2">
      <c r="A11" s="3">
        <v>9</v>
      </c>
      <c r="B11" s="3" t="s">
        <v>12</v>
      </c>
      <c r="C11" s="3">
        <v>0</v>
      </c>
    </row>
    <row r="12" spans="1:12" x14ac:dyDescent="0.2">
      <c r="A12" s="3">
        <v>10</v>
      </c>
      <c r="B12" s="3" t="s">
        <v>13</v>
      </c>
      <c r="C12" s="3">
        <v>0</v>
      </c>
      <c r="E12" t="s">
        <v>80</v>
      </c>
      <c r="J12" t="s">
        <v>101</v>
      </c>
      <c r="L12" t="s">
        <v>114</v>
      </c>
    </row>
    <row r="13" spans="1:12" x14ac:dyDescent="0.2">
      <c r="A13" s="3">
        <v>11</v>
      </c>
      <c r="B13" s="3" t="s">
        <v>14</v>
      </c>
      <c r="C13" s="3">
        <v>0</v>
      </c>
      <c r="E13">
        <f>AVERAGE(C3:C76)</f>
        <v>0.12162162162162163</v>
      </c>
      <c r="J13">
        <f>J2+J3+J6</f>
        <v>7.6880732083434768</v>
      </c>
      <c r="L13">
        <f>J2+J8</f>
        <v>0.57268078889700513</v>
      </c>
    </row>
    <row r="14" spans="1:12" x14ac:dyDescent="0.2">
      <c r="A14" s="3">
        <v>12</v>
      </c>
      <c r="B14" s="3" t="s">
        <v>15</v>
      </c>
      <c r="C14" s="3">
        <v>0</v>
      </c>
    </row>
    <row r="15" spans="1:12" x14ac:dyDescent="0.2">
      <c r="A15" s="3">
        <v>13</v>
      </c>
      <c r="B15" s="3" t="s">
        <v>16</v>
      </c>
      <c r="C15" s="3">
        <v>0</v>
      </c>
      <c r="E15" t="s">
        <v>97</v>
      </c>
      <c r="G15" s="1" t="s">
        <v>108</v>
      </c>
      <c r="H15" s="1" t="s">
        <v>84</v>
      </c>
      <c r="I15" s="1" t="s">
        <v>115</v>
      </c>
    </row>
    <row r="16" spans="1:12" x14ac:dyDescent="0.2">
      <c r="A16" s="3">
        <v>14</v>
      </c>
      <c r="B16" s="3" t="s">
        <v>17</v>
      </c>
      <c r="C16" s="3">
        <v>0</v>
      </c>
      <c r="E16">
        <v>1</v>
      </c>
      <c r="G16" t="s">
        <v>104</v>
      </c>
      <c r="H16">
        <f xml:space="preserve"> 1 - _xlfn.CHISQ.DIST(J13,2,TRUE)</f>
        <v>2.1407015059087264E-2</v>
      </c>
      <c r="I16">
        <f>1 - _xlfn.CHISQ.DIST(L13,1,TRUE)</f>
        <v>0.44919560448852702</v>
      </c>
    </row>
    <row r="17" spans="1:5" x14ac:dyDescent="0.2">
      <c r="A17" s="3">
        <v>15</v>
      </c>
      <c r="B17" s="3" t="s">
        <v>18</v>
      </c>
      <c r="C17" s="3">
        <v>0</v>
      </c>
    </row>
    <row r="18" spans="1:5" x14ac:dyDescent="0.2">
      <c r="A18" s="3">
        <v>16</v>
      </c>
      <c r="B18" s="3" t="s">
        <v>19</v>
      </c>
      <c r="C18" s="3">
        <v>0</v>
      </c>
      <c r="E18" t="s">
        <v>98</v>
      </c>
    </row>
    <row r="19" spans="1:5" x14ac:dyDescent="0.2">
      <c r="A19" s="3">
        <v>17</v>
      </c>
      <c r="B19" s="3" t="s">
        <v>20</v>
      </c>
      <c r="C19" s="3">
        <v>0</v>
      </c>
      <c r="E19">
        <f>E16/(E16 + E13)</f>
        <v>0.89156626506024095</v>
      </c>
    </row>
    <row r="20" spans="1:5" x14ac:dyDescent="0.2">
      <c r="A20" s="3">
        <v>18</v>
      </c>
      <c r="B20" s="3" t="s">
        <v>21</v>
      </c>
      <c r="C20" s="3">
        <v>0</v>
      </c>
    </row>
    <row r="21" spans="1:5" x14ac:dyDescent="0.2">
      <c r="A21" s="3">
        <v>19</v>
      </c>
      <c r="B21" s="3" t="s">
        <v>22</v>
      </c>
      <c r="C21" s="3">
        <v>0</v>
      </c>
    </row>
    <row r="22" spans="1:5" x14ac:dyDescent="0.2">
      <c r="A22" s="3">
        <v>20</v>
      </c>
      <c r="B22" s="3" t="s">
        <v>23</v>
      </c>
      <c r="C22" s="3">
        <v>0</v>
      </c>
    </row>
    <row r="23" spans="1:5" x14ac:dyDescent="0.2">
      <c r="A23" s="3">
        <v>21</v>
      </c>
      <c r="B23" s="3" t="s">
        <v>24</v>
      </c>
      <c r="C23" s="3">
        <v>0</v>
      </c>
    </row>
    <row r="24" spans="1:5" x14ac:dyDescent="0.2">
      <c r="A24" s="3">
        <v>22</v>
      </c>
      <c r="B24" s="3" t="s">
        <v>25</v>
      </c>
      <c r="C24" s="3">
        <v>0</v>
      </c>
    </row>
    <row r="25" spans="1:5" x14ac:dyDescent="0.2">
      <c r="A25" s="3">
        <v>23</v>
      </c>
      <c r="B25" s="3" t="s">
        <v>26</v>
      </c>
      <c r="C25" s="3">
        <v>0</v>
      </c>
    </row>
    <row r="26" spans="1:5" x14ac:dyDescent="0.2">
      <c r="A26" s="3">
        <v>24</v>
      </c>
      <c r="B26" s="3" t="s">
        <v>27</v>
      </c>
      <c r="C26" s="3">
        <v>0</v>
      </c>
    </row>
    <row r="27" spans="1:5" x14ac:dyDescent="0.2">
      <c r="A27" s="3">
        <v>25</v>
      </c>
      <c r="B27" s="3" t="s">
        <v>28</v>
      </c>
      <c r="C27" s="3">
        <v>0</v>
      </c>
    </row>
    <row r="28" spans="1:5" x14ac:dyDescent="0.2">
      <c r="A28" s="3">
        <v>26</v>
      </c>
      <c r="B28" s="3" t="s">
        <v>29</v>
      </c>
      <c r="C28" s="3">
        <v>1</v>
      </c>
    </row>
    <row r="29" spans="1:5" x14ac:dyDescent="0.2">
      <c r="A29" s="3">
        <v>27</v>
      </c>
      <c r="B29" s="3" t="s">
        <v>30</v>
      </c>
      <c r="C29" s="3">
        <v>0</v>
      </c>
    </row>
    <row r="30" spans="1:5" x14ac:dyDescent="0.2">
      <c r="A30" s="3">
        <v>28</v>
      </c>
      <c r="B30" s="3" t="s">
        <v>31</v>
      </c>
      <c r="C30" s="3">
        <v>0</v>
      </c>
    </row>
    <row r="31" spans="1:5" x14ac:dyDescent="0.2">
      <c r="A31" s="3">
        <v>29</v>
      </c>
      <c r="B31" s="3" t="s">
        <v>32</v>
      </c>
      <c r="C31" s="3">
        <v>0</v>
      </c>
    </row>
    <row r="32" spans="1:5" x14ac:dyDescent="0.2">
      <c r="A32" s="3">
        <v>30</v>
      </c>
      <c r="B32" s="3" t="s">
        <v>33</v>
      </c>
      <c r="C32" s="3">
        <v>0</v>
      </c>
    </row>
    <row r="33" spans="1:3" x14ac:dyDescent="0.2">
      <c r="A33" s="3">
        <v>31</v>
      </c>
      <c r="B33" s="3" t="s">
        <v>34</v>
      </c>
      <c r="C33" s="3">
        <v>0</v>
      </c>
    </row>
    <row r="34" spans="1:3" x14ac:dyDescent="0.2">
      <c r="A34" s="3">
        <v>32</v>
      </c>
      <c r="B34" s="3" t="s">
        <v>35</v>
      </c>
      <c r="C34" s="3">
        <v>0</v>
      </c>
    </row>
    <row r="35" spans="1:3" x14ac:dyDescent="0.2">
      <c r="A35" s="3">
        <v>33</v>
      </c>
      <c r="B35" s="3" t="s">
        <v>36</v>
      </c>
      <c r="C35" s="3">
        <v>0</v>
      </c>
    </row>
    <row r="36" spans="1:3" x14ac:dyDescent="0.2">
      <c r="A36" s="3">
        <v>34</v>
      </c>
      <c r="B36" s="3" t="s">
        <v>37</v>
      </c>
      <c r="C36" s="3">
        <v>0</v>
      </c>
    </row>
    <row r="37" spans="1:3" x14ac:dyDescent="0.2">
      <c r="A37" s="3">
        <v>35</v>
      </c>
      <c r="B37" s="3" t="s">
        <v>38</v>
      </c>
      <c r="C37" s="3">
        <v>0</v>
      </c>
    </row>
    <row r="38" spans="1:3" x14ac:dyDescent="0.2">
      <c r="A38" s="3">
        <v>36</v>
      </c>
      <c r="B38" s="3" t="s">
        <v>39</v>
      </c>
      <c r="C38" s="3">
        <v>0</v>
      </c>
    </row>
    <row r="39" spans="1:3" x14ac:dyDescent="0.2">
      <c r="A39" s="3">
        <v>37</v>
      </c>
      <c r="B39" s="3" t="s">
        <v>40</v>
      </c>
      <c r="C39" s="3">
        <v>0</v>
      </c>
    </row>
    <row r="40" spans="1:3" x14ac:dyDescent="0.2">
      <c r="A40" s="3">
        <v>38</v>
      </c>
      <c r="B40" s="3" t="s">
        <v>41</v>
      </c>
      <c r="C40" s="3">
        <v>0</v>
      </c>
    </row>
    <row r="41" spans="1:3" x14ac:dyDescent="0.2">
      <c r="A41" s="3">
        <v>39</v>
      </c>
      <c r="B41" s="3" t="s">
        <v>42</v>
      </c>
      <c r="C41" s="3">
        <v>0</v>
      </c>
    </row>
    <row r="42" spans="1:3" x14ac:dyDescent="0.2">
      <c r="A42" s="3">
        <v>40</v>
      </c>
      <c r="B42" s="3" t="s">
        <v>43</v>
      </c>
      <c r="C42" s="3">
        <v>0</v>
      </c>
    </row>
    <row r="43" spans="1:3" x14ac:dyDescent="0.2">
      <c r="A43" s="3">
        <v>41</v>
      </c>
      <c r="B43" s="3" t="s">
        <v>44</v>
      </c>
      <c r="C43" s="3">
        <v>0</v>
      </c>
    </row>
    <row r="44" spans="1:3" x14ac:dyDescent="0.2">
      <c r="A44" s="3">
        <v>42</v>
      </c>
      <c r="B44" s="3" t="s">
        <v>45</v>
      </c>
      <c r="C44" s="3">
        <v>0</v>
      </c>
    </row>
    <row r="45" spans="1:3" x14ac:dyDescent="0.2">
      <c r="A45" s="3">
        <v>43</v>
      </c>
      <c r="B45" s="3" t="s">
        <v>46</v>
      </c>
      <c r="C45" s="3">
        <v>0</v>
      </c>
    </row>
    <row r="46" spans="1:3" x14ac:dyDescent="0.2">
      <c r="A46" s="3">
        <v>44</v>
      </c>
      <c r="B46" s="3" t="s">
        <v>47</v>
      </c>
      <c r="C46" s="3">
        <v>0</v>
      </c>
    </row>
    <row r="47" spans="1:3" x14ac:dyDescent="0.2">
      <c r="A47" s="3">
        <v>45</v>
      </c>
      <c r="B47" s="3" t="s">
        <v>48</v>
      </c>
      <c r="C47" s="3">
        <v>0</v>
      </c>
    </row>
    <row r="48" spans="1:3" x14ac:dyDescent="0.2">
      <c r="A48" s="3">
        <v>46</v>
      </c>
      <c r="B48" s="3" t="s">
        <v>49</v>
      </c>
      <c r="C48" s="3">
        <v>0</v>
      </c>
    </row>
    <row r="49" spans="1:3" x14ac:dyDescent="0.2">
      <c r="A49" s="3">
        <v>47</v>
      </c>
      <c r="B49" s="3" t="s">
        <v>50</v>
      </c>
      <c r="C49" s="3">
        <v>0</v>
      </c>
    </row>
    <row r="50" spans="1:3" x14ac:dyDescent="0.2">
      <c r="A50" s="3">
        <v>48</v>
      </c>
      <c r="B50" s="3" t="s">
        <v>51</v>
      </c>
      <c r="C50" s="3">
        <v>0</v>
      </c>
    </row>
    <row r="51" spans="1:3" x14ac:dyDescent="0.2">
      <c r="A51" s="3">
        <v>49</v>
      </c>
      <c r="B51" s="3" t="s">
        <v>52</v>
      </c>
      <c r="C51" s="3">
        <v>0</v>
      </c>
    </row>
    <row r="52" spans="1:3" x14ac:dyDescent="0.2">
      <c r="A52" s="3">
        <v>50</v>
      </c>
      <c r="B52" s="3" t="s">
        <v>53</v>
      </c>
      <c r="C52" s="3">
        <v>0</v>
      </c>
    </row>
    <row r="53" spans="1:3" x14ac:dyDescent="0.2">
      <c r="A53" s="3">
        <v>51</v>
      </c>
      <c r="B53" s="3" t="s">
        <v>54</v>
      </c>
      <c r="C53" s="3">
        <v>0</v>
      </c>
    </row>
    <row r="54" spans="1:3" x14ac:dyDescent="0.2">
      <c r="A54" s="3">
        <v>52</v>
      </c>
      <c r="B54" s="3" t="s">
        <v>55</v>
      </c>
      <c r="C54" s="3">
        <v>0</v>
      </c>
    </row>
    <row r="55" spans="1:3" x14ac:dyDescent="0.2">
      <c r="A55" s="3">
        <v>53</v>
      </c>
      <c r="B55" s="3" t="s">
        <v>56</v>
      </c>
      <c r="C55" s="3">
        <v>2</v>
      </c>
    </row>
    <row r="56" spans="1:3" x14ac:dyDescent="0.2">
      <c r="A56" s="3">
        <v>54</v>
      </c>
      <c r="B56" s="3" t="s">
        <v>57</v>
      </c>
      <c r="C56" s="3">
        <v>2</v>
      </c>
    </row>
    <row r="57" spans="1:3" x14ac:dyDescent="0.2">
      <c r="A57" s="3">
        <v>55</v>
      </c>
      <c r="B57" s="3" t="s">
        <v>20</v>
      </c>
      <c r="C57" s="3">
        <v>2</v>
      </c>
    </row>
    <row r="58" spans="1:3" x14ac:dyDescent="0.2">
      <c r="A58" s="3">
        <v>56</v>
      </c>
      <c r="B58" s="3" t="s">
        <v>58</v>
      </c>
      <c r="C58" s="3">
        <v>0</v>
      </c>
    </row>
    <row r="59" spans="1:3" x14ac:dyDescent="0.2">
      <c r="A59" s="3">
        <v>57</v>
      </c>
      <c r="B59" s="3" t="s">
        <v>59</v>
      </c>
      <c r="C59" s="3">
        <v>0</v>
      </c>
    </row>
    <row r="60" spans="1:3" x14ac:dyDescent="0.2">
      <c r="A60" s="3">
        <v>58</v>
      </c>
      <c r="B60" s="3" t="s">
        <v>60</v>
      </c>
      <c r="C60" s="3">
        <v>0</v>
      </c>
    </row>
    <row r="61" spans="1:3" x14ac:dyDescent="0.2">
      <c r="A61" s="3">
        <v>59</v>
      </c>
      <c r="B61" s="3" t="s">
        <v>61</v>
      </c>
      <c r="C61" s="3">
        <v>0</v>
      </c>
    </row>
    <row r="62" spans="1:3" x14ac:dyDescent="0.2">
      <c r="A62" s="3">
        <v>60</v>
      </c>
      <c r="B62" s="3" t="s">
        <v>62</v>
      </c>
      <c r="C62" s="3">
        <v>0</v>
      </c>
    </row>
    <row r="63" spans="1:3" x14ac:dyDescent="0.2">
      <c r="A63" s="3">
        <v>61</v>
      </c>
      <c r="B63" s="3" t="s">
        <v>63</v>
      </c>
      <c r="C63" s="3">
        <v>0</v>
      </c>
    </row>
    <row r="64" spans="1:3" x14ac:dyDescent="0.2">
      <c r="A64" s="3">
        <v>62</v>
      </c>
      <c r="B64" s="3" t="s">
        <v>64</v>
      </c>
      <c r="C64" s="3">
        <v>1</v>
      </c>
    </row>
    <row r="65" spans="1:3" x14ac:dyDescent="0.2">
      <c r="A65" s="3">
        <v>63</v>
      </c>
      <c r="B65" s="3" t="s">
        <v>65</v>
      </c>
      <c r="C65" s="3">
        <v>0</v>
      </c>
    </row>
    <row r="66" spans="1:3" x14ac:dyDescent="0.2">
      <c r="A66" s="3">
        <v>64</v>
      </c>
      <c r="B66" s="3" t="s">
        <v>66</v>
      </c>
      <c r="C66" s="3">
        <v>0</v>
      </c>
    </row>
    <row r="67" spans="1:3" x14ac:dyDescent="0.2">
      <c r="A67" s="3">
        <v>65</v>
      </c>
      <c r="B67" s="3" t="s">
        <v>67</v>
      </c>
      <c r="C67" s="3">
        <v>0</v>
      </c>
    </row>
    <row r="68" spans="1:3" x14ac:dyDescent="0.2">
      <c r="A68" s="3">
        <v>66</v>
      </c>
      <c r="B68" s="3" t="s">
        <v>68</v>
      </c>
      <c r="C68" s="3">
        <v>0</v>
      </c>
    </row>
    <row r="69" spans="1:3" x14ac:dyDescent="0.2">
      <c r="A69" s="3">
        <v>67</v>
      </c>
      <c r="B69" s="3" t="s">
        <v>69</v>
      </c>
      <c r="C69" s="3">
        <v>0</v>
      </c>
    </row>
    <row r="70" spans="1:3" x14ac:dyDescent="0.2">
      <c r="A70" s="3">
        <v>68</v>
      </c>
      <c r="B70" s="3" t="s">
        <v>70</v>
      </c>
      <c r="C70" s="3">
        <v>0</v>
      </c>
    </row>
    <row r="71" spans="1:3" x14ac:dyDescent="0.2">
      <c r="A71" s="3">
        <v>69</v>
      </c>
      <c r="B71" s="3" t="s">
        <v>71</v>
      </c>
      <c r="C71" s="3">
        <v>0</v>
      </c>
    </row>
    <row r="72" spans="1:3" x14ac:dyDescent="0.2">
      <c r="A72" s="3">
        <v>70</v>
      </c>
      <c r="B72" s="3" t="s">
        <v>72</v>
      </c>
      <c r="C72" s="3">
        <v>0</v>
      </c>
    </row>
    <row r="73" spans="1:3" x14ac:dyDescent="0.2">
      <c r="A73" s="3">
        <v>71</v>
      </c>
      <c r="B73" s="3" t="s">
        <v>73</v>
      </c>
      <c r="C73" s="3">
        <v>0</v>
      </c>
    </row>
    <row r="74" spans="1:3" x14ac:dyDescent="0.2">
      <c r="A74" s="3">
        <v>72</v>
      </c>
      <c r="B74" s="3" t="s">
        <v>74</v>
      </c>
      <c r="C74" s="3">
        <v>1</v>
      </c>
    </row>
    <row r="75" spans="1:3" x14ac:dyDescent="0.2">
      <c r="A75" s="3">
        <v>73</v>
      </c>
      <c r="B75" s="3" t="s">
        <v>75</v>
      </c>
      <c r="C75" s="3">
        <v>0</v>
      </c>
    </row>
    <row r="76" spans="1:3" x14ac:dyDescent="0.2">
      <c r="A76" s="3">
        <v>74</v>
      </c>
      <c r="B76" s="3" t="s">
        <v>76</v>
      </c>
      <c r="C76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A553-9EDF-1541-BABB-886398B46658}">
  <dimension ref="A1:J76"/>
  <sheetViews>
    <sheetView workbookViewId="0">
      <selection activeCell="H18" sqref="H18"/>
    </sheetView>
  </sheetViews>
  <sheetFormatPr baseColWidth="10" defaultRowHeight="16" x14ac:dyDescent="0.2"/>
  <cols>
    <col min="7" max="7" width="15.83203125" customWidth="1"/>
  </cols>
  <sheetData>
    <row r="1" spans="1:10" x14ac:dyDescent="0.2">
      <c r="A1" s="3" t="s">
        <v>96</v>
      </c>
      <c r="B1" s="3"/>
      <c r="C1" s="3"/>
      <c r="E1" t="s">
        <v>77</v>
      </c>
      <c r="F1" t="s">
        <v>3</v>
      </c>
      <c r="G1" t="s">
        <v>78</v>
      </c>
      <c r="H1" t="s">
        <v>79</v>
      </c>
      <c r="J1" t="s">
        <v>83</v>
      </c>
    </row>
    <row r="2" spans="1:10" x14ac:dyDescent="0.2">
      <c r="A2" s="3" t="s">
        <v>1</v>
      </c>
      <c r="B2" s="3" t="s">
        <v>2</v>
      </c>
      <c r="C2" s="3" t="s">
        <v>3</v>
      </c>
      <c r="E2" s="3">
        <v>0</v>
      </c>
      <c r="F2">
        <f>COUNTIF(C:C,E2)</f>
        <v>55</v>
      </c>
      <c r="G2">
        <f>COMBIN(E2 + E$16 - 1, E2)*(1 - E$19)^E2*E$19^E$16</f>
        <v>0.69158878504672894</v>
      </c>
      <c r="H2">
        <f>G2*74</f>
        <v>51.177570093457945</v>
      </c>
      <c r="J2">
        <f>(H2 - F2)^2/H2</f>
        <v>0.28549558651857199</v>
      </c>
    </row>
    <row r="3" spans="1:10" x14ac:dyDescent="0.2">
      <c r="A3" s="3">
        <v>1</v>
      </c>
      <c r="B3" s="3" t="s">
        <v>4</v>
      </c>
      <c r="C3" s="3">
        <v>1</v>
      </c>
      <c r="E3">
        <v>1</v>
      </c>
      <c r="F3">
        <f t="shared" ref="F3:F7" si="0">COUNTIF(C:C,E3)</f>
        <v>13</v>
      </c>
      <c r="G3">
        <f t="shared" ref="G3:G7" si="1">COMBIN(E3 + E$16 - 1, E3)*(1 - E$19)^E3*E$19^E$16</f>
        <v>0.21329373744431829</v>
      </c>
      <c r="H3">
        <f t="shared" ref="H3:H7" si="2">G3*74</f>
        <v>15.783736570879553</v>
      </c>
      <c r="J3">
        <f t="shared" ref="J3:J9" si="3">(H3 - F3)^2/H3</f>
        <v>0.49096037945471271</v>
      </c>
    </row>
    <row r="4" spans="1:10" x14ac:dyDescent="0.2">
      <c r="A4" s="3">
        <v>2</v>
      </c>
      <c r="B4" s="3" t="s">
        <v>5</v>
      </c>
      <c r="C4" s="3">
        <v>0</v>
      </c>
      <c r="E4">
        <v>2</v>
      </c>
      <c r="F4">
        <f t="shared" si="0"/>
        <v>1</v>
      </c>
      <c r="G4">
        <f t="shared" si="1"/>
        <v>6.5782180707126214E-2</v>
      </c>
      <c r="H4">
        <f t="shared" si="2"/>
        <v>4.8678813723273402</v>
      </c>
      <c r="J4">
        <f t="shared" si="3"/>
        <v>3.0733095501142405</v>
      </c>
    </row>
    <row r="5" spans="1:10" x14ac:dyDescent="0.2">
      <c r="A5" s="3">
        <v>3</v>
      </c>
      <c r="B5" s="3" t="s">
        <v>6</v>
      </c>
      <c r="C5" s="3">
        <v>0</v>
      </c>
      <c r="E5">
        <v>3</v>
      </c>
      <c r="F5">
        <f t="shared" si="0"/>
        <v>3</v>
      </c>
      <c r="G5">
        <f t="shared" si="1"/>
        <v>2.0287962274160423E-2</v>
      </c>
      <c r="H5">
        <f t="shared" si="2"/>
        <v>1.5013092082878714</v>
      </c>
      <c r="J5">
        <f t="shared" si="3"/>
        <v>1.4960769418874096</v>
      </c>
    </row>
    <row r="6" spans="1:10" x14ac:dyDescent="0.2">
      <c r="A6" s="3">
        <v>4</v>
      </c>
      <c r="B6" s="3" t="s">
        <v>7</v>
      </c>
      <c r="C6" s="3">
        <v>0</v>
      </c>
      <c r="E6">
        <v>4</v>
      </c>
      <c r="F6">
        <f t="shared" si="0"/>
        <v>1</v>
      </c>
      <c r="G6">
        <f t="shared" si="1"/>
        <v>6.2570350938999453E-3</v>
      </c>
      <c r="H6">
        <f t="shared" si="2"/>
        <v>0.46302059694859593</v>
      </c>
      <c r="J6">
        <f t="shared" si="3"/>
        <v>0.62275173329590405</v>
      </c>
    </row>
    <row r="7" spans="1:10" x14ac:dyDescent="0.2">
      <c r="A7" s="3">
        <v>5</v>
      </c>
      <c r="B7" s="3" t="s">
        <v>8</v>
      </c>
      <c r="C7" s="3">
        <v>0</v>
      </c>
      <c r="E7">
        <v>5</v>
      </c>
      <c r="F7">
        <f t="shared" si="0"/>
        <v>1</v>
      </c>
      <c r="G7">
        <f t="shared" si="1"/>
        <v>1.9297397953149365E-3</v>
      </c>
      <c r="H7">
        <f t="shared" si="2"/>
        <v>0.14280074485330529</v>
      </c>
      <c r="J7">
        <f t="shared" si="3"/>
        <v>5.1455653384642739</v>
      </c>
    </row>
    <row r="8" spans="1:10" x14ac:dyDescent="0.2">
      <c r="A8" s="3">
        <v>6</v>
      </c>
      <c r="B8" s="3" t="s">
        <v>9</v>
      </c>
      <c r="C8" s="3">
        <v>0</v>
      </c>
    </row>
    <row r="9" spans="1:10" x14ac:dyDescent="0.2">
      <c r="A9" s="3">
        <v>7</v>
      </c>
      <c r="B9" s="3" t="s">
        <v>10</v>
      </c>
      <c r="C9" s="3">
        <v>0</v>
      </c>
      <c r="E9" t="s">
        <v>92</v>
      </c>
      <c r="F9">
        <v>6</v>
      </c>
      <c r="G9">
        <f xml:space="preserve"> 1 - G2 - G3</f>
        <v>9.5117477508952775E-2</v>
      </c>
      <c r="H9">
        <f>G9*74</f>
        <v>7.0386933356625052</v>
      </c>
      <c r="J9">
        <f t="shared" si="3"/>
        <v>0.15327899570270928</v>
      </c>
    </row>
    <row r="10" spans="1:10" x14ac:dyDescent="0.2">
      <c r="A10" s="3">
        <v>8</v>
      </c>
      <c r="B10" s="3" t="s">
        <v>11</v>
      </c>
      <c r="C10" s="3">
        <v>0</v>
      </c>
    </row>
    <row r="11" spans="1:10" x14ac:dyDescent="0.2">
      <c r="A11" s="3">
        <v>9</v>
      </c>
      <c r="B11" s="3" t="s">
        <v>12</v>
      </c>
      <c r="C11" s="3">
        <v>0</v>
      </c>
    </row>
    <row r="12" spans="1:10" x14ac:dyDescent="0.2">
      <c r="A12" s="3">
        <v>10</v>
      </c>
      <c r="B12" s="3" t="s">
        <v>13</v>
      </c>
      <c r="C12" s="3">
        <v>0</v>
      </c>
      <c r="E12" t="s">
        <v>80</v>
      </c>
      <c r="J12" t="s">
        <v>101</v>
      </c>
    </row>
    <row r="13" spans="1:10" x14ac:dyDescent="0.2">
      <c r="A13" s="3">
        <v>11</v>
      </c>
      <c r="B13" s="3" t="s">
        <v>14</v>
      </c>
      <c r="C13" s="3">
        <v>0</v>
      </c>
      <c r="E13">
        <f>AVERAGE(C3:C76)</f>
        <v>0.44594594594594594</v>
      </c>
      <c r="J13">
        <f>J2 + J3 + J9</f>
        <v>0.92973496167599401</v>
      </c>
    </row>
    <row r="14" spans="1:10" x14ac:dyDescent="0.2">
      <c r="A14" s="3">
        <v>12</v>
      </c>
      <c r="B14" s="3" t="s">
        <v>15</v>
      </c>
      <c r="C14" s="3">
        <v>0</v>
      </c>
    </row>
    <row r="15" spans="1:10" x14ac:dyDescent="0.2">
      <c r="A15" s="3">
        <v>13</v>
      </c>
      <c r="B15" s="3" t="s">
        <v>16</v>
      </c>
      <c r="C15" s="3">
        <v>0</v>
      </c>
      <c r="E15" t="s">
        <v>97</v>
      </c>
    </row>
    <row r="16" spans="1:10" x14ac:dyDescent="0.2">
      <c r="A16" s="3">
        <v>14</v>
      </c>
      <c r="B16" s="3" t="s">
        <v>17</v>
      </c>
      <c r="C16" s="3">
        <v>0</v>
      </c>
      <c r="E16">
        <v>1</v>
      </c>
    </row>
    <row r="17" spans="1:8" x14ac:dyDescent="0.2">
      <c r="A17" s="3">
        <v>15</v>
      </c>
      <c r="B17" s="3" t="s">
        <v>18</v>
      </c>
      <c r="C17" s="3">
        <v>0</v>
      </c>
    </row>
    <row r="18" spans="1:8" x14ac:dyDescent="0.2">
      <c r="A18" s="3">
        <v>16</v>
      </c>
      <c r="B18" s="3" t="s">
        <v>19</v>
      </c>
      <c r="C18" s="3">
        <v>0</v>
      </c>
      <c r="E18" t="s">
        <v>98</v>
      </c>
      <c r="G18" s="1" t="s">
        <v>108</v>
      </c>
      <c r="H18" s="1" t="s">
        <v>84</v>
      </c>
    </row>
    <row r="19" spans="1:8" x14ac:dyDescent="0.2">
      <c r="A19" s="3">
        <v>17</v>
      </c>
      <c r="B19" s="3" t="s">
        <v>20</v>
      </c>
      <c r="C19" s="3">
        <v>0</v>
      </c>
      <c r="E19">
        <f>E16/(E16 + E13)</f>
        <v>0.69158878504672894</v>
      </c>
      <c r="G19" t="s">
        <v>104</v>
      </c>
      <c r="H19">
        <f>1 - _xlfn.CHISQ.DIST(J13,2,TRUE)</f>
        <v>0.62821835064309228</v>
      </c>
    </row>
    <row r="20" spans="1:8" x14ac:dyDescent="0.2">
      <c r="A20" s="3">
        <v>18</v>
      </c>
      <c r="B20" s="3" t="s">
        <v>21</v>
      </c>
      <c r="C20" s="3">
        <v>0</v>
      </c>
    </row>
    <row r="21" spans="1:8" x14ac:dyDescent="0.2">
      <c r="A21" s="3">
        <v>19</v>
      </c>
      <c r="B21" s="3" t="s">
        <v>22</v>
      </c>
      <c r="C21" s="3">
        <v>1</v>
      </c>
    </row>
    <row r="22" spans="1:8" x14ac:dyDescent="0.2">
      <c r="A22" s="3">
        <v>20</v>
      </c>
      <c r="B22" s="3" t="s">
        <v>23</v>
      </c>
      <c r="C22" s="3">
        <v>1</v>
      </c>
    </row>
    <row r="23" spans="1:8" x14ac:dyDescent="0.2">
      <c r="A23" s="3">
        <v>21</v>
      </c>
      <c r="B23" s="3" t="s">
        <v>24</v>
      </c>
      <c r="C23" s="3">
        <v>1</v>
      </c>
    </row>
    <row r="24" spans="1:8" x14ac:dyDescent="0.2">
      <c r="A24" s="3">
        <v>22</v>
      </c>
      <c r="B24" s="3" t="s">
        <v>25</v>
      </c>
      <c r="C24" s="3">
        <v>2</v>
      </c>
    </row>
    <row r="25" spans="1:8" x14ac:dyDescent="0.2">
      <c r="A25" s="3">
        <v>23</v>
      </c>
      <c r="B25" s="3" t="s">
        <v>26</v>
      </c>
      <c r="C25" s="3">
        <v>0</v>
      </c>
    </row>
    <row r="26" spans="1:8" x14ac:dyDescent="0.2">
      <c r="A26" s="3">
        <v>24</v>
      </c>
      <c r="B26" s="3" t="s">
        <v>27</v>
      </c>
      <c r="C26" s="3">
        <v>0</v>
      </c>
    </row>
    <row r="27" spans="1:8" x14ac:dyDescent="0.2">
      <c r="A27" s="3">
        <v>25</v>
      </c>
      <c r="B27" s="3" t="s">
        <v>28</v>
      </c>
      <c r="C27" s="3">
        <v>0</v>
      </c>
    </row>
    <row r="28" spans="1:8" x14ac:dyDescent="0.2">
      <c r="A28" s="3">
        <v>26</v>
      </c>
      <c r="B28" s="3" t="s">
        <v>29</v>
      </c>
      <c r="C28" s="3">
        <v>0</v>
      </c>
    </row>
    <row r="29" spans="1:8" x14ac:dyDescent="0.2">
      <c r="A29" s="3">
        <v>27</v>
      </c>
      <c r="B29" s="3" t="s">
        <v>30</v>
      </c>
      <c r="C29" s="3">
        <v>0</v>
      </c>
    </row>
    <row r="30" spans="1:8" x14ac:dyDescent="0.2">
      <c r="A30" s="3">
        <v>28</v>
      </c>
      <c r="B30" s="3" t="s">
        <v>31</v>
      </c>
      <c r="C30" s="3">
        <v>1</v>
      </c>
    </row>
    <row r="31" spans="1:8" x14ac:dyDescent="0.2">
      <c r="A31" s="3">
        <v>29</v>
      </c>
      <c r="B31" s="3" t="s">
        <v>32</v>
      </c>
      <c r="C31" s="3">
        <v>0</v>
      </c>
    </row>
    <row r="32" spans="1:8" x14ac:dyDescent="0.2">
      <c r="A32" s="3">
        <v>30</v>
      </c>
      <c r="B32" s="3" t="s">
        <v>33</v>
      </c>
      <c r="C32" s="3">
        <v>0</v>
      </c>
    </row>
    <row r="33" spans="1:3" x14ac:dyDescent="0.2">
      <c r="A33" s="3">
        <v>31</v>
      </c>
      <c r="B33" s="3" t="s">
        <v>34</v>
      </c>
      <c r="C33" s="3">
        <v>0</v>
      </c>
    </row>
    <row r="34" spans="1:3" x14ac:dyDescent="0.2">
      <c r="A34" s="3">
        <v>32</v>
      </c>
      <c r="B34" s="3" t="s">
        <v>35</v>
      </c>
      <c r="C34" s="3">
        <v>0</v>
      </c>
    </row>
    <row r="35" spans="1:3" x14ac:dyDescent="0.2">
      <c r="A35" s="3">
        <v>33</v>
      </c>
      <c r="B35" s="3" t="s">
        <v>36</v>
      </c>
      <c r="C35" s="3">
        <v>0</v>
      </c>
    </row>
    <row r="36" spans="1:3" x14ac:dyDescent="0.2">
      <c r="A36" s="3">
        <v>34</v>
      </c>
      <c r="B36" s="3" t="s">
        <v>37</v>
      </c>
      <c r="C36" s="3">
        <v>0</v>
      </c>
    </row>
    <row r="37" spans="1:3" x14ac:dyDescent="0.2">
      <c r="A37" s="3">
        <v>35</v>
      </c>
      <c r="B37" s="3" t="s">
        <v>38</v>
      </c>
      <c r="C37" s="3">
        <v>0</v>
      </c>
    </row>
    <row r="38" spans="1:3" x14ac:dyDescent="0.2">
      <c r="A38" s="3">
        <v>36</v>
      </c>
      <c r="B38" s="3" t="s">
        <v>39</v>
      </c>
      <c r="C38" s="3">
        <v>0</v>
      </c>
    </row>
    <row r="39" spans="1:3" x14ac:dyDescent="0.2">
      <c r="A39" s="3">
        <v>37</v>
      </c>
      <c r="B39" s="3" t="s">
        <v>40</v>
      </c>
      <c r="C39" s="3">
        <v>0</v>
      </c>
    </row>
    <row r="40" spans="1:3" x14ac:dyDescent="0.2">
      <c r="A40" s="3">
        <v>38</v>
      </c>
      <c r="B40" s="3" t="s">
        <v>41</v>
      </c>
      <c r="C40" s="3">
        <v>0</v>
      </c>
    </row>
    <row r="41" spans="1:3" x14ac:dyDescent="0.2">
      <c r="A41" s="3">
        <v>39</v>
      </c>
      <c r="B41" s="3" t="s">
        <v>42</v>
      </c>
      <c r="C41" s="3">
        <v>0</v>
      </c>
    </row>
    <row r="42" spans="1:3" x14ac:dyDescent="0.2">
      <c r="A42" s="3">
        <v>40</v>
      </c>
      <c r="B42" s="3" t="s">
        <v>43</v>
      </c>
      <c r="C42" s="3">
        <v>0</v>
      </c>
    </row>
    <row r="43" spans="1:3" x14ac:dyDescent="0.2">
      <c r="A43" s="3">
        <v>41</v>
      </c>
      <c r="B43" s="3" t="s">
        <v>44</v>
      </c>
      <c r="C43" s="3">
        <v>0</v>
      </c>
    </row>
    <row r="44" spans="1:3" x14ac:dyDescent="0.2">
      <c r="A44" s="3">
        <v>42</v>
      </c>
      <c r="B44" s="3" t="s">
        <v>45</v>
      </c>
      <c r="C44" s="3">
        <v>1</v>
      </c>
    </row>
    <row r="45" spans="1:3" x14ac:dyDescent="0.2">
      <c r="A45" s="3">
        <v>43</v>
      </c>
      <c r="B45" s="3" t="s">
        <v>46</v>
      </c>
      <c r="C45" s="3">
        <v>5</v>
      </c>
    </row>
    <row r="46" spans="1:3" x14ac:dyDescent="0.2">
      <c r="A46" s="3">
        <v>44</v>
      </c>
      <c r="B46" s="3" t="s">
        <v>47</v>
      </c>
      <c r="C46" s="3">
        <v>0</v>
      </c>
    </row>
    <row r="47" spans="1:3" x14ac:dyDescent="0.2">
      <c r="A47" s="3">
        <v>45</v>
      </c>
      <c r="B47" s="3" t="s">
        <v>48</v>
      </c>
      <c r="C47" s="3">
        <v>0</v>
      </c>
    </row>
    <row r="48" spans="1:3" x14ac:dyDescent="0.2">
      <c r="A48" s="3">
        <v>46</v>
      </c>
      <c r="B48" s="3" t="s">
        <v>49</v>
      </c>
      <c r="C48" s="3">
        <v>0</v>
      </c>
    </row>
    <row r="49" spans="1:3" x14ac:dyDescent="0.2">
      <c r="A49" s="3">
        <v>47</v>
      </c>
      <c r="B49" s="3" t="s">
        <v>50</v>
      </c>
      <c r="C49" s="3">
        <v>0</v>
      </c>
    </row>
    <row r="50" spans="1:3" x14ac:dyDescent="0.2">
      <c r="A50" s="3">
        <v>48</v>
      </c>
      <c r="B50" s="3" t="s">
        <v>51</v>
      </c>
      <c r="C50" s="3">
        <v>0</v>
      </c>
    </row>
    <row r="51" spans="1:3" x14ac:dyDescent="0.2">
      <c r="A51" s="3">
        <v>49</v>
      </c>
      <c r="B51" s="3" t="s">
        <v>52</v>
      </c>
      <c r="C51" s="3">
        <v>0</v>
      </c>
    </row>
    <row r="52" spans="1:3" x14ac:dyDescent="0.2">
      <c r="A52" s="3">
        <v>50</v>
      </c>
      <c r="B52" s="3" t="s">
        <v>53</v>
      </c>
      <c r="C52" s="3">
        <v>0</v>
      </c>
    </row>
    <row r="53" spans="1:3" x14ac:dyDescent="0.2">
      <c r="A53" s="3">
        <v>51</v>
      </c>
      <c r="B53" s="3" t="s">
        <v>54</v>
      </c>
      <c r="C53" s="3">
        <v>0</v>
      </c>
    </row>
    <row r="54" spans="1:3" x14ac:dyDescent="0.2">
      <c r="A54" s="3">
        <v>52</v>
      </c>
      <c r="B54" s="3" t="s">
        <v>55</v>
      </c>
      <c r="C54" s="3">
        <v>0</v>
      </c>
    </row>
    <row r="55" spans="1:3" x14ac:dyDescent="0.2">
      <c r="A55" s="3">
        <v>53</v>
      </c>
      <c r="B55" s="3" t="s">
        <v>56</v>
      </c>
      <c r="C55" s="3">
        <v>1</v>
      </c>
    </row>
    <row r="56" spans="1:3" x14ac:dyDescent="0.2">
      <c r="A56" s="3">
        <v>54</v>
      </c>
      <c r="B56" s="3" t="s">
        <v>57</v>
      </c>
      <c r="C56" s="3">
        <v>0</v>
      </c>
    </row>
    <row r="57" spans="1:3" x14ac:dyDescent="0.2">
      <c r="A57" s="3">
        <v>55</v>
      </c>
      <c r="B57" s="3" t="s">
        <v>20</v>
      </c>
      <c r="C57" s="3">
        <v>1</v>
      </c>
    </row>
    <row r="58" spans="1:3" x14ac:dyDescent="0.2">
      <c r="A58" s="3">
        <v>56</v>
      </c>
      <c r="B58" s="3" t="s">
        <v>58</v>
      </c>
      <c r="C58" s="3">
        <v>3</v>
      </c>
    </row>
    <row r="59" spans="1:3" x14ac:dyDescent="0.2">
      <c r="A59" s="3">
        <v>57</v>
      </c>
      <c r="B59" s="3" t="s">
        <v>59</v>
      </c>
      <c r="C59" s="3">
        <v>0</v>
      </c>
    </row>
    <row r="60" spans="1:3" x14ac:dyDescent="0.2">
      <c r="A60" s="3">
        <v>58</v>
      </c>
      <c r="B60" s="3" t="s">
        <v>60</v>
      </c>
      <c r="C60" s="3">
        <v>1</v>
      </c>
    </row>
    <row r="61" spans="1:3" x14ac:dyDescent="0.2">
      <c r="A61" s="3">
        <v>59</v>
      </c>
      <c r="B61" s="3" t="s">
        <v>61</v>
      </c>
      <c r="C61" s="3">
        <v>0</v>
      </c>
    </row>
    <row r="62" spans="1:3" x14ac:dyDescent="0.2">
      <c r="A62" s="3">
        <v>60</v>
      </c>
      <c r="B62" s="3" t="s">
        <v>62</v>
      </c>
      <c r="C62" s="3">
        <v>0</v>
      </c>
    </row>
    <row r="63" spans="1:3" x14ac:dyDescent="0.2">
      <c r="A63" s="3">
        <v>61</v>
      </c>
      <c r="B63" s="3" t="s">
        <v>63</v>
      </c>
      <c r="C63" s="3">
        <v>1</v>
      </c>
    </row>
    <row r="64" spans="1:3" x14ac:dyDescent="0.2">
      <c r="A64" s="3">
        <v>62</v>
      </c>
      <c r="B64" s="3" t="s">
        <v>64</v>
      </c>
      <c r="C64" s="3">
        <v>0</v>
      </c>
    </row>
    <row r="65" spans="1:3" x14ac:dyDescent="0.2">
      <c r="A65" s="3">
        <v>63</v>
      </c>
      <c r="B65" s="3" t="s">
        <v>65</v>
      </c>
      <c r="C65" s="3">
        <v>3</v>
      </c>
    </row>
    <row r="66" spans="1:3" x14ac:dyDescent="0.2">
      <c r="A66" s="3">
        <v>64</v>
      </c>
      <c r="B66" s="3" t="s">
        <v>66</v>
      </c>
      <c r="C66" s="3">
        <v>0</v>
      </c>
    </row>
    <row r="67" spans="1:3" x14ac:dyDescent="0.2">
      <c r="A67" s="3">
        <v>65</v>
      </c>
      <c r="B67" s="3" t="s">
        <v>67</v>
      </c>
      <c r="C67" s="3">
        <v>1</v>
      </c>
    </row>
    <row r="68" spans="1:3" x14ac:dyDescent="0.2">
      <c r="A68" s="3">
        <v>66</v>
      </c>
      <c r="B68" s="3" t="s">
        <v>68</v>
      </c>
      <c r="C68" s="3">
        <v>0</v>
      </c>
    </row>
    <row r="69" spans="1:3" x14ac:dyDescent="0.2">
      <c r="A69" s="3">
        <v>67</v>
      </c>
      <c r="B69" s="3" t="s">
        <v>69</v>
      </c>
      <c r="C69" s="3">
        <v>1</v>
      </c>
    </row>
    <row r="70" spans="1:3" x14ac:dyDescent="0.2">
      <c r="A70" s="3">
        <v>68</v>
      </c>
      <c r="B70" s="3" t="s">
        <v>70</v>
      </c>
      <c r="C70" s="3">
        <v>3</v>
      </c>
    </row>
    <row r="71" spans="1:3" x14ac:dyDescent="0.2">
      <c r="A71" s="3">
        <v>69</v>
      </c>
      <c r="B71" s="3" t="s">
        <v>71</v>
      </c>
      <c r="C71" s="3">
        <v>0</v>
      </c>
    </row>
    <row r="72" spans="1:3" x14ac:dyDescent="0.2">
      <c r="A72" s="3">
        <v>70</v>
      </c>
      <c r="B72" s="3" t="s">
        <v>72</v>
      </c>
      <c r="C72" s="3">
        <v>0</v>
      </c>
    </row>
    <row r="73" spans="1:3" x14ac:dyDescent="0.2">
      <c r="A73" s="3">
        <v>71</v>
      </c>
      <c r="B73" s="3" t="s">
        <v>73</v>
      </c>
      <c r="C73" s="3">
        <v>0</v>
      </c>
    </row>
    <row r="74" spans="1:3" x14ac:dyDescent="0.2">
      <c r="A74" s="3">
        <v>72</v>
      </c>
      <c r="B74" s="3" t="s">
        <v>74</v>
      </c>
      <c r="C74" s="3">
        <v>0</v>
      </c>
    </row>
    <row r="75" spans="1:3" x14ac:dyDescent="0.2">
      <c r="A75" s="3">
        <v>73</v>
      </c>
      <c r="B75" s="3" t="s">
        <v>75</v>
      </c>
      <c r="C75" s="3">
        <v>4</v>
      </c>
    </row>
    <row r="76" spans="1:3" x14ac:dyDescent="0.2">
      <c r="A76" s="3">
        <v>74</v>
      </c>
      <c r="B76" s="3" t="s">
        <v>76</v>
      </c>
      <c r="C76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Exhortations</vt:lpstr>
      <vt:lpstr>Imperatives</vt:lpstr>
      <vt:lpstr>Expressions of affections</vt:lpstr>
      <vt:lpstr>Expressions of confidence</vt:lpstr>
      <vt:lpstr>2P or 3P praise</vt:lpstr>
      <vt:lpstr>2P blame</vt:lpstr>
      <vt:lpstr>Satire</vt:lpstr>
      <vt:lpstr>Expressions of wish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McCauley</dc:creator>
  <cp:lastModifiedBy>Tommy McCauley</cp:lastModifiedBy>
  <dcterms:created xsi:type="dcterms:W3CDTF">2024-06-04T18:24:20Z</dcterms:created>
  <dcterms:modified xsi:type="dcterms:W3CDTF">2024-06-14T17:40:51Z</dcterms:modified>
</cp:coreProperties>
</file>