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"/>
    </mc:Choice>
  </mc:AlternateContent>
  <xr:revisionPtr revIDLastSave="0" documentId="13_ncr:1_{9AEA2C47-728F-49E1-8231-C8E0278AA268}" xr6:coauthVersionLast="47" xr6:coauthVersionMax="47" xr10:uidLastSave="{00000000-0000-0000-0000-000000000000}"/>
  <bookViews>
    <workbookView xWindow="-110" yWindow="-110" windowWidth="19420" windowHeight="10420" xr2:uid="{D5CA9ECF-3EAF-4163-9134-770746486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B22" i="1"/>
  <c r="F22" i="1" s="1"/>
  <c r="B23" i="1"/>
  <c r="F23" i="1" s="1"/>
  <c r="B24" i="1"/>
  <c r="F24" i="1" s="1"/>
  <c r="B25" i="1"/>
  <c r="F25" i="1" s="1"/>
  <c r="C18" i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G18" i="1"/>
  <c r="M11" i="1"/>
  <c r="A19" i="1"/>
  <c r="A20" i="1"/>
  <c r="E20" i="1" s="1"/>
  <c r="A21" i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18" i="1"/>
  <c r="E18" i="1" s="1"/>
  <c r="L2" i="1"/>
  <c r="B18" i="1" s="1"/>
  <c r="F18" i="1" s="1"/>
  <c r="M2" i="1"/>
  <c r="L3" i="1"/>
  <c r="B19" i="1" s="1"/>
  <c r="F19" i="1" s="1"/>
  <c r="M3" i="1"/>
  <c r="L4" i="1"/>
  <c r="B20" i="1" s="1"/>
  <c r="F20" i="1" s="1"/>
  <c r="M4" i="1"/>
  <c r="L5" i="1"/>
  <c r="B21" i="1" s="1"/>
  <c r="F21" i="1" s="1"/>
  <c r="M5" i="1"/>
  <c r="L6" i="1"/>
  <c r="M6" i="1"/>
  <c r="L7" i="1"/>
  <c r="M7" i="1"/>
  <c r="L8" i="1"/>
  <c r="M8" i="1"/>
  <c r="L9" i="1"/>
  <c r="M9" i="1"/>
  <c r="L10" i="1"/>
  <c r="B26" i="1" s="1"/>
  <c r="F26" i="1" s="1"/>
  <c r="M10" i="1"/>
  <c r="L11" i="1"/>
  <c r="B27" i="1" s="1"/>
  <c r="F27" i="1" s="1"/>
  <c r="E19" i="1"/>
  <c r="E21" i="1"/>
  <c r="H28" i="1" l="1"/>
  <c r="G28" i="1"/>
  <c r="F28" i="1"/>
  <c r="E28" i="1"/>
</calcChain>
</file>

<file path=xl/sharedStrings.xml><?xml version="1.0" encoding="utf-8"?>
<sst xmlns="http://schemas.openxmlformats.org/spreadsheetml/2006/main" count="36" uniqueCount="29">
  <si>
    <t>Component</t>
  </si>
  <si>
    <t>Butane</t>
  </si>
  <si>
    <t>Pentane</t>
  </si>
  <si>
    <t>Hexane</t>
  </si>
  <si>
    <t>Heptane</t>
  </si>
  <si>
    <t>Octane</t>
  </si>
  <si>
    <t>Nonane</t>
  </si>
  <si>
    <t>Decane</t>
  </si>
  <si>
    <t>Undecane</t>
  </si>
  <si>
    <t>Dodecane</t>
  </si>
  <si>
    <t>Hexadecane</t>
  </si>
  <si>
    <t>CH3</t>
  </si>
  <si>
    <t>CH2</t>
  </si>
  <si>
    <t>Mw</t>
  </si>
  <si>
    <t>A</t>
  </si>
  <si>
    <t>B</t>
  </si>
  <si>
    <t>C</t>
  </si>
  <si>
    <t>D</t>
  </si>
  <si>
    <t>A predict</t>
  </si>
  <si>
    <t>A error</t>
  </si>
  <si>
    <t>B error</t>
  </si>
  <si>
    <t>C error</t>
  </si>
  <si>
    <t>D error</t>
  </si>
  <si>
    <t>CH3 sigma</t>
  </si>
  <si>
    <t>CH2 sigma</t>
  </si>
  <si>
    <t>Vtot</t>
  </si>
  <si>
    <t>CH3 shape</t>
  </si>
  <si>
    <t>CH2 shape</t>
  </si>
  <si>
    <t>B gamma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</si>
</sst>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1B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Border="1" applyAlignment="1">
      <alignment horizontal="left" vertical="center" wrapText="1" indent="1" readingOrder="1"/>
    </xf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4261B-E371-44E0-B131-8685656A5837}" name="Table1" displayName="Table1" ref="A17:H27" totalsRowShown="0">
  <autoFilter ref="A17:H27" xr:uid="{8534261B-E371-44E0-B131-8685656A5837}"/>
  <tableColumns count="8">
    <tableColumn id="1" xr3:uid="{B7195FD7-6149-4F71-BFBF-4266EFBEA910}" name="A predict">
      <calculatedColumnFormula>$M$17*F2+$N$17*G2</calculatedColumnFormula>
    </tableColumn>
    <tableColumn id="2" xr3:uid="{E5656B46-EF97-4DB6-AC9C-B1777AD28390}" name="B" dataDxfId="0">
      <calculatedColumnFormula>(F2*$M$18+G2*$N$18)/L2^-0.0779253231040631</calculatedColumnFormula>
    </tableColumn>
    <tableColumn id="3" xr3:uid="{5F1F4056-F1DC-43EA-8317-E4D052863372}" name="C" dataDxfId="1">
      <calculatedColumnFormula>$M$19*F2+$N$19*G2+(F2+G2)*$M$19*$N$19</calculatedColumnFormula>
    </tableColumn>
    <tableColumn id="4" xr3:uid="{6BEF7B41-0F13-4EC8-9823-277BBB8BC6BA}" name="D">
      <calculatedColumnFormula>$M$20*F2+$N$20*G2</calculatedColumnFormula>
    </tableColumn>
    <tableColumn id="5" xr3:uid="{F9687683-9C04-43A1-BEAF-E47B32388C41}" name="A error">
      <calculatedColumnFormula>ABS((B2-A18)/B2)</calculatedColumnFormula>
    </tableColumn>
    <tableColumn id="6" xr3:uid="{45ED3A65-F2AD-4D5E-A8E3-D2A72570C495}" name="B error">
      <calculatedColumnFormula>ABS((C2-B18)/C2)</calculatedColumnFormula>
    </tableColumn>
    <tableColumn id="7" xr3:uid="{998AD87D-623A-4AB0-8E25-4041C29499B1}" name="C error">
      <calculatedColumnFormula>ABS((D2-C18)/D2)</calculatedColumnFormula>
    </tableColumn>
    <tableColumn id="8" xr3:uid="{483670BB-6619-4984-A841-EC0E91C17C3B}" name="D error">
      <calculatedColumnFormula>ABS((E2-D18)/E2)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9560-D2B3-4C76-A73C-0483C9172F8E}">
  <dimension ref="A1:Q29"/>
  <sheetViews>
    <sheetView tabSelected="1" topLeftCell="A11" zoomScale="76" zoomScaleNormal="74" workbookViewId="0">
      <selection activeCell="H29" sqref="H29"/>
    </sheetView>
  </sheetViews>
  <sheetFormatPr defaultRowHeight="14.5" x14ac:dyDescent="0.35"/>
  <cols>
    <col min="1" max="1" width="11.81640625" bestFit="1" customWidth="1"/>
    <col min="2" max="2" width="12.81640625" bestFit="1" customWidth="1"/>
    <col min="3" max="3" width="12.1796875" bestFit="1" customWidth="1"/>
    <col min="4" max="4" width="12.81640625" bestFit="1" customWidth="1"/>
    <col min="5" max="5" width="12.1796875" bestFit="1" customWidth="1"/>
    <col min="6" max="6" width="8.6328125" customWidth="1"/>
    <col min="7" max="7" width="11.7265625" customWidth="1"/>
    <col min="8" max="9" width="9.81640625" bestFit="1" customWidth="1"/>
    <col min="10" max="11" width="9.90625" bestFit="1" customWidth="1"/>
    <col min="12" max="12" width="12.1796875" bestFit="1" customWidth="1"/>
    <col min="13" max="13" width="11.81640625" bestFit="1" customWidth="1"/>
    <col min="14" max="14" width="11.08984375" bestFit="1" customWidth="1"/>
  </cols>
  <sheetData>
    <row r="1" spans="1:13" x14ac:dyDescent="0.35">
      <c r="A1" t="s">
        <v>0</v>
      </c>
      <c r="B1" t="s">
        <v>14</v>
      </c>
      <c r="C1" t="s">
        <v>15</v>
      </c>
      <c r="D1" t="s">
        <v>16</v>
      </c>
      <c r="E1" t="s">
        <v>17</v>
      </c>
      <c r="F1" s="3" t="s">
        <v>11</v>
      </c>
      <c r="G1" s="3" t="s">
        <v>12</v>
      </c>
      <c r="H1" s="3" t="s">
        <v>23</v>
      </c>
      <c r="I1" s="3" t="s">
        <v>24</v>
      </c>
      <c r="J1" s="3" t="s">
        <v>26</v>
      </c>
      <c r="K1" s="3" t="s">
        <v>27</v>
      </c>
      <c r="L1" s="3" t="s">
        <v>25</v>
      </c>
      <c r="M1" s="3" t="s">
        <v>13</v>
      </c>
    </row>
    <row r="2" spans="1:13" x14ac:dyDescent="0.35">
      <c r="A2" t="s">
        <v>1</v>
      </c>
      <c r="B2">
        <v>-0.27959893808557301</v>
      </c>
      <c r="C2">
        <v>0.56505692850408995</v>
      </c>
      <c r="D2">
        <v>-1.17505075021708E-2</v>
      </c>
      <c r="E2">
        <v>2.01837805174302E-3</v>
      </c>
      <c r="F2" s="3">
        <v>2</v>
      </c>
      <c r="G2" s="3">
        <v>2</v>
      </c>
      <c r="H2" s="3">
        <v>4.0772000000000004</v>
      </c>
      <c r="I2" s="3">
        <v>4.8800999999999997</v>
      </c>
      <c r="J2" s="3">
        <v>0.57255</v>
      </c>
      <c r="K2" s="3">
        <v>0.22932</v>
      </c>
      <c r="L2" s="3">
        <f>H2^3*F2*J2+G2*I2^3*K2</f>
        <v>130.9158952216651</v>
      </c>
      <c r="M2" s="3">
        <f>F2*15.035+G2*14</f>
        <v>58.07</v>
      </c>
    </row>
    <row r="3" spans="1:13" x14ac:dyDescent="0.35">
      <c r="A3" t="s">
        <v>2</v>
      </c>
      <c r="B3">
        <v>-0.32166212156853102</v>
      </c>
      <c r="C3">
        <v>0.64898008589597</v>
      </c>
      <c r="D3">
        <v>-4.2975410980394799E-2</v>
      </c>
      <c r="E3">
        <v>3.8856110297745602E-3</v>
      </c>
      <c r="F3" s="3">
        <v>2</v>
      </c>
      <c r="G3" s="3">
        <v>3</v>
      </c>
      <c r="H3" s="3">
        <v>4.0772000000000004</v>
      </c>
      <c r="I3" s="3">
        <v>4.8800999999999997</v>
      </c>
      <c r="J3" s="3">
        <v>0.57255</v>
      </c>
      <c r="K3" s="3">
        <v>0.22932</v>
      </c>
      <c r="L3" s="3">
        <f t="shared" ref="L3:L11" si="0">H3^3*F3*J3+G3*I3^3*K3</f>
        <v>157.56779044574017</v>
      </c>
      <c r="M3" s="3">
        <f t="shared" ref="M3:M11" si="1">F3*15.035+G3*14</f>
        <v>72.069999999999993</v>
      </c>
    </row>
    <row r="4" spans="1:13" x14ac:dyDescent="0.35">
      <c r="A4" t="s">
        <v>3</v>
      </c>
      <c r="B4">
        <v>-0.27633390888581899</v>
      </c>
      <c r="C4">
        <v>0.55732230917330705</v>
      </c>
      <c r="D4">
        <v>-2.3478038110604001E-2</v>
      </c>
      <c r="E4">
        <v>2.3203332450980902E-3</v>
      </c>
      <c r="F4" s="3">
        <v>2</v>
      </c>
      <c r="G4" s="3">
        <v>4</v>
      </c>
      <c r="H4" s="3">
        <v>4.0772000000000004</v>
      </c>
      <c r="I4" s="3">
        <v>4.8800999999999997</v>
      </c>
      <c r="J4" s="3">
        <v>0.57255</v>
      </c>
      <c r="K4" s="3">
        <v>0.22932</v>
      </c>
      <c r="L4" s="3">
        <f t="shared" si="0"/>
        <v>184.21968566981525</v>
      </c>
      <c r="M4" s="3">
        <f t="shared" si="1"/>
        <v>86.07</v>
      </c>
    </row>
    <row r="5" spans="1:13" x14ac:dyDescent="0.35">
      <c r="A5" t="s">
        <v>4</v>
      </c>
      <c r="B5">
        <v>-0.246267543029456</v>
      </c>
      <c r="C5">
        <v>0.49678308481378097</v>
      </c>
      <c r="D5">
        <v>-1.3712748075905499E-2</v>
      </c>
      <c r="E5">
        <v>1.61308004929141E-3</v>
      </c>
      <c r="F5" s="3">
        <v>2</v>
      </c>
      <c r="G5" s="3">
        <v>5</v>
      </c>
      <c r="H5" s="3">
        <v>4.0772000000000004</v>
      </c>
      <c r="I5" s="3">
        <v>4.8800999999999997</v>
      </c>
      <c r="J5" s="3">
        <v>0.57255</v>
      </c>
      <c r="K5" s="3">
        <v>0.22932</v>
      </c>
      <c r="L5" s="3">
        <f t="shared" si="0"/>
        <v>210.8715808938903</v>
      </c>
      <c r="M5" s="3">
        <f t="shared" si="1"/>
        <v>100.07</v>
      </c>
    </row>
    <row r="6" spans="1:13" x14ac:dyDescent="0.35">
      <c r="A6" t="s">
        <v>5</v>
      </c>
      <c r="B6">
        <v>-0.254784612132058</v>
      </c>
      <c r="C6">
        <v>0.51354156562452802</v>
      </c>
      <c r="D6">
        <v>-2.0666874841700301E-2</v>
      </c>
      <c r="E6">
        <v>1.9327707864457201E-3</v>
      </c>
      <c r="F6" s="3">
        <v>2</v>
      </c>
      <c r="G6" s="3">
        <v>6</v>
      </c>
      <c r="H6" s="3">
        <v>4.0772000000000004</v>
      </c>
      <c r="I6" s="3">
        <v>4.8800999999999997</v>
      </c>
      <c r="J6" s="3">
        <v>0.57255</v>
      </c>
      <c r="K6" s="3">
        <v>0.22932</v>
      </c>
      <c r="L6" s="3">
        <f t="shared" si="0"/>
        <v>237.52347611796537</v>
      </c>
      <c r="M6" s="3">
        <f t="shared" si="1"/>
        <v>114.07</v>
      </c>
    </row>
    <row r="7" spans="1:13" x14ac:dyDescent="0.35">
      <c r="A7" t="s">
        <v>6</v>
      </c>
      <c r="B7">
        <v>-0.28485548948306999</v>
      </c>
      <c r="C7">
        <v>0.57318593791981498</v>
      </c>
      <c r="D7">
        <v>-3.5148873604924698E-2</v>
      </c>
      <c r="E7">
        <v>2.5726494975411799E-3</v>
      </c>
      <c r="F7" s="3">
        <v>2</v>
      </c>
      <c r="G7" s="3">
        <v>7</v>
      </c>
      <c r="H7" s="3">
        <v>4.0772000000000004</v>
      </c>
      <c r="I7" s="3">
        <v>4.8800999999999997</v>
      </c>
      <c r="J7" s="3">
        <v>0.57255</v>
      </c>
      <c r="K7" s="3">
        <v>0.22932</v>
      </c>
      <c r="L7" s="3">
        <f t="shared" si="0"/>
        <v>264.17537134204042</v>
      </c>
      <c r="M7" s="3">
        <f t="shared" si="1"/>
        <v>128.07</v>
      </c>
    </row>
    <row r="8" spans="1:13" x14ac:dyDescent="0.35">
      <c r="A8" t="s">
        <v>7</v>
      </c>
      <c r="B8">
        <v>-0.23656960708105601</v>
      </c>
      <c r="C8">
        <v>0.47632528488980302</v>
      </c>
      <c r="D8">
        <v>-1.5137593817129801E-2</v>
      </c>
      <c r="E8">
        <v>1.29606444366547E-3</v>
      </c>
      <c r="F8" s="3">
        <v>2</v>
      </c>
      <c r="G8" s="3">
        <v>8</v>
      </c>
      <c r="H8" s="3">
        <v>4.0772000000000004</v>
      </c>
      <c r="I8" s="3">
        <v>4.8800999999999997</v>
      </c>
      <c r="J8" s="3">
        <v>0.57255</v>
      </c>
      <c r="K8" s="3">
        <v>0.22932</v>
      </c>
      <c r="L8" s="3">
        <f t="shared" si="0"/>
        <v>290.82726656611555</v>
      </c>
      <c r="M8" s="3">
        <f t="shared" si="1"/>
        <v>142.07</v>
      </c>
    </row>
    <row r="9" spans="1:13" x14ac:dyDescent="0.35">
      <c r="A9" t="s">
        <v>8</v>
      </c>
      <c r="B9">
        <v>-0.23014084048411801</v>
      </c>
      <c r="C9">
        <v>0.463055111978314</v>
      </c>
      <c r="D9">
        <v>-1.206576973186E-2</v>
      </c>
      <c r="E9">
        <v>9.3513193530522104E-4</v>
      </c>
      <c r="F9" s="3">
        <v>2</v>
      </c>
      <c r="G9" s="3">
        <v>9</v>
      </c>
      <c r="H9" s="3">
        <v>4.0772000000000004</v>
      </c>
      <c r="I9" s="3">
        <v>4.8800999999999997</v>
      </c>
      <c r="J9" s="3">
        <v>0.57255</v>
      </c>
      <c r="K9" s="3">
        <v>0.22932</v>
      </c>
      <c r="L9" s="3">
        <f t="shared" si="0"/>
        <v>317.47916179019057</v>
      </c>
      <c r="M9" s="3">
        <f t="shared" si="1"/>
        <v>156.07</v>
      </c>
    </row>
    <row r="10" spans="1:13" x14ac:dyDescent="0.35">
      <c r="A10" t="s">
        <v>9</v>
      </c>
      <c r="B10">
        <v>-0.20424801310944299</v>
      </c>
      <c r="C10">
        <v>0.41117542729662898</v>
      </c>
      <c r="D10">
        <v>-3.7144206837615898E-3</v>
      </c>
      <c r="E10">
        <v>4.4149342919928098E-4</v>
      </c>
      <c r="F10" s="3">
        <v>2</v>
      </c>
      <c r="G10" s="3">
        <v>10</v>
      </c>
      <c r="H10" s="3">
        <v>4.0772000000000004</v>
      </c>
      <c r="I10" s="3">
        <v>4.8800999999999997</v>
      </c>
      <c r="J10" s="3">
        <v>0.57255</v>
      </c>
      <c r="K10" s="3">
        <v>0.22932</v>
      </c>
      <c r="L10" s="3">
        <f t="shared" si="0"/>
        <v>344.13105701426565</v>
      </c>
      <c r="M10" s="3">
        <f t="shared" si="1"/>
        <v>170.07</v>
      </c>
    </row>
    <row r="11" spans="1:13" x14ac:dyDescent="0.35">
      <c r="A11" t="s">
        <v>10</v>
      </c>
      <c r="B11">
        <v>-0.17630886154880701</v>
      </c>
      <c r="C11">
        <v>0.35487188696361199</v>
      </c>
      <c r="D11">
        <v>2.9671524324983399E-3</v>
      </c>
      <c r="E11" s="1">
        <v>-7.1043881250495297E-5</v>
      </c>
      <c r="F11" s="3">
        <v>2</v>
      </c>
      <c r="G11" s="3">
        <v>14</v>
      </c>
      <c r="H11" s="3">
        <v>4.0772000000000004</v>
      </c>
      <c r="I11" s="3">
        <v>4.8800999999999997</v>
      </c>
      <c r="J11" s="3">
        <v>0.57255</v>
      </c>
      <c r="K11" s="3">
        <v>0.22932</v>
      </c>
      <c r="L11" s="3">
        <f t="shared" si="0"/>
        <v>450.73863791056596</v>
      </c>
      <c r="M11" s="3">
        <f>F11*15.035+G11*14.0266</f>
        <v>226.44239999999999</v>
      </c>
    </row>
    <row r="17" spans="1:17" x14ac:dyDescent="0.35">
      <c r="A17" t="s">
        <v>18</v>
      </c>
      <c r="B17" t="s">
        <v>15</v>
      </c>
      <c r="C17" t="s">
        <v>16</v>
      </c>
      <c r="D17" t="s">
        <v>17</v>
      </c>
      <c r="E17" t="s">
        <v>19</v>
      </c>
      <c r="F17" t="s">
        <v>20</v>
      </c>
      <c r="G17" t="s">
        <v>21</v>
      </c>
      <c r="H17" t="s">
        <v>22</v>
      </c>
      <c r="L17" t="s">
        <v>14</v>
      </c>
      <c r="M17">
        <v>-0.16066759</v>
      </c>
      <c r="N17">
        <v>1.033209E-2</v>
      </c>
      <c r="P17" t="s">
        <v>28</v>
      </c>
    </row>
    <row r="18" spans="1:17" x14ac:dyDescent="0.35">
      <c r="A18">
        <f>$M$17*F2+$N$17*G2</f>
        <v>-0.30067100000000002</v>
      </c>
      <c r="B18">
        <f t="shared" ref="B18:B27" si="2">(F2*$M$18+G2*$N$18)/L2^-0.0779253231040631</f>
        <v>0.59767980824183931</v>
      </c>
      <c r="C18">
        <f t="shared" ref="C18:C27" si="3">$M$19*F2+$N$19*G2+(F2+G2)*$M$19*$N$19</f>
        <v>-2.9176542112226311E-2</v>
      </c>
      <c r="D18">
        <f>$M$20*F2+$N$20*G2</f>
        <v>2.9341063979591922E-3</v>
      </c>
      <c r="E18">
        <f>ABS((B2-A18)/B2)</f>
        <v>7.5365314541995049E-2</v>
      </c>
      <c r="F18">
        <f>ABS((C2-B18)/C2)</f>
        <v>5.7733792989874341E-2</v>
      </c>
      <c r="G18">
        <f>ABS((D2-C18)/D2)</f>
        <v>1.4830027219536017</v>
      </c>
      <c r="H18">
        <f>ABS((E2-D18)/E2)</f>
        <v>0.45369515657652565</v>
      </c>
      <c r="L18" t="s">
        <v>15</v>
      </c>
      <c r="M18">
        <v>0.22055933413877399</v>
      </c>
      <c r="N18">
        <v>-1.6163860912748299E-2</v>
      </c>
      <c r="P18">
        <v>2.8257456068048601</v>
      </c>
      <c r="Q18">
        <v>4.1549030467065699E-2</v>
      </c>
    </row>
    <row r="19" spans="1:17" x14ac:dyDescent="0.35">
      <c r="A19">
        <f t="shared" ref="A19:A27" si="4">$M$17*F3+$N$17*G3</f>
        <v>-0.29033891000000001</v>
      </c>
      <c r="B19">
        <f t="shared" si="2"/>
        <v>0.58239631304452089</v>
      </c>
      <c r="C19">
        <f t="shared" si="3"/>
        <v>-2.6758160151345578E-2</v>
      </c>
      <c r="D19">
        <f t="shared" ref="D19:D27" si="5">$M$20*F3+$N$20*G3</f>
        <v>2.6758448775510281E-3</v>
      </c>
      <c r="E19">
        <f>ABS((B3-A19)/B3)</f>
        <v>9.7379235751442125E-2</v>
      </c>
      <c r="F19">
        <f t="shared" ref="F19:F27" si="6">ABS((C3-B19)/C3)</f>
        <v>0.1025975593064998</v>
      </c>
      <c r="G19">
        <f t="shared" ref="G19:G27" si="7">ABS((D3-C19)/D3)</f>
        <v>0.3773611574406458</v>
      </c>
      <c r="H19">
        <f t="shared" ref="H19:H27" si="8">ABS((E3-D19)/E3)</f>
        <v>0.3113451508535896</v>
      </c>
      <c r="I19" s="2"/>
      <c r="J19" s="2"/>
      <c r="K19" s="2"/>
      <c r="L19" t="s">
        <v>16</v>
      </c>
      <c r="M19">
        <v>-1.00246011765348</v>
      </c>
      <c r="N19">
        <v>-0.98303508267560602</v>
      </c>
    </row>
    <row r="20" spans="1:17" x14ac:dyDescent="0.35">
      <c r="A20">
        <f t="shared" si="4"/>
        <v>-0.28000681999999999</v>
      </c>
      <c r="B20">
        <f t="shared" si="2"/>
        <v>0.56526175234727916</v>
      </c>
      <c r="C20">
        <f t="shared" si="3"/>
        <v>-2.4339778190465289E-2</v>
      </c>
      <c r="D20">
        <f t="shared" si="5"/>
        <v>2.417583357142864E-3</v>
      </c>
      <c r="E20">
        <f>ABS((B4-A20)/B4)</f>
        <v>1.3291568627933547E-2</v>
      </c>
      <c r="F20">
        <f t="shared" si="6"/>
        <v>1.4245694176048542E-2</v>
      </c>
      <c r="G20">
        <f t="shared" si="7"/>
        <v>3.6704092386325805E-2</v>
      </c>
      <c r="H20">
        <f t="shared" si="8"/>
        <v>4.1912131479486074E-2</v>
      </c>
      <c r="I20" s="2"/>
      <c r="J20" s="2"/>
      <c r="K20" s="2"/>
      <c r="L20" t="s">
        <v>17</v>
      </c>
      <c r="M20">
        <v>1.72531471938776E-3</v>
      </c>
      <c r="N20">
        <v>-2.5826152040816402E-4</v>
      </c>
    </row>
    <row r="21" spans="1:17" x14ac:dyDescent="0.35">
      <c r="A21">
        <f t="shared" si="4"/>
        <v>-0.26967472999999997</v>
      </c>
      <c r="B21">
        <f t="shared" si="2"/>
        <v>0.54671797506195641</v>
      </c>
      <c r="C21">
        <f t="shared" si="3"/>
        <v>-2.1921396229585E-2</v>
      </c>
      <c r="D21">
        <f t="shared" si="5"/>
        <v>2.1593218367346998E-3</v>
      </c>
      <c r="E21">
        <f>ABS((B5-A21)/B5)</f>
        <v>9.5047795103653784E-2</v>
      </c>
      <c r="F21">
        <f t="shared" si="6"/>
        <v>0.10051648652025565</v>
      </c>
      <c r="G21">
        <f t="shared" si="7"/>
        <v>0.59861437752968094</v>
      </c>
      <c r="H21">
        <f t="shared" si="8"/>
        <v>0.33863278371289862</v>
      </c>
      <c r="I21" s="2"/>
      <c r="J21" s="2"/>
      <c r="K21" s="2"/>
      <c r="L21" s="2"/>
    </row>
    <row r="22" spans="1:17" x14ac:dyDescent="0.35">
      <c r="A22">
        <f t="shared" si="4"/>
        <v>-0.25934264000000001</v>
      </c>
      <c r="B22">
        <f t="shared" si="2"/>
        <v>0.52705650614870303</v>
      </c>
      <c r="C22">
        <f t="shared" si="3"/>
        <v>-1.950301426870471E-2</v>
      </c>
      <c r="D22">
        <f t="shared" si="5"/>
        <v>1.9010603163265359E-3</v>
      </c>
      <c r="E22">
        <f>ABS((B6-A22)/B6)</f>
        <v>1.7889729798829194E-2</v>
      </c>
      <c r="F22">
        <f t="shared" si="6"/>
        <v>2.6317130742356223E-2</v>
      </c>
      <c r="G22">
        <f t="shared" si="7"/>
        <v>5.6315266914339052E-2</v>
      </c>
      <c r="H22">
        <f t="shared" si="8"/>
        <v>1.6406741213994807E-2</v>
      </c>
      <c r="I22" s="2"/>
      <c r="J22" s="2"/>
      <c r="K22" s="2"/>
      <c r="L22" s="2"/>
    </row>
    <row r="23" spans="1:17" x14ac:dyDescent="0.35">
      <c r="A23">
        <f t="shared" si="4"/>
        <v>-0.24901055</v>
      </c>
      <c r="B23">
        <f t="shared" si="2"/>
        <v>0.50648085782348451</v>
      </c>
      <c r="C23">
        <f t="shared" si="3"/>
        <v>-1.7084632307822645E-2</v>
      </c>
      <c r="D23">
        <f t="shared" si="5"/>
        <v>1.642798795918372E-3</v>
      </c>
      <c r="E23">
        <f>ABS((B7-A23)/B7)</f>
        <v>0.12583552294575101</v>
      </c>
      <c r="F23">
        <f t="shared" si="6"/>
        <v>0.11637598845919712</v>
      </c>
      <c r="G23">
        <f t="shared" si="7"/>
        <v>0.51393514057221679</v>
      </c>
      <c r="H23">
        <f t="shared" si="8"/>
        <v>0.36143699423940823</v>
      </c>
      <c r="I23" s="2"/>
      <c r="J23" s="2"/>
      <c r="K23" s="2"/>
      <c r="L23" s="2"/>
    </row>
    <row r="24" spans="1:17" x14ac:dyDescent="0.35">
      <c r="A24">
        <f t="shared" si="4"/>
        <v>-0.23867845999999998</v>
      </c>
      <c r="B24">
        <f t="shared" si="2"/>
        <v>0.48513936050563261</v>
      </c>
      <c r="C24">
        <f t="shared" si="3"/>
        <v>-1.4666250346943244E-2</v>
      </c>
      <c r="D24">
        <f t="shared" si="5"/>
        <v>1.3845372755102079E-3</v>
      </c>
      <c r="E24">
        <f>ABS((B8-A24)/B8)</f>
        <v>8.9143019890184499E-3</v>
      </c>
      <c r="F24">
        <f t="shared" si="6"/>
        <v>1.8504320252217363E-2</v>
      </c>
      <c r="G24">
        <f t="shared" si="7"/>
        <v>3.1137278214796713E-2</v>
      </c>
      <c r="H24">
        <f t="shared" si="8"/>
        <v>6.8262679589082054E-2</v>
      </c>
    </row>
    <row r="25" spans="1:17" x14ac:dyDescent="0.35">
      <c r="A25">
        <f t="shared" si="4"/>
        <v>-0.22834636999999999</v>
      </c>
      <c r="B25">
        <f t="shared" si="2"/>
        <v>0.46314386902909849</v>
      </c>
      <c r="C25">
        <f t="shared" si="3"/>
        <v>-1.2247868386063843E-2</v>
      </c>
      <c r="D25">
        <f t="shared" si="5"/>
        <v>1.1262757551020438E-3</v>
      </c>
      <c r="E25">
        <f>ABS((B9-A25)/B9)</f>
        <v>7.7972709248094194E-3</v>
      </c>
      <c r="F25">
        <f t="shared" si="6"/>
        <v>1.9167707792984974E-4</v>
      </c>
      <c r="G25">
        <f t="shared" si="7"/>
        <v>1.5092170516316577E-2</v>
      </c>
      <c r="H25">
        <f t="shared" si="8"/>
        <v>0.20440305007275214</v>
      </c>
    </row>
    <row r="26" spans="1:17" x14ac:dyDescent="0.35">
      <c r="A26">
        <f t="shared" si="4"/>
        <v>-0.21801428</v>
      </c>
      <c r="B26">
        <f t="shared" si="2"/>
        <v>0.44058109053978434</v>
      </c>
      <c r="C26">
        <f t="shared" si="3"/>
        <v>-9.8294864251826652E-3</v>
      </c>
      <c r="D26">
        <f t="shared" si="5"/>
        <v>8.6801423469387963E-4</v>
      </c>
      <c r="E26">
        <f>ABS((B10-A26)/B10)</f>
        <v>6.7399759150560679E-2</v>
      </c>
      <c r="F26">
        <f t="shared" si="6"/>
        <v>7.1516100649520589E-2</v>
      </c>
      <c r="G26">
        <f t="shared" si="7"/>
        <v>1.6463040301693437</v>
      </c>
      <c r="H26">
        <f t="shared" si="8"/>
        <v>0.96608641779371984</v>
      </c>
    </row>
    <row r="27" spans="1:17" x14ac:dyDescent="0.35">
      <c r="A27">
        <f t="shared" si="4"/>
        <v>-0.17668592</v>
      </c>
      <c r="B27">
        <f t="shared" si="2"/>
        <v>0.34585335243097276</v>
      </c>
      <c r="C27">
        <f t="shared" si="3"/>
        <v>-1.5595858166150833E-4</v>
      </c>
      <c r="D27">
        <f t="shared" si="5"/>
        <v>-1.65031846938776E-4</v>
      </c>
      <c r="E27">
        <f>ABS((B11-A27)/B11)</f>
        <v>2.1386245018013769E-3</v>
      </c>
      <c r="F27">
        <f t="shared" si="6"/>
        <v>2.5413493894386678E-2</v>
      </c>
      <c r="G27">
        <f t="shared" si="7"/>
        <v>1.0525617019042703</v>
      </c>
      <c r="H27">
        <f t="shared" si="8"/>
        <v>1.322956516929112</v>
      </c>
    </row>
    <row r="28" spans="1:17" x14ac:dyDescent="0.35">
      <c r="E28">
        <f>AVERAGE(E18:E27)</f>
        <v>5.1105912333579459E-2</v>
      </c>
      <c r="F28">
        <f t="shared" ref="F28:H28" si="9">AVERAGE(F18:F27)</f>
        <v>5.3341224406828605E-2</v>
      </c>
      <c r="G28">
        <f t="shared" si="9"/>
        <v>0.58110279376015384</v>
      </c>
      <c r="H28">
        <f t="shared" si="9"/>
        <v>0.40851376224605696</v>
      </c>
    </row>
    <row r="29" spans="1:17" x14ac:dyDescent="0.35">
      <c r="F29">
        <v>6.9000000000000006E-2</v>
      </c>
      <c r="H29">
        <v>0.41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2025-10-21T20:47:59Z</dcterms:created>
  <dcterms:modified xsi:type="dcterms:W3CDTF">2025-10-22T00:15:04Z</dcterms:modified>
</cp:coreProperties>
</file>