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_\Desktop\python\python_projects\budget\"/>
    </mc:Choice>
  </mc:AlternateContent>
  <xr:revisionPtr revIDLastSave="0" documentId="13_ncr:1_{1AC5441F-BC73-4285-8879-C7F46488BB1B}" xr6:coauthVersionLast="47" xr6:coauthVersionMax="47" xr10:uidLastSave="{00000000-0000-0000-0000-000000000000}"/>
  <bookViews>
    <workbookView xWindow="2184" yWindow="1764" windowWidth="20856" windowHeight="10476" xr2:uid="{00000000-000D-0000-FFFF-FFFF00000000}"/>
  </bookViews>
  <sheets>
    <sheet name="Dashboard" sheetId="1" r:id="rId1"/>
    <sheet name="Core" sheetId="2" r:id="rId2"/>
    <sheet name="Backend" sheetId="3" r:id="rId3"/>
  </sheets>
  <definedNames>
    <definedName name="_xlnm._FilterDatabase" localSheetId="1" hidden="1">Core!$A$1:$D$1</definedName>
    <definedName name="_xlchart.v1.0" hidden="1">Dashboard!$B$16:$B$30</definedName>
    <definedName name="_xlchart.v1.1" hidden="1">Dashboard!$B$16:$B$31</definedName>
    <definedName name="_xlchart.v1.10" hidden="1">Dashboard!$E$16:$E$30</definedName>
    <definedName name="_xlchart.v1.11" hidden="1">Dashboard!$F$16:$F$30</definedName>
    <definedName name="_xlchart.v1.12" hidden="1">Dashboard!$B$16:$B$30</definedName>
    <definedName name="_xlchart.v1.13" hidden="1">Dashboard!$B$16:$B$31</definedName>
    <definedName name="_xlchart.v1.14" hidden="1">Dashboard!$C$16:$C$30</definedName>
    <definedName name="_xlchart.v1.15" hidden="1">Dashboard!$D$16:$D$30</definedName>
    <definedName name="_xlchart.v1.16" hidden="1">Dashboard!$E$16:$E$30</definedName>
    <definedName name="_xlchart.v1.17" hidden="1">Dashboard!$F$16:$F$30</definedName>
    <definedName name="_xlchart.v1.18" hidden="1">Dashboard!$F$16:$F$31</definedName>
    <definedName name="_xlchart.v1.19" hidden="1">Dashboard!$B$16:$B$30</definedName>
    <definedName name="_xlchart.v1.2" hidden="1">Dashboard!$C$16:$C$30</definedName>
    <definedName name="_xlchart.v1.20" hidden="1">Dashboard!$B$16:$B$31</definedName>
    <definedName name="_xlchart.v1.21" hidden="1">Dashboard!$C$16:$C$30</definedName>
    <definedName name="_xlchart.v1.22" hidden="1">Dashboard!$D$16:$D$30</definedName>
    <definedName name="_xlchart.v1.23" hidden="1">Dashboard!$E$16:$E$30</definedName>
    <definedName name="_xlchart.v1.24" hidden="1">Dashboard!$F$16:$F$30</definedName>
    <definedName name="_xlchart.v1.25" hidden="1">Dashboard!$F$16:$F$31</definedName>
    <definedName name="_xlchart.v1.26" hidden="1">Dashboard!$B$16:$B$30</definedName>
    <definedName name="_xlchart.v1.27" hidden="1">Dashboard!$C$16:$C$30</definedName>
    <definedName name="_xlchart.v1.28" hidden="1">Dashboard!$D$16:$D$30</definedName>
    <definedName name="_xlchart.v1.29" hidden="1">Dashboard!$E$16:$E$30</definedName>
    <definedName name="_xlchart.v1.3" hidden="1">Dashboard!$D$16:$D$30</definedName>
    <definedName name="_xlchart.v1.30" hidden="1">Dashboard!$F$16:$F$30</definedName>
    <definedName name="_xlchart.v1.31" hidden="1">Dashboard!$B$16:$B$30</definedName>
    <definedName name="_xlchart.v1.32" hidden="1">Dashboard!$B$16:$B$31</definedName>
    <definedName name="_xlchart.v1.33" hidden="1">Dashboard!$C$16:$C$30</definedName>
    <definedName name="_xlchart.v1.34" hidden="1">Dashboard!$D$16:$D$30</definedName>
    <definedName name="_xlchart.v1.35" hidden="1">Dashboard!$E$16:$E$30</definedName>
    <definedName name="_xlchart.v1.36" hidden="1">Dashboard!$F$16:$F$30</definedName>
    <definedName name="_xlchart.v1.37" hidden="1">Dashboard!$F$16:$F$31</definedName>
    <definedName name="_xlchart.v1.4" hidden="1">Dashboard!$E$16:$E$30</definedName>
    <definedName name="_xlchart.v1.5" hidden="1">Dashboard!$F$16:$F$30</definedName>
    <definedName name="_xlchart.v1.6" hidden="1">Dashboard!$F$16:$F$31</definedName>
    <definedName name="_xlchart.v1.7" hidden="1">Dashboard!$B$16:$B$30</definedName>
    <definedName name="_xlchart.v1.8" hidden="1">Dashboard!$C$16:$C$30</definedName>
    <definedName name="_xlchart.v1.9" hidden="1">Dashboard!$D$16:$D$30</definedName>
    <definedName name="Slicer_Date">#N/A</definedName>
    <definedName name="Slicer_Date1">#N/A</definedName>
    <definedName name="Slicer_Date2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F9" i="1"/>
  <c r="F8" i="1"/>
  <c r="F7" i="1"/>
  <c r="G6" i="1"/>
  <c r="H6" i="1" s="1"/>
  <c r="I6" i="1" l="1"/>
  <c r="B4" i="3"/>
  <c r="B11" i="3"/>
  <c r="B16" i="3"/>
  <c r="B8" i="3"/>
  <c r="B18" i="3"/>
  <c r="B10" i="3"/>
  <c r="B3" i="3"/>
  <c r="B7" i="3"/>
  <c r="B5" i="3"/>
  <c r="B15" i="3"/>
  <c r="B13" i="3"/>
  <c r="B12" i="3"/>
  <c r="B17" i="3"/>
  <c r="B14" i="3"/>
  <c r="B6" i="3"/>
  <c r="C1" i="3"/>
  <c r="C16" i="3" l="1"/>
  <c r="C8" i="3"/>
  <c r="C13" i="3"/>
  <c r="C15" i="3"/>
  <c r="C7" i="3"/>
  <c r="C5" i="3"/>
  <c r="C12" i="3"/>
  <c r="C10" i="3"/>
  <c r="C18" i="3"/>
  <c r="C17" i="3"/>
  <c r="C14" i="3"/>
  <c r="C11" i="3"/>
  <c r="C4" i="3"/>
  <c r="C6" i="3"/>
  <c r="C3" i="3"/>
  <c r="D1" i="3"/>
  <c r="B2" i="3"/>
  <c r="B9" i="3"/>
  <c r="J6" i="1"/>
  <c r="K6" i="1" l="1"/>
  <c r="C9" i="3"/>
  <c r="H8" i="1" s="1"/>
  <c r="G8" i="1"/>
  <c r="C2" i="3"/>
  <c r="D13" i="3"/>
  <c r="D18" i="3"/>
  <c r="D10" i="3"/>
  <c r="D12" i="3"/>
  <c r="D5" i="3"/>
  <c r="D7" i="3"/>
  <c r="D17" i="3"/>
  <c r="D15" i="3"/>
  <c r="D14" i="3"/>
  <c r="D11" i="3"/>
  <c r="D8" i="3"/>
  <c r="D16" i="3"/>
  <c r="D4" i="3"/>
  <c r="D6" i="3"/>
  <c r="D3" i="3"/>
  <c r="E1" i="3"/>
  <c r="B19" i="3"/>
  <c r="G9" i="1" s="1"/>
  <c r="G7" i="1"/>
  <c r="E18" i="3" l="1"/>
  <c r="E10" i="3"/>
  <c r="E15" i="3"/>
  <c r="E7" i="3"/>
  <c r="E17" i="3"/>
  <c r="E14" i="3"/>
  <c r="E12" i="3"/>
  <c r="E11" i="3"/>
  <c r="E8" i="3"/>
  <c r="E16" i="3"/>
  <c r="E13" i="3"/>
  <c r="E4" i="3"/>
  <c r="E6" i="3"/>
  <c r="E5" i="3"/>
  <c r="E3" i="3"/>
  <c r="F1" i="3"/>
  <c r="D2" i="3"/>
  <c r="D9" i="3"/>
  <c r="L6" i="1"/>
  <c r="C19" i="3"/>
  <c r="H9" i="1" s="1"/>
  <c r="H7" i="1"/>
  <c r="I8" i="1" l="1"/>
  <c r="D19" i="3"/>
  <c r="I9" i="1" s="1"/>
  <c r="I7" i="1"/>
  <c r="E9" i="3"/>
  <c r="J8" i="1" s="1"/>
  <c r="F15" i="3"/>
  <c r="F7" i="3"/>
  <c r="F12" i="3"/>
  <c r="F14" i="3"/>
  <c r="F11" i="3"/>
  <c r="F8" i="3"/>
  <c r="F17" i="3"/>
  <c r="F16" i="3"/>
  <c r="F13" i="3"/>
  <c r="F10" i="3"/>
  <c r="F4" i="3"/>
  <c r="F18" i="3"/>
  <c r="F6" i="3"/>
  <c r="F3" i="3"/>
  <c r="F2" i="3" s="1"/>
  <c r="G1" i="3"/>
  <c r="F5" i="3"/>
  <c r="E2" i="3"/>
  <c r="M6" i="1"/>
  <c r="N6" i="1" l="1"/>
  <c r="E19" i="3"/>
  <c r="J9" i="1" s="1"/>
  <c r="J7" i="1"/>
  <c r="K7" i="1"/>
  <c r="G12" i="3"/>
  <c r="G17" i="3"/>
  <c r="G11" i="3"/>
  <c r="G16" i="3"/>
  <c r="G14" i="3"/>
  <c r="G13" i="3"/>
  <c r="G10" i="3"/>
  <c r="G7" i="3"/>
  <c r="G4" i="3"/>
  <c r="G18" i="3"/>
  <c r="G15" i="3"/>
  <c r="G6" i="3"/>
  <c r="G3" i="3"/>
  <c r="H1" i="3"/>
  <c r="G8" i="3"/>
  <c r="G5" i="3"/>
  <c r="F9" i="3"/>
  <c r="G9" i="3" l="1"/>
  <c r="L8" i="1" s="1"/>
  <c r="O6" i="1"/>
  <c r="K8" i="1"/>
  <c r="H17" i="3"/>
  <c r="H14" i="3"/>
  <c r="H16" i="3"/>
  <c r="H8" i="3"/>
  <c r="H18" i="3"/>
  <c r="H15" i="3"/>
  <c r="H12" i="3"/>
  <c r="H6" i="3"/>
  <c r="H3" i="3"/>
  <c r="H5" i="3"/>
  <c r="H4" i="3"/>
  <c r="I1" i="3"/>
  <c r="H13" i="3"/>
  <c r="H11" i="3"/>
  <c r="H10" i="3"/>
  <c r="H9" i="3" s="1"/>
  <c r="M8" i="1" s="1"/>
  <c r="H7" i="3"/>
  <c r="G2" i="3"/>
  <c r="F19" i="3"/>
  <c r="K9" i="1" s="1"/>
  <c r="P6" i="1" l="1"/>
  <c r="I14" i="3"/>
  <c r="I11" i="3"/>
  <c r="I13" i="3"/>
  <c r="I17" i="3"/>
  <c r="I6" i="3"/>
  <c r="I3" i="3"/>
  <c r="I5" i="3"/>
  <c r="I10" i="3"/>
  <c r="I8" i="3"/>
  <c r="I7" i="3"/>
  <c r="I4" i="3"/>
  <c r="J1" i="3"/>
  <c r="I18" i="3"/>
  <c r="I16" i="3"/>
  <c r="I15" i="3"/>
  <c r="I12" i="3"/>
  <c r="G19" i="3"/>
  <c r="L9" i="1" s="1"/>
  <c r="L7" i="1"/>
  <c r="H2" i="3"/>
  <c r="I9" i="3" l="1"/>
  <c r="Q6" i="1"/>
  <c r="H19" i="3"/>
  <c r="M9" i="1" s="1"/>
  <c r="M7" i="1"/>
  <c r="I2" i="3"/>
  <c r="J11" i="3"/>
  <c r="J16" i="3"/>
  <c r="J8" i="3"/>
  <c r="J18" i="3"/>
  <c r="J10" i="3"/>
  <c r="J9" i="3" s="1"/>
  <c r="O8" i="1" s="1"/>
  <c r="J3" i="3"/>
  <c r="J5" i="3"/>
  <c r="J15" i="3"/>
  <c r="J13" i="3"/>
  <c r="J12" i="3"/>
  <c r="J4" i="3"/>
  <c r="K1" i="3"/>
  <c r="J7" i="3"/>
  <c r="J17" i="3"/>
  <c r="J14" i="3"/>
  <c r="J6" i="3"/>
  <c r="R6" i="1" l="1"/>
  <c r="K16" i="3"/>
  <c r="K8" i="3"/>
  <c r="K13" i="3"/>
  <c r="K15" i="3"/>
  <c r="K7" i="3"/>
  <c r="K5" i="3"/>
  <c r="K4" i="3"/>
  <c r="K18" i="3"/>
  <c r="K17" i="3"/>
  <c r="K14" i="3"/>
  <c r="K11" i="3"/>
  <c r="K6" i="3"/>
  <c r="K12" i="3"/>
  <c r="K10" i="3"/>
  <c r="K3" i="3"/>
  <c r="L1" i="3"/>
  <c r="I19" i="3"/>
  <c r="N9" i="1" s="1"/>
  <c r="N7" i="1"/>
  <c r="N8" i="1"/>
  <c r="J2" i="3"/>
  <c r="L13" i="3" l="1"/>
  <c r="L18" i="3"/>
  <c r="L10" i="3"/>
  <c r="L12" i="3"/>
  <c r="L5" i="3"/>
  <c r="L4" i="3"/>
  <c r="L7" i="3"/>
  <c r="L16" i="3"/>
  <c r="L3" i="3"/>
  <c r="L17" i="3"/>
  <c r="L15" i="3"/>
  <c r="L14" i="3"/>
  <c r="L11" i="3"/>
  <c r="L8" i="3"/>
  <c r="L6" i="3"/>
  <c r="M1" i="3"/>
  <c r="J19" i="3"/>
  <c r="O9" i="1" s="1"/>
  <c r="O7" i="1"/>
  <c r="K2" i="3"/>
  <c r="K9" i="3"/>
  <c r="P8" i="1" s="1"/>
  <c r="S5" i="1"/>
  <c r="M18" i="3" l="1"/>
  <c r="M10" i="3"/>
  <c r="M15" i="3"/>
  <c r="M7" i="3"/>
  <c r="M17" i="3"/>
  <c r="M4" i="3"/>
  <c r="M14" i="3"/>
  <c r="M12" i="3"/>
  <c r="M11" i="3"/>
  <c r="M8" i="3"/>
  <c r="M6" i="3"/>
  <c r="M3" i="3"/>
  <c r="M16" i="3"/>
  <c r="M13" i="3"/>
  <c r="M5" i="3"/>
  <c r="N1" i="3"/>
  <c r="K19" i="3"/>
  <c r="P9" i="1" s="1"/>
  <c r="P7" i="1"/>
  <c r="L9" i="3"/>
  <c r="Q8" i="1" s="1"/>
  <c r="L2" i="3"/>
  <c r="L19" i="3" l="1"/>
  <c r="Q9" i="1" s="1"/>
  <c r="Q7" i="1"/>
  <c r="M2" i="3"/>
  <c r="N15" i="3"/>
  <c r="N7" i="3"/>
  <c r="N12" i="3"/>
  <c r="N14" i="3"/>
  <c r="N4" i="3"/>
  <c r="N11" i="3"/>
  <c r="N8" i="3"/>
  <c r="N6" i="3"/>
  <c r="N17" i="3"/>
  <c r="N16" i="3"/>
  <c r="N13" i="3"/>
  <c r="N10" i="3"/>
  <c r="N3" i="3"/>
  <c r="N18" i="3"/>
  <c r="N5" i="3"/>
  <c r="O1" i="3"/>
  <c r="M9" i="3"/>
  <c r="R8" i="1" s="1"/>
  <c r="N2" i="3" l="1"/>
  <c r="N9" i="3"/>
  <c r="O12" i="3"/>
  <c r="O17" i="3"/>
  <c r="O11" i="3"/>
  <c r="O4" i="3"/>
  <c r="O8" i="3"/>
  <c r="O6" i="3"/>
  <c r="O16" i="3"/>
  <c r="O14" i="3"/>
  <c r="O13" i="3"/>
  <c r="O10" i="3"/>
  <c r="O7" i="3"/>
  <c r="O3" i="3"/>
  <c r="O2" i="3" s="1"/>
  <c r="O18" i="3"/>
  <c r="O15" i="3"/>
  <c r="O5" i="3"/>
  <c r="P1" i="3"/>
  <c r="M19" i="3"/>
  <c r="R9" i="1" s="1"/>
  <c r="R7" i="1"/>
  <c r="O9" i="3" l="1"/>
  <c r="O19" i="3" s="1"/>
  <c r="P17" i="3"/>
  <c r="P14" i="3"/>
  <c r="P16" i="3"/>
  <c r="P8" i="3"/>
  <c r="P6" i="3"/>
  <c r="P13" i="3"/>
  <c r="P11" i="3"/>
  <c r="P10" i="3"/>
  <c r="P7" i="3"/>
  <c r="P3" i="3"/>
  <c r="P18" i="3"/>
  <c r="P15" i="3"/>
  <c r="P12" i="3"/>
  <c r="P5" i="3"/>
  <c r="Q1" i="3"/>
  <c r="P4" i="3"/>
  <c r="N19" i="3"/>
  <c r="P2" i="3" l="1"/>
  <c r="P19" i="3" s="1"/>
  <c r="P9" i="3"/>
  <c r="Q14" i="3"/>
  <c r="Q11" i="3"/>
  <c r="Q13" i="3"/>
  <c r="Q6" i="3"/>
  <c r="Q10" i="3"/>
  <c r="Q9" i="3" s="1"/>
  <c r="Q8" i="3"/>
  <c r="Q7" i="3"/>
  <c r="Q3" i="3"/>
  <c r="Q18" i="3"/>
  <c r="Q16" i="3"/>
  <c r="Q15" i="3"/>
  <c r="Q12" i="3"/>
  <c r="Q17" i="3"/>
  <c r="Q5" i="3"/>
  <c r="R1" i="3"/>
  <c r="Q4" i="3"/>
  <c r="Q2" i="3" l="1"/>
  <c r="Q19" i="3" s="1"/>
  <c r="R11" i="3"/>
  <c r="R16" i="3"/>
  <c r="R8" i="3"/>
  <c r="R18" i="3"/>
  <c r="R10" i="3"/>
  <c r="R9" i="3" s="1"/>
  <c r="R7" i="3"/>
  <c r="R3" i="3"/>
  <c r="R15" i="3"/>
  <c r="R13" i="3"/>
  <c r="R12" i="3"/>
  <c r="R17" i="3"/>
  <c r="R14" i="3"/>
  <c r="R5" i="3"/>
  <c r="S1" i="3"/>
  <c r="R6" i="3"/>
  <c r="R4" i="3"/>
  <c r="R2" i="3" l="1"/>
  <c r="R19" i="3" s="1"/>
  <c r="S16" i="3"/>
  <c r="S8" i="3"/>
  <c r="S13" i="3"/>
  <c r="S15" i="3"/>
  <c r="S7" i="3"/>
  <c r="S12" i="3"/>
  <c r="S10" i="3"/>
  <c r="S9" i="3" s="1"/>
  <c r="S18" i="3"/>
  <c r="S17" i="3"/>
  <c r="S14" i="3"/>
  <c r="S11" i="3"/>
  <c r="S5" i="3"/>
  <c r="S4" i="3"/>
  <c r="S6" i="3"/>
  <c r="S3" i="3"/>
  <c r="T1" i="3"/>
  <c r="S2" i="3" l="1"/>
  <c r="S19" i="3" s="1"/>
  <c r="T13" i="3"/>
  <c r="T18" i="3"/>
  <c r="T10" i="3"/>
  <c r="T12" i="3"/>
  <c r="T17" i="3"/>
  <c r="T15" i="3"/>
  <c r="T14" i="3"/>
  <c r="T11" i="3"/>
  <c r="T8" i="3"/>
  <c r="T5" i="3"/>
  <c r="T16" i="3"/>
  <c r="T4" i="3"/>
  <c r="T3" i="3"/>
  <c r="T2" i="3" s="1"/>
  <c r="T7" i="3"/>
  <c r="T6" i="3"/>
  <c r="U1" i="3"/>
  <c r="T9" i="3" l="1"/>
  <c r="T19" i="3" s="1"/>
  <c r="U18" i="3"/>
  <c r="U10" i="3"/>
  <c r="U15" i="3"/>
  <c r="U7" i="3"/>
  <c r="U17" i="3"/>
  <c r="U16" i="3"/>
  <c r="U13" i="3"/>
  <c r="U4" i="3"/>
  <c r="U6" i="3"/>
  <c r="U5" i="3"/>
  <c r="U14" i="3"/>
  <c r="U12" i="3"/>
  <c r="U11" i="3"/>
  <c r="U8" i="3"/>
  <c r="V1" i="3"/>
  <c r="U3" i="3"/>
  <c r="U9" i="3" l="1"/>
  <c r="U2" i="3"/>
  <c r="U19" i="3" s="1"/>
  <c r="V15" i="3"/>
  <c r="V7" i="3"/>
  <c r="V12" i="3"/>
  <c r="V14" i="3"/>
  <c r="V18" i="3"/>
  <c r="V4" i="3"/>
  <c r="V6" i="3"/>
  <c r="V3" i="3"/>
  <c r="V11" i="3"/>
  <c r="V8" i="3"/>
  <c r="V5" i="3"/>
  <c r="V17" i="3"/>
  <c r="V16" i="3"/>
  <c r="V13" i="3"/>
  <c r="V10" i="3"/>
  <c r="W1" i="3"/>
  <c r="W12" i="3" l="1"/>
  <c r="W17" i="3"/>
  <c r="W11" i="3"/>
  <c r="W4" i="3"/>
  <c r="W6" i="3"/>
  <c r="W3" i="3"/>
  <c r="W16" i="3"/>
  <c r="W14" i="3"/>
  <c r="W13" i="3"/>
  <c r="W10" i="3"/>
  <c r="W7" i="3"/>
  <c r="W5" i="3"/>
  <c r="W8" i="3"/>
  <c r="W18" i="3"/>
  <c r="W15" i="3"/>
  <c r="X1" i="3"/>
  <c r="V2" i="3"/>
  <c r="V9" i="3"/>
  <c r="W2" i="3" l="1"/>
  <c r="W9" i="3"/>
  <c r="X17" i="3"/>
  <c r="X14" i="3"/>
  <c r="X16" i="3"/>
  <c r="X8" i="3"/>
  <c r="X6" i="3"/>
  <c r="X3" i="3"/>
  <c r="X5" i="3"/>
  <c r="X18" i="3"/>
  <c r="X15" i="3"/>
  <c r="X12" i="3"/>
  <c r="X13" i="3"/>
  <c r="X11" i="3"/>
  <c r="X10" i="3"/>
  <c r="X7" i="3"/>
  <c r="Y1" i="3"/>
  <c r="X4" i="3"/>
  <c r="V19" i="3"/>
  <c r="X2" i="3" l="1"/>
  <c r="X9" i="3"/>
  <c r="Y14" i="3"/>
  <c r="Y11" i="3"/>
  <c r="Y13" i="3"/>
  <c r="Y6" i="3"/>
  <c r="Y3" i="3"/>
  <c r="Y5" i="3"/>
  <c r="Y10" i="3"/>
  <c r="Y8" i="3"/>
  <c r="Y7" i="3"/>
  <c r="Y17" i="3"/>
  <c r="Z1" i="3"/>
  <c r="Y18" i="3"/>
  <c r="Y16" i="3"/>
  <c r="Y15" i="3"/>
  <c r="Y12" i="3"/>
  <c r="Y4" i="3"/>
  <c r="W19" i="3"/>
  <c r="Y2" i="3" l="1"/>
  <c r="Z11" i="3"/>
  <c r="Z16" i="3"/>
  <c r="Z8" i="3"/>
  <c r="Z18" i="3"/>
  <c r="Z10" i="3"/>
  <c r="Z9" i="3" s="1"/>
  <c r="Z3" i="3"/>
  <c r="Z5" i="3"/>
  <c r="Z7" i="3"/>
  <c r="Z15" i="3"/>
  <c r="Z13" i="3"/>
  <c r="Z12" i="3"/>
  <c r="AA1" i="3"/>
  <c r="Z17" i="3"/>
  <c r="Z14" i="3"/>
  <c r="Z4" i="3"/>
  <c r="Z6" i="3"/>
  <c r="Y9" i="3"/>
  <c r="X19" i="3"/>
  <c r="Z2" i="3" l="1"/>
  <c r="Z19" i="3" s="1"/>
  <c r="AA16" i="3"/>
  <c r="AA8" i="3"/>
  <c r="AA13" i="3"/>
  <c r="AA15" i="3"/>
  <c r="AA7" i="3"/>
  <c r="AA5" i="3"/>
  <c r="AA12" i="3"/>
  <c r="AA10" i="3"/>
  <c r="AA18" i="3"/>
  <c r="AA17" i="3"/>
  <c r="AA14" i="3"/>
  <c r="AA11" i="3"/>
  <c r="AA4" i="3"/>
  <c r="AA6" i="3"/>
  <c r="AA3" i="3"/>
  <c r="AB1" i="3"/>
  <c r="Y19" i="3"/>
  <c r="AA2" i="3" l="1"/>
  <c r="AB13" i="3"/>
  <c r="AB18" i="3"/>
  <c r="AB10" i="3"/>
  <c r="AB12" i="3"/>
  <c r="AB5" i="3"/>
  <c r="AB7" i="3"/>
  <c r="AB17" i="3"/>
  <c r="AB15" i="3"/>
  <c r="AB14" i="3"/>
  <c r="AB11" i="3"/>
  <c r="AB8" i="3"/>
  <c r="AB4" i="3"/>
  <c r="AB16" i="3"/>
  <c r="AB6" i="3"/>
  <c r="AB3" i="3"/>
  <c r="AB2" i="3" s="1"/>
  <c r="AC1" i="3"/>
  <c r="AA9" i="3"/>
  <c r="AB9" i="3" l="1"/>
  <c r="AB19" i="3" s="1"/>
  <c r="AC18" i="3"/>
  <c r="AC10" i="3"/>
  <c r="AC15" i="3"/>
  <c r="AC7" i="3"/>
  <c r="AC17" i="3"/>
  <c r="AC14" i="3"/>
  <c r="AC12" i="3"/>
  <c r="AC11" i="3"/>
  <c r="AC8" i="3"/>
  <c r="AC4" i="3"/>
  <c r="AC16" i="3"/>
  <c r="AC13" i="3"/>
  <c r="AC6" i="3"/>
  <c r="AC3" i="3"/>
  <c r="AD1" i="3"/>
  <c r="AC5" i="3"/>
  <c r="AA19" i="3"/>
  <c r="AC2" i="3" l="1"/>
  <c r="AC9" i="3"/>
  <c r="AD15" i="3"/>
  <c r="AD7" i="3"/>
  <c r="AD12" i="3"/>
  <c r="AD14" i="3"/>
  <c r="AD11" i="3"/>
  <c r="AD8" i="3"/>
  <c r="AD4" i="3"/>
  <c r="AD17" i="3"/>
  <c r="AD16" i="3"/>
  <c r="AD13" i="3"/>
  <c r="AD10" i="3"/>
  <c r="AD9" i="3" s="1"/>
  <c r="AD18" i="3"/>
  <c r="AD6" i="3"/>
  <c r="AD3" i="3"/>
  <c r="AD5" i="3"/>
  <c r="AE1" i="3"/>
  <c r="AE12" i="3" l="1"/>
  <c r="AE17" i="3"/>
  <c r="AE11" i="3"/>
  <c r="AE8" i="3"/>
  <c r="AE4" i="3"/>
  <c r="AE16" i="3"/>
  <c r="AE14" i="3"/>
  <c r="AE13" i="3"/>
  <c r="AE10" i="3"/>
  <c r="AE9" i="3" s="1"/>
  <c r="AE7" i="3"/>
  <c r="AE18" i="3"/>
  <c r="AE15" i="3"/>
  <c r="AE6" i="3"/>
  <c r="AE3" i="3"/>
  <c r="AF1" i="3"/>
  <c r="AE5" i="3"/>
  <c r="AD2" i="3"/>
  <c r="AD19" i="3" s="1"/>
  <c r="AC19" i="3"/>
  <c r="AF17" i="3" l="1"/>
  <c r="AF14" i="3"/>
  <c r="AF16" i="3"/>
  <c r="AF8" i="3"/>
  <c r="AF13" i="3"/>
  <c r="AF11" i="3"/>
  <c r="AF10" i="3"/>
  <c r="AF7" i="3"/>
  <c r="AF18" i="3"/>
  <c r="AF15" i="3"/>
  <c r="AF12" i="3"/>
  <c r="AF6" i="3"/>
  <c r="AF3" i="3"/>
  <c r="AF5" i="3"/>
  <c r="AF4" i="3"/>
  <c r="AG1" i="3"/>
  <c r="AE2" i="3"/>
  <c r="AE19" i="3" s="1"/>
  <c r="AF9" i="3" l="1"/>
  <c r="AG14" i="3"/>
  <c r="AG11" i="3"/>
  <c r="AG13" i="3"/>
  <c r="AG18" i="3"/>
  <c r="AG16" i="3"/>
  <c r="AG15" i="3"/>
  <c r="AG12" i="3"/>
  <c r="AG6" i="3"/>
  <c r="AG17" i="3"/>
  <c r="AG3" i="3"/>
  <c r="AG5" i="3"/>
  <c r="AG4" i="3"/>
  <c r="AG10" i="3"/>
  <c r="AG9" i="3" s="1"/>
  <c r="AG8" i="3"/>
  <c r="AG7" i="3"/>
  <c r="AH1" i="3"/>
  <c r="AF2" i="3"/>
  <c r="AF19" i="3" s="1"/>
  <c r="AG2" i="3" l="1"/>
  <c r="AG19" i="3" s="1"/>
  <c r="AH11" i="3"/>
  <c r="AH16" i="3"/>
  <c r="AH8" i="3"/>
  <c r="AH18" i="3"/>
  <c r="AH10" i="3"/>
  <c r="AH17" i="3"/>
  <c r="AH14" i="3"/>
  <c r="AH3" i="3"/>
  <c r="AH5" i="3"/>
  <c r="AH7" i="3"/>
  <c r="AI1" i="3"/>
  <c r="AH15" i="3"/>
  <c r="AH13" i="3"/>
  <c r="AH12" i="3"/>
  <c r="AH6" i="3"/>
  <c r="AH4" i="3"/>
  <c r="AH9" i="3" l="1"/>
  <c r="AI16" i="3"/>
  <c r="AI8" i="3"/>
  <c r="AI13" i="3"/>
  <c r="AI15" i="3"/>
  <c r="AI7" i="3"/>
  <c r="AI5" i="3"/>
  <c r="AI4" i="3"/>
  <c r="AJ1" i="3"/>
  <c r="AI12" i="3"/>
  <c r="AI10" i="3"/>
  <c r="AI6" i="3"/>
  <c r="AI18" i="3"/>
  <c r="AI17" i="3"/>
  <c r="AI14" i="3"/>
  <c r="AI11" i="3"/>
  <c r="AI3" i="3"/>
  <c r="AH2" i="3"/>
  <c r="AH19" i="3" s="1"/>
  <c r="AI9" i="3" l="1"/>
  <c r="AI2" i="3"/>
  <c r="AI19" i="3" s="1"/>
  <c r="AJ13" i="3"/>
  <c r="AJ18" i="3"/>
  <c r="AJ10" i="3"/>
  <c r="AJ12" i="3"/>
  <c r="AJ5" i="3"/>
  <c r="AJ4" i="3"/>
  <c r="AK1" i="3"/>
  <c r="AJ17" i="3"/>
  <c r="AJ15" i="3"/>
  <c r="AJ14" i="3"/>
  <c r="AJ11" i="3"/>
  <c r="AJ8" i="3"/>
  <c r="AJ7" i="3"/>
  <c r="AJ6" i="3"/>
  <c r="AJ16" i="3"/>
  <c r="AJ3" i="3"/>
  <c r="AJ9" i="3" l="1"/>
  <c r="AJ2" i="3"/>
  <c r="AJ19" i="3" s="1"/>
  <c r="AK18" i="3"/>
  <c r="AK10" i="3"/>
  <c r="AK15" i="3"/>
  <c r="AK7" i="3"/>
  <c r="AK17" i="3"/>
  <c r="AK4" i="3"/>
  <c r="AL1" i="3"/>
  <c r="AK6" i="3"/>
  <c r="AK16" i="3"/>
  <c r="AK13" i="3"/>
  <c r="AK14" i="3"/>
  <c r="AK12" i="3"/>
  <c r="AK11" i="3"/>
  <c r="AK8" i="3"/>
  <c r="AK3" i="3"/>
  <c r="AK5" i="3"/>
  <c r="AK9" i="3" l="1"/>
  <c r="AK2" i="3"/>
  <c r="AK19" i="3" s="1"/>
  <c r="AL15" i="3"/>
  <c r="AL7" i="3"/>
  <c r="AL12" i="3"/>
  <c r="AL14" i="3"/>
  <c r="AL6" i="3"/>
  <c r="AL4" i="3"/>
  <c r="AM1" i="3"/>
  <c r="AL11" i="3"/>
  <c r="AL8" i="3"/>
  <c r="AL3" i="3"/>
  <c r="AL18" i="3"/>
  <c r="AL5" i="3"/>
  <c r="AL17" i="3"/>
  <c r="AL16" i="3"/>
  <c r="AL13" i="3"/>
  <c r="AL10" i="3"/>
  <c r="AL9" i="3" s="1"/>
  <c r="AL2" i="3" l="1"/>
  <c r="AL19" i="3" s="1"/>
  <c r="AM12" i="3"/>
  <c r="AM17" i="3"/>
  <c r="AM11" i="3"/>
  <c r="AM4" i="3"/>
  <c r="AN1" i="3"/>
  <c r="AM8" i="3"/>
  <c r="AM6" i="3"/>
  <c r="AM3" i="3"/>
  <c r="AM16" i="3"/>
  <c r="AM14" i="3"/>
  <c r="AM13" i="3"/>
  <c r="AM10" i="3"/>
  <c r="AM9" i="3" s="1"/>
  <c r="AM7" i="3"/>
  <c r="AM18" i="3"/>
  <c r="AM15" i="3"/>
  <c r="AM5" i="3"/>
  <c r="AN17" i="3" l="1"/>
  <c r="AN14" i="3"/>
  <c r="AN6" i="3"/>
  <c r="AN16" i="3"/>
  <c r="AN8" i="3"/>
  <c r="AN3" i="3"/>
  <c r="AN13" i="3"/>
  <c r="AN11" i="3"/>
  <c r="AN10" i="3"/>
  <c r="AN7" i="3"/>
  <c r="AN18" i="3"/>
  <c r="AN15" i="3"/>
  <c r="AN12" i="3"/>
  <c r="AN5" i="3"/>
  <c r="AN4" i="3"/>
  <c r="AO1" i="3"/>
  <c r="AM2" i="3"/>
  <c r="AM19" i="3" s="1"/>
  <c r="AO14" i="3" l="1"/>
  <c r="AO6" i="3"/>
  <c r="AO11" i="3"/>
  <c r="AO13" i="3"/>
  <c r="AO3" i="3"/>
  <c r="AO10" i="3"/>
  <c r="AO8" i="3"/>
  <c r="AO7" i="3"/>
  <c r="AO18" i="3"/>
  <c r="AO16" i="3"/>
  <c r="AO15" i="3"/>
  <c r="AO12" i="3"/>
  <c r="AO5" i="3"/>
  <c r="AO17" i="3"/>
  <c r="AO4" i="3"/>
  <c r="AP1" i="3"/>
  <c r="AN2" i="3"/>
  <c r="AN9" i="3"/>
  <c r="AN19" i="3" l="1"/>
  <c r="AP11" i="3"/>
  <c r="AP16" i="3"/>
  <c r="AP8" i="3"/>
  <c r="AP18" i="3"/>
  <c r="AP10" i="3"/>
  <c r="AP3" i="3"/>
  <c r="AP7" i="3"/>
  <c r="AP15" i="3"/>
  <c r="AP13" i="3"/>
  <c r="AP12" i="3"/>
  <c r="AP6" i="3"/>
  <c r="AP5" i="3"/>
  <c r="AP17" i="3"/>
  <c r="AP14" i="3"/>
  <c r="AP4" i="3"/>
  <c r="AQ1" i="3"/>
  <c r="AO2" i="3"/>
  <c r="AO9" i="3"/>
  <c r="AP2" i="3" l="1"/>
  <c r="AP9" i="3"/>
  <c r="AO19" i="3"/>
  <c r="AQ16" i="3"/>
  <c r="AQ8" i="3"/>
  <c r="AQ13" i="3"/>
  <c r="AQ15" i="3"/>
  <c r="AQ7" i="3"/>
  <c r="AQ12" i="3"/>
  <c r="AQ10" i="3"/>
  <c r="AQ6" i="3"/>
  <c r="AQ5" i="3"/>
  <c r="AQ18" i="3"/>
  <c r="AQ17" i="3"/>
  <c r="AQ14" i="3"/>
  <c r="AQ11" i="3"/>
  <c r="AQ4" i="3"/>
  <c r="AR1" i="3"/>
  <c r="AQ3" i="3"/>
  <c r="AQ2" i="3" l="1"/>
  <c r="AR13" i="3"/>
  <c r="AR18" i="3"/>
  <c r="AR10" i="3"/>
  <c r="AR12" i="3"/>
  <c r="AR7" i="3"/>
  <c r="AR6" i="3"/>
  <c r="AR5" i="3"/>
  <c r="AR17" i="3"/>
  <c r="AR15" i="3"/>
  <c r="AR14" i="3"/>
  <c r="AR11" i="3"/>
  <c r="AR8" i="3"/>
  <c r="AR16" i="3"/>
  <c r="AR4" i="3"/>
  <c r="AS1" i="3"/>
  <c r="AR3" i="3"/>
  <c r="AQ9" i="3"/>
  <c r="AP19" i="3"/>
  <c r="AS18" i="3" l="1"/>
  <c r="AS10" i="3"/>
  <c r="AS15" i="3"/>
  <c r="AS7" i="3"/>
  <c r="AS17" i="3"/>
  <c r="AS14" i="3"/>
  <c r="AS12" i="3"/>
  <c r="AS11" i="3"/>
  <c r="AS8" i="3"/>
  <c r="AS16" i="3"/>
  <c r="AS13" i="3"/>
  <c r="AS4" i="3"/>
  <c r="AT1" i="3"/>
  <c r="AS5" i="3"/>
  <c r="AS3" i="3"/>
  <c r="AS6" i="3"/>
  <c r="AR9" i="3"/>
  <c r="AR2" i="3"/>
  <c r="AR19" i="3" s="1"/>
  <c r="AQ19" i="3"/>
  <c r="AS2" i="3" l="1"/>
  <c r="AT15" i="3"/>
  <c r="AT7" i="3"/>
  <c r="AT12" i="3"/>
  <c r="AT14" i="3"/>
  <c r="AT6" i="3"/>
  <c r="AT17" i="3"/>
  <c r="AT16" i="3"/>
  <c r="AT13" i="3"/>
  <c r="AT10" i="3"/>
  <c r="AT18" i="3"/>
  <c r="AT4" i="3"/>
  <c r="AU1" i="3"/>
  <c r="AT3" i="3"/>
  <c r="AT2" i="3" s="1"/>
  <c r="AT5" i="3"/>
  <c r="AT11" i="3"/>
  <c r="AT8" i="3"/>
  <c r="AS9" i="3"/>
  <c r="AU12" i="3" l="1"/>
  <c r="AU17" i="3"/>
  <c r="AU11" i="3"/>
  <c r="AU18" i="3"/>
  <c r="AU15" i="3"/>
  <c r="AU4" i="3"/>
  <c r="AV1" i="3"/>
  <c r="AU3" i="3"/>
  <c r="AU8" i="3"/>
  <c r="AU6" i="3"/>
  <c r="AU5" i="3"/>
  <c r="AU16" i="3"/>
  <c r="AU14" i="3"/>
  <c r="AU13" i="3"/>
  <c r="AU10" i="3"/>
  <c r="AU7" i="3"/>
  <c r="AT9" i="3"/>
  <c r="AT19" i="3" s="1"/>
  <c r="AS19" i="3"/>
  <c r="AU2" i="3" l="1"/>
  <c r="AU19" i="3" s="1"/>
  <c r="AU9" i="3"/>
  <c r="AV17" i="3"/>
  <c r="AV14" i="3"/>
  <c r="AV6" i="3"/>
  <c r="AV16" i="3"/>
  <c r="AV8" i="3"/>
  <c r="AV3" i="3"/>
  <c r="AV2" i="3" s="1"/>
  <c r="AV5" i="3"/>
  <c r="AV13" i="3"/>
  <c r="AV11" i="3"/>
  <c r="AV10" i="3"/>
  <c r="AV7" i="3"/>
  <c r="AV4" i="3"/>
  <c r="AW1" i="3"/>
  <c r="AV18" i="3"/>
  <c r="AV15" i="3"/>
  <c r="AV12" i="3"/>
  <c r="AW14" i="3" l="1"/>
  <c r="AW6" i="3"/>
  <c r="AW11" i="3"/>
  <c r="AW13" i="3"/>
  <c r="AW3" i="3"/>
  <c r="AW5" i="3"/>
  <c r="AW18" i="3"/>
  <c r="AW16" i="3"/>
  <c r="AW15" i="3"/>
  <c r="AW12" i="3"/>
  <c r="AW4" i="3"/>
  <c r="AX1" i="3"/>
  <c r="AW10" i="3"/>
  <c r="AW9" i="3" s="1"/>
  <c r="AW8" i="3"/>
  <c r="AW7" i="3"/>
  <c r="AW17" i="3"/>
  <c r="AV9" i="3"/>
  <c r="AV19" i="3" s="1"/>
  <c r="AW2" i="3" l="1"/>
  <c r="AW19" i="3" s="1"/>
  <c r="AX11" i="3"/>
  <c r="AX16" i="3"/>
  <c r="AX8" i="3"/>
  <c r="AX18" i="3"/>
  <c r="AX10" i="3"/>
  <c r="AX3" i="3"/>
  <c r="AX5" i="3"/>
  <c r="AX7" i="3"/>
  <c r="AX17" i="3"/>
  <c r="AX14" i="3"/>
  <c r="AX4" i="3"/>
  <c r="AY1" i="3"/>
  <c r="AX15" i="3"/>
  <c r="AX13" i="3"/>
  <c r="AX12" i="3"/>
  <c r="AX6" i="3"/>
  <c r="AX2" i="3" l="1"/>
  <c r="AY16" i="3"/>
  <c r="AY8" i="3"/>
  <c r="AY13" i="3"/>
  <c r="AY15" i="3"/>
  <c r="AY7" i="3"/>
  <c r="AY5" i="3"/>
  <c r="AY12" i="3"/>
  <c r="AY10" i="3"/>
  <c r="AY6" i="3"/>
  <c r="AY4" i="3"/>
  <c r="AZ1" i="3"/>
  <c r="AY3" i="3"/>
  <c r="AY18" i="3"/>
  <c r="AY17" i="3"/>
  <c r="AY14" i="3"/>
  <c r="AY11" i="3"/>
  <c r="AX9" i="3"/>
  <c r="AY2" i="3" l="1"/>
  <c r="AZ13" i="3"/>
  <c r="E25" i="1" s="1"/>
  <c r="AZ18" i="3"/>
  <c r="E30" i="1" s="1"/>
  <c r="AZ10" i="3"/>
  <c r="AZ12" i="3"/>
  <c r="AZ5" i="3"/>
  <c r="AZ7" i="3"/>
  <c r="E20" i="1" s="1"/>
  <c r="AZ6" i="3"/>
  <c r="E19" i="1" s="1"/>
  <c r="AZ4" i="3"/>
  <c r="E17" i="1" s="1"/>
  <c r="AZ17" i="3"/>
  <c r="E29" i="1" s="1"/>
  <c r="AZ15" i="3"/>
  <c r="E27" i="1" s="1"/>
  <c r="AZ14" i="3"/>
  <c r="E26" i="1" s="1"/>
  <c r="AZ11" i="3"/>
  <c r="E23" i="1" s="1"/>
  <c r="AZ8" i="3"/>
  <c r="E21" i="1" s="1"/>
  <c r="AZ3" i="3"/>
  <c r="AZ16" i="3"/>
  <c r="E28" i="1" s="1"/>
  <c r="C19" i="1"/>
  <c r="E18" i="1"/>
  <c r="C29" i="1"/>
  <c r="C25" i="1"/>
  <c r="C23" i="1"/>
  <c r="D23" i="1" s="1"/>
  <c r="C21" i="1"/>
  <c r="C18" i="1"/>
  <c r="E24" i="1"/>
  <c r="E22" i="1"/>
  <c r="C22" i="1"/>
  <c r="C26" i="1"/>
  <c r="D26" i="1" s="1"/>
  <c r="C30" i="1"/>
  <c r="D30" i="1" s="1"/>
  <c r="C24" i="1"/>
  <c r="D24" i="1" s="1"/>
  <c r="C16" i="1"/>
  <c r="C20" i="1"/>
  <c r="C27" i="1"/>
  <c r="D27" i="1" s="1"/>
  <c r="C28" i="1"/>
  <c r="C17" i="1"/>
  <c r="D17" i="1" s="1"/>
  <c r="AY9" i="3"/>
  <c r="AX19" i="3"/>
  <c r="D18" i="1" l="1"/>
  <c r="AZ2" i="3"/>
  <c r="E16" i="1"/>
  <c r="F16" i="1" s="1"/>
  <c r="D20" i="1"/>
  <c r="D16" i="1"/>
  <c r="D21" i="1"/>
  <c r="D25" i="1"/>
  <c r="AZ9" i="3"/>
  <c r="C10" i="1" s="1"/>
  <c r="D29" i="1"/>
  <c r="D22" i="1"/>
  <c r="D28" i="1"/>
  <c r="D19" i="1"/>
  <c r="AY19" i="3"/>
  <c r="F22" i="1" l="1"/>
  <c r="F27" i="1"/>
  <c r="F18" i="1"/>
  <c r="F23" i="1"/>
  <c r="F20" i="1"/>
  <c r="AZ19" i="3"/>
  <c r="C9" i="1"/>
  <c r="C11" i="1" s="1"/>
  <c r="F19" i="1"/>
  <c r="F25" i="1"/>
  <c r="F17" i="1"/>
  <c r="F29" i="1"/>
  <c r="F21" i="1"/>
  <c r="F24" i="1"/>
  <c r="F26" i="1"/>
  <c r="F30" i="1"/>
  <c r="F28" i="1"/>
  <c r="F31" i="1" l="1"/>
  <c r="C12" i="1"/>
  <c r="C13" i="1"/>
</calcChain>
</file>

<file path=xl/sharedStrings.xml><?xml version="1.0" encoding="utf-8"?>
<sst xmlns="http://schemas.openxmlformats.org/spreadsheetml/2006/main" count="1960" uniqueCount="405">
  <si>
    <t>PERSONAL FINANCING DASHBOARD</t>
  </si>
  <si>
    <t>Period</t>
  </si>
  <si>
    <t>Chart Metrics</t>
  </si>
  <si>
    <t>Income</t>
  </si>
  <si>
    <t>Expenses</t>
  </si>
  <si>
    <t>Saving</t>
  </si>
  <si>
    <t>Total Income</t>
  </si>
  <si>
    <t>Total Expenses</t>
  </si>
  <si>
    <t>Total Saving</t>
  </si>
  <si>
    <t>Total % Saving</t>
  </si>
  <si>
    <t>Avg Monthly Saving</t>
  </si>
  <si>
    <t>Category Breakdown</t>
  </si>
  <si>
    <t>Last Month</t>
  </si>
  <si>
    <t>Inc - Assistance</t>
  </si>
  <si>
    <t>Inc - Dividends</t>
  </si>
  <si>
    <t>Inc - Other</t>
  </si>
  <si>
    <t>Inc - Pension</t>
  </si>
  <si>
    <t>Inc - Repayment</t>
  </si>
  <si>
    <t>Inc - Salary</t>
  </si>
  <si>
    <t>Exp - EatOut</t>
  </si>
  <si>
    <t>Exp - Entertainment</t>
  </si>
  <si>
    <t>Exp - Grocery</t>
  </si>
  <si>
    <t>Exp - Health</t>
  </si>
  <si>
    <t>Exp - Household</t>
  </si>
  <si>
    <t>Exp - Other</t>
  </si>
  <si>
    <t>Exp - Rent</t>
  </si>
  <si>
    <t>Exp - Shopping</t>
  </si>
  <si>
    <t>Exp - Transport</t>
  </si>
  <si>
    <t>Net Savings</t>
  </si>
  <si>
    <t>Date</t>
  </si>
  <si>
    <t>Category</t>
  </si>
  <si>
    <t>Description</t>
  </si>
  <si>
    <t>Amount</t>
  </si>
  <si>
    <t>KREDITRENTER</t>
  </si>
  <si>
    <t>Transfer</t>
  </si>
  <si>
    <t>Overføring</t>
  </si>
  <si>
    <t>KLARNA BANK AB</t>
  </si>
  <si>
    <t>Gjensidige Forsikring ASA</t>
  </si>
  <si>
    <t>1223-SALARY-3293-KLARNA N</t>
  </si>
  <si>
    <t>Ingrid Elena Ellingsen</t>
  </si>
  <si>
    <t>Fjordkraft AS</t>
  </si>
  <si>
    <t>Christos Konstantinos Tsoumaris</t>
  </si>
  <si>
    <t>Geir Østby</t>
  </si>
  <si>
    <t>Eric Axel Idermark</t>
  </si>
  <si>
    <t>Utleiemegleren Majorstuen AS</t>
  </si>
  <si>
    <t>1123-SALARY-F019-KLARNA N</t>
  </si>
  <si>
    <t>Chaitanya Balla</t>
  </si>
  <si>
    <t>Til: 1226 23 63447 Eric</t>
  </si>
  <si>
    <t>1023-SALARY-3DF6-KLARNA N</t>
  </si>
  <si>
    <t>Shilpa Vijalapura Nagaraja</t>
  </si>
  <si>
    <t>Bhavana Viyala</t>
  </si>
  <si>
    <t>Børje Brian Goncalves Bjørknes</t>
  </si>
  <si>
    <t>0923-SALARY-0B0B-KLARNA N</t>
  </si>
  <si>
    <t>Skatteetaten - Skatteinnkreving</t>
  </si>
  <si>
    <t>0823-3NWKV59-040B-KLARNA</t>
  </si>
  <si>
    <t>0723-3NWKV59-A5A4-KLARNA</t>
  </si>
  <si>
    <t>INTRUM AS</t>
  </si>
  <si>
    <t>Intrum</t>
  </si>
  <si>
    <t>Tiago Filipe Vaz Ataide Melo Antune</t>
  </si>
  <si>
    <t>Gabriel Alonso Sanchez Maltese</t>
  </si>
  <si>
    <t>0623-3NWKV59-A5A3-KLARNA</t>
  </si>
  <si>
    <t>Liam Caleb Harnum-Hotton</t>
  </si>
  <si>
    <t>Kundeutbytte 2022</t>
  </si>
  <si>
    <t>Ellen Leira Bugge</t>
  </si>
  <si>
    <t>Catharina Franck Næss</t>
  </si>
  <si>
    <t>DEEL-SALARY-MAY 2023-3NWK</t>
  </si>
  <si>
    <t>Deel Norway AS</t>
  </si>
  <si>
    <t>BF2305020117101 3825-0148757732</t>
  </si>
  <si>
    <t>BF2304260101501 3825-0148483040</t>
  </si>
  <si>
    <t>Kundeutbytte</t>
  </si>
  <si>
    <t>KLARNA NORGE AS</t>
  </si>
  <si>
    <t>Utleiemegleren Lysaker AS</t>
  </si>
  <si>
    <t>TransferWise P17806904</t>
  </si>
  <si>
    <t>Til: 8301 99 10728 P17806904</t>
  </si>
  <si>
    <t>Gustav Ian Roneus</t>
  </si>
  <si>
    <t>RYANAIR 000000WL7HKJ0</t>
  </si>
  <si>
    <t>BKG*HOTEL AT BOOKING.C</t>
  </si>
  <si>
    <t>FARIDA ZAMMOURI</t>
  </si>
  <si>
    <t>AVANZA</t>
  </si>
  <si>
    <t>RUTERAPPEN</t>
  </si>
  <si>
    <t>POINT 5019015 OSLO LUFTH. GARDERMOEN</t>
  </si>
  <si>
    <t>PP PEPPES 0035 JERNBANETORG OSLO</t>
  </si>
  <si>
    <t>NORLI UNIVERSIT UNIVERSITETS OSLO</t>
  </si>
  <si>
    <t>HIMKOK STORGATA 27 OSLO</t>
  </si>
  <si>
    <t>M OG E SECOND H GRENSEN 3 OSLO</t>
  </si>
  <si>
    <t>APOTEK 1,KRONEN GRENSEN 15 OSLO</t>
  </si>
  <si>
    <t>MENY PALETTEN PARKALLEEN 3 LILLESTRØM</t>
  </si>
  <si>
    <t>Wolt</t>
  </si>
  <si>
    <t>CLAS OHL 2836 STENERSGATA OSLO</t>
  </si>
  <si>
    <t>REVOLVER BAR MØLLERGATA 3 OSLO</t>
  </si>
  <si>
    <t>Vipps*SALT</t>
  </si>
  <si>
    <t>Fyrhuset Kuba</t>
  </si>
  <si>
    <t>MENY VIKA RUSELØKKVEIE OSLO</t>
  </si>
  <si>
    <t>TBS KARL JOHAN KARL JOHANSG OSLO</t>
  </si>
  <si>
    <t>7-ELEVEN 7060 PALEET</t>
  </si>
  <si>
    <t>CLAS OHL 2820 TORGGATA 2 6 OSLO</t>
  </si>
  <si>
    <t>3515 TGI FRIDAY STRANDEN 39 OSLO</t>
  </si>
  <si>
    <t>TRAINLINE.COM LTD</t>
  </si>
  <si>
    <t>BURGER KING LIL STORGATA 21 LILLESTRØM</t>
  </si>
  <si>
    <t>Rede Expressos</t>
  </si>
  <si>
    <t>LEKIA BYPORTEN JERNBANETORG OSLO</t>
  </si>
  <si>
    <t>BLOMZ ACCESSORI NEDRE SLOTTS OSLO</t>
  </si>
  <si>
    <t>LUNDS TIVOLI AS POSTBOKS 53 ÅLGÅRD</t>
  </si>
  <si>
    <t>ALSA INTERNET</t>
  </si>
  <si>
    <t>LUNDS KONGSGT 20 ÅLGÅRD</t>
  </si>
  <si>
    <t>IKEA FURUSET HF STRØMSVEIEN OSLO</t>
  </si>
  <si>
    <t>Uvisst bar</t>
  </si>
  <si>
    <t>HEIDIS BIER BAR FRIDTJOF NAN OSLO</t>
  </si>
  <si>
    <t>BARCODE LILLEST STORGATA 11 LILLESTRØM</t>
  </si>
  <si>
    <t>EXTRA KJERULFSG KJERULFSGATE LILLESTRØM</t>
  </si>
  <si>
    <t>MINUTTBURGER AS STORGATA 16 LILLESTRØM</t>
  </si>
  <si>
    <t>CASUALFOOD FLUGHAFEN BE</t>
  </si>
  <si>
    <t>RAADHUSET SERV KLINGENBERGG OSLO</t>
  </si>
  <si>
    <t>NORWEGIAN A 3287388954358</t>
  </si>
  <si>
    <t>GARCON LILLESTR JONAS LIES LILLESTRØM</t>
  </si>
  <si>
    <t>NEDRE FOSS NORDRE GATE OSLO</t>
  </si>
  <si>
    <t>KIWI 373 SOLLI HENRIK IBSEN OSLO</t>
  </si>
  <si>
    <t>WHS Germany 1461</t>
  </si>
  <si>
    <t>7ELEVEN 7045</t>
  </si>
  <si>
    <t>WH Smith Norway</t>
  </si>
  <si>
    <t>LOS TACOS OSLO STENERSGATA OSLO</t>
  </si>
  <si>
    <t>ZETTLE_*FAST CANDY AS</t>
  </si>
  <si>
    <t>SUPREME ROASTWO STRANDEN 67 OSLO</t>
  </si>
  <si>
    <t>Broed Sirkus</t>
  </si>
  <si>
    <t>HITTA KURSVINNARE AB</t>
  </si>
  <si>
    <t>2.Etg Broed BZM8ZRQR</t>
  </si>
  <si>
    <t>2.Etg Broed B9MED8GD</t>
  </si>
  <si>
    <t>SATS Norway AS</t>
  </si>
  <si>
    <t>ASMA SELSKAP AS JONAS LIES G LILLESTRØM</t>
  </si>
  <si>
    <t>REMA VIKA PARKVEIEN 64 OSLO</t>
  </si>
  <si>
    <t>UL</t>
  </si>
  <si>
    <t>FØNIKS KONSEPTE TORDENSKIOLD OSLO</t>
  </si>
  <si>
    <t>Haymarket by Scandic FNB</t>
  </si>
  <si>
    <t>Systembolaget</t>
  </si>
  <si>
    <t>MTR PENDELTAGEN STOCKH</t>
  </si>
  <si>
    <t>COOP KONSUM T-CENTRALEN</t>
  </si>
  <si>
    <t>O LEARYS HOTORGET</t>
  </si>
  <si>
    <t>SJ.SE</t>
  </si>
  <si>
    <t>YOURS SUSHI&amp;WOK</t>
  </si>
  <si>
    <t>COOP PRIX POSTG BISKOP GUNNE OSLO</t>
  </si>
  <si>
    <t>BACKSTUBE OLAV . OSLO</t>
  </si>
  <si>
    <t>VINMONOPOLET AKER BRYGGE OSLO</t>
  </si>
  <si>
    <t>UVISST TORDENSKIOLD OSLO</t>
  </si>
  <si>
    <t>TEXBURGER UNIVERSITETS OSLO</t>
  </si>
  <si>
    <t>Vipps*Cafe Sjakk Matt</t>
  </si>
  <si>
    <t>NO0860 BOGSTAVEIEN OSLO</t>
  </si>
  <si>
    <t>NORWEGIAN AI3287386969858</t>
  </si>
  <si>
    <t>GANGNAM KOREAN MUNKEDAMSVEI OSLO</t>
  </si>
  <si>
    <t>VIKA FRUKT OG GRONT AS</t>
  </si>
  <si>
    <t>THE OLAV VS GATE OSLO</t>
  </si>
  <si>
    <t>MILANO P.GARIBALDI SELF S</t>
  </si>
  <si>
    <t>AMT GENOVA - TVM SAN GIOR</t>
  </si>
  <si>
    <t>BISU' - PRINCIPATO SRL</t>
  </si>
  <si>
    <t>GENOVA P.P. SELF SERVICE</t>
  </si>
  <si>
    <t>PISA C.LE SERVICE NEW</t>
  </si>
  <si>
    <t>EDICOLA M2 GARIBALDI</t>
  </si>
  <si>
    <t>QUORE ITALIANO CUORE ..</t>
  </si>
  <si>
    <t>PINCH SPIRITS E KITCHEN</t>
  </si>
  <si>
    <t>AUTOGRILL 0373</t>
  </si>
  <si>
    <t>FIRENZE S.M.N.SELF SERVIC</t>
  </si>
  <si>
    <t>A.T.M. 952 ISOLA</t>
  </si>
  <si>
    <t>MC DONALD S SABOTINO</t>
  </si>
  <si>
    <t>PORTA ROMANA M3</t>
  </si>
  <si>
    <t>AUTOGRILL 7130 KFC</t>
  </si>
  <si>
    <t>MOOD</t>
  </si>
  <si>
    <t>TRATTORIA IL CORMORANO SR</t>
  </si>
  <si>
    <t>IKEA FURUSET IF STRØMSVEIEN OSLO</t>
  </si>
  <si>
    <t>YX 7-ELEVEN 7547 ALFASET</t>
  </si>
  <si>
    <t>DUOMO CORDUSIO M1</t>
  </si>
  <si>
    <t>NOTA-MI</t>
  </si>
  <si>
    <t>AUDITORIUM TORGGATA 16 OSLO</t>
  </si>
  <si>
    <t>COOP PRIX LILLE TEATERGT. 14 LILLESTRØM</t>
  </si>
  <si>
    <t>FLYTOGET BISKOP GUNNE OSLO</t>
  </si>
  <si>
    <t>TSGN</t>
  </si>
  <si>
    <t>Indian Spice Shop</t>
  </si>
  <si>
    <t>WH Smith Gatwick South</t>
  </si>
  <si>
    <t>Swift Soho</t>
  </si>
  <si>
    <t>DIBS</t>
  </si>
  <si>
    <t>CocodiMama_Holborn</t>
  </si>
  <si>
    <t>TFL TRAVEL CH</t>
  </si>
  <si>
    <t>SumUp *Krush Global L</t>
  </si>
  <si>
    <t>The Pelican</t>
  </si>
  <si>
    <t>Viet Eat</t>
  </si>
  <si>
    <t>SWAN</t>
  </si>
  <si>
    <t>NEW SOUTHERN RAILW</t>
  </si>
  <si>
    <t>7-ELEVEN 7030 KARL JOHANS</t>
  </si>
  <si>
    <t>SOLLI BOWLING O HENRIK IBSEN OSLO</t>
  </si>
  <si>
    <t>W B SAMSON AVD. KARL JOHANS OSLO</t>
  </si>
  <si>
    <t>SPORT OUTLET KA KARL JOHANSG OSLO</t>
  </si>
  <si>
    <t>MAMMA PIZZA VIA RUSELØKKVEIE OSLO</t>
  </si>
  <si>
    <t>BENARES RESTAUR TORDENSKIOLD OSLO</t>
  </si>
  <si>
    <t>BK KLINGEN 5031 KLINGENBERGG OSLO</t>
  </si>
  <si>
    <t>GLITTER 104096 STENERSGATEN OSLO</t>
  </si>
  <si>
    <t>DUTY FREE AVGAN CAMILLA COLL GARDERMOEN</t>
  </si>
  <si>
    <t>KIWI 536 LILLES TORGGATEN 9 LILLESTRØM</t>
  </si>
  <si>
    <t>NO0700 STENERSGATEN OSLO</t>
  </si>
  <si>
    <t>OLIVIA LILLESTR STORGATA 14 LILLESTRØM</t>
  </si>
  <si>
    <t>CAPS LOKK AS TORGGATA 22 OSLO</t>
  </si>
  <si>
    <t>NO0659 STORTORVET 7 OSLO</t>
  </si>
  <si>
    <t>NO0893 GRENSEN 2 OSLO</t>
  </si>
  <si>
    <t>NORMAL NO1089 O JERNBANETORG OSLO</t>
  </si>
  <si>
    <t>FANGENE PÅ FORT NYDALSVEIEN OSLO</t>
  </si>
  <si>
    <t>TJH5NAJMV9/Lekter n</t>
  </si>
  <si>
    <t>TGR ARKADEN ARKADEN, KAR OSLO</t>
  </si>
  <si>
    <t>BEER PALACE HOLMENSGT.3 OSLO</t>
  </si>
  <si>
    <t>Oslo Street Food</t>
  </si>
  <si>
    <t>WM6J8WLR39/Lekter n</t>
  </si>
  <si>
    <t>FLY CHICKEN TOR TORGGATA 9 A OSLO</t>
  </si>
  <si>
    <t>CUBUS 812 STORTORVET 0155</t>
  </si>
  <si>
    <t>7ELEVEN 7068 YOUNGSTORGET</t>
  </si>
  <si>
    <t>STEAMGAMES.COM 4259522985</t>
  </si>
  <si>
    <t>OIP MAJORSTUEN KIRKEVEIEN 6 0364</t>
  </si>
  <si>
    <t>JOKER RUSELØKKA LØKKEVEIEN 1 OSLO</t>
  </si>
  <si>
    <t>OLIVIA STRANDEN. 3 OSLO</t>
  </si>
  <si>
    <t>FRU BURUMS SKOVVN. 3 OSLO</t>
  </si>
  <si>
    <t>BK VALKYRI 5007 VALKYRIEGT. OSLO</t>
  </si>
  <si>
    <t>COLOSSEUM KINO FR. NANSENSV OSLO</t>
  </si>
  <si>
    <t>MCD 003 KLINGENBÆRGA OSLO</t>
  </si>
  <si>
    <t>7ELEVEN 7149 ABELHAUGEN</t>
  </si>
  <si>
    <t>DOT APP</t>
  </si>
  <si>
    <t>WHS T3 AS 85 A065</t>
  </si>
  <si>
    <t>GEBR. HEINEMANN RETAIL</t>
  </si>
  <si>
    <t>Jaeger Booking / Jaege</t>
  </si>
  <si>
    <t>KRANEN BAR EDVARD MUNCH OSLO</t>
  </si>
  <si>
    <t>KEISER FRUKTMAR . LILLESTRØM</t>
  </si>
  <si>
    <t>SYNG AS ØVRE GATE 7 OSLO</t>
  </si>
  <si>
    <t>BABBOOSLO AS PARKVEIEN 80 OSLO</t>
  </si>
  <si>
    <t>Yksi AS FROGNERVEIEN OSLO</t>
  </si>
  <si>
    <t>LETT KLINGENBER KLINGENBERGG OSLO</t>
  </si>
  <si>
    <t>BAR TJUVHOLMEN BRYGGEGANGEN OSLO</t>
  </si>
  <si>
    <t>JEWEL AS OSCARS GT 81 OSLO</t>
  </si>
  <si>
    <t>Max Burgers 7010200_Kiosk</t>
  </si>
  <si>
    <t>OSLOBADENE SOGNSVEIEN 8 OSLO</t>
  </si>
  <si>
    <t>DOCTOR JEKYLLS KLINGENBERGG OSLO</t>
  </si>
  <si>
    <t>BAKER HANSEN HA HAAKON VIIS OSLO</t>
  </si>
  <si>
    <t>SAS 1172492307666</t>
  </si>
  <si>
    <t>FLIXBUS.COM</t>
  </si>
  <si>
    <t>OSLO BAR &amp; BOWL TORGGATA 16 OSLO</t>
  </si>
  <si>
    <t>YHF4AUJ3SZ/Burger Circus</t>
  </si>
  <si>
    <t>SXKF8WECZ3/Sukkerbiten</t>
  </si>
  <si>
    <t>PJMRN5NF6E/Sukkerbiten</t>
  </si>
  <si>
    <t>Oslo Street F BNXX5KLW</t>
  </si>
  <si>
    <t>KANARYA AS OLAV VS GATE OSLO</t>
  </si>
  <si>
    <t>BANH MI XO AS OLAV VS GATE OSLO</t>
  </si>
  <si>
    <t>NORWEGIAN AI3287380542223</t>
  </si>
  <si>
    <t>EASYJET 000K5M43LR</t>
  </si>
  <si>
    <t>SUPERMARCHE RIV</t>
  </si>
  <si>
    <t>RELAY 352542SV 4067496</t>
  </si>
  <si>
    <t>BRAS TOUR EIFFEL</t>
  </si>
  <si>
    <t>Hotel Flor Rivoli</t>
  </si>
  <si>
    <t>ASIAN CUISINE / STORGATA 27A LILLESTRØM</t>
  </si>
  <si>
    <t>NORMAL LILLESTR TORVET 6 LILLESTRØM</t>
  </si>
  <si>
    <t>FRANPRIX</t>
  </si>
  <si>
    <t>LE CAFE GUSTAVE 4408380</t>
  </si>
  <si>
    <t>PULL &amp; BEAR</t>
  </si>
  <si>
    <t>SNCF</t>
  </si>
  <si>
    <t>BK OSLOS 5005 JERNBANETORG OSLO</t>
  </si>
  <si>
    <t>NORMAL OSLO TORGGATA 2-6 OSLO</t>
  </si>
  <si>
    <t>REMA TORGGATA TORGGATA 2 OSLO</t>
  </si>
  <si>
    <t>NARVESEN 599 BY JERNBANETORG OSLO</t>
  </si>
  <si>
    <t>AQEJXBJKLF/Lekter n</t>
  </si>
  <si>
    <t>AK4MPSSSBM/Lekter n</t>
  </si>
  <si>
    <t>RESTAURACE U SUPA</t>
  </si>
  <si>
    <t>VEREJNE WC PHA</t>
  </si>
  <si>
    <t>PRVNI NAVSTEVNICKA</t>
  </si>
  <si>
    <t>Faency Fries</t>
  </si>
  <si>
    <t>MARINA RISTORANTE S.R.O</t>
  </si>
  <si>
    <t>SAMSON 5019022</t>
  </si>
  <si>
    <t>ZAMEK ZBIROH</t>
  </si>
  <si>
    <t>Cacao Prague</t>
  </si>
  <si>
    <t>PRT2 AELIA DUTY FREE, B</t>
  </si>
  <si>
    <t>Art Restaurant Manes</t>
  </si>
  <si>
    <t>TRATORIA BY GIOVANNI</t>
  </si>
  <si>
    <t>FOOD LAB</t>
  </si>
  <si>
    <t>SIA RESTAURANT</t>
  </si>
  <si>
    <t>AGENTURA NKL S.R.O.</t>
  </si>
  <si>
    <t>CUTTERS PRINSEN PRINSENS GAT OSLO</t>
  </si>
  <si>
    <t>MIRABEL LILLEST STORGATA 8 B LILLESTRØM</t>
  </si>
  <si>
    <t>MAXBO STORMARKE STRØMSVEIEN OSLO</t>
  </si>
  <si>
    <t>XXL NOR 303 ALN STRØMSVEIEN OSLO</t>
  </si>
  <si>
    <t>BILTEMA AVD 211 STRØMSV.245 OSLO.</t>
  </si>
  <si>
    <t>UNDERBAR RÅDHUSGATA 3 OSLO</t>
  </si>
  <si>
    <t>Eat Thai Aker Brygge</t>
  </si>
  <si>
    <t>FIENTA.COM TICKETS</t>
  </si>
  <si>
    <t>ZETTLE_*DORUM ENTERTAI</t>
  </si>
  <si>
    <t>KIWI 373 SOLLI SOLLIGATA 1 OSLO</t>
  </si>
  <si>
    <t>CROW BAR &amp; BREWERY</t>
  </si>
  <si>
    <t>CAFE SARA</t>
  </si>
  <si>
    <t>7ELEVEN 7109 SA OLAV VS GATE OSLO</t>
  </si>
  <si>
    <t>Travellink</t>
  </si>
  <si>
    <t>SALT ART &amp; MUSI LANGKAIA 1 OSLO</t>
  </si>
  <si>
    <t>CARLINGS 499 OU NESØYVEIEN 4 BILLINGSTAD</t>
  </si>
  <si>
    <t>Nordisk Film Kino</t>
  </si>
  <si>
    <t>VIC OSLO CITY STENERSGATA OSLO</t>
  </si>
  <si>
    <t>OLIVIA TJUVHOLM TJUVHOLMEN OSLO</t>
  </si>
  <si>
    <t>Vippa B3L86P2Q</t>
  </si>
  <si>
    <t>Vippa Bar</t>
  </si>
  <si>
    <t>DENNIS GRILL AS DRONNINGENSG OSLO</t>
  </si>
  <si>
    <t>VIKAMAT AS KLINGENBERGG OSLO</t>
  </si>
  <si>
    <t>SHELL GRELLAND GRELLAND 3 HOLMESTRAND</t>
  </si>
  <si>
    <t>CIRCLE K KJERLI KJERLINGLAND LILLESAND</t>
  </si>
  <si>
    <t>ROCKEFELLER TORGGT 16 OSLO</t>
  </si>
  <si>
    <t>RADISSON BLU OSLO SCANDIN</t>
  </si>
  <si>
    <t>FROGNERVEIEN 6 FROGNERVEIEN OSLO</t>
  </si>
  <si>
    <t>GRILLS VILLE NIELS JUELSG OSLO</t>
  </si>
  <si>
    <t>AS PALACE GRILL SOLLIGATA 2 OSLO</t>
  </si>
  <si>
    <t>YOUNGS YOUNGSTORGET OSLO</t>
  </si>
  <si>
    <t>ANGSTBAR AS TORGGATA 11 OSLO</t>
  </si>
  <si>
    <t>Vipps*hamcon</t>
  </si>
  <si>
    <t>JUICY SUSHI &amp; T STORTINGSGAT OSLO</t>
  </si>
  <si>
    <t>KIWI 307 KRINGS OLAV M. TROV OSLO</t>
  </si>
  <si>
    <t>ONREG.COM</t>
  </si>
  <si>
    <t>KIWI 582 TORGGA TORGGATA 1 OSLO</t>
  </si>
  <si>
    <t>Vipps*Guttestreker</t>
  </si>
  <si>
    <t>BACKSTUBE SOLLI FROGNERVN 1B OSLO</t>
  </si>
  <si>
    <t>RSH2LGRJRM/Lekter n</t>
  </si>
  <si>
    <t>BASSENGET TORGGATA 16B OSLO</t>
  </si>
  <si>
    <t>ANDRE TIL HØYRE YOUNGS GATE OSLO</t>
  </si>
  <si>
    <t>JOKER KLINGENBE HAAKON VIIS OSLO</t>
  </si>
  <si>
    <t>SATS SOLLI PLAS SANDAKERVEIE OSLO</t>
  </si>
  <si>
    <t>NO STRESS OSLO BERNT ANKERS OSLO</t>
  </si>
  <si>
    <t>Max Burgers 7010202_Kiosk</t>
  </si>
  <si>
    <t>VITUSAPOTEK STØPERIGT 1 OSLO</t>
  </si>
  <si>
    <t>No Stress Osl B6XGK6L4</t>
  </si>
  <si>
    <t>COOP MEGA AKER HOLMENSGT. 7 OSLO</t>
  </si>
  <si>
    <t>Uvisst Bar BELZ56Q4</t>
  </si>
  <si>
    <t>KVEITEMJØL FJORDALLÉEN OSLO</t>
  </si>
  <si>
    <t>VIKA POSTKONTOR KLINGENBERGG OSLO</t>
  </si>
  <si>
    <t>YKSI AS FROGNERVEIEN OSLO</t>
  </si>
  <si>
    <t>FLAMME BURGER F SKOVVEIEN 3 OSLO</t>
  </si>
  <si>
    <t>BASTARD BURGERS FROGNERVEIEN OSLO</t>
  </si>
  <si>
    <t>JNU4FE2PJA/Breddos Oslo S</t>
  </si>
  <si>
    <t>POINT 5012405 TRF LUFTHAVN SANDEFJORD</t>
  </si>
  <si>
    <t>O LEARYS 5012406 SANDEFJORD</t>
  </si>
  <si>
    <t>VY.NO</t>
  </si>
  <si>
    <t>UPPER CRUST 5012407 SANDEFJORD</t>
  </si>
  <si>
    <t>UTTAK ANDRE MINIBANKER I NORGE 1 TRANS(ER) TYPE 151</t>
  </si>
  <si>
    <t>LASTPASS.COM</t>
  </si>
  <si>
    <t>Årspris Visa Bankkort</t>
  </si>
  <si>
    <t>BUTIKKDRIFT BRI KARL JOHANS OSLO</t>
  </si>
  <si>
    <t>274 JERNIA TORGGATA OSLO</t>
  </si>
  <si>
    <t>STORGATEN OSLO STORGATA 1 OSLO</t>
  </si>
  <si>
    <t>NARVESEN 890 KARL JOHAN</t>
  </si>
  <si>
    <t>Klarna*staypro.no</t>
  </si>
  <si>
    <t>MENY OSLO CITY STENERSGATEN OSLO</t>
  </si>
  <si>
    <t>NORDEA VIKA, MINI, OSLO 11:31</t>
  </si>
  <si>
    <t>XXL NOR 301 NAF STORGATA 2 OSLO</t>
  </si>
  <si>
    <t>NORMAL OSLO GRENSEN 17, OSLO</t>
  </si>
  <si>
    <t>RYANAIR 000000NC7UWI0</t>
  </si>
  <si>
    <t>BAKER HANSEN VI RUSELØKKVEIE OSLO</t>
  </si>
  <si>
    <t>APOTEK 1 TORGGA TORGGATA 1 OSLO</t>
  </si>
  <si>
    <t>JOE THE JUICE NORGE AS</t>
  </si>
  <si>
    <t>FLY CHICKEN 1 A STENERSGATA OSLO</t>
  </si>
  <si>
    <t>ESPRESSO HOUSE STRANDEN 1 OSLO</t>
  </si>
  <si>
    <t>JOKER KVADRATUR TOLLBUGATA 1 OSLO</t>
  </si>
  <si>
    <t>L.E.T.T AS HAAKON VIIS OSLO</t>
  </si>
  <si>
    <t>OLEARYS 5014007 TROMSØ LUFTH TROMSØ</t>
  </si>
  <si>
    <t>Pust Cafe Tromsoe</t>
  </si>
  <si>
    <t>TROMS FYLKESTRAFIKK, TROM</t>
  </si>
  <si>
    <t>TM &amp; BALTHA STORGATA 78 TROMSØ</t>
  </si>
  <si>
    <t>FOX GRILL TROMS PROSTNESET S TROMSØ</t>
  </si>
  <si>
    <t>KAFFEBØNNA AS STRANDTORGET TROMSØ</t>
  </si>
  <si>
    <t>BASTARD BAR 1. STRANDGATA 2 TROMSØ</t>
  </si>
  <si>
    <t>CAFE SÅNN ERLING BANGS TROMSØ</t>
  </si>
  <si>
    <t>MATHALLEN TROMS GRØNNEGATA 6 TROMSØ</t>
  </si>
  <si>
    <t>SEA TROLL AS KAIGATA 3-5 TROMSØ</t>
  </si>
  <si>
    <t>POLARMUSEET SØNDRE TOLLB TROMSØ</t>
  </si>
  <si>
    <t>KIWI 167 FREDRI FREDRIK LANG TROMSØ</t>
  </si>
  <si>
    <t>POLARIA HJALMAR JOHA TROMSØ</t>
  </si>
  <si>
    <t>CIRCLE K NORDKJ SENTRUMSVEIE NORDKJOSBOTN</t>
  </si>
  <si>
    <t>ØLHALLEN !! STORGATA 4 TROMSØ</t>
  </si>
  <si>
    <t>M12 TROMSØ AS STORGATA 5 TROMSØ</t>
  </si>
  <si>
    <t>HANAMI KANALEN KIRKEVN 64B OSLO</t>
  </si>
  <si>
    <t>TGI FRIDAY 3550 LUFTHAVNVEGE GARDERMOEN</t>
  </si>
  <si>
    <t>STIFTELSEN NASJ BRYNJULF BUL OSLO</t>
  </si>
  <si>
    <t>SOLID AS STORGATA 73 TROMSØ</t>
  </si>
  <si>
    <t>AKERSHUS SLOTT AKERSHUS FES OSLO</t>
  </si>
  <si>
    <t>SUMUP *MISTER COCOS BV</t>
  </si>
  <si>
    <t>NS AMSTERDAM LELYLAAN</t>
  </si>
  <si>
    <t>LEONARDO HOTEL AMSTERDAM</t>
  </si>
  <si>
    <t>AT JAMES ARGENT.GRILL RES</t>
  </si>
  <si>
    <t>BURGER BAR</t>
  </si>
  <si>
    <t>Anne Frank Stichting</t>
  </si>
  <si>
    <t>GetYourGuide Tickets</t>
  </si>
  <si>
    <t>HMS Host International</t>
  </si>
  <si>
    <t>Shop 2114/ SBF L1</t>
  </si>
  <si>
    <t>Binini</t>
  </si>
  <si>
    <t>Brasserie Meuwese</t>
  </si>
  <si>
    <t>BAR ITALIA B.V.</t>
  </si>
  <si>
    <t>NS SCHIPHOL</t>
  </si>
  <si>
    <t>POINT 5019012 OSL LUFTHAVN GARDERMOEN</t>
  </si>
  <si>
    <t>Vipps*ISS Facility Servic</t>
  </si>
  <si>
    <t>BAKER HANSEN AV LILLEAKERVEI OSLO</t>
  </si>
  <si>
    <t>Oda.com - jsyrjb</t>
  </si>
  <si>
    <t>Heineken Exp. Ticket</t>
  </si>
  <si>
    <t>PRICELN*LEONARDO HOTEL</t>
  </si>
  <si>
    <t>NEW JAPAN TRADI KARL JOHANSG OSLO</t>
  </si>
  <si>
    <t>SAS 1172487709046</t>
  </si>
  <si>
    <t>RØROS HOTELL AS AN MAGRITTSV RØROS</t>
  </si>
  <si>
    <t>RØROS HOTELL AN-MAGRITT V RØROS</t>
  </si>
  <si>
    <t>MIX RØROS STASJ JOHAN FALKBE RØROS</t>
  </si>
  <si>
    <t>TRYGSTAD BAKERI KJERKGATA 12 RØROS</t>
  </si>
  <si>
    <t>RØROS MAT OG CA HANS AASENGA RØROS</t>
  </si>
  <si>
    <t>﻿Inc - Assistance</t>
  </si>
  <si>
    <t>﻿Exp - EatOut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</si>
</sst>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yyyy\-mm\-dd\ h:mm:ss"/>
    <numFmt numFmtId="166" formatCode="#,##0_ ;\-#,##0\ "/>
    <numFmt numFmtId="167" formatCode="[$£-809]#,##0"/>
    <numFmt numFmtId="168" formatCode="mmmm"/>
    <numFmt numFmtId="169" formatCode="mmm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/>
    <xf numFmtId="9" fontId="1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/>
    <xf numFmtId="3" fontId="4" fillId="0" borderId="0" xfId="0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4" fontId="6" fillId="0" borderId="0" xfId="3" applyNumberFormat="1" applyFont="1"/>
    <xf numFmtId="0" fontId="6" fillId="0" borderId="0" xfId="3" applyFont="1"/>
    <xf numFmtId="165" fontId="6" fillId="0" borderId="0" xfId="3" applyNumberFormat="1" applyFont="1"/>
    <xf numFmtId="0" fontId="6" fillId="0" borderId="0" xfId="3" applyFont="1" applyAlignment="1">
      <alignment horizontal="left" indent="2"/>
    </xf>
    <xf numFmtId="0" fontId="7" fillId="0" borderId="0" xfId="3" applyFont="1"/>
    <xf numFmtId="0" fontId="6" fillId="2" borderId="0" xfId="3" applyFont="1" applyFill="1"/>
    <xf numFmtId="166" fontId="6" fillId="2" borderId="0" xfId="1" applyNumberFormat="1" applyFont="1" applyFill="1"/>
    <xf numFmtId="166" fontId="6" fillId="0" borderId="0" xfId="1" applyNumberFormat="1" applyFont="1"/>
    <xf numFmtId="0" fontId="7" fillId="2" borderId="0" xfId="3" applyFont="1" applyFill="1"/>
    <xf numFmtId="166" fontId="7" fillId="2" borderId="0" xfId="1" applyNumberFormat="1" applyFont="1" applyFill="1"/>
    <xf numFmtId="167" fontId="6" fillId="0" borderId="0" xfId="3" applyNumberFormat="1" applyFont="1"/>
    <xf numFmtId="168" fontId="6" fillId="0" borderId="0" xfId="3" applyNumberFormat="1" applyFont="1"/>
    <xf numFmtId="169" fontId="7" fillId="0" borderId="0" xfId="3" applyNumberFormat="1" applyFont="1"/>
    <xf numFmtId="169" fontId="4" fillId="3" borderId="0" xfId="0" applyNumberFormat="1" applyFont="1" applyFill="1" applyAlignment="1">
      <alignment horizontal="center"/>
    </xf>
    <xf numFmtId="169" fontId="4" fillId="0" borderId="0" xfId="0" applyNumberFormat="1" applyFont="1"/>
    <xf numFmtId="165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/>
    </xf>
    <xf numFmtId="17" fontId="4" fillId="3" borderId="0" xfId="0" applyNumberFormat="1" applyFont="1" applyFill="1" applyAlignment="1">
      <alignment horizontal="center"/>
    </xf>
    <xf numFmtId="164" fontId="5" fillId="0" borderId="0" xfId="2" applyNumberFormat="1" applyFont="1" applyAlignment="1">
      <alignment horizontal="center"/>
    </xf>
  </cellXfs>
  <cellStyles count="5">
    <cellStyle name="Comma" xfId="1" builtinId="3"/>
    <cellStyle name="Normal" xfId="0" builtinId="0"/>
    <cellStyle name="Normal 2" xfId="3" xr:uid="{00000000-0005-0000-0000-000003000000}"/>
    <cellStyle name="Normal 2 2" xfId="4" xr:uid="{00000000-0005-0000-0000-000004000000}"/>
    <cellStyle name="Percent" xfId="2" builtinId="5"/>
  </cellStyles>
  <dxfs count="1">
    <dxf>
      <font>
        <color rgb="FFFA6A6A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Dashboard!$F$7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Dashboard!$G$6:$R$6</c:f>
              <c:numCache>
                <c:formatCode>mmm\ 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Dashboard!$G$7:$R$7</c:f>
              <c:numCache>
                <c:formatCode>#,##0</c:formatCode>
                <c:ptCount val="12"/>
                <c:pt idx="0">
                  <c:v>40994.15</c:v>
                </c:pt>
                <c:pt idx="1">
                  <c:v>41341.53</c:v>
                </c:pt>
                <c:pt idx="2">
                  <c:v>39447</c:v>
                </c:pt>
                <c:pt idx="3">
                  <c:v>39624</c:v>
                </c:pt>
                <c:pt idx="4">
                  <c:v>39527</c:v>
                </c:pt>
                <c:pt idx="5">
                  <c:v>71023.92</c:v>
                </c:pt>
                <c:pt idx="6">
                  <c:v>37479.360000000001</c:v>
                </c:pt>
                <c:pt idx="7">
                  <c:v>40630.01</c:v>
                </c:pt>
                <c:pt idx="8">
                  <c:v>40562.01</c:v>
                </c:pt>
                <c:pt idx="9">
                  <c:v>40550.9</c:v>
                </c:pt>
                <c:pt idx="10">
                  <c:v>51027.01</c:v>
                </c:pt>
                <c:pt idx="11">
                  <c:v>42148.01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0-4A53-87E2-2C517E176229}"/>
            </c:ext>
          </c:extLst>
        </c:ser>
        <c:ser>
          <c:idx val="1"/>
          <c:order val="1"/>
          <c:tx>
            <c:strRef>
              <c:f>Dashboard!$F$8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FA6A6A"/>
            </a:solidFill>
            <a:ln>
              <a:noFill/>
              <a:prstDash val="solid"/>
            </a:ln>
          </c:spPr>
          <c:invertIfNegative val="0"/>
          <c:cat>
            <c:numRef>
              <c:f>Dashboard!$G$6:$R$6</c:f>
              <c:numCache>
                <c:formatCode>mmm\ 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Dashboard!$G$8:$R$8</c:f>
              <c:numCache>
                <c:formatCode>#,##0</c:formatCode>
                <c:ptCount val="12"/>
                <c:pt idx="0">
                  <c:v>34421.79</c:v>
                </c:pt>
                <c:pt idx="1">
                  <c:v>28410.949999999997</c:v>
                </c:pt>
                <c:pt idx="2">
                  <c:v>35159.43</c:v>
                </c:pt>
                <c:pt idx="3">
                  <c:v>18419.2</c:v>
                </c:pt>
                <c:pt idx="4">
                  <c:v>33810.630000000005</c:v>
                </c:pt>
                <c:pt idx="5">
                  <c:v>30852.950000000004</c:v>
                </c:pt>
                <c:pt idx="6">
                  <c:v>9768.1</c:v>
                </c:pt>
                <c:pt idx="7">
                  <c:v>24004.27</c:v>
                </c:pt>
                <c:pt idx="8">
                  <c:v>32927.99</c:v>
                </c:pt>
                <c:pt idx="9">
                  <c:v>54931.3</c:v>
                </c:pt>
                <c:pt idx="10">
                  <c:v>22385.29</c:v>
                </c:pt>
                <c:pt idx="11">
                  <c:v>30656.280000000002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0-4A53-87E2-2C517E17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542192"/>
        <c:axId val="670538864"/>
      </c:barChart>
      <c:lineChart>
        <c:grouping val="standard"/>
        <c:varyColors val="0"/>
        <c:ser>
          <c:idx val="2"/>
          <c:order val="2"/>
          <c:tx>
            <c:strRef>
              <c:f>Dashboard!$F$9</c:f>
              <c:strCache>
                <c:ptCount val="1"/>
                <c:pt idx="0">
                  <c:v>Saving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cat>
            <c:numRef>
              <c:f>Dashboard!$G$6:$R$6</c:f>
              <c:numCache>
                <c:formatCode>mmm\ 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Dashboard!$G$9:$R$9</c:f>
              <c:numCache>
                <c:formatCode>#,##0</c:formatCode>
                <c:ptCount val="12"/>
                <c:pt idx="0">
                  <c:v>6572.3600000000006</c:v>
                </c:pt>
                <c:pt idx="1">
                  <c:v>12930.580000000002</c:v>
                </c:pt>
                <c:pt idx="2">
                  <c:v>4287.57</c:v>
                </c:pt>
                <c:pt idx="3">
                  <c:v>21204.799999999999</c:v>
                </c:pt>
                <c:pt idx="4">
                  <c:v>5716.3699999999953</c:v>
                </c:pt>
                <c:pt idx="5">
                  <c:v>40170.969999999994</c:v>
                </c:pt>
                <c:pt idx="6">
                  <c:v>27711.260000000002</c:v>
                </c:pt>
                <c:pt idx="7">
                  <c:v>16625.740000000002</c:v>
                </c:pt>
                <c:pt idx="8">
                  <c:v>7634.0200000000041</c:v>
                </c:pt>
                <c:pt idx="9">
                  <c:v>-14380.400000000001</c:v>
                </c:pt>
                <c:pt idx="10">
                  <c:v>28641.72</c:v>
                </c:pt>
                <c:pt idx="11">
                  <c:v>11491.73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0-4A53-87E2-2C517E17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542192"/>
        <c:axId val="670538864"/>
      </c:lineChart>
      <c:dateAx>
        <c:axId val="670542192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8864"/>
        <c:crosses val="autoZero"/>
        <c:auto val="0"/>
        <c:lblOffset val="100"/>
        <c:baseTimeUnit val="months"/>
      </c:dateAx>
      <c:valAx>
        <c:axId val="670538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421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_xlchart.v1.6</cx:f>
      </cx:numDim>
    </cx:data>
  </cx:chartData>
  <cx:chart>
    <cx:plotArea>
      <cx:plotAreaRegion>
        <cx:series layoutId="waterfall" uniqueId="{D5CAADD9-2A76-4A54-9E58-D342FA2335A9}" formatIdx="3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tx1"/>
            </a:solidFill>
            <a:latin typeface="+mn-lt"/>
            <a:ea typeface="+mn-ea"/>
            <a:cs typeface="+mn-cs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30480</xdr:rowOff>
    </xdr:from>
    <xdr:to>
      <xdr:col>18</xdr:col>
      <xdr:colOff>106680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14</xdr:row>
      <xdr:rowOff>7620</xdr:rowOff>
    </xdr:from>
    <xdr:to>
      <xdr:col>13</xdr:col>
      <xdr:colOff>99060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1A2DE7-3A61-B111-5135-E96C3CC83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2552700"/>
              <a:ext cx="52197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1"/>
  <sheetViews>
    <sheetView showGridLines="0" tabSelected="1" topLeftCell="B13" zoomScaleNormal="100" workbookViewId="0">
      <selection activeCell="N23" sqref="N23"/>
    </sheetView>
  </sheetViews>
  <sheetFormatPr defaultRowHeight="13.8" x14ac:dyDescent="0.25"/>
  <cols>
    <col min="1" max="1" width="3.77734375" style="2" customWidth="1"/>
    <col min="2" max="2" width="21.77734375" style="2" customWidth="1"/>
    <col min="3" max="6" width="9" style="2" bestFit="1" customWidth="1"/>
    <col min="7" max="7" width="13.33203125" style="2" bestFit="1" customWidth="1"/>
    <col min="8" max="8" width="14.21875" style="2" bestFit="1" customWidth="1"/>
    <col min="9" max="9" width="11.6640625" style="2" bestFit="1" customWidth="1"/>
    <col min="10" max="10" width="10" style="2" bestFit="1" customWidth="1"/>
    <col min="11" max="11" width="9.88671875" style="2" bestFit="1" customWidth="1"/>
    <col min="12" max="12" width="9.21875" style="2" bestFit="1" customWidth="1"/>
    <col min="13" max="13" width="9.77734375" style="2" bestFit="1" customWidth="1"/>
    <col min="14" max="14" width="10.5546875" style="2" bestFit="1" customWidth="1"/>
    <col min="15" max="15" width="13.44140625" style="2" bestFit="1" customWidth="1"/>
    <col min="16" max="16" width="11.5546875" style="2" bestFit="1" customWidth="1"/>
    <col min="17" max="17" width="13.5546875" style="2" bestFit="1" customWidth="1"/>
    <col min="18" max="18" width="13.33203125" style="2" bestFit="1" customWidth="1"/>
    <col min="19" max="20" width="8.88671875" style="2" customWidth="1"/>
    <col min="21" max="16384" width="8.88671875" style="2"/>
  </cols>
  <sheetData>
    <row r="2" spans="2:19" ht="21" customHeight="1" x14ac:dyDescent="0.4">
      <c r="B2" s="1" t="s">
        <v>0</v>
      </c>
    </row>
    <row r="4" spans="2:19" x14ac:dyDescent="0.25">
      <c r="B4" s="3" t="s">
        <v>1</v>
      </c>
      <c r="C4" s="28" t="s">
        <v>2</v>
      </c>
      <c r="D4" s="29"/>
    </row>
    <row r="5" spans="2:19" x14ac:dyDescent="0.25">
      <c r="B5" s="25">
        <v>44927</v>
      </c>
      <c r="C5" s="31" t="s">
        <v>3</v>
      </c>
      <c r="D5" s="29"/>
      <c r="S5" s="4" t="str">
        <f>IF(R6="","",IF(EDATE(R6,1)&lt;=$B$6,EDATE(R6,1),""))</f>
        <v/>
      </c>
    </row>
    <row r="6" spans="2:19" x14ac:dyDescent="0.25">
      <c r="B6" s="25">
        <v>45261</v>
      </c>
      <c r="C6" s="31" t="s">
        <v>4</v>
      </c>
      <c r="D6" s="29"/>
      <c r="G6" s="26">
        <f>B5</f>
        <v>44927</v>
      </c>
      <c r="H6" s="26">
        <f t="shared" ref="H6:R6" si="0">IF(G6="","",IF(EDATE(G6,1)&lt;=$B$6,EDATE(G6,1),""))</f>
        <v>44958</v>
      </c>
      <c r="I6" s="26">
        <f t="shared" si="0"/>
        <v>44986</v>
      </c>
      <c r="J6" s="26">
        <f t="shared" si="0"/>
        <v>45017</v>
      </c>
      <c r="K6" s="26">
        <f t="shared" si="0"/>
        <v>45047</v>
      </c>
      <c r="L6" s="26">
        <f t="shared" si="0"/>
        <v>45078</v>
      </c>
      <c r="M6" s="26">
        <f t="shared" si="0"/>
        <v>45108</v>
      </c>
      <c r="N6" s="26">
        <f t="shared" si="0"/>
        <v>45139</v>
      </c>
      <c r="O6" s="26">
        <f t="shared" si="0"/>
        <v>45170</v>
      </c>
      <c r="P6" s="26">
        <f t="shared" si="0"/>
        <v>45200</v>
      </c>
      <c r="Q6" s="26">
        <f t="shared" si="0"/>
        <v>45231</v>
      </c>
      <c r="R6" s="26">
        <f t="shared" si="0"/>
        <v>45261</v>
      </c>
    </row>
    <row r="7" spans="2:19" x14ac:dyDescent="0.25">
      <c r="C7" s="31" t="s">
        <v>5</v>
      </c>
      <c r="D7" s="29"/>
      <c r="F7" s="4" t="str">
        <f>C5</f>
        <v>Income</v>
      </c>
      <c r="G7" s="5">
        <f ca="1">OFFSET(Backend!$A$1,MATCH($C5,Backend!$A:$A,0)-1,MATCH(G$6,Backend!$1:$1,0)-1)</f>
        <v>40994.15</v>
      </c>
      <c r="H7" s="5">
        <f ca="1">OFFSET(Backend!$A$1,MATCH($C5,Backend!$A:$A,0)-1,MATCH(H$6,Backend!$1:$1,0)-1)</f>
        <v>41341.53</v>
      </c>
      <c r="I7" s="5">
        <f ca="1">OFFSET(Backend!$A$1,MATCH($C5,Backend!$A:$A,0)-1,MATCH(I$6,Backend!$1:$1,0)-1)</f>
        <v>39447</v>
      </c>
      <c r="J7" s="5">
        <f ca="1">OFFSET(Backend!$A$1,MATCH($C5,Backend!$A:$A,0)-1,MATCH(J$6,Backend!$1:$1,0)-1)</f>
        <v>39624</v>
      </c>
      <c r="K7" s="5">
        <f ca="1">OFFSET(Backend!$A$1,MATCH($C5,Backend!$A:$A,0)-1,MATCH(K$6,Backend!$1:$1,0)-1)</f>
        <v>39527</v>
      </c>
      <c r="L7" s="5">
        <f ca="1">OFFSET(Backend!$A$1,MATCH($C5,Backend!$A:$A,0)-1,MATCH(L$6,Backend!$1:$1,0)-1)</f>
        <v>71023.92</v>
      </c>
      <c r="M7" s="5">
        <f ca="1">OFFSET(Backend!$A$1,MATCH($C5,Backend!$A:$A,0)-1,MATCH(M$6,Backend!$1:$1,0)-1)</f>
        <v>37479.360000000001</v>
      </c>
      <c r="N7" s="5">
        <f ca="1">OFFSET(Backend!$A$1,MATCH($C5,Backend!$A:$A,0)-1,MATCH(N$6,Backend!$1:$1,0)-1)</f>
        <v>40630.01</v>
      </c>
      <c r="O7" s="5">
        <f ca="1">OFFSET(Backend!$A$1,MATCH($C5,Backend!$A:$A,0)-1,MATCH(O$6,Backend!$1:$1,0)-1)</f>
        <v>40562.01</v>
      </c>
      <c r="P7" s="5">
        <f ca="1">OFFSET(Backend!$A$1,MATCH($C5,Backend!$A:$A,0)-1,MATCH(P$6,Backend!$1:$1,0)-1)</f>
        <v>40550.9</v>
      </c>
      <c r="Q7" s="5">
        <f ca="1">OFFSET(Backend!$A$1,MATCH($C5,Backend!$A:$A,0)-1,MATCH(Q$6,Backend!$1:$1,0)-1)</f>
        <v>51027.01</v>
      </c>
      <c r="R7" s="5">
        <f ca="1">OFFSET(Backend!$A$1,MATCH($C5,Backend!$A:$A,0)-1,MATCH(R$6,Backend!$1:$1,0)-1)</f>
        <v>42148.01</v>
      </c>
    </row>
    <row r="8" spans="2:19" x14ac:dyDescent="0.25">
      <c r="F8" s="4" t="str">
        <f>C6</f>
        <v>Expenses</v>
      </c>
      <c r="G8" s="5">
        <f ca="1">OFFSET(Backend!$A$1,MATCH($C6,Backend!$A:$A,0)-1,MATCH(G$6,Backend!$1:$1,0)-1)</f>
        <v>34421.79</v>
      </c>
      <c r="H8" s="5">
        <f ca="1">OFFSET(Backend!$A$1,MATCH($C6,Backend!$A:$A,0)-1,MATCH(H$6,Backend!$1:$1,0)-1)</f>
        <v>28410.949999999997</v>
      </c>
      <c r="I8" s="5">
        <f ca="1">OFFSET(Backend!$A$1,MATCH($C6,Backend!$A:$A,0)-1,MATCH(I$6,Backend!$1:$1,0)-1)</f>
        <v>35159.43</v>
      </c>
      <c r="J8" s="5">
        <f ca="1">OFFSET(Backend!$A$1,MATCH($C6,Backend!$A:$A,0)-1,MATCH(J$6,Backend!$1:$1,0)-1)</f>
        <v>18419.2</v>
      </c>
      <c r="K8" s="5">
        <f ca="1">OFFSET(Backend!$A$1,MATCH($C6,Backend!$A:$A,0)-1,MATCH(K$6,Backend!$1:$1,0)-1)</f>
        <v>33810.630000000005</v>
      </c>
      <c r="L8" s="5">
        <f ca="1">OFFSET(Backend!$A$1,MATCH($C6,Backend!$A:$A,0)-1,MATCH(L$6,Backend!$1:$1,0)-1)</f>
        <v>30852.950000000004</v>
      </c>
      <c r="M8" s="5">
        <f ca="1">OFFSET(Backend!$A$1,MATCH($C6,Backend!$A:$A,0)-1,MATCH(M$6,Backend!$1:$1,0)-1)</f>
        <v>9768.1</v>
      </c>
      <c r="N8" s="5">
        <f ca="1">OFFSET(Backend!$A$1,MATCH($C6,Backend!$A:$A,0)-1,MATCH(N$6,Backend!$1:$1,0)-1)</f>
        <v>24004.27</v>
      </c>
      <c r="O8" s="5">
        <f ca="1">OFFSET(Backend!$A$1,MATCH($C6,Backend!$A:$A,0)-1,MATCH(O$6,Backend!$1:$1,0)-1)</f>
        <v>32927.99</v>
      </c>
      <c r="P8" s="5">
        <f ca="1">OFFSET(Backend!$A$1,MATCH($C6,Backend!$A:$A,0)-1,MATCH(P$6,Backend!$1:$1,0)-1)</f>
        <v>54931.3</v>
      </c>
      <c r="Q8" s="5">
        <f ca="1">OFFSET(Backend!$A$1,MATCH($C6,Backend!$A:$A,0)-1,MATCH(Q$6,Backend!$1:$1,0)-1)</f>
        <v>22385.29</v>
      </c>
      <c r="R8" s="5">
        <f ca="1">OFFSET(Backend!$A$1,MATCH($C6,Backend!$A:$A,0)-1,MATCH(R$6,Backend!$1:$1,0)-1)</f>
        <v>30656.280000000002</v>
      </c>
    </row>
    <row r="9" spans="2:19" x14ac:dyDescent="0.25">
      <c r="B9" s="6" t="s">
        <v>6</v>
      </c>
      <c r="C9" s="30">
        <f>SUMIFS(Backend!$2:$2,Backend!$1:$1,"&gt;="&amp;Dashboard!$B$5,Backend!$1:$1,"&lt;="&amp;Dashboard!$B$6)</f>
        <v>524354.9</v>
      </c>
      <c r="D9" s="29"/>
      <c r="F9" s="4" t="str">
        <f>C7</f>
        <v>Saving</v>
      </c>
      <c r="G9" s="5">
        <f ca="1">OFFSET(Backend!$A$1,MATCH($C7,Backend!$A:$A,0)-1,MATCH(G$6,Backend!$1:$1,0)-1)</f>
        <v>6572.3600000000006</v>
      </c>
      <c r="H9" s="5">
        <f ca="1">OFFSET(Backend!$A$1,MATCH($C7,Backend!$A:$A,0)-1,MATCH(H$6,Backend!$1:$1,0)-1)</f>
        <v>12930.580000000002</v>
      </c>
      <c r="I9" s="5">
        <f ca="1">OFFSET(Backend!$A$1,MATCH($C7,Backend!$A:$A,0)-1,MATCH(I$6,Backend!$1:$1,0)-1)</f>
        <v>4287.57</v>
      </c>
      <c r="J9" s="5">
        <f ca="1">OFFSET(Backend!$A$1,MATCH($C7,Backend!$A:$A,0)-1,MATCH(J$6,Backend!$1:$1,0)-1)</f>
        <v>21204.799999999999</v>
      </c>
      <c r="K9" s="5">
        <f ca="1">OFFSET(Backend!$A$1,MATCH($C7,Backend!$A:$A,0)-1,MATCH(K$6,Backend!$1:$1,0)-1)</f>
        <v>5716.3699999999953</v>
      </c>
      <c r="L9" s="5">
        <f ca="1">OFFSET(Backend!$A$1,MATCH($C7,Backend!$A:$A,0)-1,MATCH(L$6,Backend!$1:$1,0)-1)</f>
        <v>40170.969999999994</v>
      </c>
      <c r="M9" s="5">
        <f ca="1">OFFSET(Backend!$A$1,MATCH($C7,Backend!$A:$A,0)-1,MATCH(M$6,Backend!$1:$1,0)-1)</f>
        <v>27711.260000000002</v>
      </c>
      <c r="N9" s="5">
        <f ca="1">OFFSET(Backend!$A$1,MATCH($C7,Backend!$A:$A,0)-1,MATCH(N$6,Backend!$1:$1,0)-1)</f>
        <v>16625.740000000002</v>
      </c>
      <c r="O9" s="5">
        <f ca="1">OFFSET(Backend!$A$1,MATCH($C7,Backend!$A:$A,0)-1,MATCH(O$6,Backend!$1:$1,0)-1)</f>
        <v>7634.0200000000041</v>
      </c>
      <c r="P9" s="5">
        <f ca="1">OFFSET(Backend!$A$1,MATCH($C7,Backend!$A:$A,0)-1,MATCH(P$6,Backend!$1:$1,0)-1)</f>
        <v>-14380.400000000001</v>
      </c>
      <c r="Q9" s="5">
        <f ca="1">OFFSET(Backend!$A$1,MATCH($C7,Backend!$A:$A,0)-1,MATCH(Q$6,Backend!$1:$1,0)-1)</f>
        <v>28641.72</v>
      </c>
      <c r="R9" s="5">
        <f ca="1">OFFSET(Backend!$A$1,MATCH($C7,Backend!$A:$A,0)-1,MATCH(R$6,Backend!$1:$1,0)-1)</f>
        <v>11491.73</v>
      </c>
    </row>
    <row r="10" spans="2:19" x14ac:dyDescent="0.25">
      <c r="B10" s="6" t="s">
        <v>7</v>
      </c>
      <c r="C10" s="30">
        <f>SUMIFS(Backend!$9:$9,Backend!$1:$1,"&gt;="&amp;Dashboard!$B$5,Backend!$1:$1,"&lt;="&amp;Dashboard!$B$6)</f>
        <v>355748.18</v>
      </c>
      <c r="D10" s="29"/>
    </row>
    <row r="11" spans="2:19" x14ac:dyDescent="0.25">
      <c r="B11" s="6" t="s">
        <v>8</v>
      </c>
      <c r="C11" s="30">
        <f>C9-C10</f>
        <v>168606.72000000003</v>
      </c>
      <c r="D11" s="29"/>
    </row>
    <row r="12" spans="2:19" x14ac:dyDescent="0.25">
      <c r="B12" s="6" t="s">
        <v>9</v>
      </c>
      <c r="C12" s="32">
        <f>C11/C9</f>
        <v>0.32155076647514885</v>
      </c>
      <c r="D12" s="29"/>
    </row>
    <row r="13" spans="2:19" x14ac:dyDescent="0.25">
      <c r="B13" s="6" t="s">
        <v>10</v>
      </c>
      <c r="C13" s="30">
        <f>C11/(DATEDIF(B5,B6,"M")+1)</f>
        <v>14050.560000000003</v>
      </c>
      <c r="D13" s="29"/>
    </row>
    <row r="15" spans="2:19" x14ac:dyDescent="0.25">
      <c r="B15" s="7" t="s">
        <v>11</v>
      </c>
      <c r="C15" s="28" t="s">
        <v>12</v>
      </c>
      <c r="D15" s="29"/>
      <c r="E15" s="28" t="s">
        <v>1</v>
      </c>
      <c r="F15" s="29"/>
    </row>
    <row r="16" spans="2:19" x14ac:dyDescent="0.25">
      <c r="B16" s="6" t="s">
        <v>13</v>
      </c>
      <c r="C16" s="8">
        <f>SUMIFS(Backend!$3:$3,Backend!$1:$1,Dashboard!$B$6)</f>
        <v>0</v>
      </c>
      <c r="D16" s="9">
        <f t="shared" ref="D16:D30" si="1">C16/SUM($C$16:$C$21)</f>
        <v>0</v>
      </c>
      <c r="E16" s="8">
        <f>SUMIFS(Backend!$3:$3,Backend!$1:$1,"&gt;="&amp;Dashboard!$B$5,Backend!$1:$1,"&lt;="&amp;Dashboard!$B$6)</f>
        <v>0</v>
      </c>
      <c r="F16" s="9">
        <f t="shared" ref="F16:F30" si="2">E16/SUM($E$16:$E$21)</f>
        <v>0</v>
      </c>
    </row>
    <row r="17" spans="2:6" x14ac:dyDescent="0.25">
      <c r="B17" s="6" t="s">
        <v>14</v>
      </c>
      <c r="C17" s="8">
        <f>SUMIFS(Backend!$4:$4,Backend!$1:$1,Dashboard!$B$6)</f>
        <v>233</v>
      </c>
      <c r="D17" s="9">
        <f t="shared" si="1"/>
        <v>5.5281376273755272E-3</v>
      </c>
      <c r="E17" s="8">
        <f>SUMIFS(Backend!$4:$4,Backend!$1:$1,"&gt;="&amp;Dashboard!$B$5,Backend!$1:$1,"&lt;="&amp;Dashboard!$B$6)</f>
        <v>772</v>
      </c>
      <c r="F17" s="9">
        <f t="shared" si="2"/>
        <v>1.4722852785394014E-3</v>
      </c>
    </row>
    <row r="18" spans="2:6" x14ac:dyDescent="0.25">
      <c r="B18" s="6" t="s">
        <v>15</v>
      </c>
      <c r="C18" s="8">
        <f>SUMIFS(Backend!$5:$5,Backend!$1:$1,Dashboard!$B$6)</f>
        <v>364</v>
      </c>
      <c r="D18" s="9">
        <f t="shared" si="1"/>
        <v>8.636232173239021E-3</v>
      </c>
      <c r="E18" s="8">
        <f>SUMIFS(Backend!$5:$5,Backend!$1:$1,"&gt;="&amp;Dashboard!$B$5,Backend!$1:$1,"&lt;="&amp;Dashboard!$B$6)</f>
        <v>39699</v>
      </c>
      <c r="F18" s="9">
        <f t="shared" si="2"/>
        <v>7.5710172633077333E-2</v>
      </c>
    </row>
    <row r="19" spans="2:6" x14ac:dyDescent="0.25">
      <c r="B19" s="6" t="s">
        <v>16</v>
      </c>
      <c r="C19" s="8">
        <f>SUMIFS(Backend!$6:$6,Backend!$1:$1,Dashboard!$B$6)</f>
        <v>0</v>
      </c>
      <c r="D19" s="9">
        <f t="shared" si="1"/>
        <v>0</v>
      </c>
      <c r="E19" s="8">
        <f>SUMIFS(Backend!$6:$6,Backend!$1:$1,"&gt;="&amp;Dashboard!$B$5,Backend!$1:$1,"&lt;="&amp;Dashboard!$B$6)</f>
        <v>0</v>
      </c>
      <c r="F19" s="9">
        <f t="shared" si="2"/>
        <v>0</v>
      </c>
    </row>
    <row r="20" spans="2:6" x14ac:dyDescent="0.25">
      <c r="B20" s="6" t="s">
        <v>17</v>
      </c>
      <c r="C20" s="8">
        <f>SUMIFS(Backend!$7:$7,Backend!$1:$1,Dashboard!$B$6)</f>
        <v>0</v>
      </c>
      <c r="D20" s="9">
        <f t="shared" si="1"/>
        <v>0</v>
      </c>
      <c r="E20" s="8">
        <f>SUMIFS(Backend!$7:$7,Backend!$1:$1,"&gt;="&amp;Dashboard!$B$5,Backend!$1:$1,"&lt;="&amp;Dashboard!$B$6)</f>
        <v>0</v>
      </c>
      <c r="F20" s="9">
        <f t="shared" si="2"/>
        <v>0</v>
      </c>
    </row>
    <row r="21" spans="2:6" x14ac:dyDescent="0.25">
      <c r="B21" s="6" t="s">
        <v>18</v>
      </c>
      <c r="C21" s="8">
        <f>SUMIFS(Backend!8:$8,Backend!$1:$1,Dashboard!$B$6)</f>
        <v>41551.01</v>
      </c>
      <c r="D21" s="9">
        <f t="shared" si="1"/>
        <v>0.98583563019938547</v>
      </c>
      <c r="E21" s="8">
        <f>SUMIFS(Backend!8:$8,Backend!$1:$1,"&gt;="&amp;Dashboard!$B$5,Backend!$1:$1,"&lt;="&amp;Dashboard!$B$6)</f>
        <v>483883.9</v>
      </c>
      <c r="F21" s="9">
        <f t="shared" si="2"/>
        <v>0.92281754208838329</v>
      </c>
    </row>
    <row r="22" spans="2:6" x14ac:dyDescent="0.25">
      <c r="B22" s="6" t="s">
        <v>19</v>
      </c>
      <c r="C22" s="8">
        <f>-SUMIFS(Backend!$10:$10,Backend!$1:$1,Dashboard!$B$6)</f>
        <v>-3785.2200000000003</v>
      </c>
      <c r="D22" s="9">
        <f t="shared" si="1"/>
        <v>-8.9807798754911558E-2</v>
      </c>
      <c r="E22" s="8">
        <f>-SUMIFS(Backend!$10:$10,Backend!$1:$1,"&gt;="&amp;Dashboard!$B$5,Backend!$1:$1,"&lt;="&amp;Dashboard!$B$6)</f>
        <v>-41998.89</v>
      </c>
      <c r="F22" s="9">
        <f t="shared" si="2"/>
        <v>-8.0096305002585078E-2</v>
      </c>
    </row>
    <row r="23" spans="2:6" x14ac:dyDescent="0.25">
      <c r="B23" s="6" t="s">
        <v>20</v>
      </c>
      <c r="C23" s="8">
        <f>-SUMIFS(Backend!$11:$11,Backend!$1:$1,Dashboard!$B$6)</f>
        <v>-3417.23</v>
      </c>
      <c r="D23" s="9">
        <f t="shared" si="1"/>
        <v>-8.1076900190542797E-2</v>
      </c>
      <c r="E23" s="8">
        <f>-SUMIFS(Backend!$11:$11,Backend!$1:$1,"&gt;="&amp;Dashboard!$B$5,Backend!$1:$1,"&lt;="&amp;Dashboard!$B$6)</f>
        <v>-30900.760000000002</v>
      </c>
      <c r="F23" s="9">
        <f t="shared" si="2"/>
        <v>-5.8931002647252845E-2</v>
      </c>
    </row>
    <row r="24" spans="2:6" x14ac:dyDescent="0.25">
      <c r="B24" s="6" t="s">
        <v>21</v>
      </c>
      <c r="C24" s="8">
        <f>-SUMIFS(Backend!$12:$12,Backend!$1:$1,Dashboard!$B$6)</f>
        <v>-1177.5</v>
      </c>
      <c r="D24" s="9">
        <f t="shared" si="1"/>
        <v>-2.793726204392568E-2</v>
      </c>
      <c r="E24" s="8">
        <f>-SUMIFS(Backend!$12:$12,Backend!$1:$1,"&gt;="&amp;Dashboard!$B$5,Backend!$1:$1,"&lt;="&amp;Dashboard!$B$6)</f>
        <v>-18495.54</v>
      </c>
      <c r="F24" s="9">
        <f t="shared" si="2"/>
        <v>-3.527294204745679E-2</v>
      </c>
    </row>
    <row r="25" spans="2:6" x14ac:dyDescent="0.25">
      <c r="B25" s="6" t="s">
        <v>22</v>
      </c>
      <c r="C25" s="8">
        <f>-SUMIFS(Backend!$13:$13,Backend!$1:$1,Dashboard!$B$6)</f>
        <v>0</v>
      </c>
      <c r="D25" s="9">
        <f t="shared" si="1"/>
        <v>0</v>
      </c>
      <c r="E25" s="8">
        <f>-SUMIFS(Backend!$13:$13,Backend!$1:$1,"&gt;="&amp;Dashboard!$B$5,Backend!$1:$1,"&lt;="&amp;Dashboard!$B$6)</f>
        <v>-7570.0999999999995</v>
      </c>
      <c r="F25" s="9">
        <f t="shared" si="2"/>
        <v>-1.4436977703460002E-2</v>
      </c>
    </row>
    <row r="26" spans="2:6" x14ac:dyDescent="0.25">
      <c r="B26" s="6" t="s">
        <v>23</v>
      </c>
      <c r="C26" s="8">
        <f>-SUMIFS(Backend!$14:$14,Backend!$1:$1,Dashboard!$B$6)</f>
        <v>-5187.8599999999997</v>
      </c>
      <c r="D26" s="9">
        <f t="shared" si="1"/>
        <v>-0.12308671275346095</v>
      </c>
      <c r="E26" s="8">
        <f>-SUMIFS(Backend!$14:$14,Backend!$1:$1,"&gt;="&amp;Dashboard!$B$5,Backend!$1:$1,"&lt;="&amp;Dashboard!$B$6)</f>
        <v>-29263.02</v>
      </c>
      <c r="F26" s="9">
        <f t="shared" si="2"/>
        <v>-5.5807660040937922E-2</v>
      </c>
    </row>
    <row r="27" spans="2:6" x14ac:dyDescent="0.25">
      <c r="B27" s="6" t="s">
        <v>24</v>
      </c>
      <c r="C27" s="8">
        <f>-SUMIFS(Backend!$15:$15,Backend!$1:$1,Dashboard!$B$6)</f>
        <v>0</v>
      </c>
      <c r="D27" s="9">
        <f t="shared" si="1"/>
        <v>0</v>
      </c>
      <c r="E27" s="8">
        <f>-SUMIFS(Backend!$15:$15,Backend!$1:$1,"&gt;="&amp;Dashboard!$B$5,Backend!$1:$1,"&lt;="&amp;Dashboard!$B$6)</f>
        <v>-29521.43</v>
      </c>
      <c r="F27" s="9">
        <f t="shared" si="2"/>
        <v>-5.6300475117139169E-2</v>
      </c>
    </row>
    <row r="28" spans="2:6" x14ac:dyDescent="0.25">
      <c r="B28" s="6" t="s">
        <v>25</v>
      </c>
      <c r="C28" s="8">
        <f>-SUMIFS(Backend!$16:$16,Backend!$1:$1,Dashboard!$B$6)</f>
        <v>-10450</v>
      </c>
      <c r="D28" s="9">
        <f t="shared" si="1"/>
        <v>-0.2479357862921642</v>
      </c>
      <c r="E28" s="8">
        <f>-SUMIFS(Backend!$16:$16,Backend!$1:$1,"&gt;="&amp;Dashboard!$B$5,Backend!$1:$1,"&lt;="&amp;Dashboard!$B$6)</f>
        <v>-141519</v>
      </c>
      <c r="F28" s="9">
        <f t="shared" si="2"/>
        <v>-0.26989163255649939</v>
      </c>
    </row>
    <row r="29" spans="2:6" x14ac:dyDescent="0.25">
      <c r="B29" s="6" t="s">
        <v>26</v>
      </c>
      <c r="C29" s="8">
        <f>-SUMIFS(Backend!$17:$17,Backend!$1:$1,Dashboard!$B$6)</f>
        <v>-796.9</v>
      </c>
      <c r="D29" s="9">
        <f t="shared" si="1"/>
        <v>-1.8907179722126854E-2</v>
      </c>
      <c r="E29" s="8">
        <f>-SUMIFS(Backend!$17:$17,Backend!$1:$1,"&gt;="&amp;Dashboard!$B$5,Backend!$1:$1,"&lt;="&amp;Dashboard!$B$6)</f>
        <v>-12007.639999999998</v>
      </c>
      <c r="F29" s="9">
        <f t="shared" si="2"/>
        <v>-2.2899833681348257E-2</v>
      </c>
    </row>
    <row r="30" spans="2:6" x14ac:dyDescent="0.25">
      <c r="B30" s="6" t="s">
        <v>27</v>
      </c>
      <c r="C30" s="8">
        <f>-SUMIFS(Backend!$18:$18,Backend!$1:$1,Dashboard!$B$6)</f>
        <v>-5841.57</v>
      </c>
      <c r="D30" s="9">
        <f t="shared" si="1"/>
        <v>-0.13859657905557105</v>
      </c>
      <c r="E30" s="8">
        <f>-SUMIFS(Backend!$18:$18,Backend!$1:$1,"&gt;="&amp;Dashboard!$B$5,Backend!$1:$1,"&lt;="&amp;Dashboard!$B$6)</f>
        <v>-44471.80000000001</v>
      </c>
      <c r="F30" s="9">
        <f t="shared" si="2"/>
        <v>-8.4812404728171711E-2</v>
      </c>
    </row>
    <row r="31" spans="2:6" x14ac:dyDescent="0.25">
      <c r="B31" s="10" t="s">
        <v>28</v>
      </c>
      <c r="C31" s="10"/>
      <c r="D31" s="10"/>
      <c r="E31" s="10"/>
      <c r="F31" s="11">
        <f>F21+SUM(F22:F30)</f>
        <v>0.24436830856353209</v>
      </c>
    </row>
  </sheetData>
  <mergeCells count="11">
    <mergeCell ref="C4:D4"/>
    <mergeCell ref="C12:D12"/>
    <mergeCell ref="C6:D6"/>
    <mergeCell ref="C10:D10"/>
    <mergeCell ref="C7:D7"/>
    <mergeCell ref="E15:F15"/>
    <mergeCell ref="C15:D15"/>
    <mergeCell ref="C11:D11"/>
    <mergeCell ref="C5:D5"/>
    <mergeCell ref="C13:D13"/>
    <mergeCell ref="C9:D9"/>
  </mergeCells>
  <conditionalFormatting sqref="D22:D30">
    <cfRule type="expression" dxfId="0" priority="1">
      <formula>D22&lt;F22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5"/>
  <sheetViews>
    <sheetView topLeftCell="A116" workbookViewId="0">
      <selection activeCell="A126" sqref="A126"/>
    </sheetView>
  </sheetViews>
  <sheetFormatPr defaultColWidth="12.44140625" defaultRowHeight="13.2" x14ac:dyDescent="0.25"/>
  <cols>
    <col min="1" max="1" width="20.6640625" style="13" bestFit="1" customWidth="1"/>
    <col min="2" max="2" width="19.77734375" style="13" customWidth="1"/>
    <col min="3" max="3" width="45.33203125" style="13" customWidth="1"/>
    <col min="4" max="4" width="15.33203125" style="13" customWidth="1"/>
    <col min="5" max="6" width="12.44140625" style="13" customWidth="1"/>
    <col min="7" max="16384" width="12.44140625" style="13"/>
  </cols>
  <sheetData>
    <row r="1" spans="1:4" x14ac:dyDescent="0.25">
      <c r="A1" s="12" t="s">
        <v>29</v>
      </c>
      <c r="B1" s="13" t="s">
        <v>30</v>
      </c>
      <c r="C1" s="13" t="s">
        <v>31</v>
      </c>
      <c r="D1" s="13" t="s">
        <v>32</v>
      </c>
    </row>
    <row r="2" spans="1:4" ht="14.4" customHeight="1" x14ac:dyDescent="0.3">
      <c r="A2" s="27">
        <v>45291</v>
      </c>
      <c r="B2" t="s">
        <v>14</v>
      </c>
      <c r="C2" t="s">
        <v>33</v>
      </c>
      <c r="D2">
        <v>233</v>
      </c>
    </row>
    <row r="3" spans="1:4" ht="14.4" customHeight="1" x14ac:dyDescent="0.3">
      <c r="A3" s="27">
        <v>45288</v>
      </c>
      <c r="B3" t="s">
        <v>34</v>
      </c>
      <c r="C3" t="s">
        <v>35</v>
      </c>
      <c r="D3">
        <v>-2000</v>
      </c>
    </row>
    <row r="4" spans="1:4" ht="14.4" customHeight="1" x14ac:dyDescent="0.3">
      <c r="A4" s="27">
        <v>45288</v>
      </c>
      <c r="B4" t="s">
        <v>23</v>
      </c>
      <c r="C4" t="s">
        <v>36</v>
      </c>
      <c r="D4">
        <v>-2024</v>
      </c>
    </row>
    <row r="5" spans="1:4" ht="14.4" customHeight="1" x14ac:dyDescent="0.3">
      <c r="A5" s="27">
        <v>45287</v>
      </c>
      <c r="B5" t="s">
        <v>23</v>
      </c>
      <c r="C5" t="s">
        <v>37</v>
      </c>
      <c r="D5">
        <v>-1620</v>
      </c>
    </row>
    <row r="6" spans="1:4" ht="14.4" customHeight="1" x14ac:dyDescent="0.3">
      <c r="A6" s="27">
        <v>45281</v>
      </c>
      <c r="B6" t="s">
        <v>18</v>
      </c>
      <c r="C6" t="s">
        <v>38</v>
      </c>
      <c r="D6">
        <v>41551.01</v>
      </c>
    </row>
    <row r="7" spans="1:4" ht="14.4" customHeight="1" x14ac:dyDescent="0.3">
      <c r="A7" s="27">
        <v>45278</v>
      </c>
      <c r="B7" t="s">
        <v>15</v>
      </c>
      <c r="C7" t="s">
        <v>39</v>
      </c>
      <c r="D7">
        <v>364</v>
      </c>
    </row>
    <row r="8" spans="1:4" ht="14.4" customHeight="1" x14ac:dyDescent="0.3">
      <c r="A8" s="27">
        <v>45278</v>
      </c>
      <c r="B8" t="s">
        <v>34</v>
      </c>
      <c r="C8" t="s">
        <v>35</v>
      </c>
      <c r="D8">
        <v>-2000</v>
      </c>
    </row>
    <row r="9" spans="1:4" ht="14.4" customHeight="1" x14ac:dyDescent="0.3">
      <c r="A9" s="27">
        <v>45275</v>
      </c>
      <c r="B9" t="s">
        <v>23</v>
      </c>
      <c r="C9" t="s">
        <v>40</v>
      </c>
      <c r="D9">
        <v>-571.86</v>
      </c>
    </row>
    <row r="10" spans="1:4" ht="14.4" customHeight="1" x14ac:dyDescent="0.3">
      <c r="A10" s="27">
        <v>45275</v>
      </c>
      <c r="B10" t="s">
        <v>25</v>
      </c>
      <c r="C10" t="s">
        <v>41</v>
      </c>
      <c r="D10">
        <v>10450</v>
      </c>
    </row>
    <row r="11" spans="1:4" ht="14.4" customHeight="1" x14ac:dyDescent="0.3">
      <c r="A11" s="27">
        <v>45275</v>
      </c>
      <c r="B11" t="s">
        <v>34</v>
      </c>
      <c r="C11" t="s">
        <v>35</v>
      </c>
      <c r="D11">
        <v>-2000</v>
      </c>
    </row>
    <row r="12" spans="1:4" ht="14.4" customHeight="1" x14ac:dyDescent="0.3">
      <c r="A12" s="27">
        <v>45273</v>
      </c>
      <c r="B12" t="s">
        <v>34</v>
      </c>
      <c r="C12" t="s">
        <v>35</v>
      </c>
      <c r="D12">
        <v>-2000</v>
      </c>
    </row>
    <row r="13" spans="1:4" ht="14.4" customHeight="1" x14ac:dyDescent="0.3">
      <c r="A13" s="27">
        <v>45272</v>
      </c>
      <c r="B13" t="s">
        <v>19</v>
      </c>
      <c r="C13" t="s">
        <v>42</v>
      </c>
      <c r="D13">
        <v>-200</v>
      </c>
    </row>
    <row r="14" spans="1:4" ht="14.4" customHeight="1" x14ac:dyDescent="0.3">
      <c r="A14" s="27">
        <v>45271</v>
      </c>
      <c r="B14" t="s">
        <v>34</v>
      </c>
      <c r="C14" t="s">
        <v>43</v>
      </c>
      <c r="D14">
        <v>5000</v>
      </c>
    </row>
    <row r="15" spans="1:4" ht="14.4" customHeight="1" x14ac:dyDescent="0.3">
      <c r="A15" s="27">
        <v>45271</v>
      </c>
      <c r="B15" t="s">
        <v>34</v>
      </c>
      <c r="C15" t="s">
        <v>35</v>
      </c>
      <c r="D15">
        <v>-6000</v>
      </c>
    </row>
    <row r="16" spans="1:4" ht="14.4" customHeight="1" x14ac:dyDescent="0.3">
      <c r="A16" s="27">
        <v>45267</v>
      </c>
      <c r="B16" t="s">
        <v>34</v>
      </c>
      <c r="C16" t="s">
        <v>35</v>
      </c>
      <c r="D16">
        <v>-2000</v>
      </c>
    </row>
    <row r="17" spans="1:4" ht="14.4" customHeight="1" x14ac:dyDescent="0.3">
      <c r="A17" s="27">
        <v>45264</v>
      </c>
      <c r="B17" t="s">
        <v>34</v>
      </c>
      <c r="C17" t="s">
        <v>35</v>
      </c>
      <c r="D17">
        <v>-3000</v>
      </c>
    </row>
    <row r="18" spans="1:4" ht="14.4" customHeight="1" x14ac:dyDescent="0.3">
      <c r="A18" s="27">
        <v>45261</v>
      </c>
      <c r="B18" t="s">
        <v>25</v>
      </c>
      <c r="C18" t="s">
        <v>44</v>
      </c>
      <c r="D18">
        <v>-20900</v>
      </c>
    </row>
    <row r="19" spans="1:4" ht="14.4" customHeight="1" x14ac:dyDescent="0.3">
      <c r="A19" s="27">
        <v>45260</v>
      </c>
      <c r="B19" t="s">
        <v>18</v>
      </c>
      <c r="C19" t="s">
        <v>45</v>
      </c>
      <c r="D19">
        <v>51027.01</v>
      </c>
    </row>
    <row r="20" spans="1:4" ht="14.4" customHeight="1" x14ac:dyDescent="0.3">
      <c r="A20" s="27">
        <v>45260</v>
      </c>
      <c r="B20" t="s">
        <v>34</v>
      </c>
      <c r="C20" t="s">
        <v>35</v>
      </c>
      <c r="D20">
        <v>-2000</v>
      </c>
    </row>
    <row r="21" spans="1:4" ht="14.4" customHeight="1" x14ac:dyDescent="0.3">
      <c r="A21" s="27">
        <v>45254</v>
      </c>
      <c r="B21" t="s">
        <v>34</v>
      </c>
      <c r="C21" t="s">
        <v>35</v>
      </c>
      <c r="D21">
        <v>-3000</v>
      </c>
    </row>
    <row r="22" spans="1:4" ht="14.4" customHeight="1" x14ac:dyDescent="0.3">
      <c r="A22" s="27">
        <v>45254</v>
      </c>
      <c r="B22" t="s">
        <v>23</v>
      </c>
      <c r="C22" t="s">
        <v>40</v>
      </c>
      <c r="D22">
        <v>-442.41</v>
      </c>
    </row>
    <row r="23" spans="1:4" ht="14.4" customHeight="1" x14ac:dyDescent="0.3">
      <c r="A23" s="27">
        <v>45253</v>
      </c>
      <c r="B23" t="s">
        <v>34</v>
      </c>
      <c r="C23" t="s">
        <v>46</v>
      </c>
      <c r="D23">
        <v>50250</v>
      </c>
    </row>
    <row r="24" spans="1:4" ht="14.4" customHeight="1" x14ac:dyDescent="0.3">
      <c r="A24" s="27">
        <v>45251</v>
      </c>
      <c r="B24" t="s">
        <v>34</v>
      </c>
      <c r="C24" t="s">
        <v>47</v>
      </c>
      <c r="D24">
        <v>-50250</v>
      </c>
    </row>
    <row r="25" spans="1:4" ht="14.4" customHeight="1" x14ac:dyDescent="0.3">
      <c r="A25" s="27">
        <v>45247</v>
      </c>
      <c r="B25" t="s">
        <v>34</v>
      </c>
      <c r="C25" t="s">
        <v>35</v>
      </c>
      <c r="D25">
        <v>-2000</v>
      </c>
    </row>
    <row r="26" spans="1:4" ht="14.4" customHeight="1" x14ac:dyDescent="0.3">
      <c r="A26" s="27">
        <v>45243</v>
      </c>
      <c r="B26" t="s">
        <v>25</v>
      </c>
      <c r="C26" t="s">
        <v>41</v>
      </c>
      <c r="D26">
        <v>10450</v>
      </c>
    </row>
    <row r="27" spans="1:4" ht="14.4" customHeight="1" x14ac:dyDescent="0.3">
      <c r="A27" s="27">
        <v>45240</v>
      </c>
      <c r="B27" t="s">
        <v>34</v>
      </c>
      <c r="C27" t="s">
        <v>35</v>
      </c>
      <c r="D27">
        <v>-2000</v>
      </c>
    </row>
    <row r="28" spans="1:4" ht="14.4" customHeight="1" x14ac:dyDescent="0.3">
      <c r="A28" s="27">
        <v>45236</v>
      </c>
      <c r="B28" t="s">
        <v>34</v>
      </c>
      <c r="C28" t="s">
        <v>35</v>
      </c>
      <c r="D28">
        <v>-2000</v>
      </c>
    </row>
    <row r="29" spans="1:4" ht="14.4" customHeight="1" x14ac:dyDescent="0.3">
      <c r="A29" s="27">
        <v>45233</v>
      </c>
      <c r="B29" t="s">
        <v>34</v>
      </c>
      <c r="C29" t="s">
        <v>35</v>
      </c>
      <c r="D29">
        <v>-3000</v>
      </c>
    </row>
    <row r="30" spans="1:4" ht="14.4" customHeight="1" x14ac:dyDescent="0.3">
      <c r="A30" s="27">
        <v>45231</v>
      </c>
      <c r="B30" t="s">
        <v>25</v>
      </c>
      <c r="C30" t="s">
        <v>44</v>
      </c>
      <c r="D30">
        <v>-20900</v>
      </c>
    </row>
    <row r="31" spans="1:4" ht="14.4" customHeight="1" x14ac:dyDescent="0.3">
      <c r="A31" s="27">
        <v>45230</v>
      </c>
      <c r="B31" t="s">
        <v>18</v>
      </c>
      <c r="C31" t="s">
        <v>48</v>
      </c>
      <c r="D31">
        <v>40550.9</v>
      </c>
    </row>
    <row r="32" spans="1:4" ht="14.4" customHeight="1" x14ac:dyDescent="0.3">
      <c r="A32" s="27">
        <v>45230</v>
      </c>
      <c r="B32" t="s">
        <v>27</v>
      </c>
      <c r="C32" t="s">
        <v>36</v>
      </c>
      <c r="D32">
        <v>-6871</v>
      </c>
    </row>
    <row r="33" spans="1:4" ht="14.4" customHeight="1" x14ac:dyDescent="0.3">
      <c r="A33" s="27">
        <v>45229</v>
      </c>
      <c r="B33" t="s">
        <v>34</v>
      </c>
      <c r="C33" t="s">
        <v>35</v>
      </c>
      <c r="D33">
        <v>-2000</v>
      </c>
    </row>
    <row r="34" spans="1:4" ht="14.4" customHeight="1" x14ac:dyDescent="0.3">
      <c r="A34" s="27">
        <v>45222</v>
      </c>
      <c r="B34" t="s">
        <v>19</v>
      </c>
      <c r="C34" t="s">
        <v>49</v>
      </c>
      <c r="D34">
        <v>-60</v>
      </c>
    </row>
    <row r="35" spans="1:4" ht="14.4" customHeight="1" x14ac:dyDescent="0.3">
      <c r="A35" s="27">
        <v>45222</v>
      </c>
      <c r="B35" t="s">
        <v>19</v>
      </c>
      <c r="C35" t="s">
        <v>50</v>
      </c>
      <c r="D35">
        <v>-30</v>
      </c>
    </row>
    <row r="36" spans="1:4" ht="14.4" customHeight="1" x14ac:dyDescent="0.3">
      <c r="A36" s="27">
        <v>45222</v>
      </c>
      <c r="B36" t="s">
        <v>34</v>
      </c>
      <c r="C36" t="s">
        <v>35</v>
      </c>
      <c r="D36">
        <v>-2000</v>
      </c>
    </row>
    <row r="37" spans="1:4" ht="14.4" customHeight="1" x14ac:dyDescent="0.3">
      <c r="A37" s="27">
        <v>45222</v>
      </c>
      <c r="B37" t="s">
        <v>34</v>
      </c>
      <c r="C37" t="s">
        <v>35</v>
      </c>
      <c r="D37">
        <v>-2000</v>
      </c>
    </row>
    <row r="38" spans="1:4" ht="14.4" customHeight="1" x14ac:dyDescent="0.3">
      <c r="A38" s="27">
        <v>45222</v>
      </c>
      <c r="B38" t="s">
        <v>34</v>
      </c>
      <c r="C38" t="s">
        <v>35</v>
      </c>
      <c r="D38">
        <v>-2000</v>
      </c>
    </row>
    <row r="39" spans="1:4" ht="14.4" customHeight="1" x14ac:dyDescent="0.3">
      <c r="A39" s="27">
        <v>45219</v>
      </c>
      <c r="B39" t="s">
        <v>23</v>
      </c>
      <c r="C39" t="s">
        <v>40</v>
      </c>
      <c r="D39">
        <v>-222.37</v>
      </c>
    </row>
    <row r="40" spans="1:4" ht="14.4" customHeight="1" x14ac:dyDescent="0.3">
      <c r="A40" s="27">
        <v>45215</v>
      </c>
      <c r="B40" t="s">
        <v>34</v>
      </c>
      <c r="C40" t="s">
        <v>35</v>
      </c>
      <c r="D40">
        <v>-2000</v>
      </c>
    </row>
    <row r="41" spans="1:4" ht="14.4" customHeight="1" x14ac:dyDescent="0.3">
      <c r="A41" s="27">
        <v>45212</v>
      </c>
      <c r="B41" t="s">
        <v>34</v>
      </c>
      <c r="C41" t="s">
        <v>35</v>
      </c>
      <c r="D41">
        <v>-2000</v>
      </c>
    </row>
    <row r="42" spans="1:4" ht="14.4" customHeight="1" x14ac:dyDescent="0.3">
      <c r="A42" s="27">
        <v>45210</v>
      </c>
      <c r="B42" t="s">
        <v>34</v>
      </c>
      <c r="C42" t="s">
        <v>35</v>
      </c>
      <c r="D42">
        <v>-2000</v>
      </c>
    </row>
    <row r="43" spans="1:4" ht="14.4" customHeight="1" x14ac:dyDescent="0.3">
      <c r="A43" s="27">
        <v>45209</v>
      </c>
      <c r="B43" t="s">
        <v>19</v>
      </c>
      <c r="C43" t="s">
        <v>51</v>
      </c>
      <c r="D43">
        <v>-255</v>
      </c>
    </row>
    <row r="44" spans="1:4" ht="14.4" customHeight="1" x14ac:dyDescent="0.3">
      <c r="A44" s="27">
        <v>45208</v>
      </c>
      <c r="B44" t="s">
        <v>34</v>
      </c>
      <c r="C44" t="s">
        <v>35</v>
      </c>
      <c r="D44">
        <v>-2000</v>
      </c>
    </row>
    <row r="45" spans="1:4" ht="14.4" customHeight="1" x14ac:dyDescent="0.3">
      <c r="A45" s="27">
        <v>45208</v>
      </c>
      <c r="B45" t="s">
        <v>34</v>
      </c>
      <c r="C45" t="s">
        <v>35</v>
      </c>
      <c r="D45">
        <v>-5000</v>
      </c>
    </row>
    <row r="46" spans="1:4" ht="14.4" customHeight="1" x14ac:dyDescent="0.3">
      <c r="A46" s="27">
        <v>45208</v>
      </c>
      <c r="B46" t="s">
        <v>34</v>
      </c>
      <c r="C46" t="s">
        <v>35</v>
      </c>
      <c r="D46">
        <v>-4000</v>
      </c>
    </row>
    <row r="47" spans="1:4" ht="14.4" customHeight="1" x14ac:dyDescent="0.3">
      <c r="A47" s="27">
        <v>45201</v>
      </c>
      <c r="B47" t="s">
        <v>34</v>
      </c>
      <c r="C47" t="s">
        <v>35</v>
      </c>
      <c r="D47">
        <v>-2000</v>
      </c>
    </row>
    <row r="48" spans="1:4" ht="14.4" customHeight="1" x14ac:dyDescent="0.3">
      <c r="A48" s="27">
        <v>45201</v>
      </c>
      <c r="B48" t="s">
        <v>25</v>
      </c>
      <c r="C48" t="s">
        <v>44</v>
      </c>
      <c r="D48">
        <v>-20900</v>
      </c>
    </row>
    <row r="49" spans="1:4" ht="14.4" customHeight="1" x14ac:dyDescent="0.3">
      <c r="A49" s="27">
        <v>45198</v>
      </c>
      <c r="B49" t="s">
        <v>18</v>
      </c>
      <c r="C49" t="s">
        <v>52</v>
      </c>
      <c r="D49">
        <v>40562.01</v>
      </c>
    </row>
    <row r="50" spans="1:4" ht="14.4" customHeight="1" x14ac:dyDescent="0.3">
      <c r="A50" s="27">
        <v>45197</v>
      </c>
      <c r="B50" t="s">
        <v>34</v>
      </c>
      <c r="C50" t="s">
        <v>35</v>
      </c>
      <c r="D50">
        <v>-2000</v>
      </c>
    </row>
    <row r="51" spans="1:4" ht="14.4" customHeight="1" x14ac:dyDescent="0.3">
      <c r="A51" s="27">
        <v>45197</v>
      </c>
      <c r="B51" t="s">
        <v>25</v>
      </c>
      <c r="C51" t="s">
        <v>41</v>
      </c>
      <c r="D51">
        <v>10450</v>
      </c>
    </row>
    <row r="52" spans="1:4" ht="14.4" customHeight="1" x14ac:dyDescent="0.3">
      <c r="A52" s="27">
        <v>45194</v>
      </c>
      <c r="B52" t="s">
        <v>24</v>
      </c>
      <c r="C52" t="s">
        <v>53</v>
      </c>
      <c r="D52">
        <v>-7872</v>
      </c>
    </row>
    <row r="53" spans="1:4" ht="14.4" customHeight="1" x14ac:dyDescent="0.3">
      <c r="A53" s="27">
        <v>45189</v>
      </c>
      <c r="B53" t="s">
        <v>34</v>
      </c>
      <c r="C53" t="s">
        <v>35</v>
      </c>
      <c r="D53">
        <v>-2000</v>
      </c>
    </row>
    <row r="54" spans="1:4" ht="14.4" customHeight="1" x14ac:dyDescent="0.3">
      <c r="A54" s="27">
        <v>45187</v>
      </c>
      <c r="B54" t="s">
        <v>34</v>
      </c>
      <c r="C54" t="s">
        <v>35</v>
      </c>
      <c r="D54">
        <v>-2000</v>
      </c>
    </row>
    <row r="55" spans="1:4" ht="14.4" customHeight="1" x14ac:dyDescent="0.3">
      <c r="A55" s="27">
        <v>45187</v>
      </c>
      <c r="B55" t="s">
        <v>23</v>
      </c>
      <c r="C55" t="s">
        <v>40</v>
      </c>
      <c r="D55">
        <v>-255.08</v>
      </c>
    </row>
    <row r="56" spans="1:4" ht="14.4" customHeight="1" x14ac:dyDescent="0.3">
      <c r="A56" s="27">
        <v>45180</v>
      </c>
      <c r="B56" t="s">
        <v>34</v>
      </c>
      <c r="C56" t="s">
        <v>35</v>
      </c>
      <c r="D56">
        <v>-2000</v>
      </c>
    </row>
    <row r="57" spans="1:4" ht="14.4" customHeight="1" x14ac:dyDescent="0.3">
      <c r="A57" s="27">
        <v>45180</v>
      </c>
      <c r="B57" t="s">
        <v>34</v>
      </c>
      <c r="C57" t="s">
        <v>35</v>
      </c>
      <c r="D57">
        <v>-2000</v>
      </c>
    </row>
    <row r="58" spans="1:4" ht="14.4" customHeight="1" x14ac:dyDescent="0.3">
      <c r="A58" s="27">
        <v>45173</v>
      </c>
      <c r="B58" t="s">
        <v>34</v>
      </c>
      <c r="C58" t="s">
        <v>35</v>
      </c>
      <c r="D58">
        <v>-2000</v>
      </c>
    </row>
    <row r="59" spans="1:4" ht="14.4" customHeight="1" x14ac:dyDescent="0.3">
      <c r="A59" s="27">
        <v>45173</v>
      </c>
      <c r="B59" t="s">
        <v>34</v>
      </c>
      <c r="C59" t="s">
        <v>35</v>
      </c>
      <c r="D59">
        <v>-1000</v>
      </c>
    </row>
    <row r="60" spans="1:4" ht="14.4" customHeight="1" x14ac:dyDescent="0.3">
      <c r="A60" s="27">
        <v>45170</v>
      </c>
      <c r="B60" t="s">
        <v>25</v>
      </c>
      <c r="C60" t="s">
        <v>44</v>
      </c>
      <c r="D60">
        <v>-20900</v>
      </c>
    </row>
    <row r="61" spans="1:4" ht="14.4" customHeight="1" x14ac:dyDescent="0.3">
      <c r="A61" s="27">
        <v>45169</v>
      </c>
      <c r="B61" t="s">
        <v>18</v>
      </c>
      <c r="C61" t="s">
        <v>54</v>
      </c>
      <c r="D61">
        <v>40630.01</v>
      </c>
    </row>
    <row r="62" spans="1:4" ht="14.4" customHeight="1" x14ac:dyDescent="0.3">
      <c r="A62" s="27">
        <v>45169</v>
      </c>
      <c r="B62" t="s">
        <v>34</v>
      </c>
      <c r="C62" t="s">
        <v>35</v>
      </c>
      <c r="D62">
        <v>-1000</v>
      </c>
    </row>
    <row r="63" spans="1:4" ht="14.4" customHeight="1" x14ac:dyDescent="0.3">
      <c r="A63" s="27">
        <v>45168</v>
      </c>
      <c r="B63" t="s">
        <v>25</v>
      </c>
      <c r="C63" t="s">
        <v>41</v>
      </c>
      <c r="D63">
        <v>10450</v>
      </c>
    </row>
    <row r="64" spans="1:4" ht="14.4" customHeight="1" x14ac:dyDescent="0.3">
      <c r="A64" s="27">
        <v>45162</v>
      </c>
      <c r="B64" t="s">
        <v>34</v>
      </c>
      <c r="C64" t="s">
        <v>35</v>
      </c>
      <c r="D64">
        <v>-2000</v>
      </c>
    </row>
    <row r="65" spans="1:4" ht="14.4" customHeight="1" x14ac:dyDescent="0.3">
      <c r="A65" s="27">
        <v>45159</v>
      </c>
      <c r="B65" t="s">
        <v>34</v>
      </c>
      <c r="C65" t="s">
        <v>35</v>
      </c>
      <c r="D65">
        <v>-2000</v>
      </c>
    </row>
    <row r="66" spans="1:4" ht="14.4" customHeight="1" x14ac:dyDescent="0.3">
      <c r="A66" s="27">
        <v>45159</v>
      </c>
      <c r="B66" t="s">
        <v>24</v>
      </c>
      <c r="C66" t="s">
        <v>53</v>
      </c>
      <c r="D66">
        <v>-7871</v>
      </c>
    </row>
    <row r="67" spans="1:4" ht="14.4" customHeight="1" x14ac:dyDescent="0.3">
      <c r="A67" s="27">
        <v>45154</v>
      </c>
      <c r="B67" t="s">
        <v>23</v>
      </c>
      <c r="C67" t="s">
        <v>40</v>
      </c>
      <c r="D67">
        <v>-301.64</v>
      </c>
    </row>
    <row r="68" spans="1:4" ht="14.4" customHeight="1" x14ac:dyDescent="0.3">
      <c r="A68" s="27">
        <v>45152</v>
      </c>
      <c r="B68" t="s">
        <v>34</v>
      </c>
      <c r="C68" t="s">
        <v>35</v>
      </c>
      <c r="D68">
        <v>-2000</v>
      </c>
    </row>
    <row r="69" spans="1:4" ht="14.4" customHeight="1" x14ac:dyDescent="0.3">
      <c r="A69" s="27">
        <v>45139</v>
      </c>
      <c r="B69" t="s">
        <v>25</v>
      </c>
      <c r="C69" t="s">
        <v>44</v>
      </c>
      <c r="D69">
        <v>-20900</v>
      </c>
    </row>
    <row r="70" spans="1:4" ht="14.4" customHeight="1" x14ac:dyDescent="0.3">
      <c r="A70" s="27">
        <v>45138</v>
      </c>
      <c r="B70" t="s">
        <v>25</v>
      </c>
      <c r="C70" t="s">
        <v>41</v>
      </c>
      <c r="D70">
        <v>10450</v>
      </c>
    </row>
    <row r="71" spans="1:4" ht="14.4" customHeight="1" x14ac:dyDescent="0.3">
      <c r="A71" s="27">
        <v>45138</v>
      </c>
      <c r="B71" t="s">
        <v>18</v>
      </c>
      <c r="C71" t="s">
        <v>55</v>
      </c>
      <c r="D71">
        <v>37479.360000000001</v>
      </c>
    </row>
    <row r="72" spans="1:4" ht="14.4" customHeight="1" x14ac:dyDescent="0.3">
      <c r="A72" s="27">
        <v>45131</v>
      </c>
      <c r="B72" t="s">
        <v>23</v>
      </c>
      <c r="C72" t="s">
        <v>56</v>
      </c>
      <c r="D72">
        <v>239.26</v>
      </c>
    </row>
    <row r="73" spans="1:4" ht="14.4" customHeight="1" x14ac:dyDescent="0.3">
      <c r="A73" s="27">
        <v>45125</v>
      </c>
      <c r="B73" t="s">
        <v>23</v>
      </c>
      <c r="C73" t="s">
        <v>40</v>
      </c>
      <c r="D73">
        <v>-336.91</v>
      </c>
    </row>
    <row r="74" spans="1:4" ht="14.4" customHeight="1" x14ac:dyDescent="0.3">
      <c r="A74" s="27">
        <v>45125</v>
      </c>
      <c r="B74" t="s">
        <v>23</v>
      </c>
      <c r="C74" t="s">
        <v>57</v>
      </c>
      <c r="D74">
        <v>-380.47</v>
      </c>
    </row>
    <row r="75" spans="1:4" ht="14.4" customHeight="1" x14ac:dyDescent="0.3">
      <c r="A75" s="27">
        <v>45121</v>
      </c>
      <c r="B75" t="s">
        <v>34</v>
      </c>
      <c r="C75" t="s">
        <v>35</v>
      </c>
      <c r="D75">
        <v>-2000</v>
      </c>
    </row>
    <row r="76" spans="1:4" ht="14.4" customHeight="1" x14ac:dyDescent="0.3">
      <c r="A76" s="27">
        <v>45117</v>
      </c>
      <c r="B76" t="s">
        <v>34</v>
      </c>
      <c r="C76" t="s">
        <v>35</v>
      </c>
      <c r="D76">
        <v>-2000</v>
      </c>
    </row>
    <row r="77" spans="1:4" ht="14.4" customHeight="1" x14ac:dyDescent="0.3">
      <c r="A77" s="27">
        <v>45117</v>
      </c>
      <c r="B77" t="s">
        <v>19</v>
      </c>
      <c r="C77" t="s">
        <v>58</v>
      </c>
      <c r="D77">
        <v>-33</v>
      </c>
    </row>
    <row r="78" spans="1:4" ht="14.4" customHeight="1" x14ac:dyDescent="0.3">
      <c r="A78" s="27">
        <v>45117</v>
      </c>
      <c r="B78" t="s">
        <v>19</v>
      </c>
      <c r="C78" t="s">
        <v>59</v>
      </c>
      <c r="D78">
        <v>-125</v>
      </c>
    </row>
    <row r="79" spans="1:4" ht="14.4" customHeight="1" x14ac:dyDescent="0.3">
      <c r="A79" s="27">
        <v>45112</v>
      </c>
      <c r="B79" t="s">
        <v>34</v>
      </c>
      <c r="C79" t="s">
        <v>35</v>
      </c>
      <c r="D79">
        <v>-2000</v>
      </c>
    </row>
    <row r="80" spans="1:4" ht="14.4" customHeight="1" x14ac:dyDescent="0.3">
      <c r="A80" s="27">
        <v>45111</v>
      </c>
      <c r="B80" t="s">
        <v>25</v>
      </c>
      <c r="C80" t="s">
        <v>41</v>
      </c>
      <c r="D80">
        <v>10450</v>
      </c>
    </row>
    <row r="81" spans="1:4" ht="14.4" customHeight="1" x14ac:dyDescent="0.3">
      <c r="A81" s="27">
        <v>45111</v>
      </c>
      <c r="B81" t="s">
        <v>23</v>
      </c>
      <c r="C81" t="s">
        <v>57</v>
      </c>
      <c r="D81">
        <v>-239.26</v>
      </c>
    </row>
    <row r="82" spans="1:4" ht="14.4" customHeight="1" x14ac:dyDescent="0.3">
      <c r="A82" s="27">
        <v>45110</v>
      </c>
      <c r="B82" t="s">
        <v>25</v>
      </c>
      <c r="C82" t="s">
        <v>44</v>
      </c>
      <c r="D82">
        <v>-20900</v>
      </c>
    </row>
    <row r="83" spans="1:4" ht="14.4" customHeight="1" x14ac:dyDescent="0.3">
      <c r="A83" s="27">
        <v>45110</v>
      </c>
      <c r="B83" t="s">
        <v>34</v>
      </c>
      <c r="C83" t="s">
        <v>35</v>
      </c>
      <c r="D83">
        <v>-2000</v>
      </c>
    </row>
    <row r="84" spans="1:4" ht="14.4" customHeight="1" x14ac:dyDescent="0.3">
      <c r="A84" s="27">
        <v>45105</v>
      </c>
      <c r="B84" t="s">
        <v>18</v>
      </c>
      <c r="C84" t="s">
        <v>60</v>
      </c>
      <c r="D84">
        <v>70853.919999999998</v>
      </c>
    </row>
    <row r="85" spans="1:4" ht="14.4" customHeight="1" x14ac:dyDescent="0.3">
      <c r="A85" s="27">
        <v>45103</v>
      </c>
      <c r="B85" t="s">
        <v>34</v>
      </c>
      <c r="C85" t="s">
        <v>35</v>
      </c>
      <c r="D85">
        <v>-2000</v>
      </c>
    </row>
    <row r="86" spans="1:4" ht="14.4" customHeight="1" x14ac:dyDescent="0.3">
      <c r="A86" s="27">
        <v>45103</v>
      </c>
      <c r="B86" t="s">
        <v>23</v>
      </c>
      <c r="C86" t="s">
        <v>40</v>
      </c>
      <c r="D86">
        <v>-349.24</v>
      </c>
    </row>
    <row r="87" spans="1:4" ht="14.4" customHeight="1" x14ac:dyDescent="0.3">
      <c r="A87" s="27">
        <v>45103</v>
      </c>
      <c r="B87" t="s">
        <v>34</v>
      </c>
      <c r="C87" t="s">
        <v>35</v>
      </c>
      <c r="D87">
        <v>-2000</v>
      </c>
    </row>
    <row r="88" spans="1:4" ht="14.4" customHeight="1" x14ac:dyDescent="0.3">
      <c r="A88" s="27">
        <v>45103</v>
      </c>
      <c r="B88" t="s">
        <v>19</v>
      </c>
      <c r="C88" t="s">
        <v>61</v>
      </c>
      <c r="D88">
        <v>-140</v>
      </c>
    </row>
    <row r="89" spans="1:4" ht="14.4" customHeight="1" x14ac:dyDescent="0.3">
      <c r="A89" s="27">
        <v>45098</v>
      </c>
      <c r="B89" t="s">
        <v>14</v>
      </c>
      <c r="C89" t="s">
        <v>62</v>
      </c>
      <c r="D89">
        <v>170</v>
      </c>
    </row>
    <row r="90" spans="1:4" ht="14.4" customHeight="1" x14ac:dyDescent="0.3">
      <c r="A90" s="27">
        <v>45098</v>
      </c>
      <c r="B90" t="s">
        <v>34</v>
      </c>
      <c r="C90" t="s">
        <v>35</v>
      </c>
      <c r="D90">
        <v>-2000</v>
      </c>
    </row>
    <row r="91" spans="1:4" ht="14.4" customHeight="1" x14ac:dyDescent="0.3">
      <c r="A91" s="27">
        <v>45097</v>
      </c>
      <c r="B91" t="s">
        <v>34</v>
      </c>
      <c r="C91" t="s">
        <v>35</v>
      </c>
      <c r="D91">
        <v>-2000</v>
      </c>
    </row>
    <row r="92" spans="1:4" ht="14.4" customHeight="1" x14ac:dyDescent="0.3">
      <c r="A92" s="27">
        <v>45096</v>
      </c>
      <c r="B92" t="s">
        <v>34</v>
      </c>
      <c r="C92" t="s">
        <v>35</v>
      </c>
      <c r="D92">
        <v>-2000</v>
      </c>
    </row>
    <row r="93" spans="1:4" ht="14.4" customHeight="1" x14ac:dyDescent="0.3">
      <c r="A93" s="27">
        <v>45096</v>
      </c>
      <c r="B93" t="s">
        <v>34</v>
      </c>
      <c r="C93" t="s">
        <v>35</v>
      </c>
      <c r="D93">
        <v>-2000</v>
      </c>
    </row>
    <row r="94" spans="1:4" ht="14.4" customHeight="1" x14ac:dyDescent="0.3">
      <c r="A94" s="27">
        <v>45090</v>
      </c>
      <c r="B94" t="s">
        <v>34</v>
      </c>
      <c r="C94" t="s">
        <v>35</v>
      </c>
      <c r="D94">
        <v>-2000</v>
      </c>
    </row>
    <row r="95" spans="1:4" ht="14.4" customHeight="1" x14ac:dyDescent="0.3">
      <c r="A95" s="27">
        <v>45089</v>
      </c>
      <c r="B95" t="s">
        <v>22</v>
      </c>
      <c r="C95" t="s">
        <v>36</v>
      </c>
      <c r="D95">
        <v>-996</v>
      </c>
    </row>
    <row r="96" spans="1:4" ht="14.4" customHeight="1" x14ac:dyDescent="0.3">
      <c r="A96" s="27">
        <v>45085</v>
      </c>
      <c r="B96" t="s">
        <v>34</v>
      </c>
      <c r="C96" t="s">
        <v>35</v>
      </c>
      <c r="D96">
        <v>-2000</v>
      </c>
    </row>
    <row r="97" spans="1:4" ht="14.4" customHeight="1" x14ac:dyDescent="0.3">
      <c r="A97" s="27">
        <v>45082</v>
      </c>
      <c r="B97" t="s">
        <v>25</v>
      </c>
      <c r="C97" t="s">
        <v>41</v>
      </c>
      <c r="D97">
        <v>10450</v>
      </c>
    </row>
    <row r="98" spans="1:4" ht="14.4" customHeight="1" x14ac:dyDescent="0.3">
      <c r="A98" s="27">
        <v>45082</v>
      </c>
      <c r="B98" t="s">
        <v>20</v>
      </c>
      <c r="C98" t="s">
        <v>63</v>
      </c>
      <c r="D98">
        <v>-120</v>
      </c>
    </row>
    <row r="99" spans="1:4" ht="14.4" customHeight="1" x14ac:dyDescent="0.3">
      <c r="A99" s="27">
        <v>45082</v>
      </c>
      <c r="B99" t="s">
        <v>34</v>
      </c>
      <c r="C99" t="s">
        <v>35</v>
      </c>
      <c r="D99">
        <v>-2000</v>
      </c>
    </row>
    <row r="100" spans="1:4" ht="14.4" customHeight="1" x14ac:dyDescent="0.3">
      <c r="A100" s="27">
        <v>45078</v>
      </c>
      <c r="B100" t="s">
        <v>25</v>
      </c>
      <c r="C100" t="s">
        <v>44</v>
      </c>
      <c r="D100">
        <v>-20900</v>
      </c>
    </row>
    <row r="101" spans="1:4" ht="14.4" customHeight="1" x14ac:dyDescent="0.3">
      <c r="A101" s="27">
        <v>45077</v>
      </c>
      <c r="B101" t="s">
        <v>19</v>
      </c>
      <c r="C101" t="s">
        <v>64</v>
      </c>
      <c r="D101">
        <v>-50</v>
      </c>
    </row>
    <row r="102" spans="1:4" ht="14.4" customHeight="1" x14ac:dyDescent="0.3">
      <c r="A102" s="27">
        <v>45077</v>
      </c>
      <c r="B102" t="s">
        <v>34</v>
      </c>
      <c r="C102" t="s">
        <v>35</v>
      </c>
      <c r="D102">
        <v>-2000</v>
      </c>
    </row>
    <row r="103" spans="1:4" ht="14.4" customHeight="1" x14ac:dyDescent="0.3">
      <c r="A103" s="27">
        <v>45076</v>
      </c>
      <c r="B103" t="s">
        <v>34</v>
      </c>
      <c r="C103" t="s">
        <v>35</v>
      </c>
      <c r="D103">
        <v>-2000</v>
      </c>
    </row>
    <row r="104" spans="1:4" ht="14.4" customHeight="1" x14ac:dyDescent="0.3">
      <c r="A104" s="27">
        <v>45076</v>
      </c>
      <c r="B104" t="s">
        <v>18</v>
      </c>
      <c r="C104" t="s">
        <v>65</v>
      </c>
      <c r="D104">
        <v>39447</v>
      </c>
    </row>
    <row r="105" spans="1:4" ht="14.4" customHeight="1" x14ac:dyDescent="0.3">
      <c r="A105" s="27">
        <v>45071</v>
      </c>
      <c r="B105" t="s">
        <v>34</v>
      </c>
      <c r="C105" t="s">
        <v>35</v>
      </c>
      <c r="D105">
        <v>-2000</v>
      </c>
    </row>
    <row r="106" spans="1:4" ht="14.4" customHeight="1" x14ac:dyDescent="0.3">
      <c r="A106" s="27">
        <v>45069</v>
      </c>
      <c r="B106" t="s">
        <v>23</v>
      </c>
      <c r="C106" t="s">
        <v>40</v>
      </c>
      <c r="D106">
        <v>-320.45999999999998</v>
      </c>
    </row>
    <row r="107" spans="1:4" ht="14.4" customHeight="1" x14ac:dyDescent="0.3">
      <c r="A107" s="27">
        <v>45068</v>
      </c>
      <c r="B107" t="s">
        <v>34</v>
      </c>
      <c r="C107" t="s">
        <v>35</v>
      </c>
      <c r="D107">
        <v>-2000</v>
      </c>
    </row>
    <row r="108" spans="1:4" ht="14.4" customHeight="1" x14ac:dyDescent="0.3">
      <c r="A108" s="27">
        <v>45065</v>
      </c>
      <c r="B108" t="s">
        <v>24</v>
      </c>
      <c r="C108" t="s">
        <v>66</v>
      </c>
      <c r="D108">
        <v>1</v>
      </c>
    </row>
    <row r="109" spans="1:4" ht="14.4" customHeight="1" x14ac:dyDescent="0.3">
      <c r="A109" s="27">
        <v>45065</v>
      </c>
      <c r="B109" t="s">
        <v>34</v>
      </c>
      <c r="C109" t="s">
        <v>35</v>
      </c>
      <c r="D109">
        <v>-2000</v>
      </c>
    </row>
    <row r="110" spans="1:4" ht="14.4" customHeight="1" x14ac:dyDescent="0.3">
      <c r="A110" s="27">
        <v>45065</v>
      </c>
      <c r="B110" t="s">
        <v>27</v>
      </c>
      <c r="C110" t="s">
        <v>36</v>
      </c>
      <c r="D110">
        <v>-2574.84</v>
      </c>
    </row>
    <row r="111" spans="1:4" ht="14.4" customHeight="1" x14ac:dyDescent="0.3">
      <c r="A111" s="27">
        <v>45061</v>
      </c>
      <c r="B111" t="s">
        <v>34</v>
      </c>
      <c r="C111" t="s">
        <v>35</v>
      </c>
      <c r="D111">
        <v>-1000</v>
      </c>
    </row>
    <row r="112" spans="1:4" ht="14.4" customHeight="1" x14ac:dyDescent="0.3">
      <c r="A112" s="27">
        <v>45061</v>
      </c>
      <c r="B112" t="s">
        <v>34</v>
      </c>
      <c r="C112" t="s">
        <v>35</v>
      </c>
      <c r="D112">
        <v>-1000</v>
      </c>
    </row>
    <row r="113" spans="1:4" ht="14.4" customHeight="1" x14ac:dyDescent="0.3">
      <c r="A113" s="27">
        <v>45058</v>
      </c>
      <c r="B113" t="s">
        <v>34</v>
      </c>
      <c r="C113" t="s">
        <v>35</v>
      </c>
      <c r="D113">
        <v>-2000</v>
      </c>
    </row>
    <row r="114" spans="1:4" ht="14.4" customHeight="1" x14ac:dyDescent="0.3">
      <c r="A114" s="27">
        <v>45054</v>
      </c>
      <c r="B114" t="s">
        <v>34</v>
      </c>
      <c r="C114" t="s">
        <v>35</v>
      </c>
      <c r="D114">
        <v>-2000</v>
      </c>
    </row>
    <row r="115" spans="1:4" ht="14.4" customHeight="1" x14ac:dyDescent="0.3">
      <c r="A115" s="27">
        <v>45049</v>
      </c>
      <c r="B115" t="s">
        <v>34</v>
      </c>
      <c r="C115" t="s">
        <v>35</v>
      </c>
      <c r="D115">
        <v>-1000</v>
      </c>
    </row>
    <row r="116" spans="1:4" ht="14.4" customHeight="1" x14ac:dyDescent="0.3">
      <c r="A116" s="27">
        <v>45049</v>
      </c>
      <c r="B116" t="s">
        <v>25</v>
      </c>
      <c r="C116" t="s">
        <v>41</v>
      </c>
      <c r="D116">
        <v>10450</v>
      </c>
    </row>
    <row r="117" spans="1:4" ht="14.4" customHeight="1" x14ac:dyDescent="0.3">
      <c r="A117" s="27">
        <v>45048</v>
      </c>
      <c r="B117" t="s">
        <v>19</v>
      </c>
      <c r="C117" t="s">
        <v>41</v>
      </c>
      <c r="D117">
        <v>-120</v>
      </c>
    </row>
    <row r="118" spans="1:4" ht="14.4" customHeight="1" x14ac:dyDescent="0.3">
      <c r="A118" s="27">
        <v>45048</v>
      </c>
      <c r="B118" t="s">
        <v>25</v>
      </c>
      <c r="C118" t="s">
        <v>44</v>
      </c>
      <c r="D118">
        <v>-20900</v>
      </c>
    </row>
    <row r="119" spans="1:4" ht="14.4" customHeight="1" x14ac:dyDescent="0.3">
      <c r="A119" s="27">
        <v>45048</v>
      </c>
      <c r="B119" t="s">
        <v>34</v>
      </c>
      <c r="C119" t="s">
        <v>35</v>
      </c>
      <c r="D119">
        <v>-2000</v>
      </c>
    </row>
    <row r="120" spans="1:4" ht="14.4" customHeight="1" x14ac:dyDescent="0.3">
      <c r="A120" s="27">
        <v>45048</v>
      </c>
      <c r="B120" t="s">
        <v>34</v>
      </c>
      <c r="C120" t="s">
        <v>35</v>
      </c>
      <c r="D120">
        <v>-2000</v>
      </c>
    </row>
    <row r="121" spans="1:4" ht="14.4" customHeight="1" x14ac:dyDescent="0.3">
      <c r="A121" s="27">
        <v>45048</v>
      </c>
      <c r="B121" t="s">
        <v>15</v>
      </c>
      <c r="C121" t="s">
        <v>67</v>
      </c>
      <c r="D121">
        <v>80</v>
      </c>
    </row>
    <row r="122" spans="1:4" ht="14.4" customHeight="1" x14ac:dyDescent="0.3">
      <c r="A122" s="27">
        <v>45042</v>
      </c>
      <c r="B122" t="s">
        <v>15</v>
      </c>
      <c r="C122" t="s">
        <v>68</v>
      </c>
      <c r="D122">
        <v>39255</v>
      </c>
    </row>
    <row r="123" spans="1:4" ht="14.4" customHeight="1" x14ac:dyDescent="0.3">
      <c r="A123" s="27">
        <v>45040</v>
      </c>
      <c r="B123" t="s">
        <v>34</v>
      </c>
      <c r="C123" t="s">
        <v>43</v>
      </c>
      <c r="D123">
        <v>43594.13</v>
      </c>
    </row>
    <row r="124" spans="1:4" ht="14.4" customHeight="1" x14ac:dyDescent="0.3">
      <c r="A124" s="27">
        <v>45040</v>
      </c>
      <c r="B124" t="s">
        <v>34</v>
      </c>
      <c r="C124" t="s">
        <v>35</v>
      </c>
      <c r="D124">
        <v>-2000</v>
      </c>
    </row>
    <row r="125" spans="1:4" ht="14.4" customHeight="1" x14ac:dyDescent="0.3">
      <c r="A125" s="27">
        <v>45036</v>
      </c>
      <c r="B125" t="s">
        <v>34</v>
      </c>
      <c r="C125" t="s">
        <v>35</v>
      </c>
      <c r="D125">
        <v>-2000</v>
      </c>
    </row>
    <row r="126" spans="1:4" ht="14.4" customHeight="1" x14ac:dyDescent="0.3">
      <c r="A126" s="27">
        <v>45036</v>
      </c>
      <c r="B126" t="s">
        <v>14</v>
      </c>
      <c r="C126" t="s">
        <v>69</v>
      </c>
      <c r="D126">
        <v>369</v>
      </c>
    </row>
    <row r="127" spans="1:4" ht="14.4" customHeight="1" x14ac:dyDescent="0.3">
      <c r="A127" s="27">
        <v>45036</v>
      </c>
      <c r="B127" t="s">
        <v>19</v>
      </c>
      <c r="C127" t="s">
        <v>41</v>
      </c>
      <c r="D127">
        <v>-120</v>
      </c>
    </row>
    <row r="128" spans="1:4" ht="14.4" customHeight="1" x14ac:dyDescent="0.3">
      <c r="A128" s="27">
        <v>45034</v>
      </c>
      <c r="B128" t="s">
        <v>23</v>
      </c>
      <c r="C128" t="s">
        <v>40</v>
      </c>
      <c r="D128">
        <v>-176.76</v>
      </c>
    </row>
    <row r="129" spans="1:4" ht="14.4" customHeight="1" x14ac:dyDescent="0.3">
      <c r="A129" s="27">
        <v>45033</v>
      </c>
      <c r="B129" t="s">
        <v>23</v>
      </c>
      <c r="C129" t="s">
        <v>41</v>
      </c>
      <c r="D129">
        <v>-564</v>
      </c>
    </row>
    <row r="130" spans="1:4" ht="14.4" customHeight="1" x14ac:dyDescent="0.3">
      <c r="A130" s="27">
        <v>45033</v>
      </c>
      <c r="B130" t="s">
        <v>34</v>
      </c>
      <c r="C130" t="s">
        <v>35</v>
      </c>
      <c r="D130">
        <v>-2000</v>
      </c>
    </row>
    <row r="131" spans="1:4" ht="14.4" customHeight="1" x14ac:dyDescent="0.3">
      <c r="A131" s="27">
        <v>45019</v>
      </c>
      <c r="B131" t="s">
        <v>25</v>
      </c>
      <c r="C131" t="s">
        <v>44</v>
      </c>
      <c r="D131">
        <v>-11461</v>
      </c>
    </row>
    <row r="132" spans="1:4" ht="14.4" customHeight="1" x14ac:dyDescent="0.3">
      <c r="A132" s="27">
        <v>45016</v>
      </c>
      <c r="B132" t="s">
        <v>23</v>
      </c>
      <c r="C132" t="s">
        <v>41</v>
      </c>
      <c r="D132">
        <v>-5000</v>
      </c>
    </row>
    <row r="133" spans="1:4" ht="14.4" customHeight="1" x14ac:dyDescent="0.3">
      <c r="A133" s="27">
        <v>45016</v>
      </c>
      <c r="B133" t="s">
        <v>23</v>
      </c>
      <c r="C133" t="s">
        <v>40</v>
      </c>
      <c r="D133">
        <v>-353.54</v>
      </c>
    </row>
    <row r="134" spans="1:4" ht="14.4" customHeight="1" x14ac:dyDescent="0.3">
      <c r="A134" s="27">
        <v>45016</v>
      </c>
      <c r="B134" t="s">
        <v>18</v>
      </c>
      <c r="C134" t="s">
        <v>70</v>
      </c>
      <c r="D134">
        <v>39447</v>
      </c>
    </row>
    <row r="135" spans="1:4" ht="14.4" customHeight="1" x14ac:dyDescent="0.3">
      <c r="A135" s="27">
        <v>45015</v>
      </c>
      <c r="B135" t="s">
        <v>25</v>
      </c>
      <c r="C135" t="s">
        <v>41</v>
      </c>
      <c r="D135">
        <v>10450</v>
      </c>
    </row>
    <row r="136" spans="1:4" ht="14.4" customHeight="1" x14ac:dyDescent="0.3">
      <c r="A136" s="27">
        <v>45015</v>
      </c>
      <c r="B136" t="s">
        <v>34</v>
      </c>
      <c r="C136" t="s">
        <v>35</v>
      </c>
      <c r="D136">
        <v>-2000</v>
      </c>
    </row>
    <row r="137" spans="1:4" ht="14.4" customHeight="1" x14ac:dyDescent="0.3">
      <c r="A137" s="27">
        <v>45012</v>
      </c>
      <c r="B137" t="s">
        <v>34</v>
      </c>
      <c r="C137" t="s">
        <v>35</v>
      </c>
      <c r="D137">
        <v>-2000</v>
      </c>
    </row>
    <row r="138" spans="1:4" ht="14.4" customHeight="1" x14ac:dyDescent="0.3">
      <c r="A138" s="27">
        <v>45009</v>
      </c>
      <c r="B138" t="s">
        <v>34</v>
      </c>
      <c r="C138" t="s">
        <v>35</v>
      </c>
      <c r="D138">
        <v>-2000</v>
      </c>
    </row>
    <row r="139" spans="1:4" ht="14.4" customHeight="1" x14ac:dyDescent="0.3">
      <c r="A139" s="27">
        <v>45005</v>
      </c>
      <c r="B139" t="s">
        <v>34</v>
      </c>
      <c r="C139" t="s">
        <v>35</v>
      </c>
      <c r="D139">
        <v>-3000</v>
      </c>
    </row>
    <row r="140" spans="1:4" ht="14.4" customHeight="1" x14ac:dyDescent="0.3">
      <c r="A140" s="27">
        <v>45005</v>
      </c>
      <c r="B140" t="s">
        <v>23</v>
      </c>
      <c r="C140" t="s">
        <v>41</v>
      </c>
      <c r="D140">
        <v>-230</v>
      </c>
    </row>
    <row r="141" spans="1:4" ht="14.4" customHeight="1" x14ac:dyDescent="0.3">
      <c r="A141" s="27">
        <v>44991</v>
      </c>
      <c r="B141" t="s">
        <v>34</v>
      </c>
      <c r="C141" t="s">
        <v>35</v>
      </c>
      <c r="D141">
        <v>-5000</v>
      </c>
    </row>
    <row r="142" spans="1:4" ht="14.4" customHeight="1" x14ac:dyDescent="0.3">
      <c r="A142" s="27">
        <v>44988</v>
      </c>
      <c r="B142" t="s">
        <v>25</v>
      </c>
      <c r="C142" t="s">
        <v>41</v>
      </c>
      <c r="D142">
        <v>10450</v>
      </c>
    </row>
    <row r="143" spans="1:4" ht="14.4" customHeight="1" x14ac:dyDescent="0.3">
      <c r="A143" s="27">
        <v>44987</v>
      </c>
      <c r="B143" t="s">
        <v>25</v>
      </c>
      <c r="C143" t="s">
        <v>44</v>
      </c>
      <c r="D143">
        <v>-20900</v>
      </c>
    </row>
    <row r="144" spans="1:4" ht="14.4" customHeight="1" x14ac:dyDescent="0.3">
      <c r="A144" s="27">
        <v>44986</v>
      </c>
      <c r="B144" t="s">
        <v>25</v>
      </c>
      <c r="C144" t="s">
        <v>71</v>
      </c>
      <c r="D144">
        <v>-15486</v>
      </c>
    </row>
    <row r="145" spans="1:4" ht="14.4" customHeight="1" x14ac:dyDescent="0.3">
      <c r="A145" s="27">
        <v>44985</v>
      </c>
      <c r="B145" t="s">
        <v>18</v>
      </c>
      <c r="C145" t="s">
        <v>70</v>
      </c>
      <c r="D145">
        <v>41341.53</v>
      </c>
    </row>
    <row r="146" spans="1:4" ht="14.4" customHeight="1" x14ac:dyDescent="0.3">
      <c r="A146" s="27">
        <v>44984</v>
      </c>
      <c r="B146" t="s">
        <v>34</v>
      </c>
      <c r="C146" t="s">
        <v>35</v>
      </c>
      <c r="D146">
        <v>-2000</v>
      </c>
    </row>
    <row r="147" spans="1:4" ht="14.4" customHeight="1" x14ac:dyDescent="0.3">
      <c r="A147" s="27">
        <v>44977</v>
      </c>
      <c r="B147" t="s">
        <v>23</v>
      </c>
      <c r="C147" t="s">
        <v>40</v>
      </c>
      <c r="D147">
        <v>-406.13</v>
      </c>
    </row>
    <row r="148" spans="1:4" ht="14.4" customHeight="1" x14ac:dyDescent="0.3">
      <c r="A148" s="27">
        <v>44973</v>
      </c>
      <c r="B148" t="s">
        <v>24</v>
      </c>
      <c r="C148" t="s">
        <v>72</v>
      </c>
      <c r="D148">
        <v>-2808.99</v>
      </c>
    </row>
    <row r="149" spans="1:4" ht="14.4" customHeight="1" x14ac:dyDescent="0.3">
      <c r="A149" s="27">
        <v>44966</v>
      </c>
      <c r="B149" t="s">
        <v>34</v>
      </c>
      <c r="C149" t="s">
        <v>35</v>
      </c>
      <c r="D149">
        <v>-2000</v>
      </c>
    </row>
    <row r="150" spans="1:4" ht="14.4" customHeight="1" x14ac:dyDescent="0.3">
      <c r="A150" s="27">
        <v>44965</v>
      </c>
      <c r="B150" t="s">
        <v>34</v>
      </c>
      <c r="C150" t="s">
        <v>35</v>
      </c>
      <c r="D150">
        <v>-2000</v>
      </c>
    </row>
    <row r="151" spans="1:4" ht="14.4" customHeight="1" x14ac:dyDescent="0.3">
      <c r="A151" s="27">
        <v>44963</v>
      </c>
      <c r="B151" t="s">
        <v>34</v>
      </c>
      <c r="C151" t="s">
        <v>35</v>
      </c>
      <c r="D151">
        <v>-2000</v>
      </c>
    </row>
    <row r="152" spans="1:4" ht="14.4" customHeight="1" x14ac:dyDescent="0.3">
      <c r="A152" s="27">
        <v>44963</v>
      </c>
      <c r="B152" t="s">
        <v>34</v>
      </c>
      <c r="C152" t="s">
        <v>35</v>
      </c>
      <c r="D152">
        <v>-2000</v>
      </c>
    </row>
    <row r="153" spans="1:4" ht="14.4" customHeight="1" x14ac:dyDescent="0.3">
      <c r="A153" s="27">
        <v>44958</v>
      </c>
      <c r="B153" t="s">
        <v>25</v>
      </c>
      <c r="C153" t="s">
        <v>71</v>
      </c>
      <c r="D153">
        <v>-15486</v>
      </c>
    </row>
    <row r="154" spans="1:4" ht="14.4" customHeight="1" x14ac:dyDescent="0.3">
      <c r="A154" s="27">
        <v>44957</v>
      </c>
      <c r="B154" t="s">
        <v>18</v>
      </c>
      <c r="C154" t="s">
        <v>70</v>
      </c>
      <c r="D154">
        <v>40994.15</v>
      </c>
    </row>
    <row r="155" spans="1:4" ht="14.4" customHeight="1" x14ac:dyDescent="0.3">
      <c r="A155" s="27">
        <v>44956</v>
      </c>
      <c r="B155" t="s">
        <v>24</v>
      </c>
      <c r="C155" t="s">
        <v>73</v>
      </c>
      <c r="D155">
        <v>-6691.12</v>
      </c>
    </row>
    <row r="156" spans="1:4" ht="14.4" customHeight="1" x14ac:dyDescent="0.3">
      <c r="A156" s="27">
        <v>44956</v>
      </c>
      <c r="B156" t="s">
        <v>34</v>
      </c>
      <c r="C156" t="s">
        <v>35</v>
      </c>
      <c r="D156">
        <v>-2000</v>
      </c>
    </row>
    <row r="157" spans="1:4" ht="14.4" customHeight="1" x14ac:dyDescent="0.3">
      <c r="A157" s="27">
        <v>44951</v>
      </c>
      <c r="B157" t="s">
        <v>34</v>
      </c>
      <c r="C157" t="s">
        <v>35</v>
      </c>
      <c r="D157">
        <v>-2000</v>
      </c>
    </row>
    <row r="158" spans="1:4" ht="14.4" customHeight="1" x14ac:dyDescent="0.3">
      <c r="A158" s="27">
        <v>44949</v>
      </c>
      <c r="B158" t="s">
        <v>23</v>
      </c>
      <c r="C158" t="s">
        <v>40</v>
      </c>
      <c r="D158">
        <v>-429.25</v>
      </c>
    </row>
    <row r="159" spans="1:4" ht="14.4" customHeight="1" x14ac:dyDescent="0.3">
      <c r="A159" s="27">
        <v>44945</v>
      </c>
      <c r="B159" t="s">
        <v>19</v>
      </c>
      <c r="C159" t="s">
        <v>64</v>
      </c>
      <c r="D159">
        <v>-50</v>
      </c>
    </row>
    <row r="160" spans="1:4" ht="14.4" customHeight="1" x14ac:dyDescent="0.3">
      <c r="A160" s="27">
        <v>44942</v>
      </c>
      <c r="B160" t="s">
        <v>34</v>
      </c>
      <c r="C160" t="s">
        <v>35</v>
      </c>
      <c r="D160">
        <v>-2000</v>
      </c>
    </row>
    <row r="161" spans="1:4" ht="14.4" customHeight="1" x14ac:dyDescent="0.3">
      <c r="A161" s="27">
        <v>44938</v>
      </c>
      <c r="B161" t="s">
        <v>34</v>
      </c>
      <c r="C161" t="s">
        <v>35</v>
      </c>
      <c r="D161">
        <v>-2000</v>
      </c>
    </row>
    <row r="162" spans="1:4" ht="14.4" customHeight="1" x14ac:dyDescent="0.3">
      <c r="A162" s="27">
        <v>44938</v>
      </c>
      <c r="B162" t="s">
        <v>19</v>
      </c>
      <c r="C162" t="s">
        <v>74</v>
      </c>
      <c r="D162">
        <v>-73</v>
      </c>
    </row>
    <row r="163" spans="1:4" ht="14.4" customHeight="1" x14ac:dyDescent="0.3">
      <c r="A163" s="27">
        <v>44935</v>
      </c>
      <c r="B163" t="s">
        <v>34</v>
      </c>
      <c r="C163" t="s">
        <v>35</v>
      </c>
      <c r="D163">
        <v>-2000</v>
      </c>
    </row>
    <row r="164" spans="1:4" ht="14.4" customHeight="1" x14ac:dyDescent="0.3">
      <c r="A164" s="27">
        <v>44928</v>
      </c>
      <c r="B164" t="s">
        <v>34</v>
      </c>
      <c r="C164" t="s">
        <v>35</v>
      </c>
      <c r="D164">
        <v>-2000</v>
      </c>
    </row>
    <row r="165" spans="1:4" ht="14.4" customHeight="1" x14ac:dyDescent="0.3">
      <c r="A165" s="27">
        <v>44928</v>
      </c>
      <c r="B165" t="s">
        <v>25</v>
      </c>
      <c r="C165" t="s">
        <v>71</v>
      </c>
      <c r="D165">
        <v>-15486</v>
      </c>
    </row>
    <row r="166" spans="1:4" ht="14.4" x14ac:dyDescent="0.3">
      <c r="A166" s="27">
        <v>45289</v>
      </c>
      <c r="B166" t="s">
        <v>27</v>
      </c>
      <c r="C166" t="s">
        <v>75</v>
      </c>
      <c r="D166">
        <v>-700.09</v>
      </c>
    </row>
    <row r="167" spans="1:4" ht="14.4" x14ac:dyDescent="0.3">
      <c r="A167" s="27">
        <v>45288</v>
      </c>
      <c r="B167" t="s">
        <v>20</v>
      </c>
      <c r="C167" t="s">
        <v>76</v>
      </c>
      <c r="D167">
        <v>-450.23</v>
      </c>
    </row>
    <row r="168" spans="1:4" ht="14.4" x14ac:dyDescent="0.3">
      <c r="A168" s="27">
        <v>45288</v>
      </c>
      <c r="B168" t="s">
        <v>34</v>
      </c>
      <c r="C168" t="s">
        <v>43</v>
      </c>
      <c r="D168">
        <v>2000</v>
      </c>
    </row>
    <row r="169" spans="1:4" ht="14.4" x14ac:dyDescent="0.3">
      <c r="A169" s="27">
        <v>45287</v>
      </c>
      <c r="B169" t="s">
        <v>19</v>
      </c>
      <c r="C169" t="s">
        <v>77</v>
      </c>
      <c r="D169">
        <v>-86.76</v>
      </c>
    </row>
    <row r="170" spans="1:4" ht="14.4" x14ac:dyDescent="0.3">
      <c r="A170" s="27">
        <v>45287</v>
      </c>
      <c r="B170" t="s">
        <v>27</v>
      </c>
      <c r="C170" t="s">
        <v>78</v>
      </c>
      <c r="D170">
        <v>-82.71</v>
      </c>
    </row>
    <row r="171" spans="1:4" ht="14.4" x14ac:dyDescent="0.3">
      <c r="A171" s="27">
        <v>45287</v>
      </c>
      <c r="B171" t="s">
        <v>27</v>
      </c>
      <c r="C171" t="s">
        <v>78</v>
      </c>
      <c r="D171">
        <v>-109.89</v>
      </c>
    </row>
    <row r="172" spans="1:4" ht="14.4" x14ac:dyDescent="0.3">
      <c r="A172" s="27">
        <v>45282</v>
      </c>
      <c r="B172" t="s">
        <v>27</v>
      </c>
      <c r="C172" t="s">
        <v>79</v>
      </c>
      <c r="D172">
        <v>-57.96</v>
      </c>
    </row>
    <row r="173" spans="1:4" ht="14.4" x14ac:dyDescent="0.3">
      <c r="A173" s="27">
        <v>45281</v>
      </c>
      <c r="B173" t="s">
        <v>27</v>
      </c>
      <c r="C173" t="s">
        <v>78</v>
      </c>
      <c r="D173">
        <v>-83.09</v>
      </c>
    </row>
    <row r="174" spans="1:4" ht="14.4" x14ac:dyDescent="0.3">
      <c r="A174" s="27">
        <v>45280</v>
      </c>
      <c r="B174" t="s">
        <v>19</v>
      </c>
      <c r="C174" t="s">
        <v>80</v>
      </c>
      <c r="D174">
        <v>-63</v>
      </c>
    </row>
    <row r="175" spans="1:4" ht="14.4" x14ac:dyDescent="0.3">
      <c r="A175" s="27">
        <v>45279</v>
      </c>
      <c r="B175" t="s">
        <v>27</v>
      </c>
      <c r="C175" t="s">
        <v>79</v>
      </c>
      <c r="D175">
        <v>-42.24</v>
      </c>
    </row>
    <row r="176" spans="1:4" ht="14.4" x14ac:dyDescent="0.3">
      <c r="A176" s="27">
        <v>45279</v>
      </c>
      <c r="B176" t="s">
        <v>27</v>
      </c>
      <c r="C176" t="s">
        <v>79</v>
      </c>
      <c r="D176">
        <v>-42.9</v>
      </c>
    </row>
    <row r="177" spans="1:4" ht="14.4" x14ac:dyDescent="0.3">
      <c r="A177" s="27">
        <v>45278</v>
      </c>
      <c r="B177" t="s">
        <v>19</v>
      </c>
      <c r="C177" t="s">
        <v>81</v>
      </c>
      <c r="D177">
        <v>-266</v>
      </c>
    </row>
    <row r="178" spans="1:4" ht="14.4" x14ac:dyDescent="0.3">
      <c r="A178" s="27">
        <v>45278</v>
      </c>
      <c r="B178" t="s">
        <v>34</v>
      </c>
      <c r="C178" t="s">
        <v>43</v>
      </c>
      <c r="D178">
        <v>2000</v>
      </c>
    </row>
    <row r="179" spans="1:4" ht="14.4" x14ac:dyDescent="0.3">
      <c r="A179" s="27">
        <v>45278</v>
      </c>
      <c r="B179" t="s">
        <v>27</v>
      </c>
      <c r="C179" t="s">
        <v>79</v>
      </c>
      <c r="D179">
        <v>-25.6</v>
      </c>
    </row>
    <row r="180" spans="1:4" ht="14.4" x14ac:dyDescent="0.3">
      <c r="A180" s="27">
        <v>45278</v>
      </c>
      <c r="B180" t="s">
        <v>26</v>
      </c>
      <c r="C180" t="s">
        <v>82</v>
      </c>
      <c r="D180">
        <v>-229</v>
      </c>
    </row>
    <row r="181" spans="1:4" ht="14.4" x14ac:dyDescent="0.3">
      <c r="A181" s="27">
        <v>45278</v>
      </c>
      <c r="B181" t="s">
        <v>20</v>
      </c>
      <c r="C181" t="s">
        <v>83</v>
      </c>
      <c r="D181">
        <v>-910</v>
      </c>
    </row>
    <row r="182" spans="1:4" ht="14.4" x14ac:dyDescent="0.3">
      <c r="A182" s="27">
        <v>45278</v>
      </c>
      <c r="B182" t="s">
        <v>26</v>
      </c>
      <c r="C182" t="s">
        <v>84</v>
      </c>
      <c r="D182">
        <v>-60</v>
      </c>
    </row>
    <row r="183" spans="1:4" ht="14.4" x14ac:dyDescent="0.3">
      <c r="A183" s="27">
        <v>45278</v>
      </c>
      <c r="B183" t="s">
        <v>23</v>
      </c>
      <c r="C183" t="s">
        <v>85</v>
      </c>
      <c r="D183">
        <v>-79.8</v>
      </c>
    </row>
    <row r="184" spans="1:4" ht="14.4" x14ac:dyDescent="0.3">
      <c r="A184" s="27">
        <v>45278</v>
      </c>
      <c r="B184" t="s">
        <v>21</v>
      </c>
      <c r="C184" t="s">
        <v>86</v>
      </c>
      <c r="D184">
        <v>-207.7</v>
      </c>
    </row>
    <row r="185" spans="1:4" ht="14.4" x14ac:dyDescent="0.3">
      <c r="A185" s="27">
        <v>45278</v>
      </c>
      <c r="B185" t="s">
        <v>27</v>
      </c>
      <c r="C185" t="s">
        <v>79</v>
      </c>
      <c r="D185">
        <v>-42.9</v>
      </c>
    </row>
    <row r="186" spans="1:4" ht="14.4" x14ac:dyDescent="0.3">
      <c r="A186" s="27">
        <v>45278</v>
      </c>
      <c r="B186" t="s">
        <v>19</v>
      </c>
      <c r="C186" t="s">
        <v>87</v>
      </c>
      <c r="D186">
        <v>-186</v>
      </c>
    </row>
    <row r="187" spans="1:4" ht="14.4" x14ac:dyDescent="0.3">
      <c r="A187" s="27">
        <v>45278</v>
      </c>
      <c r="B187" t="s">
        <v>23</v>
      </c>
      <c r="C187" t="s">
        <v>88</v>
      </c>
      <c r="D187">
        <v>-419.7</v>
      </c>
    </row>
    <row r="188" spans="1:4" ht="14.4" x14ac:dyDescent="0.3">
      <c r="A188" s="27">
        <v>45275</v>
      </c>
      <c r="B188" t="s">
        <v>20</v>
      </c>
      <c r="C188" t="s">
        <v>89</v>
      </c>
      <c r="D188">
        <v>-246</v>
      </c>
    </row>
    <row r="189" spans="1:4" ht="14.4" x14ac:dyDescent="0.3">
      <c r="A189" s="27">
        <v>45275</v>
      </c>
      <c r="B189" t="s">
        <v>34</v>
      </c>
      <c r="C189" t="s">
        <v>43</v>
      </c>
      <c r="D189">
        <v>2000</v>
      </c>
    </row>
    <row r="190" spans="1:4" ht="14.4" x14ac:dyDescent="0.3">
      <c r="A190" s="27">
        <v>45275</v>
      </c>
      <c r="B190" t="s">
        <v>27</v>
      </c>
      <c r="C190" t="s">
        <v>79</v>
      </c>
      <c r="D190">
        <v>-26</v>
      </c>
    </row>
    <row r="191" spans="1:4" ht="14.4" x14ac:dyDescent="0.3">
      <c r="A191" s="27">
        <v>45275</v>
      </c>
      <c r="B191" t="s">
        <v>20</v>
      </c>
      <c r="C191" t="s">
        <v>90</v>
      </c>
      <c r="D191">
        <v>-410</v>
      </c>
    </row>
    <row r="192" spans="1:4" ht="14.4" x14ac:dyDescent="0.3">
      <c r="A192" s="27">
        <v>45275</v>
      </c>
      <c r="B192" t="s">
        <v>19</v>
      </c>
      <c r="C192" t="s">
        <v>91</v>
      </c>
      <c r="D192">
        <v>-176</v>
      </c>
    </row>
    <row r="193" spans="1:4" ht="14.4" x14ac:dyDescent="0.3">
      <c r="A193" s="27">
        <v>45275</v>
      </c>
      <c r="B193" t="s">
        <v>21</v>
      </c>
      <c r="C193" t="s">
        <v>92</v>
      </c>
      <c r="D193">
        <v>-122.7</v>
      </c>
    </row>
    <row r="194" spans="1:4" ht="14.4" x14ac:dyDescent="0.3">
      <c r="A194" s="27">
        <v>45275</v>
      </c>
      <c r="B194" t="s">
        <v>20</v>
      </c>
      <c r="C194" t="s">
        <v>91</v>
      </c>
      <c r="D194">
        <v>-176</v>
      </c>
    </row>
    <row r="195" spans="1:4" ht="14.4" x14ac:dyDescent="0.3">
      <c r="A195" s="27">
        <v>45274</v>
      </c>
      <c r="B195" t="s">
        <v>26</v>
      </c>
      <c r="C195" t="s">
        <v>93</v>
      </c>
      <c r="D195">
        <v>-359</v>
      </c>
    </row>
    <row r="196" spans="1:4" ht="14.4" x14ac:dyDescent="0.3">
      <c r="A196" s="27">
        <v>45274</v>
      </c>
      <c r="B196" t="s">
        <v>19</v>
      </c>
      <c r="C196" t="s">
        <v>94</v>
      </c>
      <c r="D196">
        <v>-98</v>
      </c>
    </row>
    <row r="197" spans="1:4" ht="14.4" x14ac:dyDescent="0.3">
      <c r="A197" s="27">
        <v>45274</v>
      </c>
      <c r="B197" t="s">
        <v>23</v>
      </c>
      <c r="C197" t="s">
        <v>95</v>
      </c>
      <c r="D197">
        <v>-254.5</v>
      </c>
    </row>
    <row r="198" spans="1:4" ht="14.4" x14ac:dyDescent="0.3">
      <c r="A198" s="27">
        <v>45273</v>
      </c>
      <c r="B198" t="s">
        <v>34</v>
      </c>
      <c r="C198" t="s">
        <v>43</v>
      </c>
      <c r="D198">
        <v>2000</v>
      </c>
    </row>
    <row r="199" spans="1:4" ht="14.4" x14ac:dyDescent="0.3">
      <c r="A199" s="27">
        <v>45273</v>
      </c>
      <c r="B199" t="s">
        <v>19</v>
      </c>
      <c r="C199" t="s">
        <v>96</v>
      </c>
      <c r="D199">
        <v>-1013</v>
      </c>
    </row>
    <row r="200" spans="1:4" ht="14.4" x14ac:dyDescent="0.3">
      <c r="A200" s="27">
        <v>45272</v>
      </c>
      <c r="B200" t="s">
        <v>27</v>
      </c>
      <c r="C200" t="s">
        <v>97</v>
      </c>
      <c r="D200">
        <v>-606.98</v>
      </c>
    </row>
    <row r="201" spans="1:4" ht="14.4" x14ac:dyDescent="0.3">
      <c r="A201" s="27">
        <v>45271</v>
      </c>
      <c r="B201" t="s">
        <v>34</v>
      </c>
      <c r="C201" t="s">
        <v>35</v>
      </c>
      <c r="D201">
        <v>-5000</v>
      </c>
    </row>
    <row r="202" spans="1:4" ht="14.4" x14ac:dyDescent="0.3">
      <c r="A202" s="27">
        <v>45271</v>
      </c>
      <c r="B202" t="s">
        <v>27</v>
      </c>
      <c r="C202" t="s">
        <v>79</v>
      </c>
      <c r="D202">
        <v>-40.26</v>
      </c>
    </row>
    <row r="203" spans="1:4" ht="14.4" x14ac:dyDescent="0.3">
      <c r="A203" s="27">
        <v>45271</v>
      </c>
      <c r="B203" t="s">
        <v>27</v>
      </c>
      <c r="C203" t="s">
        <v>79</v>
      </c>
      <c r="D203">
        <v>-40.92</v>
      </c>
    </row>
    <row r="204" spans="1:4" ht="14.4" x14ac:dyDescent="0.3">
      <c r="A204" s="27">
        <v>45271</v>
      </c>
      <c r="B204" t="s">
        <v>19</v>
      </c>
      <c r="C204" t="s">
        <v>98</v>
      </c>
      <c r="D204">
        <v>-300</v>
      </c>
    </row>
    <row r="205" spans="1:4" ht="14.4" x14ac:dyDescent="0.3">
      <c r="A205" s="27">
        <v>45271</v>
      </c>
      <c r="B205" t="s">
        <v>27</v>
      </c>
      <c r="C205" t="s">
        <v>99</v>
      </c>
      <c r="D205">
        <v>-47.42</v>
      </c>
    </row>
    <row r="206" spans="1:4" ht="14.4" x14ac:dyDescent="0.3">
      <c r="A206" s="27">
        <v>45271</v>
      </c>
      <c r="B206" t="s">
        <v>26</v>
      </c>
      <c r="C206" t="s">
        <v>100</v>
      </c>
      <c r="D206">
        <v>-89.9</v>
      </c>
    </row>
    <row r="207" spans="1:4" ht="14.4" x14ac:dyDescent="0.3">
      <c r="A207" s="27">
        <v>45271</v>
      </c>
      <c r="B207" t="s">
        <v>26</v>
      </c>
      <c r="C207" t="s">
        <v>101</v>
      </c>
      <c r="D207">
        <v>-59</v>
      </c>
    </row>
    <row r="208" spans="1:4" ht="14.4" x14ac:dyDescent="0.3">
      <c r="A208" s="27">
        <v>45271</v>
      </c>
      <c r="B208" t="s">
        <v>27</v>
      </c>
      <c r="C208" t="s">
        <v>79</v>
      </c>
      <c r="D208">
        <v>-39.6</v>
      </c>
    </row>
    <row r="209" spans="1:4" ht="14.4" x14ac:dyDescent="0.3">
      <c r="A209" s="27">
        <v>45271</v>
      </c>
      <c r="B209" t="s">
        <v>20</v>
      </c>
      <c r="C209" t="s">
        <v>102</v>
      </c>
      <c r="D209">
        <v>-218</v>
      </c>
    </row>
    <row r="210" spans="1:4" ht="14.4" x14ac:dyDescent="0.3">
      <c r="A210" s="27">
        <v>45271</v>
      </c>
      <c r="B210" t="s">
        <v>27</v>
      </c>
      <c r="C210" t="s">
        <v>103</v>
      </c>
      <c r="D210">
        <v>-504.17</v>
      </c>
    </row>
    <row r="211" spans="1:4" ht="14.4" x14ac:dyDescent="0.3">
      <c r="A211" s="27">
        <v>45271</v>
      </c>
      <c r="B211" t="s">
        <v>34</v>
      </c>
      <c r="C211" t="s">
        <v>43</v>
      </c>
      <c r="D211">
        <v>6000</v>
      </c>
    </row>
    <row r="212" spans="1:4" ht="14.4" x14ac:dyDescent="0.3">
      <c r="A212" s="27">
        <v>45271</v>
      </c>
      <c r="B212" t="s">
        <v>27</v>
      </c>
      <c r="C212" t="s">
        <v>79</v>
      </c>
      <c r="D212">
        <v>-40.26</v>
      </c>
    </row>
    <row r="213" spans="1:4" ht="14.4" x14ac:dyDescent="0.3">
      <c r="A213" s="27">
        <v>45271</v>
      </c>
      <c r="B213" t="s">
        <v>20</v>
      </c>
      <c r="C213" t="s">
        <v>104</v>
      </c>
      <c r="D213">
        <v>-196</v>
      </c>
    </row>
    <row r="214" spans="1:4" ht="14.4" x14ac:dyDescent="0.3">
      <c r="A214" s="27">
        <v>45271</v>
      </c>
      <c r="B214" t="s">
        <v>23</v>
      </c>
      <c r="C214" t="s">
        <v>105</v>
      </c>
      <c r="D214">
        <v>-218</v>
      </c>
    </row>
    <row r="215" spans="1:4" ht="14.4" x14ac:dyDescent="0.3">
      <c r="A215" s="27">
        <v>45268</v>
      </c>
      <c r="B215" t="s">
        <v>20</v>
      </c>
      <c r="C215" t="s">
        <v>106</v>
      </c>
      <c r="D215">
        <v>-78</v>
      </c>
    </row>
    <row r="216" spans="1:4" ht="14.4" x14ac:dyDescent="0.3">
      <c r="A216" s="27">
        <v>45268</v>
      </c>
      <c r="B216" t="s">
        <v>20</v>
      </c>
      <c r="C216" t="s">
        <v>106</v>
      </c>
      <c r="D216">
        <v>-78</v>
      </c>
    </row>
    <row r="217" spans="1:4" ht="14.4" x14ac:dyDescent="0.3">
      <c r="A217" s="27">
        <v>45268</v>
      </c>
      <c r="B217" t="s">
        <v>20</v>
      </c>
      <c r="C217" t="s">
        <v>107</v>
      </c>
      <c r="D217">
        <v>-265</v>
      </c>
    </row>
    <row r="218" spans="1:4" ht="14.4" x14ac:dyDescent="0.3">
      <c r="A218" s="27">
        <v>45267</v>
      </c>
      <c r="B218" t="s">
        <v>27</v>
      </c>
      <c r="C218" t="s">
        <v>79</v>
      </c>
      <c r="D218">
        <v>-40.26</v>
      </c>
    </row>
    <row r="219" spans="1:4" ht="14.4" x14ac:dyDescent="0.3">
      <c r="A219" s="27">
        <v>45267</v>
      </c>
      <c r="B219" t="s">
        <v>34</v>
      </c>
      <c r="C219" t="s">
        <v>43</v>
      </c>
      <c r="D219">
        <v>2000</v>
      </c>
    </row>
    <row r="220" spans="1:4" ht="14.4" x14ac:dyDescent="0.3">
      <c r="A220" s="27">
        <v>45266</v>
      </c>
      <c r="B220" t="s">
        <v>27</v>
      </c>
      <c r="C220" t="s">
        <v>79</v>
      </c>
      <c r="D220">
        <v>-40.92</v>
      </c>
    </row>
    <row r="221" spans="1:4" ht="14.4" x14ac:dyDescent="0.3">
      <c r="A221" s="27">
        <v>45265</v>
      </c>
      <c r="B221" t="s">
        <v>27</v>
      </c>
      <c r="C221" t="s">
        <v>79</v>
      </c>
      <c r="D221">
        <v>-40.92</v>
      </c>
    </row>
    <row r="222" spans="1:4" ht="14.4" x14ac:dyDescent="0.3">
      <c r="A222" s="27">
        <v>45264</v>
      </c>
      <c r="B222" t="s">
        <v>20</v>
      </c>
      <c r="C222" t="s">
        <v>108</v>
      </c>
      <c r="D222">
        <v>-286</v>
      </c>
    </row>
    <row r="223" spans="1:4" ht="14.4" x14ac:dyDescent="0.3">
      <c r="A223" s="27">
        <v>45264</v>
      </c>
      <c r="B223" t="s">
        <v>34</v>
      </c>
      <c r="C223" t="s">
        <v>43</v>
      </c>
      <c r="D223">
        <v>3000</v>
      </c>
    </row>
    <row r="224" spans="1:4" ht="14.4" x14ac:dyDescent="0.3">
      <c r="A224" s="27">
        <v>45264</v>
      </c>
      <c r="B224" t="s">
        <v>21</v>
      </c>
      <c r="C224" t="s">
        <v>109</v>
      </c>
      <c r="D224">
        <v>-709</v>
      </c>
    </row>
    <row r="225" spans="1:4" ht="14.4" x14ac:dyDescent="0.3">
      <c r="A225" s="27">
        <v>45264</v>
      </c>
      <c r="B225" t="s">
        <v>27</v>
      </c>
      <c r="C225" t="s">
        <v>79</v>
      </c>
      <c r="D225">
        <v>-41.58</v>
      </c>
    </row>
    <row r="226" spans="1:4" ht="14.4" x14ac:dyDescent="0.3">
      <c r="A226" s="27">
        <v>45264</v>
      </c>
      <c r="B226" t="s">
        <v>19</v>
      </c>
      <c r="C226" t="s">
        <v>110</v>
      </c>
      <c r="D226">
        <v>-129</v>
      </c>
    </row>
    <row r="227" spans="1:4" ht="14.4" x14ac:dyDescent="0.3">
      <c r="A227" s="27">
        <v>45264</v>
      </c>
      <c r="B227" t="s">
        <v>19</v>
      </c>
      <c r="C227" t="s">
        <v>111</v>
      </c>
      <c r="D227">
        <v>-99.46</v>
      </c>
    </row>
    <row r="228" spans="1:4" ht="14.4" x14ac:dyDescent="0.3">
      <c r="A228" s="27">
        <v>45264</v>
      </c>
      <c r="B228" t="s">
        <v>20</v>
      </c>
      <c r="C228" t="s">
        <v>112</v>
      </c>
      <c r="D228">
        <v>-104</v>
      </c>
    </row>
    <row r="229" spans="1:4" ht="14.4" x14ac:dyDescent="0.3">
      <c r="A229" s="27">
        <v>45264</v>
      </c>
      <c r="B229" t="s">
        <v>27</v>
      </c>
      <c r="C229" t="s">
        <v>113</v>
      </c>
      <c r="D229">
        <v>-3059.76</v>
      </c>
    </row>
    <row r="230" spans="1:4" ht="14.4" x14ac:dyDescent="0.3">
      <c r="A230" s="27">
        <v>45264</v>
      </c>
      <c r="B230" t="s">
        <v>27</v>
      </c>
      <c r="C230" t="s">
        <v>79</v>
      </c>
      <c r="D230">
        <v>-42.24</v>
      </c>
    </row>
    <row r="231" spans="1:4" ht="14.4" x14ac:dyDescent="0.3">
      <c r="A231" s="27">
        <v>45264</v>
      </c>
      <c r="B231" t="s">
        <v>27</v>
      </c>
      <c r="C231" t="s">
        <v>79</v>
      </c>
      <c r="D231">
        <v>-42.9</v>
      </c>
    </row>
    <row r="232" spans="1:4" ht="14.4" x14ac:dyDescent="0.3">
      <c r="A232" s="27">
        <v>45261</v>
      </c>
      <c r="B232" t="s">
        <v>19</v>
      </c>
      <c r="C232" t="s">
        <v>114</v>
      </c>
      <c r="D232">
        <v>-198</v>
      </c>
    </row>
    <row r="233" spans="1:4" ht="14.4" x14ac:dyDescent="0.3">
      <c r="A233" s="27">
        <v>45261</v>
      </c>
      <c r="B233" t="s">
        <v>19</v>
      </c>
      <c r="C233" t="s">
        <v>115</v>
      </c>
      <c r="D233">
        <v>-970</v>
      </c>
    </row>
    <row r="234" spans="1:4" ht="14.4" x14ac:dyDescent="0.3">
      <c r="A234" s="27">
        <v>45261</v>
      </c>
      <c r="B234" t="s">
        <v>21</v>
      </c>
      <c r="C234" t="s">
        <v>116</v>
      </c>
      <c r="D234">
        <v>-138.1</v>
      </c>
    </row>
    <row r="235" spans="1:4" ht="14.4" x14ac:dyDescent="0.3">
      <c r="A235" s="27">
        <v>45260</v>
      </c>
      <c r="B235" t="s">
        <v>34</v>
      </c>
      <c r="C235" t="s">
        <v>43</v>
      </c>
      <c r="D235">
        <v>2000</v>
      </c>
    </row>
    <row r="236" spans="1:4" ht="14.4" x14ac:dyDescent="0.3">
      <c r="A236" s="27">
        <v>45260</v>
      </c>
      <c r="B236" t="s">
        <v>19</v>
      </c>
      <c r="C236" t="s">
        <v>117</v>
      </c>
      <c r="D236">
        <v>-104.86</v>
      </c>
    </row>
    <row r="237" spans="1:4" ht="14.4" x14ac:dyDescent="0.3">
      <c r="A237" s="27">
        <v>45260</v>
      </c>
      <c r="B237" t="s">
        <v>19</v>
      </c>
      <c r="C237" t="s">
        <v>118</v>
      </c>
      <c r="D237">
        <v>-46</v>
      </c>
    </row>
    <row r="238" spans="1:4" ht="14.4" x14ac:dyDescent="0.3">
      <c r="A238" s="27">
        <v>45260</v>
      </c>
      <c r="B238" t="s">
        <v>27</v>
      </c>
      <c r="C238" t="s">
        <v>79</v>
      </c>
      <c r="D238">
        <v>-77.88</v>
      </c>
    </row>
    <row r="239" spans="1:4" ht="14.4" x14ac:dyDescent="0.3">
      <c r="A239" s="27">
        <v>45258</v>
      </c>
      <c r="B239" t="s">
        <v>27</v>
      </c>
      <c r="C239" t="s">
        <v>79</v>
      </c>
      <c r="D239">
        <v>-61.64</v>
      </c>
    </row>
    <row r="240" spans="1:4" ht="14.4" x14ac:dyDescent="0.3">
      <c r="A240" s="27">
        <v>45258</v>
      </c>
      <c r="B240" t="s">
        <v>19</v>
      </c>
      <c r="C240" t="s">
        <v>119</v>
      </c>
      <c r="D240">
        <v>-128</v>
      </c>
    </row>
    <row r="241" spans="1:4" ht="14.4" x14ac:dyDescent="0.3">
      <c r="A241" s="27">
        <v>45257</v>
      </c>
      <c r="B241" t="s">
        <v>23</v>
      </c>
      <c r="C241" t="s">
        <v>95</v>
      </c>
      <c r="D241">
        <v>-39.9</v>
      </c>
    </row>
    <row r="242" spans="1:4" ht="14.4" x14ac:dyDescent="0.3">
      <c r="A242" s="27">
        <v>45257</v>
      </c>
      <c r="B242" t="s">
        <v>27</v>
      </c>
      <c r="C242" t="s">
        <v>79</v>
      </c>
      <c r="D242">
        <v>-44.88</v>
      </c>
    </row>
    <row r="243" spans="1:4" ht="14.4" x14ac:dyDescent="0.3">
      <c r="A243" s="27">
        <v>45257</v>
      </c>
      <c r="B243" t="s">
        <v>20</v>
      </c>
      <c r="C243" t="s">
        <v>120</v>
      </c>
      <c r="D243">
        <v>-433</v>
      </c>
    </row>
    <row r="244" spans="1:4" ht="14.4" x14ac:dyDescent="0.3">
      <c r="A244" s="27">
        <v>45257</v>
      </c>
      <c r="B244" t="s">
        <v>21</v>
      </c>
      <c r="C244" t="s">
        <v>121</v>
      </c>
      <c r="D244">
        <v>-124</v>
      </c>
    </row>
    <row r="245" spans="1:4" ht="14.4" x14ac:dyDescent="0.3">
      <c r="A245" s="27">
        <v>45257</v>
      </c>
      <c r="B245" t="s">
        <v>21</v>
      </c>
      <c r="C245" t="s">
        <v>92</v>
      </c>
      <c r="D245">
        <v>-39.9</v>
      </c>
    </row>
    <row r="246" spans="1:4" ht="14.4" x14ac:dyDescent="0.3">
      <c r="A246" s="27">
        <v>45257</v>
      </c>
      <c r="B246" t="s">
        <v>21</v>
      </c>
      <c r="C246" t="s">
        <v>86</v>
      </c>
      <c r="D246">
        <v>-777.39</v>
      </c>
    </row>
    <row r="247" spans="1:4" ht="14.4" x14ac:dyDescent="0.3">
      <c r="A247" s="27">
        <v>45257</v>
      </c>
      <c r="B247" t="s">
        <v>19</v>
      </c>
      <c r="C247" t="s">
        <v>122</v>
      </c>
      <c r="D247">
        <v>-50</v>
      </c>
    </row>
    <row r="248" spans="1:4" ht="14.4" x14ac:dyDescent="0.3">
      <c r="A248" s="27">
        <v>45254</v>
      </c>
      <c r="B248" t="s">
        <v>20</v>
      </c>
      <c r="C248" t="s">
        <v>123</v>
      </c>
      <c r="D248">
        <v>-99</v>
      </c>
    </row>
    <row r="249" spans="1:4" ht="14.4" x14ac:dyDescent="0.3">
      <c r="A249" s="27">
        <v>45254</v>
      </c>
      <c r="B249" t="s">
        <v>27</v>
      </c>
      <c r="C249" t="s">
        <v>79</v>
      </c>
      <c r="D249">
        <v>-44.22</v>
      </c>
    </row>
    <row r="250" spans="1:4" ht="14.4" x14ac:dyDescent="0.3">
      <c r="A250" s="27">
        <v>45254</v>
      </c>
      <c r="B250" t="s">
        <v>24</v>
      </c>
      <c r="C250" t="s">
        <v>124</v>
      </c>
      <c r="D250">
        <v>-1136.04</v>
      </c>
    </row>
    <row r="251" spans="1:4" ht="14.4" x14ac:dyDescent="0.3">
      <c r="A251" s="27">
        <v>45254</v>
      </c>
      <c r="B251" t="s">
        <v>20</v>
      </c>
      <c r="C251" t="s">
        <v>125</v>
      </c>
      <c r="D251">
        <v>-99</v>
      </c>
    </row>
    <row r="252" spans="1:4" ht="14.4" x14ac:dyDescent="0.3">
      <c r="A252" s="27">
        <v>45254</v>
      </c>
      <c r="B252" t="s">
        <v>20</v>
      </c>
      <c r="C252" t="s">
        <v>123</v>
      </c>
      <c r="D252">
        <v>-99</v>
      </c>
    </row>
    <row r="253" spans="1:4" ht="14.4" x14ac:dyDescent="0.3">
      <c r="A253" s="27">
        <v>45254</v>
      </c>
      <c r="B253" t="s">
        <v>20</v>
      </c>
      <c r="C253" t="s">
        <v>126</v>
      </c>
      <c r="D253">
        <v>-99</v>
      </c>
    </row>
    <row r="254" spans="1:4" ht="14.4" x14ac:dyDescent="0.3">
      <c r="A254" s="27">
        <v>45254</v>
      </c>
      <c r="B254" t="s">
        <v>34</v>
      </c>
      <c r="C254" t="s">
        <v>43</v>
      </c>
      <c r="D254">
        <v>3000</v>
      </c>
    </row>
    <row r="255" spans="1:4" ht="14.4" x14ac:dyDescent="0.3">
      <c r="A255" s="27">
        <v>45253</v>
      </c>
      <c r="B255" t="s">
        <v>27</v>
      </c>
      <c r="C255" t="s">
        <v>79</v>
      </c>
      <c r="D255">
        <v>-44.88</v>
      </c>
    </row>
    <row r="256" spans="1:4" ht="14.4" x14ac:dyDescent="0.3">
      <c r="A256" s="27">
        <v>45253</v>
      </c>
      <c r="B256" t="s">
        <v>27</v>
      </c>
      <c r="C256" t="s">
        <v>79</v>
      </c>
      <c r="D256">
        <v>-45.54</v>
      </c>
    </row>
    <row r="257" spans="1:4" ht="14.4" x14ac:dyDescent="0.3">
      <c r="A257" s="27">
        <v>45252</v>
      </c>
      <c r="B257" t="s">
        <v>27</v>
      </c>
      <c r="C257" t="s">
        <v>79</v>
      </c>
      <c r="D257">
        <v>-45.54</v>
      </c>
    </row>
    <row r="258" spans="1:4" ht="14.4" x14ac:dyDescent="0.3">
      <c r="A258" s="27">
        <v>45252</v>
      </c>
      <c r="B258" t="s">
        <v>21</v>
      </c>
      <c r="C258" t="s">
        <v>109</v>
      </c>
      <c r="D258">
        <v>-280</v>
      </c>
    </row>
    <row r="259" spans="1:4" ht="14.4" x14ac:dyDescent="0.3">
      <c r="A259" s="27">
        <v>45251</v>
      </c>
      <c r="B259" t="s">
        <v>27</v>
      </c>
      <c r="C259" t="s">
        <v>79</v>
      </c>
      <c r="D259">
        <v>-45.54</v>
      </c>
    </row>
    <row r="260" spans="1:4" ht="14.4" x14ac:dyDescent="0.3">
      <c r="A260" s="27">
        <v>45250</v>
      </c>
      <c r="B260" t="s">
        <v>22</v>
      </c>
      <c r="C260" t="s">
        <v>127</v>
      </c>
      <c r="D260">
        <v>-419</v>
      </c>
    </row>
    <row r="261" spans="1:4" ht="14.4" x14ac:dyDescent="0.3">
      <c r="A261" s="27">
        <v>45250</v>
      </c>
      <c r="B261" t="s">
        <v>27</v>
      </c>
      <c r="C261" t="s">
        <v>79</v>
      </c>
      <c r="D261">
        <v>-44.88</v>
      </c>
    </row>
    <row r="262" spans="1:4" ht="14.4" x14ac:dyDescent="0.3">
      <c r="A262" s="27">
        <v>45247</v>
      </c>
      <c r="B262" t="s">
        <v>20</v>
      </c>
      <c r="C262" t="s">
        <v>91</v>
      </c>
      <c r="D262">
        <v>-88</v>
      </c>
    </row>
    <row r="263" spans="1:4" ht="14.4" x14ac:dyDescent="0.3">
      <c r="A263" s="27">
        <v>45247</v>
      </c>
      <c r="B263" t="s">
        <v>34</v>
      </c>
      <c r="C263" t="s">
        <v>43</v>
      </c>
      <c r="D263">
        <v>2000</v>
      </c>
    </row>
    <row r="264" spans="1:4" ht="14.4" x14ac:dyDescent="0.3">
      <c r="A264" s="27">
        <v>45247</v>
      </c>
      <c r="B264" t="s">
        <v>20</v>
      </c>
      <c r="C264" t="s">
        <v>91</v>
      </c>
      <c r="D264">
        <v>-88</v>
      </c>
    </row>
    <row r="265" spans="1:4" ht="14.4" x14ac:dyDescent="0.3">
      <c r="A265" s="27">
        <v>45247</v>
      </c>
      <c r="B265" t="s">
        <v>20</v>
      </c>
      <c r="C265" t="s">
        <v>91</v>
      </c>
      <c r="D265">
        <v>-88</v>
      </c>
    </row>
    <row r="266" spans="1:4" ht="14.4" x14ac:dyDescent="0.3">
      <c r="A266" s="27">
        <v>45247</v>
      </c>
      <c r="B266" t="s">
        <v>20</v>
      </c>
      <c r="C266" t="s">
        <v>91</v>
      </c>
      <c r="D266">
        <v>-88</v>
      </c>
    </row>
    <row r="267" spans="1:4" ht="14.4" x14ac:dyDescent="0.3">
      <c r="A267" s="27">
        <v>45247</v>
      </c>
      <c r="B267" t="s">
        <v>27</v>
      </c>
      <c r="C267" t="s">
        <v>79</v>
      </c>
      <c r="D267">
        <v>-45.54</v>
      </c>
    </row>
    <row r="268" spans="1:4" ht="14.4" x14ac:dyDescent="0.3">
      <c r="A268" s="27">
        <v>45246</v>
      </c>
      <c r="B268" t="s">
        <v>21</v>
      </c>
      <c r="C268" t="s">
        <v>128</v>
      </c>
      <c r="D268">
        <v>-33.9</v>
      </c>
    </row>
    <row r="269" spans="1:4" ht="14.4" x14ac:dyDescent="0.3">
      <c r="A269" s="27">
        <v>45246</v>
      </c>
      <c r="B269" t="s">
        <v>27</v>
      </c>
      <c r="C269" t="s">
        <v>79</v>
      </c>
      <c r="D269">
        <v>-46.2</v>
      </c>
    </row>
    <row r="270" spans="1:4" ht="14.4" x14ac:dyDescent="0.3">
      <c r="A270" s="27">
        <v>45245</v>
      </c>
      <c r="B270" t="s">
        <v>27</v>
      </c>
      <c r="C270" t="s">
        <v>79</v>
      </c>
      <c r="D270">
        <v>-45.54</v>
      </c>
    </row>
    <row r="271" spans="1:4" ht="14.4" x14ac:dyDescent="0.3">
      <c r="A271" s="27">
        <v>45244</v>
      </c>
      <c r="B271" t="s">
        <v>27</v>
      </c>
      <c r="C271" t="s">
        <v>79</v>
      </c>
      <c r="D271">
        <v>-46.86</v>
      </c>
    </row>
    <row r="272" spans="1:4" ht="14.4" x14ac:dyDescent="0.3">
      <c r="A272" s="27">
        <v>45244</v>
      </c>
      <c r="B272" t="s">
        <v>27</v>
      </c>
      <c r="C272" t="s">
        <v>79</v>
      </c>
      <c r="D272">
        <v>-46.2</v>
      </c>
    </row>
    <row r="273" spans="1:4" ht="14.4" x14ac:dyDescent="0.3">
      <c r="A273" s="27">
        <v>45243</v>
      </c>
      <c r="B273" t="s">
        <v>21</v>
      </c>
      <c r="C273" t="s">
        <v>116</v>
      </c>
      <c r="D273">
        <v>-348.5</v>
      </c>
    </row>
    <row r="274" spans="1:4" ht="14.4" x14ac:dyDescent="0.3">
      <c r="A274" s="27">
        <v>45243</v>
      </c>
      <c r="B274" t="s">
        <v>27</v>
      </c>
      <c r="C274" t="s">
        <v>79</v>
      </c>
      <c r="D274">
        <v>-29.2</v>
      </c>
    </row>
    <row r="275" spans="1:4" ht="14.4" x14ac:dyDescent="0.3">
      <c r="A275" s="27">
        <v>45243</v>
      </c>
      <c r="B275" t="s">
        <v>27</v>
      </c>
      <c r="C275" t="s">
        <v>79</v>
      </c>
      <c r="D275">
        <v>-47.52</v>
      </c>
    </row>
    <row r="276" spans="1:4" ht="14.4" x14ac:dyDescent="0.3">
      <c r="A276" s="27">
        <v>45243</v>
      </c>
      <c r="B276" t="s">
        <v>27</v>
      </c>
      <c r="C276" t="s">
        <v>79</v>
      </c>
      <c r="D276">
        <v>-29.6</v>
      </c>
    </row>
    <row r="277" spans="1:4" ht="14.4" x14ac:dyDescent="0.3">
      <c r="A277" s="27">
        <v>45240</v>
      </c>
      <c r="B277" t="s">
        <v>34</v>
      </c>
      <c r="C277" t="s">
        <v>43</v>
      </c>
      <c r="D277">
        <v>2000</v>
      </c>
    </row>
    <row r="278" spans="1:4" ht="14.4" x14ac:dyDescent="0.3">
      <c r="A278" s="27">
        <v>45240</v>
      </c>
      <c r="B278" t="s">
        <v>20</v>
      </c>
      <c r="C278" t="s">
        <v>91</v>
      </c>
      <c r="D278">
        <v>-176</v>
      </c>
    </row>
    <row r="279" spans="1:4" ht="14.4" x14ac:dyDescent="0.3">
      <c r="A279" s="27">
        <v>45240</v>
      </c>
      <c r="B279" t="s">
        <v>27</v>
      </c>
      <c r="C279" t="s">
        <v>79</v>
      </c>
      <c r="D279">
        <v>-49.5</v>
      </c>
    </row>
    <row r="280" spans="1:4" ht="14.4" x14ac:dyDescent="0.3">
      <c r="A280" s="27">
        <v>45240</v>
      </c>
      <c r="B280" t="s">
        <v>20</v>
      </c>
      <c r="C280" t="s">
        <v>91</v>
      </c>
      <c r="D280">
        <v>-176</v>
      </c>
    </row>
    <row r="281" spans="1:4" ht="14.4" x14ac:dyDescent="0.3">
      <c r="A281" s="27">
        <v>45239</v>
      </c>
      <c r="B281" t="s">
        <v>21</v>
      </c>
      <c r="C281" t="s">
        <v>129</v>
      </c>
      <c r="D281">
        <v>-293.7</v>
      </c>
    </row>
    <row r="282" spans="1:4" ht="14.4" x14ac:dyDescent="0.3">
      <c r="A282" s="27">
        <v>45239</v>
      </c>
      <c r="B282" t="s">
        <v>27</v>
      </c>
      <c r="C282" t="s">
        <v>79</v>
      </c>
      <c r="D282">
        <v>-50.16</v>
      </c>
    </row>
    <row r="283" spans="1:4" ht="14.4" x14ac:dyDescent="0.3">
      <c r="A283" s="27">
        <v>45238</v>
      </c>
      <c r="B283" t="s">
        <v>27</v>
      </c>
      <c r="C283" t="s">
        <v>130</v>
      </c>
      <c r="D283">
        <v>-256.79000000000002</v>
      </c>
    </row>
    <row r="284" spans="1:4" ht="14.4" x14ac:dyDescent="0.3">
      <c r="A284" s="27">
        <v>45237</v>
      </c>
      <c r="B284" t="s">
        <v>27</v>
      </c>
      <c r="C284" t="s">
        <v>79</v>
      </c>
      <c r="D284">
        <v>-49.5</v>
      </c>
    </row>
    <row r="285" spans="1:4" ht="14.4" x14ac:dyDescent="0.3">
      <c r="A285" s="27">
        <v>45237</v>
      </c>
      <c r="B285" t="s">
        <v>19</v>
      </c>
      <c r="C285" t="s">
        <v>131</v>
      </c>
      <c r="D285">
        <v>-1014</v>
      </c>
    </row>
    <row r="286" spans="1:4" ht="14.4" x14ac:dyDescent="0.3">
      <c r="A286" s="27">
        <v>45236</v>
      </c>
      <c r="B286" t="s">
        <v>20</v>
      </c>
      <c r="C286" t="s">
        <v>132</v>
      </c>
      <c r="D286">
        <v>-365.34</v>
      </c>
    </row>
    <row r="287" spans="1:4" ht="14.4" x14ac:dyDescent="0.3">
      <c r="A287" s="27">
        <v>45236</v>
      </c>
      <c r="B287" t="s">
        <v>27</v>
      </c>
      <c r="C287" t="s">
        <v>79</v>
      </c>
      <c r="D287">
        <v>-50.16</v>
      </c>
    </row>
    <row r="288" spans="1:4" ht="14.4" x14ac:dyDescent="0.3">
      <c r="A288" s="27">
        <v>45236</v>
      </c>
      <c r="B288" t="s">
        <v>26</v>
      </c>
      <c r="C288" t="s">
        <v>133</v>
      </c>
      <c r="D288">
        <v>-373.8</v>
      </c>
    </row>
    <row r="289" spans="1:4" ht="14.4" x14ac:dyDescent="0.3">
      <c r="A289" s="27">
        <v>45236</v>
      </c>
      <c r="B289" t="s">
        <v>34</v>
      </c>
      <c r="C289" t="s">
        <v>43</v>
      </c>
      <c r="D289">
        <v>2000</v>
      </c>
    </row>
    <row r="290" spans="1:4" ht="14.4" x14ac:dyDescent="0.3">
      <c r="A290" s="27">
        <v>45236</v>
      </c>
      <c r="B290" t="s">
        <v>27</v>
      </c>
      <c r="C290" t="s">
        <v>134</v>
      </c>
      <c r="D290">
        <v>-256.79000000000002</v>
      </c>
    </row>
    <row r="291" spans="1:4" ht="14.4" x14ac:dyDescent="0.3">
      <c r="A291" s="27">
        <v>45236</v>
      </c>
      <c r="B291" t="s">
        <v>21</v>
      </c>
      <c r="C291" t="s">
        <v>135</v>
      </c>
      <c r="D291">
        <v>-296.66000000000003</v>
      </c>
    </row>
    <row r="292" spans="1:4" ht="14.4" x14ac:dyDescent="0.3">
      <c r="A292" s="27">
        <v>45236</v>
      </c>
      <c r="B292" t="s">
        <v>19</v>
      </c>
      <c r="C292" t="s">
        <v>136</v>
      </c>
      <c r="D292">
        <v>-366.38</v>
      </c>
    </row>
    <row r="293" spans="1:4" ht="14.4" x14ac:dyDescent="0.3">
      <c r="A293" s="27">
        <v>45236</v>
      </c>
      <c r="B293" t="s">
        <v>21</v>
      </c>
      <c r="C293" t="s">
        <v>128</v>
      </c>
      <c r="D293">
        <v>-47.8</v>
      </c>
    </row>
    <row r="294" spans="1:4" ht="14.4" x14ac:dyDescent="0.3">
      <c r="A294" s="27">
        <v>45236</v>
      </c>
      <c r="B294" t="s">
        <v>27</v>
      </c>
      <c r="C294" t="s">
        <v>137</v>
      </c>
      <c r="D294">
        <v>-1756.98</v>
      </c>
    </row>
    <row r="295" spans="1:4" ht="14.4" x14ac:dyDescent="0.3">
      <c r="A295" s="27">
        <v>45233</v>
      </c>
      <c r="B295" t="s">
        <v>34</v>
      </c>
      <c r="C295" t="s">
        <v>43</v>
      </c>
      <c r="D295">
        <v>3000</v>
      </c>
    </row>
    <row r="296" spans="1:4" ht="14.4" x14ac:dyDescent="0.3">
      <c r="A296" s="27">
        <v>45232</v>
      </c>
      <c r="B296" t="s">
        <v>19</v>
      </c>
      <c r="C296" t="s">
        <v>138</v>
      </c>
      <c r="D296">
        <v>-266.57</v>
      </c>
    </row>
    <row r="297" spans="1:4" ht="14.4" x14ac:dyDescent="0.3">
      <c r="A297" s="27">
        <v>45231</v>
      </c>
      <c r="B297" t="s">
        <v>21</v>
      </c>
      <c r="C297" t="s">
        <v>139</v>
      </c>
      <c r="D297">
        <v>-146.6</v>
      </c>
    </row>
    <row r="298" spans="1:4" ht="14.4" x14ac:dyDescent="0.3">
      <c r="A298" s="27">
        <v>45230</v>
      </c>
      <c r="B298" t="s">
        <v>19</v>
      </c>
      <c r="C298" t="s">
        <v>140</v>
      </c>
      <c r="D298">
        <v>-61</v>
      </c>
    </row>
    <row r="299" spans="1:4" ht="14.4" x14ac:dyDescent="0.3">
      <c r="A299" s="27">
        <v>45229</v>
      </c>
      <c r="B299" t="s">
        <v>21</v>
      </c>
      <c r="C299" t="s">
        <v>116</v>
      </c>
      <c r="D299">
        <v>-524.79</v>
      </c>
    </row>
    <row r="300" spans="1:4" ht="14.4" x14ac:dyDescent="0.3">
      <c r="A300" s="27">
        <v>45229</v>
      </c>
      <c r="B300" t="s">
        <v>34</v>
      </c>
      <c r="C300" t="s">
        <v>43</v>
      </c>
      <c r="D300">
        <v>2000</v>
      </c>
    </row>
    <row r="301" spans="1:4" ht="14.4" x14ac:dyDescent="0.3">
      <c r="A301" s="27">
        <v>45229</v>
      </c>
      <c r="B301" t="s">
        <v>21</v>
      </c>
      <c r="C301" t="s">
        <v>141</v>
      </c>
      <c r="D301">
        <v>-869.8</v>
      </c>
    </row>
    <row r="302" spans="1:4" ht="14.4" x14ac:dyDescent="0.3">
      <c r="A302" s="27">
        <v>45229</v>
      </c>
      <c r="B302" t="s">
        <v>20</v>
      </c>
      <c r="C302" t="s">
        <v>123</v>
      </c>
      <c r="D302">
        <v>-200</v>
      </c>
    </row>
    <row r="303" spans="1:4" ht="14.4" x14ac:dyDescent="0.3">
      <c r="A303" s="27">
        <v>45226</v>
      </c>
      <c r="B303" t="s">
        <v>20</v>
      </c>
      <c r="C303" t="s">
        <v>142</v>
      </c>
      <c r="D303">
        <v>-78</v>
      </c>
    </row>
    <row r="304" spans="1:4" ht="14.4" x14ac:dyDescent="0.3">
      <c r="A304" s="27">
        <v>45226</v>
      </c>
      <c r="B304" t="s">
        <v>19</v>
      </c>
      <c r="C304" t="s">
        <v>143</v>
      </c>
      <c r="D304">
        <v>-99</v>
      </c>
    </row>
    <row r="305" spans="1:4" ht="14.4" x14ac:dyDescent="0.3">
      <c r="A305" s="27">
        <v>45226</v>
      </c>
      <c r="B305" t="s">
        <v>27</v>
      </c>
      <c r="C305" t="s">
        <v>79</v>
      </c>
      <c r="D305">
        <v>-47.52</v>
      </c>
    </row>
    <row r="306" spans="1:4" ht="14.4" x14ac:dyDescent="0.3">
      <c r="A306" s="27">
        <v>45226</v>
      </c>
      <c r="B306" t="s">
        <v>20</v>
      </c>
      <c r="C306" t="s">
        <v>142</v>
      </c>
      <c r="D306">
        <v>-69</v>
      </c>
    </row>
    <row r="307" spans="1:4" ht="14.4" x14ac:dyDescent="0.3">
      <c r="A307" s="27">
        <v>45226</v>
      </c>
      <c r="B307" t="s">
        <v>20</v>
      </c>
      <c r="C307" t="s">
        <v>142</v>
      </c>
      <c r="D307">
        <v>-69</v>
      </c>
    </row>
    <row r="308" spans="1:4" ht="14.4" x14ac:dyDescent="0.3">
      <c r="A308" s="27">
        <v>45226</v>
      </c>
      <c r="B308" t="s">
        <v>20</v>
      </c>
      <c r="C308" t="s">
        <v>142</v>
      </c>
      <c r="D308">
        <v>-78</v>
      </c>
    </row>
    <row r="309" spans="1:4" ht="14.4" x14ac:dyDescent="0.3">
      <c r="A309" s="27">
        <v>45225</v>
      </c>
      <c r="B309" t="s">
        <v>27</v>
      </c>
      <c r="C309" t="s">
        <v>79</v>
      </c>
      <c r="D309">
        <v>-48.18</v>
      </c>
    </row>
    <row r="310" spans="1:4" ht="14.4" x14ac:dyDescent="0.3">
      <c r="A310" s="27">
        <v>45225</v>
      </c>
      <c r="B310" t="s">
        <v>19</v>
      </c>
      <c r="C310" t="s">
        <v>144</v>
      </c>
      <c r="D310">
        <v>-244</v>
      </c>
    </row>
    <row r="311" spans="1:4" ht="14.4" x14ac:dyDescent="0.3">
      <c r="A311" s="27">
        <v>45224</v>
      </c>
      <c r="B311" t="s">
        <v>21</v>
      </c>
      <c r="C311" t="s">
        <v>116</v>
      </c>
      <c r="D311">
        <v>-54.2</v>
      </c>
    </row>
    <row r="312" spans="1:4" ht="14.4" x14ac:dyDescent="0.3">
      <c r="A312" s="27">
        <v>45223</v>
      </c>
      <c r="B312" t="s">
        <v>26</v>
      </c>
      <c r="C312" t="s">
        <v>145</v>
      </c>
      <c r="D312">
        <v>-599</v>
      </c>
    </row>
    <row r="313" spans="1:4" ht="14.4" x14ac:dyDescent="0.3">
      <c r="A313" s="27">
        <v>45223</v>
      </c>
      <c r="B313" t="s">
        <v>27</v>
      </c>
      <c r="C313" t="s">
        <v>146</v>
      </c>
      <c r="D313">
        <v>-2309</v>
      </c>
    </row>
    <row r="314" spans="1:4" ht="14.4" x14ac:dyDescent="0.3">
      <c r="A314" s="27">
        <v>45222</v>
      </c>
      <c r="B314" t="s">
        <v>21</v>
      </c>
      <c r="C314" t="s">
        <v>116</v>
      </c>
      <c r="D314">
        <v>-789.93</v>
      </c>
    </row>
    <row r="315" spans="1:4" ht="14.4" x14ac:dyDescent="0.3">
      <c r="A315" s="27">
        <v>45222</v>
      </c>
      <c r="B315" t="s">
        <v>19</v>
      </c>
      <c r="C315" t="s">
        <v>147</v>
      </c>
      <c r="D315">
        <v>-973</v>
      </c>
    </row>
    <row r="316" spans="1:4" ht="14.4" x14ac:dyDescent="0.3">
      <c r="A316" s="27">
        <v>45222</v>
      </c>
      <c r="B316" t="s">
        <v>34</v>
      </c>
      <c r="C316" t="s">
        <v>43</v>
      </c>
      <c r="D316">
        <v>2000</v>
      </c>
    </row>
    <row r="317" spans="1:4" ht="14.4" x14ac:dyDescent="0.3">
      <c r="A317" s="27">
        <v>45222</v>
      </c>
      <c r="B317" t="s">
        <v>34</v>
      </c>
      <c r="C317" t="s">
        <v>43</v>
      </c>
      <c r="D317">
        <v>2000</v>
      </c>
    </row>
    <row r="318" spans="1:4" ht="14.4" x14ac:dyDescent="0.3">
      <c r="A318" s="27">
        <v>45222</v>
      </c>
      <c r="B318" t="s">
        <v>27</v>
      </c>
      <c r="C318" t="s">
        <v>79</v>
      </c>
      <c r="D318">
        <v>-29.2</v>
      </c>
    </row>
    <row r="319" spans="1:4" ht="14.4" x14ac:dyDescent="0.3">
      <c r="A319" s="27">
        <v>45222</v>
      </c>
      <c r="B319" t="s">
        <v>34</v>
      </c>
      <c r="C319" t="s">
        <v>43</v>
      </c>
      <c r="D319">
        <v>2000</v>
      </c>
    </row>
    <row r="320" spans="1:4" ht="14.4" x14ac:dyDescent="0.3">
      <c r="A320" s="27">
        <v>45222</v>
      </c>
      <c r="B320" t="s">
        <v>27</v>
      </c>
      <c r="C320" t="s">
        <v>79</v>
      </c>
      <c r="D320">
        <v>-28.8</v>
      </c>
    </row>
    <row r="321" spans="1:4" ht="14.4" x14ac:dyDescent="0.3">
      <c r="A321" s="27">
        <v>45222</v>
      </c>
      <c r="B321" t="s">
        <v>27</v>
      </c>
      <c r="C321" t="s">
        <v>79</v>
      </c>
      <c r="D321">
        <v>-46.86</v>
      </c>
    </row>
    <row r="322" spans="1:4" ht="14.4" x14ac:dyDescent="0.3">
      <c r="A322" s="27">
        <v>45219</v>
      </c>
      <c r="B322" t="s">
        <v>22</v>
      </c>
      <c r="C322" t="s">
        <v>127</v>
      </c>
      <c r="D322">
        <v>-419</v>
      </c>
    </row>
    <row r="323" spans="1:4" ht="14.4" x14ac:dyDescent="0.3">
      <c r="A323" s="27">
        <v>45219</v>
      </c>
      <c r="B323" t="s">
        <v>20</v>
      </c>
      <c r="C323" t="s">
        <v>142</v>
      </c>
      <c r="D323">
        <v>-69</v>
      </c>
    </row>
    <row r="324" spans="1:4" ht="14.4" x14ac:dyDescent="0.3">
      <c r="A324" s="27">
        <v>45219</v>
      </c>
      <c r="B324" t="s">
        <v>20</v>
      </c>
      <c r="C324" t="s">
        <v>142</v>
      </c>
      <c r="D324">
        <v>-39</v>
      </c>
    </row>
    <row r="325" spans="1:4" ht="14.4" x14ac:dyDescent="0.3">
      <c r="A325" s="27">
        <v>45219</v>
      </c>
      <c r="B325" t="s">
        <v>20</v>
      </c>
      <c r="C325" t="s">
        <v>142</v>
      </c>
      <c r="D325">
        <v>-69</v>
      </c>
    </row>
    <row r="326" spans="1:4" ht="14.4" x14ac:dyDescent="0.3">
      <c r="A326" s="27">
        <v>45219</v>
      </c>
      <c r="B326" t="s">
        <v>20</v>
      </c>
      <c r="C326" t="s">
        <v>142</v>
      </c>
      <c r="D326">
        <v>-69</v>
      </c>
    </row>
    <row r="327" spans="1:4" ht="14.4" x14ac:dyDescent="0.3">
      <c r="A327" s="27">
        <v>45219</v>
      </c>
      <c r="B327" t="s">
        <v>20</v>
      </c>
      <c r="C327" t="s">
        <v>142</v>
      </c>
      <c r="D327">
        <v>-39</v>
      </c>
    </row>
    <row r="328" spans="1:4" ht="14.4" x14ac:dyDescent="0.3">
      <c r="A328" s="27">
        <v>45218</v>
      </c>
      <c r="B328" t="s">
        <v>19</v>
      </c>
      <c r="C328" t="s">
        <v>148</v>
      </c>
      <c r="D328">
        <v>-111.48</v>
      </c>
    </row>
    <row r="329" spans="1:4" ht="14.4" x14ac:dyDescent="0.3">
      <c r="A329" s="27">
        <v>45218</v>
      </c>
      <c r="B329" t="s">
        <v>27</v>
      </c>
      <c r="C329" t="s">
        <v>79</v>
      </c>
      <c r="D329">
        <v>-46.2</v>
      </c>
    </row>
    <row r="330" spans="1:4" ht="14.4" x14ac:dyDescent="0.3">
      <c r="A330" s="27">
        <v>45217</v>
      </c>
      <c r="B330" t="s">
        <v>24</v>
      </c>
      <c r="C330" t="s">
        <v>149</v>
      </c>
      <c r="D330">
        <v>-240</v>
      </c>
    </row>
    <row r="331" spans="1:4" ht="14.4" x14ac:dyDescent="0.3">
      <c r="A331" s="27">
        <v>45217</v>
      </c>
      <c r="B331" t="s">
        <v>21</v>
      </c>
      <c r="C331" t="s">
        <v>92</v>
      </c>
      <c r="D331">
        <v>-367.5</v>
      </c>
    </row>
    <row r="332" spans="1:4" ht="14.4" x14ac:dyDescent="0.3">
      <c r="A332" s="27">
        <v>45216</v>
      </c>
      <c r="B332" t="s">
        <v>27</v>
      </c>
      <c r="C332" t="s">
        <v>79</v>
      </c>
      <c r="D332">
        <v>-45.54</v>
      </c>
    </row>
    <row r="333" spans="1:4" ht="14.4" x14ac:dyDescent="0.3">
      <c r="A333" s="27">
        <v>45216</v>
      </c>
      <c r="B333" t="s">
        <v>27</v>
      </c>
      <c r="C333" t="s">
        <v>79</v>
      </c>
      <c r="D333">
        <v>-64.400000000000006</v>
      </c>
    </row>
    <row r="334" spans="1:4" ht="14.4" x14ac:dyDescent="0.3">
      <c r="A334" s="27">
        <v>45215</v>
      </c>
      <c r="B334" t="s">
        <v>27</v>
      </c>
      <c r="C334" t="s">
        <v>150</v>
      </c>
      <c r="D334">
        <v>-1656.37</v>
      </c>
    </row>
    <row r="335" spans="1:4" ht="14.4" x14ac:dyDescent="0.3">
      <c r="A335" s="27">
        <v>45215</v>
      </c>
      <c r="B335" t="s">
        <v>27</v>
      </c>
      <c r="C335" t="s">
        <v>151</v>
      </c>
      <c r="D335">
        <v>-37.82</v>
      </c>
    </row>
    <row r="336" spans="1:4" ht="14.4" x14ac:dyDescent="0.3">
      <c r="A336" s="27">
        <v>45215</v>
      </c>
      <c r="B336" t="s">
        <v>20</v>
      </c>
      <c r="C336" t="s">
        <v>152</v>
      </c>
      <c r="D336">
        <v>-626.44000000000005</v>
      </c>
    </row>
    <row r="337" spans="1:4" ht="14.4" x14ac:dyDescent="0.3">
      <c r="A337" s="27">
        <v>45215</v>
      </c>
      <c r="B337" t="s">
        <v>19</v>
      </c>
      <c r="C337" t="s">
        <v>153</v>
      </c>
      <c r="D337">
        <v>-320.31</v>
      </c>
    </row>
    <row r="338" spans="1:4" ht="14.4" x14ac:dyDescent="0.3">
      <c r="A338" s="27">
        <v>45215</v>
      </c>
      <c r="B338" t="s">
        <v>27</v>
      </c>
      <c r="C338" t="s">
        <v>154</v>
      </c>
      <c r="D338">
        <v>-219.13</v>
      </c>
    </row>
    <row r="339" spans="1:4" ht="14.4" x14ac:dyDescent="0.3">
      <c r="A339" s="27">
        <v>45215</v>
      </c>
      <c r="B339" t="s">
        <v>19</v>
      </c>
      <c r="C339" t="s">
        <v>155</v>
      </c>
      <c r="D339">
        <v>-52.01</v>
      </c>
    </row>
    <row r="340" spans="1:4" ht="14.4" x14ac:dyDescent="0.3">
      <c r="A340" s="27">
        <v>45215</v>
      </c>
      <c r="B340" t="s">
        <v>19</v>
      </c>
      <c r="C340" t="s">
        <v>156</v>
      </c>
      <c r="D340">
        <v>-585.07000000000005</v>
      </c>
    </row>
    <row r="341" spans="1:4" ht="14.4" x14ac:dyDescent="0.3">
      <c r="A341" s="27">
        <v>45215</v>
      </c>
      <c r="B341" t="s">
        <v>19</v>
      </c>
      <c r="C341" t="s">
        <v>157</v>
      </c>
      <c r="D341">
        <v>-354.59</v>
      </c>
    </row>
    <row r="342" spans="1:4" ht="14.4" x14ac:dyDescent="0.3">
      <c r="A342" s="27">
        <v>45215</v>
      </c>
      <c r="B342" t="s">
        <v>19</v>
      </c>
      <c r="C342" t="s">
        <v>158</v>
      </c>
      <c r="D342">
        <v>-313.22000000000003</v>
      </c>
    </row>
    <row r="343" spans="1:4" ht="14.4" x14ac:dyDescent="0.3">
      <c r="A343" s="27">
        <v>45215</v>
      </c>
      <c r="B343" t="s">
        <v>27</v>
      </c>
      <c r="C343" t="s">
        <v>159</v>
      </c>
      <c r="D343">
        <v>-1437.25</v>
      </c>
    </row>
    <row r="344" spans="1:4" ht="14.4" x14ac:dyDescent="0.3">
      <c r="A344" s="27">
        <v>45215</v>
      </c>
      <c r="B344" t="s">
        <v>34</v>
      </c>
      <c r="C344" t="s">
        <v>43</v>
      </c>
      <c r="D344">
        <v>2000</v>
      </c>
    </row>
    <row r="345" spans="1:4" ht="14.4" x14ac:dyDescent="0.3">
      <c r="A345" s="27">
        <v>45212</v>
      </c>
      <c r="B345" t="s">
        <v>34</v>
      </c>
      <c r="C345" t="s">
        <v>43</v>
      </c>
      <c r="D345">
        <v>2000</v>
      </c>
    </row>
    <row r="346" spans="1:4" ht="14.4" x14ac:dyDescent="0.3">
      <c r="A346" s="27">
        <v>45211</v>
      </c>
      <c r="B346" t="s">
        <v>24</v>
      </c>
      <c r="C346" t="s">
        <v>160</v>
      </c>
      <c r="D346">
        <v>-51.68</v>
      </c>
    </row>
    <row r="347" spans="1:4" ht="14.4" x14ac:dyDescent="0.3">
      <c r="A347" s="27">
        <v>45211</v>
      </c>
      <c r="B347" t="s">
        <v>19</v>
      </c>
      <c r="C347" t="s">
        <v>161</v>
      </c>
      <c r="D347">
        <v>-56.38</v>
      </c>
    </row>
    <row r="348" spans="1:4" ht="14.4" x14ac:dyDescent="0.3">
      <c r="A348" s="27">
        <v>45211</v>
      </c>
      <c r="B348" t="s">
        <v>20</v>
      </c>
      <c r="C348" t="s">
        <v>162</v>
      </c>
      <c r="D348">
        <v>-51.68</v>
      </c>
    </row>
    <row r="349" spans="1:4" ht="14.4" x14ac:dyDescent="0.3">
      <c r="A349" s="27">
        <v>45211</v>
      </c>
      <c r="B349" t="s">
        <v>19</v>
      </c>
      <c r="C349" t="s">
        <v>163</v>
      </c>
      <c r="D349">
        <v>-225.01</v>
      </c>
    </row>
    <row r="350" spans="1:4" ht="14.4" x14ac:dyDescent="0.3">
      <c r="A350" s="27">
        <v>45210</v>
      </c>
      <c r="B350" t="s">
        <v>34</v>
      </c>
      <c r="C350" t="s">
        <v>43</v>
      </c>
      <c r="D350">
        <v>2000</v>
      </c>
    </row>
    <row r="351" spans="1:4" ht="14.4" x14ac:dyDescent="0.3">
      <c r="A351" s="27">
        <v>45209</v>
      </c>
      <c r="B351" t="s">
        <v>27</v>
      </c>
      <c r="C351" t="s">
        <v>79</v>
      </c>
      <c r="D351">
        <v>-62.56</v>
      </c>
    </row>
    <row r="352" spans="1:4" ht="14.4" x14ac:dyDescent="0.3">
      <c r="A352" s="27">
        <v>45209</v>
      </c>
      <c r="B352" t="s">
        <v>20</v>
      </c>
      <c r="C352" t="s">
        <v>164</v>
      </c>
      <c r="D352">
        <v>-51.97</v>
      </c>
    </row>
    <row r="353" spans="1:4" ht="14.4" x14ac:dyDescent="0.3">
      <c r="A353" s="27">
        <v>45209</v>
      </c>
      <c r="B353" t="s">
        <v>19</v>
      </c>
      <c r="C353" t="s">
        <v>165</v>
      </c>
      <c r="D353">
        <v>-818.35</v>
      </c>
    </row>
    <row r="354" spans="1:4" ht="14.4" x14ac:dyDescent="0.3">
      <c r="A354" s="27">
        <v>45208</v>
      </c>
      <c r="B354" t="s">
        <v>34</v>
      </c>
      <c r="C354" t="s">
        <v>43</v>
      </c>
      <c r="D354">
        <v>2000</v>
      </c>
    </row>
    <row r="355" spans="1:4" ht="14.4" x14ac:dyDescent="0.3">
      <c r="A355" s="27">
        <v>45208</v>
      </c>
      <c r="B355" t="s">
        <v>23</v>
      </c>
      <c r="C355" t="s">
        <v>105</v>
      </c>
      <c r="D355">
        <v>-3211</v>
      </c>
    </row>
    <row r="356" spans="1:4" ht="14.4" x14ac:dyDescent="0.3">
      <c r="A356" s="27">
        <v>45208</v>
      </c>
      <c r="B356" t="s">
        <v>23</v>
      </c>
      <c r="C356" t="s">
        <v>105</v>
      </c>
      <c r="D356">
        <v>-5163</v>
      </c>
    </row>
    <row r="357" spans="1:4" ht="14.4" x14ac:dyDescent="0.3">
      <c r="A357" s="27">
        <v>45208</v>
      </c>
      <c r="B357" t="s">
        <v>23</v>
      </c>
      <c r="C357" t="s">
        <v>166</v>
      </c>
      <c r="D357">
        <v>-47</v>
      </c>
    </row>
    <row r="358" spans="1:4" ht="14.4" x14ac:dyDescent="0.3">
      <c r="A358" s="27">
        <v>45208</v>
      </c>
      <c r="B358" t="s">
        <v>19</v>
      </c>
      <c r="C358" t="s">
        <v>167</v>
      </c>
      <c r="D358">
        <v>-34</v>
      </c>
    </row>
    <row r="359" spans="1:4" ht="14.4" x14ac:dyDescent="0.3">
      <c r="A359" s="27">
        <v>45208</v>
      </c>
      <c r="B359" t="s">
        <v>20</v>
      </c>
      <c r="C359" t="s">
        <v>168</v>
      </c>
      <c r="D359">
        <v>-52.18</v>
      </c>
    </row>
    <row r="360" spans="1:4" ht="14.4" x14ac:dyDescent="0.3">
      <c r="A360" s="27">
        <v>45208</v>
      </c>
      <c r="B360" t="s">
        <v>34</v>
      </c>
      <c r="C360" t="s">
        <v>43</v>
      </c>
      <c r="D360">
        <v>5000</v>
      </c>
    </row>
    <row r="361" spans="1:4" ht="14.4" x14ac:dyDescent="0.3">
      <c r="A361" s="27">
        <v>45208</v>
      </c>
      <c r="B361" t="s">
        <v>27</v>
      </c>
      <c r="C361" t="s">
        <v>79</v>
      </c>
      <c r="D361">
        <v>-45.54</v>
      </c>
    </row>
    <row r="362" spans="1:4" ht="14.4" x14ac:dyDescent="0.3">
      <c r="A362" s="27">
        <v>45208</v>
      </c>
      <c r="B362" t="s">
        <v>34</v>
      </c>
      <c r="C362" t="s">
        <v>43</v>
      </c>
      <c r="D362">
        <v>4000</v>
      </c>
    </row>
    <row r="363" spans="1:4" ht="14.4" x14ac:dyDescent="0.3">
      <c r="A363" s="27">
        <v>45208</v>
      </c>
      <c r="B363" t="s">
        <v>19</v>
      </c>
      <c r="C363" t="s">
        <v>169</v>
      </c>
      <c r="D363">
        <v>-498.13</v>
      </c>
    </row>
    <row r="364" spans="1:4" ht="14.4" x14ac:dyDescent="0.3">
      <c r="A364" s="27">
        <v>45205</v>
      </c>
      <c r="B364" t="s">
        <v>20</v>
      </c>
      <c r="C364" t="s">
        <v>142</v>
      </c>
      <c r="D364">
        <v>-39</v>
      </c>
    </row>
    <row r="365" spans="1:4" ht="14.4" x14ac:dyDescent="0.3">
      <c r="A365" s="27">
        <v>45205</v>
      </c>
      <c r="B365" t="s">
        <v>20</v>
      </c>
      <c r="C365" t="s">
        <v>142</v>
      </c>
      <c r="D365">
        <v>-69</v>
      </c>
    </row>
    <row r="366" spans="1:4" ht="14.4" x14ac:dyDescent="0.3">
      <c r="A366" s="27">
        <v>45205</v>
      </c>
      <c r="B366" t="s">
        <v>20</v>
      </c>
      <c r="C366" t="s">
        <v>142</v>
      </c>
      <c r="D366">
        <v>-39</v>
      </c>
    </row>
    <row r="367" spans="1:4" ht="14.4" x14ac:dyDescent="0.3">
      <c r="A367" s="27">
        <v>45205</v>
      </c>
      <c r="B367" t="s">
        <v>20</v>
      </c>
      <c r="C367" t="s">
        <v>142</v>
      </c>
      <c r="D367">
        <v>-69</v>
      </c>
    </row>
    <row r="368" spans="1:4" ht="14.4" x14ac:dyDescent="0.3">
      <c r="A368" s="27">
        <v>45205</v>
      </c>
      <c r="B368" t="s">
        <v>20</v>
      </c>
      <c r="C368" t="s">
        <v>142</v>
      </c>
      <c r="D368">
        <v>-69</v>
      </c>
    </row>
    <row r="369" spans="1:4" ht="14.4" x14ac:dyDescent="0.3">
      <c r="A369" s="27">
        <v>45204</v>
      </c>
      <c r="B369" t="s">
        <v>27</v>
      </c>
      <c r="C369" t="s">
        <v>79</v>
      </c>
      <c r="D369">
        <v>-46.2</v>
      </c>
    </row>
    <row r="370" spans="1:4" ht="14.4" x14ac:dyDescent="0.3">
      <c r="A370" s="27">
        <v>45203</v>
      </c>
      <c r="B370" t="s">
        <v>19</v>
      </c>
      <c r="C370" t="s">
        <v>140</v>
      </c>
      <c r="D370">
        <v>-61</v>
      </c>
    </row>
    <row r="371" spans="1:4" ht="14.4" x14ac:dyDescent="0.3">
      <c r="A371" s="27">
        <v>45202</v>
      </c>
      <c r="B371" t="s">
        <v>21</v>
      </c>
      <c r="C371" t="s">
        <v>129</v>
      </c>
      <c r="D371">
        <v>-386.7</v>
      </c>
    </row>
    <row r="372" spans="1:4" ht="14.4" x14ac:dyDescent="0.3">
      <c r="A372" s="27">
        <v>45202</v>
      </c>
      <c r="B372" t="s">
        <v>27</v>
      </c>
      <c r="C372" t="s">
        <v>79</v>
      </c>
      <c r="D372">
        <v>-47.52</v>
      </c>
    </row>
    <row r="373" spans="1:4" ht="14.4" x14ac:dyDescent="0.3">
      <c r="A373" s="27">
        <v>45202</v>
      </c>
      <c r="B373" t="s">
        <v>27</v>
      </c>
      <c r="C373" t="s">
        <v>79</v>
      </c>
      <c r="D373">
        <v>-46.86</v>
      </c>
    </row>
    <row r="374" spans="1:4" ht="14.4" x14ac:dyDescent="0.3">
      <c r="A374" s="27">
        <v>45202</v>
      </c>
      <c r="B374" t="s">
        <v>19</v>
      </c>
      <c r="C374" t="s">
        <v>98</v>
      </c>
      <c r="D374">
        <v>-125</v>
      </c>
    </row>
    <row r="375" spans="1:4" ht="14.4" x14ac:dyDescent="0.3">
      <c r="A375" s="27">
        <v>45201</v>
      </c>
      <c r="B375" t="s">
        <v>34</v>
      </c>
      <c r="C375" t="s">
        <v>43</v>
      </c>
      <c r="D375">
        <v>2000</v>
      </c>
    </row>
    <row r="376" spans="1:4" ht="14.4" x14ac:dyDescent="0.3">
      <c r="A376" s="27">
        <v>45201</v>
      </c>
      <c r="B376" t="s">
        <v>20</v>
      </c>
      <c r="C376" t="s">
        <v>170</v>
      </c>
      <c r="D376">
        <v>-208</v>
      </c>
    </row>
    <row r="377" spans="1:4" ht="14.4" x14ac:dyDescent="0.3">
      <c r="A377" s="27">
        <v>45201</v>
      </c>
      <c r="B377" t="s">
        <v>20</v>
      </c>
      <c r="C377" t="s">
        <v>170</v>
      </c>
      <c r="D377">
        <v>-216</v>
      </c>
    </row>
    <row r="378" spans="1:4" ht="14.4" x14ac:dyDescent="0.3">
      <c r="A378" s="27">
        <v>45201</v>
      </c>
      <c r="B378" t="s">
        <v>27</v>
      </c>
      <c r="C378" t="s">
        <v>79</v>
      </c>
      <c r="D378">
        <v>-46.2</v>
      </c>
    </row>
    <row r="379" spans="1:4" ht="14.4" x14ac:dyDescent="0.3">
      <c r="A379" s="27">
        <v>45201</v>
      </c>
      <c r="B379" t="s">
        <v>27</v>
      </c>
      <c r="C379" t="s">
        <v>79</v>
      </c>
      <c r="D379">
        <v>-46.86</v>
      </c>
    </row>
    <row r="380" spans="1:4" ht="14.4" x14ac:dyDescent="0.3">
      <c r="A380" s="27">
        <v>45201</v>
      </c>
      <c r="B380" t="s">
        <v>21</v>
      </c>
      <c r="C380" t="s">
        <v>128</v>
      </c>
      <c r="D380">
        <v>-153.69999999999999</v>
      </c>
    </row>
    <row r="381" spans="1:4" ht="14.4" x14ac:dyDescent="0.3">
      <c r="A381" s="27">
        <v>45201</v>
      </c>
      <c r="B381" t="s">
        <v>21</v>
      </c>
      <c r="C381" t="s">
        <v>171</v>
      </c>
      <c r="D381">
        <v>-155.80000000000001</v>
      </c>
    </row>
    <row r="382" spans="1:4" ht="14.4" x14ac:dyDescent="0.3">
      <c r="A382" s="27">
        <v>45198</v>
      </c>
      <c r="B382" t="s">
        <v>27</v>
      </c>
      <c r="C382" t="s">
        <v>172</v>
      </c>
      <c r="D382">
        <v>-230</v>
      </c>
    </row>
    <row r="383" spans="1:4" ht="14.4" x14ac:dyDescent="0.3">
      <c r="A383" s="27">
        <v>45198</v>
      </c>
      <c r="B383" t="s">
        <v>27</v>
      </c>
      <c r="C383" t="s">
        <v>173</v>
      </c>
      <c r="D383">
        <v>-184.27</v>
      </c>
    </row>
    <row r="384" spans="1:4" ht="14.4" x14ac:dyDescent="0.3">
      <c r="A384" s="27">
        <v>45198</v>
      </c>
      <c r="B384" t="s">
        <v>21</v>
      </c>
      <c r="C384" t="s">
        <v>174</v>
      </c>
      <c r="D384">
        <v>-264.83999999999997</v>
      </c>
    </row>
    <row r="385" spans="1:4" ht="14.4" x14ac:dyDescent="0.3">
      <c r="A385" s="27">
        <v>45198</v>
      </c>
      <c r="B385" t="s">
        <v>19</v>
      </c>
      <c r="C385" t="s">
        <v>175</v>
      </c>
      <c r="D385">
        <v>-156.97</v>
      </c>
    </row>
    <row r="386" spans="1:4" ht="14.4" x14ac:dyDescent="0.3">
      <c r="A386" s="27">
        <v>45197</v>
      </c>
      <c r="B386" t="s">
        <v>20</v>
      </c>
      <c r="C386" t="s">
        <v>176</v>
      </c>
      <c r="D386">
        <v>-182.71</v>
      </c>
    </row>
    <row r="387" spans="1:4" ht="14.4" x14ac:dyDescent="0.3">
      <c r="A387" s="27">
        <v>45197</v>
      </c>
      <c r="B387" t="s">
        <v>19</v>
      </c>
      <c r="C387" t="s">
        <v>177</v>
      </c>
      <c r="D387">
        <v>-155.51</v>
      </c>
    </row>
    <row r="388" spans="1:4" ht="14.4" x14ac:dyDescent="0.3">
      <c r="A388" s="27">
        <v>45197</v>
      </c>
      <c r="B388" t="s">
        <v>34</v>
      </c>
      <c r="C388" t="s">
        <v>43</v>
      </c>
      <c r="D388">
        <v>2000</v>
      </c>
    </row>
    <row r="389" spans="1:4" ht="14.4" x14ac:dyDescent="0.3">
      <c r="A389" s="27">
        <v>45196</v>
      </c>
      <c r="B389" t="s">
        <v>19</v>
      </c>
      <c r="C389" t="s">
        <v>178</v>
      </c>
      <c r="D389">
        <v>-103.73</v>
      </c>
    </row>
    <row r="390" spans="1:4" ht="14.4" x14ac:dyDescent="0.3">
      <c r="A390" s="27">
        <v>45196</v>
      </c>
      <c r="B390" t="s">
        <v>27</v>
      </c>
      <c r="C390" t="s">
        <v>179</v>
      </c>
      <c r="D390">
        <v>-73.08</v>
      </c>
    </row>
    <row r="391" spans="1:4" ht="14.4" x14ac:dyDescent="0.3">
      <c r="A391" s="27">
        <v>45195</v>
      </c>
      <c r="B391" t="s">
        <v>19</v>
      </c>
      <c r="C391" t="s">
        <v>180</v>
      </c>
      <c r="D391">
        <v>-34.03</v>
      </c>
    </row>
    <row r="392" spans="1:4" ht="14.4" x14ac:dyDescent="0.3">
      <c r="A392" s="27">
        <v>45195</v>
      </c>
      <c r="B392" t="s">
        <v>27</v>
      </c>
      <c r="C392" t="s">
        <v>179</v>
      </c>
      <c r="D392">
        <v>-36.369999999999997</v>
      </c>
    </row>
    <row r="393" spans="1:4" ht="14.4" x14ac:dyDescent="0.3">
      <c r="A393" s="27">
        <v>45195</v>
      </c>
      <c r="B393" t="s">
        <v>20</v>
      </c>
      <c r="C393" t="s">
        <v>181</v>
      </c>
      <c r="D393">
        <v>-81.66</v>
      </c>
    </row>
    <row r="394" spans="1:4" ht="14.4" x14ac:dyDescent="0.3">
      <c r="A394" s="27">
        <v>45195</v>
      </c>
      <c r="B394" t="s">
        <v>19</v>
      </c>
      <c r="C394" t="s">
        <v>182</v>
      </c>
      <c r="D394">
        <v>-121.13</v>
      </c>
    </row>
    <row r="395" spans="1:4" ht="14.4" x14ac:dyDescent="0.3">
      <c r="A395" s="27">
        <v>45195</v>
      </c>
      <c r="B395" t="s">
        <v>20</v>
      </c>
      <c r="C395" t="s">
        <v>183</v>
      </c>
      <c r="D395">
        <v>-66</v>
      </c>
    </row>
    <row r="396" spans="1:4" ht="14.4" x14ac:dyDescent="0.3">
      <c r="A396" s="27">
        <v>45194</v>
      </c>
      <c r="B396" t="s">
        <v>19</v>
      </c>
      <c r="C396" t="s">
        <v>119</v>
      </c>
      <c r="D396">
        <v>-82</v>
      </c>
    </row>
    <row r="397" spans="1:4" ht="14.4" x14ac:dyDescent="0.3">
      <c r="A397" s="27">
        <v>45194</v>
      </c>
      <c r="B397" t="s">
        <v>27</v>
      </c>
      <c r="C397" t="s">
        <v>79</v>
      </c>
      <c r="D397">
        <v>-48.84</v>
      </c>
    </row>
    <row r="398" spans="1:4" ht="14.4" x14ac:dyDescent="0.3">
      <c r="A398" s="27">
        <v>45194</v>
      </c>
      <c r="B398" t="s">
        <v>27</v>
      </c>
      <c r="C398" t="s">
        <v>184</v>
      </c>
      <c r="D398">
        <v>-153.80000000000001</v>
      </c>
    </row>
    <row r="399" spans="1:4" ht="14.4" x14ac:dyDescent="0.3">
      <c r="A399" s="27">
        <v>45194</v>
      </c>
      <c r="B399" t="s">
        <v>19</v>
      </c>
      <c r="C399" t="s">
        <v>80</v>
      </c>
      <c r="D399">
        <v>-128</v>
      </c>
    </row>
    <row r="400" spans="1:4" ht="14.4" x14ac:dyDescent="0.3">
      <c r="A400" s="27">
        <v>45194</v>
      </c>
      <c r="B400" t="s">
        <v>27</v>
      </c>
      <c r="C400" t="s">
        <v>172</v>
      </c>
      <c r="D400">
        <v>-180</v>
      </c>
    </row>
    <row r="401" spans="1:4" ht="14.4" x14ac:dyDescent="0.3">
      <c r="A401" s="27">
        <v>45194</v>
      </c>
      <c r="B401" t="s">
        <v>19</v>
      </c>
      <c r="C401" t="s">
        <v>185</v>
      </c>
      <c r="D401">
        <v>-46</v>
      </c>
    </row>
    <row r="402" spans="1:4" ht="14.4" x14ac:dyDescent="0.3">
      <c r="A402" s="27">
        <v>45194</v>
      </c>
      <c r="B402" t="s">
        <v>20</v>
      </c>
      <c r="C402" t="s">
        <v>186</v>
      </c>
      <c r="D402">
        <v>-550</v>
      </c>
    </row>
    <row r="403" spans="1:4" ht="14.4" x14ac:dyDescent="0.3">
      <c r="A403" s="27">
        <v>45194</v>
      </c>
      <c r="B403" t="s">
        <v>27</v>
      </c>
      <c r="C403" t="s">
        <v>79</v>
      </c>
      <c r="D403">
        <v>-47.52</v>
      </c>
    </row>
    <row r="404" spans="1:4" ht="14.4" x14ac:dyDescent="0.3">
      <c r="A404" s="27">
        <v>45194</v>
      </c>
      <c r="B404" t="s">
        <v>19</v>
      </c>
      <c r="C404" t="s">
        <v>187</v>
      </c>
      <c r="D404">
        <v>-165</v>
      </c>
    </row>
    <row r="405" spans="1:4" ht="14.4" x14ac:dyDescent="0.3">
      <c r="A405" s="27">
        <v>45194</v>
      </c>
      <c r="B405" t="s">
        <v>27</v>
      </c>
      <c r="C405" t="s">
        <v>79</v>
      </c>
      <c r="D405">
        <v>-29.2</v>
      </c>
    </row>
    <row r="406" spans="1:4" ht="14.4" x14ac:dyDescent="0.3">
      <c r="A406" s="27">
        <v>45194</v>
      </c>
      <c r="B406" t="s">
        <v>20</v>
      </c>
      <c r="C406" t="s">
        <v>176</v>
      </c>
      <c r="D406">
        <v>-122.49</v>
      </c>
    </row>
    <row r="407" spans="1:4" ht="14.4" x14ac:dyDescent="0.3">
      <c r="A407" s="27">
        <v>45194</v>
      </c>
      <c r="B407" t="s">
        <v>20</v>
      </c>
      <c r="C407" t="s">
        <v>183</v>
      </c>
      <c r="D407">
        <v>-298.05</v>
      </c>
    </row>
    <row r="408" spans="1:4" ht="14.4" x14ac:dyDescent="0.3">
      <c r="A408" s="27">
        <v>45194</v>
      </c>
      <c r="B408" t="s">
        <v>26</v>
      </c>
      <c r="C408" t="s">
        <v>188</v>
      </c>
      <c r="D408">
        <v>-250</v>
      </c>
    </row>
    <row r="409" spans="1:4" ht="14.4" x14ac:dyDescent="0.3">
      <c r="A409" s="27">
        <v>45191</v>
      </c>
      <c r="B409" t="s">
        <v>19</v>
      </c>
      <c r="C409" t="s">
        <v>140</v>
      </c>
      <c r="D409">
        <v>-61</v>
      </c>
    </row>
    <row r="410" spans="1:4" ht="14.4" x14ac:dyDescent="0.3">
      <c r="A410" s="27">
        <v>45190</v>
      </c>
      <c r="B410" t="s">
        <v>27</v>
      </c>
      <c r="C410" t="s">
        <v>79</v>
      </c>
      <c r="D410">
        <v>-49.5</v>
      </c>
    </row>
    <row r="411" spans="1:4" ht="14.4" x14ac:dyDescent="0.3">
      <c r="A411" s="27">
        <v>45189</v>
      </c>
      <c r="B411" t="s">
        <v>27</v>
      </c>
      <c r="C411" t="s">
        <v>79</v>
      </c>
      <c r="D411">
        <v>-50.16</v>
      </c>
    </row>
    <row r="412" spans="1:4" ht="14.4" x14ac:dyDescent="0.3">
      <c r="A412" s="27">
        <v>45189</v>
      </c>
      <c r="B412" t="s">
        <v>34</v>
      </c>
      <c r="C412" t="s">
        <v>43</v>
      </c>
      <c r="D412">
        <v>2000</v>
      </c>
    </row>
    <row r="413" spans="1:4" ht="14.4" x14ac:dyDescent="0.3">
      <c r="A413" s="27">
        <v>45189</v>
      </c>
      <c r="B413" t="s">
        <v>22</v>
      </c>
      <c r="C413" t="s">
        <v>127</v>
      </c>
      <c r="D413">
        <v>-419</v>
      </c>
    </row>
    <row r="414" spans="1:4" ht="14.4" x14ac:dyDescent="0.3">
      <c r="A414" s="27">
        <v>45189</v>
      </c>
      <c r="B414" t="s">
        <v>24</v>
      </c>
      <c r="C414" t="s">
        <v>149</v>
      </c>
      <c r="D414">
        <v>-235</v>
      </c>
    </row>
    <row r="415" spans="1:4" ht="14.4" x14ac:dyDescent="0.3">
      <c r="A415" s="27">
        <v>45189</v>
      </c>
      <c r="B415" t="s">
        <v>19</v>
      </c>
      <c r="C415" t="s">
        <v>189</v>
      </c>
      <c r="D415">
        <v>-874</v>
      </c>
    </row>
    <row r="416" spans="1:4" ht="14.4" x14ac:dyDescent="0.3">
      <c r="A416" s="27">
        <v>45188</v>
      </c>
      <c r="B416" t="s">
        <v>27</v>
      </c>
      <c r="C416" t="s">
        <v>79</v>
      </c>
      <c r="D416">
        <v>-30.8</v>
      </c>
    </row>
    <row r="417" spans="1:4" ht="14.4" x14ac:dyDescent="0.3">
      <c r="A417" s="27">
        <v>45188</v>
      </c>
      <c r="B417" t="s">
        <v>27</v>
      </c>
      <c r="C417" t="s">
        <v>79</v>
      </c>
      <c r="D417">
        <v>-31.2</v>
      </c>
    </row>
    <row r="418" spans="1:4" ht="14.4" x14ac:dyDescent="0.3">
      <c r="A418" s="27">
        <v>45187</v>
      </c>
      <c r="B418" t="s">
        <v>27</v>
      </c>
      <c r="C418" t="s">
        <v>79</v>
      </c>
      <c r="D418">
        <v>-32.4</v>
      </c>
    </row>
    <row r="419" spans="1:4" ht="14.4" x14ac:dyDescent="0.3">
      <c r="A419" s="27">
        <v>45187</v>
      </c>
      <c r="B419" t="s">
        <v>34</v>
      </c>
      <c r="C419" t="s">
        <v>43</v>
      </c>
      <c r="D419">
        <v>2000</v>
      </c>
    </row>
    <row r="420" spans="1:4" ht="14.4" x14ac:dyDescent="0.3">
      <c r="A420" s="27">
        <v>45187</v>
      </c>
      <c r="B420" t="s">
        <v>27</v>
      </c>
      <c r="C420" t="s">
        <v>79</v>
      </c>
      <c r="D420">
        <v>-31.6</v>
      </c>
    </row>
    <row r="421" spans="1:4" ht="14.4" x14ac:dyDescent="0.3">
      <c r="A421" s="27">
        <v>45187</v>
      </c>
      <c r="B421" t="s">
        <v>19</v>
      </c>
      <c r="C421" t="s">
        <v>190</v>
      </c>
      <c r="D421">
        <v>-767</v>
      </c>
    </row>
    <row r="422" spans="1:4" ht="14.4" x14ac:dyDescent="0.3">
      <c r="A422" s="27">
        <v>45187</v>
      </c>
      <c r="B422" t="s">
        <v>19</v>
      </c>
      <c r="C422" t="s">
        <v>191</v>
      </c>
      <c r="D422">
        <v>-182</v>
      </c>
    </row>
    <row r="423" spans="1:4" ht="14.4" x14ac:dyDescent="0.3">
      <c r="A423" s="27">
        <v>45181</v>
      </c>
      <c r="B423" t="s">
        <v>26</v>
      </c>
      <c r="C423" t="s">
        <v>192</v>
      </c>
      <c r="D423">
        <v>-246.65</v>
      </c>
    </row>
    <row r="424" spans="1:4" ht="14.4" x14ac:dyDescent="0.3">
      <c r="A424" s="27">
        <v>45181</v>
      </c>
      <c r="B424" t="s">
        <v>26</v>
      </c>
      <c r="C424" t="s">
        <v>193</v>
      </c>
      <c r="D424">
        <v>-799</v>
      </c>
    </row>
    <row r="425" spans="1:4" ht="14.4" x14ac:dyDescent="0.3">
      <c r="A425" s="27">
        <v>45181</v>
      </c>
      <c r="B425" t="s">
        <v>27</v>
      </c>
      <c r="C425" t="s">
        <v>79</v>
      </c>
      <c r="D425">
        <v>-50.82</v>
      </c>
    </row>
    <row r="426" spans="1:4" ht="14.4" x14ac:dyDescent="0.3">
      <c r="A426" s="27">
        <v>45181</v>
      </c>
      <c r="B426" t="s">
        <v>21</v>
      </c>
      <c r="C426" t="s">
        <v>194</v>
      </c>
      <c r="D426">
        <v>-144.19999999999999</v>
      </c>
    </row>
    <row r="427" spans="1:4" ht="14.4" x14ac:dyDescent="0.3">
      <c r="A427" s="27">
        <v>45181</v>
      </c>
      <c r="B427" t="s">
        <v>20</v>
      </c>
      <c r="C427" t="s">
        <v>195</v>
      </c>
      <c r="D427">
        <v>-99</v>
      </c>
    </row>
    <row r="428" spans="1:4" ht="14.4" x14ac:dyDescent="0.3">
      <c r="A428" s="27">
        <v>45181</v>
      </c>
      <c r="B428" t="s">
        <v>27</v>
      </c>
      <c r="C428" t="s">
        <v>79</v>
      </c>
      <c r="D428">
        <v>-51.48</v>
      </c>
    </row>
    <row r="429" spans="1:4" ht="14.4" x14ac:dyDescent="0.3">
      <c r="A429" s="27">
        <v>45181</v>
      </c>
      <c r="B429" t="s">
        <v>27</v>
      </c>
      <c r="C429" t="s">
        <v>172</v>
      </c>
      <c r="D429">
        <v>-180</v>
      </c>
    </row>
    <row r="430" spans="1:4" ht="14.4" x14ac:dyDescent="0.3">
      <c r="A430" s="27">
        <v>45180</v>
      </c>
      <c r="B430" t="s">
        <v>19</v>
      </c>
      <c r="C430" t="s">
        <v>196</v>
      </c>
      <c r="D430">
        <v>-803</v>
      </c>
    </row>
    <row r="431" spans="1:4" ht="14.4" x14ac:dyDescent="0.3">
      <c r="A431" s="27">
        <v>45180</v>
      </c>
      <c r="B431" t="s">
        <v>26</v>
      </c>
      <c r="C431" t="s">
        <v>197</v>
      </c>
      <c r="D431">
        <v>-249</v>
      </c>
    </row>
    <row r="432" spans="1:4" ht="14.4" x14ac:dyDescent="0.3">
      <c r="A432" s="27">
        <v>45180</v>
      </c>
      <c r="B432" t="s">
        <v>34</v>
      </c>
      <c r="C432" t="s">
        <v>43</v>
      </c>
      <c r="D432">
        <v>2000</v>
      </c>
    </row>
    <row r="433" spans="1:4" ht="14.4" x14ac:dyDescent="0.3">
      <c r="A433" s="27">
        <v>45180</v>
      </c>
      <c r="B433" t="s">
        <v>26</v>
      </c>
      <c r="C433" t="s">
        <v>198</v>
      </c>
      <c r="D433">
        <v>-470</v>
      </c>
    </row>
    <row r="434" spans="1:4" ht="14.4" x14ac:dyDescent="0.3">
      <c r="A434" s="27">
        <v>45180</v>
      </c>
      <c r="B434" t="s">
        <v>26</v>
      </c>
      <c r="C434" t="s">
        <v>199</v>
      </c>
      <c r="D434">
        <v>-452</v>
      </c>
    </row>
    <row r="435" spans="1:4" ht="14.4" x14ac:dyDescent="0.3">
      <c r="A435" s="27">
        <v>45180</v>
      </c>
      <c r="B435" t="s">
        <v>23</v>
      </c>
      <c r="C435" t="s">
        <v>200</v>
      </c>
      <c r="D435">
        <v>-236</v>
      </c>
    </row>
    <row r="436" spans="1:4" ht="14.4" x14ac:dyDescent="0.3">
      <c r="A436" s="27">
        <v>45180</v>
      </c>
      <c r="B436" t="s">
        <v>21</v>
      </c>
      <c r="C436" t="s">
        <v>116</v>
      </c>
      <c r="D436">
        <v>-123.98</v>
      </c>
    </row>
    <row r="437" spans="1:4" ht="14.4" x14ac:dyDescent="0.3">
      <c r="A437" s="27">
        <v>45180</v>
      </c>
      <c r="B437" t="s">
        <v>27</v>
      </c>
      <c r="C437" t="s">
        <v>79</v>
      </c>
      <c r="D437">
        <v>-93.22</v>
      </c>
    </row>
    <row r="438" spans="1:4" ht="14.4" x14ac:dyDescent="0.3">
      <c r="A438" s="27">
        <v>45180</v>
      </c>
      <c r="B438" t="s">
        <v>23</v>
      </c>
      <c r="C438" t="s">
        <v>95</v>
      </c>
      <c r="D438">
        <v>-199.9</v>
      </c>
    </row>
    <row r="439" spans="1:4" ht="14.4" x14ac:dyDescent="0.3">
      <c r="A439" s="27">
        <v>45180</v>
      </c>
      <c r="B439" t="s">
        <v>34</v>
      </c>
      <c r="C439" t="s">
        <v>43</v>
      </c>
      <c r="D439">
        <v>2000</v>
      </c>
    </row>
    <row r="440" spans="1:4" ht="14.4" x14ac:dyDescent="0.3">
      <c r="A440" s="27">
        <v>45177</v>
      </c>
      <c r="B440" t="s">
        <v>20</v>
      </c>
      <c r="C440" t="s">
        <v>142</v>
      </c>
      <c r="D440">
        <v>-79</v>
      </c>
    </row>
    <row r="441" spans="1:4" ht="14.4" x14ac:dyDescent="0.3">
      <c r="A441" s="27">
        <v>45177</v>
      </c>
      <c r="B441" t="s">
        <v>20</v>
      </c>
      <c r="C441" t="s">
        <v>142</v>
      </c>
      <c r="D441">
        <v>-79</v>
      </c>
    </row>
    <row r="442" spans="1:4" ht="14.4" x14ac:dyDescent="0.3">
      <c r="A442" s="27">
        <v>45177</v>
      </c>
      <c r="B442" t="s">
        <v>20</v>
      </c>
      <c r="C442" t="s">
        <v>142</v>
      </c>
      <c r="D442">
        <v>-79</v>
      </c>
    </row>
    <row r="443" spans="1:4" ht="14.4" x14ac:dyDescent="0.3">
      <c r="A443" s="27">
        <v>45175</v>
      </c>
      <c r="B443" t="s">
        <v>19</v>
      </c>
      <c r="C443" t="s">
        <v>140</v>
      </c>
      <c r="D443">
        <v>-74</v>
      </c>
    </row>
    <row r="444" spans="1:4" ht="14.4" x14ac:dyDescent="0.3">
      <c r="A444" s="27">
        <v>45175</v>
      </c>
      <c r="B444" t="s">
        <v>21</v>
      </c>
      <c r="C444" t="s">
        <v>116</v>
      </c>
      <c r="D444">
        <v>-291.60000000000002</v>
      </c>
    </row>
    <row r="445" spans="1:4" ht="14.4" x14ac:dyDescent="0.3">
      <c r="A445" s="27">
        <v>45173</v>
      </c>
      <c r="B445" t="s">
        <v>27</v>
      </c>
      <c r="C445" t="s">
        <v>79</v>
      </c>
      <c r="D445">
        <v>-34.799999999999997</v>
      </c>
    </row>
    <row r="446" spans="1:4" ht="14.4" x14ac:dyDescent="0.3">
      <c r="A446" s="27">
        <v>45173</v>
      </c>
      <c r="B446" t="s">
        <v>27</v>
      </c>
      <c r="C446" t="s">
        <v>79</v>
      </c>
      <c r="D446">
        <v>-32.4</v>
      </c>
    </row>
    <row r="447" spans="1:4" ht="14.4" x14ac:dyDescent="0.3">
      <c r="A447" s="27">
        <v>45173</v>
      </c>
      <c r="B447" t="s">
        <v>20</v>
      </c>
      <c r="C447" t="s">
        <v>201</v>
      </c>
      <c r="D447">
        <v>-290</v>
      </c>
    </row>
    <row r="448" spans="1:4" ht="14.4" x14ac:dyDescent="0.3">
      <c r="A448" s="27">
        <v>45173</v>
      </c>
      <c r="B448" t="s">
        <v>20</v>
      </c>
      <c r="C448" t="s">
        <v>202</v>
      </c>
      <c r="D448">
        <v>-324</v>
      </c>
    </row>
    <row r="449" spans="1:4" ht="14.4" x14ac:dyDescent="0.3">
      <c r="A449" s="27">
        <v>45173</v>
      </c>
      <c r="B449" t="s">
        <v>26</v>
      </c>
      <c r="C449" t="s">
        <v>203</v>
      </c>
      <c r="D449">
        <v>-90</v>
      </c>
    </row>
    <row r="450" spans="1:4" ht="14.4" x14ac:dyDescent="0.3">
      <c r="A450" s="27">
        <v>45173</v>
      </c>
      <c r="B450" t="s">
        <v>20</v>
      </c>
      <c r="C450" t="s">
        <v>204</v>
      </c>
      <c r="D450">
        <v>-278</v>
      </c>
    </row>
    <row r="451" spans="1:4" ht="14.4" x14ac:dyDescent="0.3">
      <c r="A451" s="27">
        <v>45173</v>
      </c>
      <c r="B451" t="s">
        <v>23</v>
      </c>
      <c r="C451" t="s">
        <v>95</v>
      </c>
      <c r="D451">
        <v>-99.9</v>
      </c>
    </row>
    <row r="452" spans="1:4" ht="14.4" x14ac:dyDescent="0.3">
      <c r="A452" s="27">
        <v>45173</v>
      </c>
      <c r="B452" t="s">
        <v>20</v>
      </c>
      <c r="C452" t="s">
        <v>205</v>
      </c>
      <c r="D452">
        <v>-96</v>
      </c>
    </row>
    <row r="453" spans="1:4" ht="14.4" x14ac:dyDescent="0.3">
      <c r="A453" s="27">
        <v>45173</v>
      </c>
      <c r="B453" t="s">
        <v>20</v>
      </c>
      <c r="C453" t="s">
        <v>206</v>
      </c>
      <c r="D453">
        <v>-314</v>
      </c>
    </row>
    <row r="454" spans="1:4" ht="14.4" x14ac:dyDescent="0.3">
      <c r="A454" s="27">
        <v>45173</v>
      </c>
      <c r="B454" t="s">
        <v>27</v>
      </c>
      <c r="C454" t="s">
        <v>79</v>
      </c>
      <c r="D454">
        <v>-33.6</v>
      </c>
    </row>
    <row r="455" spans="1:4" ht="14.4" x14ac:dyDescent="0.3">
      <c r="A455" s="27">
        <v>45173</v>
      </c>
      <c r="B455" t="s">
        <v>19</v>
      </c>
      <c r="C455" t="s">
        <v>207</v>
      </c>
      <c r="D455">
        <v>-230</v>
      </c>
    </row>
    <row r="456" spans="1:4" ht="14.4" x14ac:dyDescent="0.3">
      <c r="A456" s="27">
        <v>45173</v>
      </c>
      <c r="B456" t="s">
        <v>20</v>
      </c>
      <c r="C456" t="s">
        <v>83</v>
      </c>
      <c r="D456">
        <v>-356</v>
      </c>
    </row>
    <row r="457" spans="1:4" ht="14.4" x14ac:dyDescent="0.3">
      <c r="A457" s="27">
        <v>45173</v>
      </c>
      <c r="B457" t="s">
        <v>34</v>
      </c>
      <c r="C457" t="s">
        <v>43</v>
      </c>
      <c r="D457">
        <v>2000</v>
      </c>
    </row>
    <row r="458" spans="1:4" ht="14.4" x14ac:dyDescent="0.3">
      <c r="A458" s="27">
        <v>45173</v>
      </c>
      <c r="B458" t="s">
        <v>34</v>
      </c>
      <c r="C458" t="s">
        <v>43</v>
      </c>
      <c r="D458">
        <v>1000</v>
      </c>
    </row>
    <row r="459" spans="1:4" ht="14.4" x14ac:dyDescent="0.3">
      <c r="A459" s="27">
        <v>45173</v>
      </c>
      <c r="B459" t="s">
        <v>26</v>
      </c>
      <c r="C459" t="s">
        <v>208</v>
      </c>
      <c r="D459">
        <v>-149</v>
      </c>
    </row>
    <row r="460" spans="1:4" ht="14.4" x14ac:dyDescent="0.3">
      <c r="A460" s="27">
        <v>45173</v>
      </c>
      <c r="B460" t="s">
        <v>19</v>
      </c>
      <c r="C460" t="s">
        <v>209</v>
      </c>
      <c r="D460">
        <v>-50</v>
      </c>
    </row>
    <row r="461" spans="1:4" ht="14.4" x14ac:dyDescent="0.3">
      <c r="A461" s="27">
        <v>45170</v>
      </c>
      <c r="B461" t="s">
        <v>20</v>
      </c>
      <c r="C461" t="s">
        <v>142</v>
      </c>
      <c r="D461">
        <v>-79</v>
      </c>
    </row>
    <row r="462" spans="1:4" ht="14.4" x14ac:dyDescent="0.3">
      <c r="A462" s="27">
        <v>45170</v>
      </c>
      <c r="B462" t="s">
        <v>20</v>
      </c>
      <c r="C462" t="s">
        <v>142</v>
      </c>
      <c r="D462">
        <v>-79</v>
      </c>
    </row>
    <row r="463" spans="1:4" ht="14.4" x14ac:dyDescent="0.3">
      <c r="A463" s="27">
        <v>45170</v>
      </c>
      <c r="B463" t="s">
        <v>20</v>
      </c>
      <c r="C463" t="s">
        <v>142</v>
      </c>
      <c r="D463">
        <v>-79</v>
      </c>
    </row>
    <row r="464" spans="1:4" ht="14.4" x14ac:dyDescent="0.3">
      <c r="A464" s="27">
        <v>45170</v>
      </c>
      <c r="B464" t="s">
        <v>20</v>
      </c>
      <c r="C464" t="s">
        <v>142</v>
      </c>
      <c r="D464">
        <v>-79</v>
      </c>
    </row>
    <row r="465" spans="1:4" ht="14.4" x14ac:dyDescent="0.3">
      <c r="A465" s="27">
        <v>45170</v>
      </c>
      <c r="B465" t="s">
        <v>20</v>
      </c>
      <c r="C465" t="s">
        <v>210</v>
      </c>
      <c r="D465">
        <v>-222.5</v>
      </c>
    </row>
    <row r="466" spans="1:4" ht="14.4" x14ac:dyDescent="0.3">
      <c r="A466" s="27">
        <v>45170</v>
      </c>
      <c r="B466" t="s">
        <v>20</v>
      </c>
      <c r="C466" t="s">
        <v>142</v>
      </c>
      <c r="D466">
        <v>-79</v>
      </c>
    </row>
    <row r="467" spans="1:4" ht="14.4" x14ac:dyDescent="0.3">
      <c r="A467" s="27">
        <v>45169</v>
      </c>
      <c r="B467" t="s">
        <v>21</v>
      </c>
      <c r="C467" t="s">
        <v>129</v>
      </c>
      <c r="D467">
        <v>-194.4</v>
      </c>
    </row>
    <row r="468" spans="1:4" ht="14.4" x14ac:dyDescent="0.3">
      <c r="A468" s="27">
        <v>45169</v>
      </c>
      <c r="B468" t="s">
        <v>34</v>
      </c>
      <c r="C468" t="s">
        <v>43</v>
      </c>
      <c r="D468">
        <v>1000</v>
      </c>
    </row>
    <row r="469" spans="1:4" ht="14.4" x14ac:dyDescent="0.3">
      <c r="A469" s="27">
        <v>45166</v>
      </c>
      <c r="B469" t="s">
        <v>21</v>
      </c>
      <c r="C469" t="s">
        <v>116</v>
      </c>
      <c r="D469">
        <v>-490.2</v>
      </c>
    </row>
    <row r="470" spans="1:4" ht="14.4" x14ac:dyDescent="0.3">
      <c r="A470" s="27">
        <v>45166</v>
      </c>
      <c r="B470" t="s">
        <v>20</v>
      </c>
      <c r="C470" t="s">
        <v>211</v>
      </c>
      <c r="D470">
        <v>-119</v>
      </c>
    </row>
    <row r="471" spans="1:4" ht="14.4" x14ac:dyDescent="0.3">
      <c r="A471" s="27">
        <v>45166</v>
      </c>
      <c r="B471" t="s">
        <v>21</v>
      </c>
      <c r="C471" t="s">
        <v>212</v>
      </c>
      <c r="D471">
        <v>-29.9</v>
      </c>
    </row>
    <row r="472" spans="1:4" ht="14.4" x14ac:dyDescent="0.3">
      <c r="A472" s="27">
        <v>45166</v>
      </c>
      <c r="B472" t="s">
        <v>20</v>
      </c>
      <c r="C472" t="s">
        <v>211</v>
      </c>
      <c r="D472">
        <v>-119</v>
      </c>
    </row>
    <row r="473" spans="1:4" ht="14.4" x14ac:dyDescent="0.3">
      <c r="A473" s="27">
        <v>45163</v>
      </c>
      <c r="B473" t="s">
        <v>23</v>
      </c>
      <c r="C473" t="s">
        <v>141</v>
      </c>
      <c r="D473">
        <v>-916.4</v>
      </c>
    </row>
    <row r="474" spans="1:4" ht="14.4" x14ac:dyDescent="0.3">
      <c r="A474" s="27">
        <v>45163</v>
      </c>
      <c r="B474" t="s">
        <v>20</v>
      </c>
      <c r="C474" t="s">
        <v>142</v>
      </c>
      <c r="D474">
        <v>-79</v>
      </c>
    </row>
    <row r="475" spans="1:4" ht="14.4" x14ac:dyDescent="0.3">
      <c r="A475" s="27">
        <v>45163</v>
      </c>
      <c r="B475" t="s">
        <v>20</v>
      </c>
      <c r="C475" t="s">
        <v>142</v>
      </c>
      <c r="D475">
        <v>-79</v>
      </c>
    </row>
    <row r="476" spans="1:4" ht="14.4" x14ac:dyDescent="0.3">
      <c r="A476" s="27">
        <v>45163</v>
      </c>
      <c r="B476" t="s">
        <v>20</v>
      </c>
      <c r="C476" t="s">
        <v>142</v>
      </c>
      <c r="D476">
        <v>-79</v>
      </c>
    </row>
    <row r="477" spans="1:4" ht="14.4" x14ac:dyDescent="0.3">
      <c r="A477" s="27">
        <v>45163</v>
      </c>
      <c r="B477" t="s">
        <v>20</v>
      </c>
      <c r="C477" t="s">
        <v>142</v>
      </c>
      <c r="D477">
        <v>-79</v>
      </c>
    </row>
    <row r="478" spans="1:4" ht="14.4" x14ac:dyDescent="0.3">
      <c r="A478" s="27">
        <v>45162</v>
      </c>
      <c r="B478" t="s">
        <v>34</v>
      </c>
      <c r="C478" t="s">
        <v>43</v>
      </c>
      <c r="D478">
        <v>2000</v>
      </c>
    </row>
    <row r="479" spans="1:4" ht="14.4" x14ac:dyDescent="0.3">
      <c r="A479" s="27">
        <v>45160</v>
      </c>
      <c r="B479" t="s">
        <v>19</v>
      </c>
      <c r="C479" t="s">
        <v>213</v>
      </c>
      <c r="D479">
        <v>-374</v>
      </c>
    </row>
    <row r="480" spans="1:4" ht="14.4" x14ac:dyDescent="0.3">
      <c r="A480" s="27">
        <v>45159</v>
      </c>
      <c r="B480" t="s">
        <v>21</v>
      </c>
      <c r="C480" t="s">
        <v>116</v>
      </c>
      <c r="D480">
        <v>-471.7</v>
      </c>
    </row>
    <row r="481" spans="1:4" ht="14.4" x14ac:dyDescent="0.3">
      <c r="A481" s="27">
        <v>45159</v>
      </c>
      <c r="B481" t="s">
        <v>34</v>
      </c>
      <c r="C481" t="s">
        <v>43</v>
      </c>
      <c r="D481">
        <v>2000</v>
      </c>
    </row>
    <row r="482" spans="1:4" ht="14.4" x14ac:dyDescent="0.3">
      <c r="A482" s="27">
        <v>45159</v>
      </c>
      <c r="B482" t="s">
        <v>20</v>
      </c>
      <c r="C482" t="s">
        <v>214</v>
      </c>
      <c r="D482">
        <v>-122</v>
      </c>
    </row>
    <row r="483" spans="1:4" ht="14.4" x14ac:dyDescent="0.3">
      <c r="A483" s="27">
        <v>45159</v>
      </c>
      <c r="B483" t="s">
        <v>19</v>
      </c>
      <c r="C483" t="s">
        <v>215</v>
      </c>
      <c r="D483">
        <v>-40</v>
      </c>
    </row>
    <row r="484" spans="1:4" ht="14.4" x14ac:dyDescent="0.3">
      <c r="A484" s="27">
        <v>45159</v>
      </c>
      <c r="B484" t="s">
        <v>20</v>
      </c>
      <c r="C484" t="s">
        <v>216</v>
      </c>
      <c r="D484">
        <v>-310</v>
      </c>
    </row>
    <row r="485" spans="1:4" ht="14.4" x14ac:dyDescent="0.3">
      <c r="A485" s="27">
        <v>45159</v>
      </c>
      <c r="B485" t="s">
        <v>21</v>
      </c>
      <c r="C485" t="s">
        <v>116</v>
      </c>
      <c r="D485">
        <v>-288.36</v>
      </c>
    </row>
    <row r="486" spans="1:4" ht="14.4" x14ac:dyDescent="0.3">
      <c r="A486" s="27">
        <v>45159</v>
      </c>
      <c r="B486" t="s">
        <v>22</v>
      </c>
      <c r="C486" t="s">
        <v>127</v>
      </c>
      <c r="D486">
        <v>-419</v>
      </c>
    </row>
    <row r="487" spans="1:4" ht="14.4" x14ac:dyDescent="0.3">
      <c r="A487" s="27">
        <v>45159</v>
      </c>
      <c r="B487" t="s">
        <v>20</v>
      </c>
      <c r="C487" t="s">
        <v>214</v>
      </c>
      <c r="D487">
        <v>-102</v>
      </c>
    </row>
    <row r="488" spans="1:4" ht="14.4" x14ac:dyDescent="0.3">
      <c r="A488" s="27">
        <v>45156</v>
      </c>
      <c r="B488" t="s">
        <v>20</v>
      </c>
      <c r="C488" t="s">
        <v>142</v>
      </c>
      <c r="D488">
        <v>-79</v>
      </c>
    </row>
    <row r="489" spans="1:4" ht="14.4" x14ac:dyDescent="0.3">
      <c r="A489" s="27">
        <v>45156</v>
      </c>
      <c r="B489" t="s">
        <v>20</v>
      </c>
      <c r="C489" t="s">
        <v>142</v>
      </c>
      <c r="D489">
        <v>-79</v>
      </c>
    </row>
    <row r="490" spans="1:4" ht="14.4" x14ac:dyDescent="0.3">
      <c r="A490" s="27">
        <v>45156</v>
      </c>
      <c r="B490" t="s">
        <v>19</v>
      </c>
      <c r="C490" t="s">
        <v>217</v>
      </c>
      <c r="D490">
        <v>-126</v>
      </c>
    </row>
    <row r="491" spans="1:4" ht="14.4" x14ac:dyDescent="0.3">
      <c r="A491" s="27">
        <v>45156</v>
      </c>
      <c r="B491" t="s">
        <v>20</v>
      </c>
      <c r="C491" t="s">
        <v>142</v>
      </c>
      <c r="D491">
        <v>-79</v>
      </c>
    </row>
    <row r="492" spans="1:4" ht="14.4" x14ac:dyDescent="0.3">
      <c r="A492" s="27">
        <v>45156</v>
      </c>
      <c r="B492" t="s">
        <v>27</v>
      </c>
      <c r="C492" t="s">
        <v>79</v>
      </c>
      <c r="D492">
        <v>-61.38</v>
      </c>
    </row>
    <row r="493" spans="1:4" ht="14.4" x14ac:dyDescent="0.3">
      <c r="A493" s="27">
        <v>45156</v>
      </c>
      <c r="B493" t="s">
        <v>27</v>
      </c>
      <c r="C493" t="s">
        <v>79</v>
      </c>
      <c r="D493">
        <v>-59.4</v>
      </c>
    </row>
    <row r="494" spans="1:4" ht="14.4" x14ac:dyDescent="0.3">
      <c r="A494" s="27">
        <v>45156</v>
      </c>
      <c r="B494" t="s">
        <v>19</v>
      </c>
      <c r="C494" t="s">
        <v>218</v>
      </c>
      <c r="D494">
        <v>-59</v>
      </c>
    </row>
    <row r="495" spans="1:4" ht="14.4" x14ac:dyDescent="0.3">
      <c r="A495" s="27">
        <v>45154</v>
      </c>
      <c r="B495" t="s">
        <v>27</v>
      </c>
      <c r="C495" t="s">
        <v>79</v>
      </c>
      <c r="D495">
        <v>-59.4</v>
      </c>
    </row>
    <row r="496" spans="1:4" ht="14.4" x14ac:dyDescent="0.3">
      <c r="A496" s="27">
        <v>45154</v>
      </c>
      <c r="B496" t="s">
        <v>21</v>
      </c>
      <c r="C496" t="s">
        <v>116</v>
      </c>
      <c r="D496">
        <v>-211.7</v>
      </c>
    </row>
    <row r="497" spans="1:4" ht="14.4" x14ac:dyDescent="0.3">
      <c r="A497" s="27">
        <v>45153</v>
      </c>
      <c r="B497" t="s">
        <v>19</v>
      </c>
      <c r="C497" t="s">
        <v>140</v>
      </c>
      <c r="D497">
        <v>-74</v>
      </c>
    </row>
    <row r="498" spans="1:4" ht="14.4" x14ac:dyDescent="0.3">
      <c r="A498" s="27">
        <v>45153</v>
      </c>
      <c r="B498" t="s">
        <v>27</v>
      </c>
      <c r="C498" t="s">
        <v>79</v>
      </c>
      <c r="D498">
        <v>-61.38</v>
      </c>
    </row>
    <row r="499" spans="1:4" ht="14.4" x14ac:dyDescent="0.3">
      <c r="A499" s="27">
        <v>45152</v>
      </c>
      <c r="B499" t="s">
        <v>34</v>
      </c>
      <c r="C499" t="s">
        <v>43</v>
      </c>
      <c r="D499">
        <v>2000</v>
      </c>
    </row>
    <row r="500" spans="1:4" ht="14.4" x14ac:dyDescent="0.3">
      <c r="A500" s="27">
        <v>45152</v>
      </c>
      <c r="B500" t="s">
        <v>19</v>
      </c>
      <c r="C500" t="s">
        <v>140</v>
      </c>
      <c r="D500">
        <v>-74</v>
      </c>
    </row>
    <row r="501" spans="1:4" ht="14.4" x14ac:dyDescent="0.3">
      <c r="A501" s="27">
        <v>45140</v>
      </c>
      <c r="B501" t="s">
        <v>27</v>
      </c>
      <c r="C501" t="s">
        <v>219</v>
      </c>
      <c r="D501">
        <v>-46.41</v>
      </c>
    </row>
    <row r="502" spans="1:4" ht="14.4" x14ac:dyDescent="0.3">
      <c r="A502" s="27">
        <v>45138</v>
      </c>
      <c r="B502" t="s">
        <v>19</v>
      </c>
      <c r="C502" t="s">
        <v>220</v>
      </c>
      <c r="D502">
        <v>-133.31</v>
      </c>
    </row>
    <row r="503" spans="1:4" ht="14.4" x14ac:dyDescent="0.3">
      <c r="A503" s="27">
        <v>45138</v>
      </c>
      <c r="B503" t="s">
        <v>26</v>
      </c>
      <c r="C503" t="s">
        <v>221</v>
      </c>
      <c r="D503">
        <v>-630.36</v>
      </c>
    </row>
    <row r="504" spans="1:4" ht="14.4" x14ac:dyDescent="0.3">
      <c r="A504" s="27">
        <v>45135</v>
      </c>
      <c r="B504" t="s">
        <v>27</v>
      </c>
      <c r="C504" t="s">
        <v>219</v>
      </c>
      <c r="D504">
        <v>-36.99</v>
      </c>
    </row>
    <row r="505" spans="1:4" ht="14.4" x14ac:dyDescent="0.3">
      <c r="A505" s="27">
        <v>45127</v>
      </c>
      <c r="B505" t="s">
        <v>22</v>
      </c>
      <c r="C505" t="s">
        <v>127</v>
      </c>
      <c r="D505">
        <v>-419</v>
      </c>
    </row>
    <row r="506" spans="1:4" ht="14.4" x14ac:dyDescent="0.3">
      <c r="A506" s="27">
        <v>45124</v>
      </c>
      <c r="B506" t="s">
        <v>27</v>
      </c>
      <c r="C506" t="s">
        <v>79</v>
      </c>
      <c r="D506">
        <v>-41.58</v>
      </c>
    </row>
    <row r="507" spans="1:4" ht="14.4" x14ac:dyDescent="0.3">
      <c r="A507" s="27">
        <v>45124</v>
      </c>
      <c r="B507" t="s">
        <v>20</v>
      </c>
      <c r="C507" t="s">
        <v>222</v>
      </c>
      <c r="D507">
        <v>-150</v>
      </c>
    </row>
    <row r="508" spans="1:4" ht="14.4" x14ac:dyDescent="0.3">
      <c r="A508" s="27">
        <v>45124</v>
      </c>
      <c r="B508" t="s">
        <v>27</v>
      </c>
      <c r="C508" t="s">
        <v>79</v>
      </c>
      <c r="D508">
        <v>-41.58</v>
      </c>
    </row>
    <row r="509" spans="1:4" ht="14.4" x14ac:dyDescent="0.3">
      <c r="A509" s="27">
        <v>45124</v>
      </c>
      <c r="B509" t="s">
        <v>20</v>
      </c>
      <c r="C509" t="s">
        <v>223</v>
      </c>
      <c r="D509">
        <v>-132</v>
      </c>
    </row>
    <row r="510" spans="1:4" ht="14.4" x14ac:dyDescent="0.3">
      <c r="A510" s="27">
        <v>45124</v>
      </c>
      <c r="B510" t="s">
        <v>20</v>
      </c>
      <c r="C510" t="s">
        <v>205</v>
      </c>
      <c r="D510">
        <v>-260</v>
      </c>
    </row>
    <row r="511" spans="1:4" ht="14.4" x14ac:dyDescent="0.3">
      <c r="A511" s="27">
        <v>45124</v>
      </c>
      <c r="B511" t="s">
        <v>20</v>
      </c>
      <c r="C511" t="s">
        <v>223</v>
      </c>
      <c r="D511">
        <v>-264</v>
      </c>
    </row>
    <row r="512" spans="1:4" ht="14.4" x14ac:dyDescent="0.3">
      <c r="A512" s="27">
        <v>45124</v>
      </c>
      <c r="B512" t="s">
        <v>21</v>
      </c>
      <c r="C512" t="s">
        <v>224</v>
      </c>
      <c r="D512">
        <v>-32</v>
      </c>
    </row>
    <row r="513" spans="1:4" ht="14.4" x14ac:dyDescent="0.3">
      <c r="A513" s="27">
        <v>45124</v>
      </c>
      <c r="B513" t="s">
        <v>27</v>
      </c>
      <c r="C513" t="s">
        <v>79</v>
      </c>
      <c r="D513">
        <v>-73.16</v>
      </c>
    </row>
    <row r="514" spans="1:4" ht="14.4" x14ac:dyDescent="0.3">
      <c r="A514" s="27">
        <v>45121</v>
      </c>
      <c r="B514" t="s">
        <v>20</v>
      </c>
      <c r="C514" t="s">
        <v>142</v>
      </c>
      <c r="D514">
        <v>-79</v>
      </c>
    </row>
    <row r="515" spans="1:4" ht="14.4" x14ac:dyDescent="0.3">
      <c r="A515" s="27">
        <v>45121</v>
      </c>
      <c r="B515" t="s">
        <v>20</v>
      </c>
      <c r="C515" t="s">
        <v>142</v>
      </c>
      <c r="D515">
        <v>-79</v>
      </c>
    </row>
    <row r="516" spans="1:4" ht="14.4" x14ac:dyDescent="0.3">
      <c r="A516" s="27">
        <v>45121</v>
      </c>
      <c r="B516" t="s">
        <v>20</v>
      </c>
      <c r="C516" t="s">
        <v>142</v>
      </c>
      <c r="D516">
        <v>-79</v>
      </c>
    </row>
    <row r="517" spans="1:4" ht="14.4" x14ac:dyDescent="0.3">
      <c r="A517" s="27">
        <v>45121</v>
      </c>
      <c r="B517" t="s">
        <v>20</v>
      </c>
      <c r="C517" t="s">
        <v>142</v>
      </c>
      <c r="D517">
        <v>-79</v>
      </c>
    </row>
    <row r="518" spans="1:4" ht="14.4" x14ac:dyDescent="0.3">
      <c r="A518" s="27">
        <v>45121</v>
      </c>
      <c r="B518" t="s">
        <v>34</v>
      </c>
      <c r="C518" t="s">
        <v>43</v>
      </c>
      <c r="D518">
        <v>2000</v>
      </c>
    </row>
    <row r="519" spans="1:4" ht="14.4" x14ac:dyDescent="0.3">
      <c r="A519" s="27">
        <v>45121</v>
      </c>
      <c r="B519" t="s">
        <v>20</v>
      </c>
      <c r="C519" t="s">
        <v>142</v>
      </c>
      <c r="D519">
        <v>-79</v>
      </c>
    </row>
    <row r="520" spans="1:4" ht="14.4" x14ac:dyDescent="0.3">
      <c r="A520" s="27">
        <v>45121</v>
      </c>
      <c r="B520" t="s">
        <v>27</v>
      </c>
      <c r="C520" t="s">
        <v>79</v>
      </c>
      <c r="D520">
        <v>-42.9</v>
      </c>
    </row>
    <row r="521" spans="1:4" ht="14.4" x14ac:dyDescent="0.3">
      <c r="A521" s="27">
        <v>45121</v>
      </c>
      <c r="B521" t="s">
        <v>27</v>
      </c>
      <c r="C521" t="s">
        <v>79</v>
      </c>
      <c r="D521">
        <v>-42.24</v>
      </c>
    </row>
    <row r="522" spans="1:4" ht="14.4" x14ac:dyDescent="0.3">
      <c r="A522" s="27">
        <v>45121</v>
      </c>
      <c r="B522" t="s">
        <v>19</v>
      </c>
      <c r="C522" t="s">
        <v>217</v>
      </c>
      <c r="D522">
        <v>-164</v>
      </c>
    </row>
    <row r="523" spans="1:4" ht="14.4" x14ac:dyDescent="0.3">
      <c r="A523" s="27">
        <v>45120</v>
      </c>
      <c r="B523" t="s">
        <v>21</v>
      </c>
      <c r="C523" t="s">
        <v>171</v>
      </c>
      <c r="D523">
        <v>-59.8</v>
      </c>
    </row>
    <row r="524" spans="1:4" ht="14.4" x14ac:dyDescent="0.3">
      <c r="A524" s="27">
        <v>45118</v>
      </c>
      <c r="B524" t="s">
        <v>27</v>
      </c>
      <c r="C524" t="s">
        <v>79</v>
      </c>
      <c r="D524">
        <v>-44.22</v>
      </c>
    </row>
    <row r="525" spans="1:4" ht="14.4" x14ac:dyDescent="0.3">
      <c r="A525" s="27">
        <v>45118</v>
      </c>
      <c r="B525" t="s">
        <v>27</v>
      </c>
      <c r="C525" t="s">
        <v>79</v>
      </c>
      <c r="D525">
        <v>-43.56</v>
      </c>
    </row>
    <row r="526" spans="1:4" ht="14.4" x14ac:dyDescent="0.3">
      <c r="A526" s="27">
        <v>45118</v>
      </c>
      <c r="B526" t="s">
        <v>20</v>
      </c>
      <c r="C526" t="s">
        <v>225</v>
      </c>
      <c r="D526">
        <v>-110</v>
      </c>
    </row>
    <row r="527" spans="1:4" ht="14.4" x14ac:dyDescent="0.3">
      <c r="A527" s="27">
        <v>45118</v>
      </c>
      <c r="B527" t="s">
        <v>20</v>
      </c>
      <c r="C527" t="s">
        <v>225</v>
      </c>
      <c r="D527">
        <v>-110</v>
      </c>
    </row>
    <row r="528" spans="1:4" ht="14.4" x14ac:dyDescent="0.3">
      <c r="A528" s="27">
        <v>45117</v>
      </c>
      <c r="B528" t="s">
        <v>20</v>
      </c>
      <c r="C528" t="s">
        <v>142</v>
      </c>
      <c r="D528">
        <v>-158</v>
      </c>
    </row>
    <row r="529" spans="1:4" ht="14.4" x14ac:dyDescent="0.3">
      <c r="A529" s="27">
        <v>45117</v>
      </c>
      <c r="B529" t="s">
        <v>20</v>
      </c>
      <c r="C529" t="s">
        <v>112</v>
      </c>
      <c r="D529">
        <v>-124</v>
      </c>
    </row>
    <row r="530" spans="1:4" ht="14.4" x14ac:dyDescent="0.3">
      <c r="A530" s="27">
        <v>45117</v>
      </c>
      <c r="B530" t="s">
        <v>20</v>
      </c>
      <c r="C530" t="s">
        <v>142</v>
      </c>
      <c r="D530">
        <v>-99</v>
      </c>
    </row>
    <row r="531" spans="1:4" ht="14.4" x14ac:dyDescent="0.3">
      <c r="A531" s="27">
        <v>45117</v>
      </c>
      <c r="B531" t="s">
        <v>27</v>
      </c>
      <c r="C531" t="s">
        <v>79</v>
      </c>
      <c r="D531">
        <v>-44.22</v>
      </c>
    </row>
    <row r="532" spans="1:4" ht="14.4" x14ac:dyDescent="0.3">
      <c r="A532" s="27">
        <v>45117</v>
      </c>
      <c r="B532" t="s">
        <v>19</v>
      </c>
      <c r="C532" t="s">
        <v>226</v>
      </c>
      <c r="D532">
        <v>-265</v>
      </c>
    </row>
    <row r="533" spans="1:4" ht="14.4" x14ac:dyDescent="0.3">
      <c r="A533" s="27">
        <v>45117</v>
      </c>
      <c r="B533" t="s">
        <v>20</v>
      </c>
      <c r="C533" t="s">
        <v>112</v>
      </c>
      <c r="D533">
        <v>-109</v>
      </c>
    </row>
    <row r="534" spans="1:4" ht="14.4" x14ac:dyDescent="0.3">
      <c r="A534" s="27">
        <v>45117</v>
      </c>
      <c r="B534" t="s">
        <v>21</v>
      </c>
      <c r="C534" t="s">
        <v>128</v>
      </c>
      <c r="D534">
        <v>-125.7</v>
      </c>
    </row>
    <row r="535" spans="1:4" ht="14.4" x14ac:dyDescent="0.3">
      <c r="A535" s="27">
        <v>45117</v>
      </c>
      <c r="B535" t="s">
        <v>34</v>
      </c>
      <c r="C535" t="s">
        <v>43</v>
      </c>
      <c r="D535">
        <v>2000</v>
      </c>
    </row>
    <row r="536" spans="1:4" ht="14.4" x14ac:dyDescent="0.3">
      <c r="A536" s="27">
        <v>45117</v>
      </c>
      <c r="B536" t="s">
        <v>27</v>
      </c>
      <c r="C536" t="s">
        <v>79</v>
      </c>
      <c r="D536">
        <v>-27.2</v>
      </c>
    </row>
    <row r="537" spans="1:4" ht="14.4" x14ac:dyDescent="0.3">
      <c r="A537" s="27">
        <v>45117</v>
      </c>
      <c r="B537" t="s">
        <v>27</v>
      </c>
      <c r="C537" t="s">
        <v>79</v>
      </c>
      <c r="D537">
        <v>-27.6</v>
      </c>
    </row>
    <row r="538" spans="1:4" ht="14.4" x14ac:dyDescent="0.3">
      <c r="A538" s="27">
        <v>45117</v>
      </c>
      <c r="B538" t="s">
        <v>19</v>
      </c>
      <c r="C538" t="s">
        <v>189</v>
      </c>
      <c r="D538">
        <v>-354</v>
      </c>
    </row>
    <row r="539" spans="1:4" ht="14.4" x14ac:dyDescent="0.3">
      <c r="A539" s="27">
        <v>45114</v>
      </c>
      <c r="B539" t="s">
        <v>21</v>
      </c>
      <c r="C539" t="s">
        <v>92</v>
      </c>
      <c r="D539">
        <v>-350.9</v>
      </c>
    </row>
    <row r="540" spans="1:4" ht="14.4" x14ac:dyDescent="0.3">
      <c r="A540" s="27">
        <v>45114</v>
      </c>
      <c r="B540" t="s">
        <v>20</v>
      </c>
      <c r="C540" t="s">
        <v>227</v>
      </c>
      <c r="D540">
        <v>-310</v>
      </c>
    </row>
    <row r="541" spans="1:4" ht="14.4" x14ac:dyDescent="0.3">
      <c r="A541" s="27">
        <v>45113</v>
      </c>
      <c r="B541" t="s">
        <v>27</v>
      </c>
      <c r="C541" t="s">
        <v>79</v>
      </c>
      <c r="D541">
        <v>-44.22</v>
      </c>
    </row>
    <row r="542" spans="1:4" ht="14.4" x14ac:dyDescent="0.3">
      <c r="A542" s="27">
        <v>45112</v>
      </c>
      <c r="B542" t="s">
        <v>27</v>
      </c>
      <c r="C542" t="s">
        <v>79</v>
      </c>
      <c r="D542">
        <v>-44.88</v>
      </c>
    </row>
    <row r="543" spans="1:4" ht="14.4" x14ac:dyDescent="0.3">
      <c r="A543" s="27">
        <v>45112</v>
      </c>
      <c r="B543" t="s">
        <v>34</v>
      </c>
      <c r="C543" t="s">
        <v>43</v>
      </c>
      <c r="D543">
        <v>2000</v>
      </c>
    </row>
    <row r="544" spans="1:4" ht="14.4" x14ac:dyDescent="0.3">
      <c r="A544" s="27">
        <v>45112</v>
      </c>
      <c r="B544" t="s">
        <v>19</v>
      </c>
      <c r="C544" t="s">
        <v>228</v>
      </c>
      <c r="D544">
        <v>-159</v>
      </c>
    </row>
    <row r="545" spans="1:4" ht="14.4" x14ac:dyDescent="0.3">
      <c r="A545" s="27">
        <v>45111</v>
      </c>
      <c r="B545" t="s">
        <v>27</v>
      </c>
      <c r="C545" t="s">
        <v>79</v>
      </c>
      <c r="D545">
        <v>-46.2</v>
      </c>
    </row>
    <row r="546" spans="1:4" ht="14.4" x14ac:dyDescent="0.3">
      <c r="A546" s="27">
        <v>45111</v>
      </c>
      <c r="B546" t="s">
        <v>27</v>
      </c>
      <c r="C546" t="s">
        <v>79</v>
      </c>
      <c r="D546">
        <v>-47.52</v>
      </c>
    </row>
    <row r="547" spans="1:4" ht="14.4" x14ac:dyDescent="0.3">
      <c r="A547" s="27">
        <v>45111</v>
      </c>
      <c r="B547" t="s">
        <v>27</v>
      </c>
      <c r="C547" t="s">
        <v>79</v>
      </c>
      <c r="D547">
        <v>-46.86</v>
      </c>
    </row>
    <row r="548" spans="1:4" ht="14.4" x14ac:dyDescent="0.3">
      <c r="A548" s="27">
        <v>45111</v>
      </c>
      <c r="B548" t="s">
        <v>27</v>
      </c>
      <c r="C548" t="s">
        <v>79</v>
      </c>
      <c r="D548">
        <v>-45.54</v>
      </c>
    </row>
    <row r="549" spans="1:4" ht="14.4" x14ac:dyDescent="0.3">
      <c r="A549" s="27">
        <v>45111</v>
      </c>
      <c r="B549" t="s">
        <v>27</v>
      </c>
      <c r="C549" t="s">
        <v>79</v>
      </c>
      <c r="D549">
        <v>-48.18</v>
      </c>
    </row>
    <row r="550" spans="1:4" ht="14.4" x14ac:dyDescent="0.3">
      <c r="A550" s="27">
        <v>45110</v>
      </c>
      <c r="B550" t="s">
        <v>19</v>
      </c>
      <c r="C550" t="s">
        <v>229</v>
      </c>
      <c r="D550">
        <v>-1135</v>
      </c>
    </row>
    <row r="551" spans="1:4" ht="14.4" x14ac:dyDescent="0.3">
      <c r="A551" s="27">
        <v>45110</v>
      </c>
      <c r="B551" t="s">
        <v>19</v>
      </c>
      <c r="C551" t="s">
        <v>230</v>
      </c>
      <c r="D551">
        <v>-1217</v>
      </c>
    </row>
    <row r="552" spans="1:4" ht="14.4" x14ac:dyDescent="0.3">
      <c r="A552" s="27">
        <v>45110</v>
      </c>
      <c r="B552" t="s">
        <v>19</v>
      </c>
      <c r="C552" t="s">
        <v>231</v>
      </c>
      <c r="D552">
        <v>-147</v>
      </c>
    </row>
    <row r="553" spans="1:4" ht="14.4" x14ac:dyDescent="0.3">
      <c r="A553" s="27">
        <v>45110</v>
      </c>
      <c r="B553" t="s">
        <v>20</v>
      </c>
      <c r="C553" t="s">
        <v>142</v>
      </c>
      <c r="D553">
        <v>-99</v>
      </c>
    </row>
    <row r="554" spans="1:4" ht="14.4" x14ac:dyDescent="0.3">
      <c r="A554" s="27">
        <v>45110</v>
      </c>
      <c r="B554" t="s">
        <v>24</v>
      </c>
      <c r="C554" t="s">
        <v>149</v>
      </c>
      <c r="D554">
        <v>-120</v>
      </c>
    </row>
    <row r="555" spans="1:4" ht="14.4" x14ac:dyDescent="0.3">
      <c r="A555" s="27">
        <v>45110</v>
      </c>
      <c r="B555" t="s">
        <v>24</v>
      </c>
      <c r="C555" t="s">
        <v>149</v>
      </c>
      <c r="D555">
        <v>-125</v>
      </c>
    </row>
    <row r="556" spans="1:4" ht="14.4" x14ac:dyDescent="0.3">
      <c r="A556" s="27">
        <v>45110</v>
      </c>
      <c r="B556" t="s">
        <v>24</v>
      </c>
      <c r="C556" t="s">
        <v>149</v>
      </c>
      <c r="D556">
        <v>-108</v>
      </c>
    </row>
    <row r="557" spans="1:4" ht="14.4" x14ac:dyDescent="0.3">
      <c r="A557" s="27">
        <v>45110</v>
      </c>
      <c r="B557" t="s">
        <v>19</v>
      </c>
      <c r="C557" t="s">
        <v>140</v>
      </c>
      <c r="D557">
        <v>-69</v>
      </c>
    </row>
    <row r="558" spans="1:4" ht="14.4" x14ac:dyDescent="0.3">
      <c r="A558" s="27">
        <v>45110</v>
      </c>
      <c r="B558" t="s">
        <v>34</v>
      </c>
      <c r="C558" t="s">
        <v>43</v>
      </c>
      <c r="D558">
        <v>2000</v>
      </c>
    </row>
    <row r="559" spans="1:4" ht="14.4" x14ac:dyDescent="0.3">
      <c r="A559" s="27">
        <v>45110</v>
      </c>
      <c r="B559" t="s">
        <v>20</v>
      </c>
      <c r="C559" t="s">
        <v>232</v>
      </c>
      <c r="D559">
        <v>-170</v>
      </c>
    </row>
    <row r="560" spans="1:4" ht="14.4" x14ac:dyDescent="0.3">
      <c r="A560" s="27">
        <v>45107</v>
      </c>
      <c r="B560" t="s">
        <v>20</v>
      </c>
      <c r="C560" t="s">
        <v>233</v>
      </c>
      <c r="D560">
        <v>-114</v>
      </c>
    </row>
    <row r="561" spans="1:4" ht="14.4" x14ac:dyDescent="0.3">
      <c r="A561" s="27">
        <v>45107</v>
      </c>
      <c r="B561" t="s">
        <v>20</v>
      </c>
      <c r="C561" t="s">
        <v>233</v>
      </c>
      <c r="D561">
        <v>-114</v>
      </c>
    </row>
    <row r="562" spans="1:4" ht="14.4" x14ac:dyDescent="0.3">
      <c r="A562" s="27">
        <v>45107</v>
      </c>
      <c r="B562" t="s">
        <v>20</v>
      </c>
      <c r="C562" t="s">
        <v>142</v>
      </c>
      <c r="D562">
        <v>-79</v>
      </c>
    </row>
    <row r="563" spans="1:4" ht="14.4" x14ac:dyDescent="0.3">
      <c r="A563" s="27">
        <v>45106</v>
      </c>
      <c r="B563" t="s">
        <v>27</v>
      </c>
      <c r="C563" t="s">
        <v>79</v>
      </c>
      <c r="D563">
        <v>-47.52</v>
      </c>
    </row>
    <row r="564" spans="1:4" ht="14.4" x14ac:dyDescent="0.3">
      <c r="A564" s="27">
        <v>45105</v>
      </c>
      <c r="B564" t="s">
        <v>19</v>
      </c>
      <c r="C564" t="s">
        <v>234</v>
      </c>
      <c r="D564">
        <v>-105</v>
      </c>
    </row>
    <row r="565" spans="1:4" ht="14.4" x14ac:dyDescent="0.3">
      <c r="A565" s="27">
        <v>45105</v>
      </c>
      <c r="B565" t="s">
        <v>27</v>
      </c>
      <c r="C565" t="s">
        <v>79</v>
      </c>
      <c r="D565">
        <v>-48.18</v>
      </c>
    </row>
    <row r="566" spans="1:4" ht="14.4" x14ac:dyDescent="0.3">
      <c r="A566" s="27">
        <v>45104</v>
      </c>
      <c r="B566" t="s">
        <v>27</v>
      </c>
      <c r="C566" t="s">
        <v>235</v>
      </c>
      <c r="D566">
        <v>-883.24</v>
      </c>
    </row>
    <row r="567" spans="1:4" ht="14.4" x14ac:dyDescent="0.3">
      <c r="A567" s="27">
        <v>45104</v>
      </c>
      <c r="B567" t="s">
        <v>27</v>
      </c>
      <c r="C567" t="s">
        <v>236</v>
      </c>
      <c r="D567">
        <v>-279.33999999999997</v>
      </c>
    </row>
    <row r="568" spans="1:4" ht="14.4" x14ac:dyDescent="0.3">
      <c r="A568" s="27">
        <v>45104</v>
      </c>
      <c r="B568" t="s">
        <v>21</v>
      </c>
      <c r="C568" t="s">
        <v>129</v>
      </c>
      <c r="D568">
        <v>-465.7</v>
      </c>
    </row>
    <row r="569" spans="1:4" ht="14.4" x14ac:dyDescent="0.3">
      <c r="A569" s="27">
        <v>45103</v>
      </c>
      <c r="B569" t="s">
        <v>27</v>
      </c>
      <c r="C569" t="s">
        <v>79</v>
      </c>
      <c r="D569">
        <v>-30.4</v>
      </c>
    </row>
    <row r="570" spans="1:4" ht="14.4" x14ac:dyDescent="0.3">
      <c r="A570" s="27">
        <v>45103</v>
      </c>
      <c r="B570" t="s">
        <v>20</v>
      </c>
      <c r="C570" t="s">
        <v>205</v>
      </c>
      <c r="D570">
        <v>-192</v>
      </c>
    </row>
    <row r="571" spans="1:4" ht="14.4" x14ac:dyDescent="0.3">
      <c r="A571" s="27">
        <v>45103</v>
      </c>
      <c r="B571" t="s">
        <v>20</v>
      </c>
      <c r="C571" t="s">
        <v>237</v>
      </c>
      <c r="D571">
        <v>-109</v>
      </c>
    </row>
    <row r="572" spans="1:4" ht="14.4" x14ac:dyDescent="0.3">
      <c r="A572" s="27">
        <v>45103</v>
      </c>
      <c r="B572" t="s">
        <v>20</v>
      </c>
      <c r="C572" t="s">
        <v>123</v>
      </c>
      <c r="D572">
        <v>-278</v>
      </c>
    </row>
    <row r="573" spans="1:4" ht="14.4" x14ac:dyDescent="0.3">
      <c r="A573" s="27">
        <v>45103</v>
      </c>
      <c r="B573" t="s">
        <v>19</v>
      </c>
      <c r="C573" t="s">
        <v>238</v>
      </c>
      <c r="D573">
        <v>-192</v>
      </c>
    </row>
    <row r="574" spans="1:4" ht="14.4" x14ac:dyDescent="0.3">
      <c r="A574" s="27">
        <v>45103</v>
      </c>
      <c r="B574" t="s">
        <v>20</v>
      </c>
      <c r="C574" t="s">
        <v>123</v>
      </c>
      <c r="D574">
        <v>-99</v>
      </c>
    </row>
    <row r="575" spans="1:4" ht="14.4" x14ac:dyDescent="0.3">
      <c r="A575" s="27">
        <v>45103</v>
      </c>
      <c r="B575" t="s">
        <v>20</v>
      </c>
      <c r="C575" t="s">
        <v>239</v>
      </c>
      <c r="D575">
        <v>-119</v>
      </c>
    </row>
    <row r="576" spans="1:4" ht="14.4" x14ac:dyDescent="0.3">
      <c r="A576" s="27">
        <v>45103</v>
      </c>
      <c r="B576" t="s">
        <v>20</v>
      </c>
      <c r="C576" t="s">
        <v>240</v>
      </c>
      <c r="D576">
        <v>-235</v>
      </c>
    </row>
    <row r="577" spans="1:4" ht="14.4" x14ac:dyDescent="0.3">
      <c r="A577" s="27">
        <v>45103</v>
      </c>
      <c r="B577" t="s">
        <v>20</v>
      </c>
      <c r="C577" t="s">
        <v>205</v>
      </c>
      <c r="D577">
        <v>-96</v>
      </c>
    </row>
    <row r="578" spans="1:4" ht="14.4" x14ac:dyDescent="0.3">
      <c r="A578" s="27">
        <v>45103</v>
      </c>
      <c r="B578" t="s">
        <v>34</v>
      </c>
      <c r="C578" t="s">
        <v>43</v>
      </c>
      <c r="D578">
        <v>2000</v>
      </c>
    </row>
    <row r="579" spans="1:4" ht="14.4" x14ac:dyDescent="0.3">
      <c r="A579" s="27">
        <v>45103</v>
      </c>
      <c r="B579" t="s">
        <v>34</v>
      </c>
      <c r="C579" t="s">
        <v>43</v>
      </c>
      <c r="D579">
        <v>2000</v>
      </c>
    </row>
    <row r="580" spans="1:4" ht="14.4" x14ac:dyDescent="0.3">
      <c r="A580" s="27">
        <v>45103</v>
      </c>
      <c r="B580" t="s">
        <v>20</v>
      </c>
      <c r="C580" t="s">
        <v>241</v>
      </c>
      <c r="D580">
        <v>-180</v>
      </c>
    </row>
    <row r="581" spans="1:4" ht="14.4" x14ac:dyDescent="0.3">
      <c r="A581" s="27">
        <v>45100</v>
      </c>
      <c r="B581" t="s">
        <v>21</v>
      </c>
      <c r="C581" t="s">
        <v>92</v>
      </c>
      <c r="D581">
        <v>-501.53</v>
      </c>
    </row>
    <row r="582" spans="1:4" ht="14.4" x14ac:dyDescent="0.3">
      <c r="A582" s="27">
        <v>45100</v>
      </c>
      <c r="B582" t="s">
        <v>20</v>
      </c>
      <c r="C582" t="s">
        <v>233</v>
      </c>
      <c r="D582">
        <v>-114</v>
      </c>
    </row>
    <row r="583" spans="1:4" ht="14.4" x14ac:dyDescent="0.3">
      <c r="A583" s="27">
        <v>45100</v>
      </c>
      <c r="B583" t="s">
        <v>19</v>
      </c>
      <c r="C583" t="s">
        <v>242</v>
      </c>
      <c r="D583">
        <v>-98</v>
      </c>
    </row>
    <row r="584" spans="1:4" ht="14.4" x14ac:dyDescent="0.3">
      <c r="A584" s="27">
        <v>45100</v>
      </c>
      <c r="B584" t="s">
        <v>20</v>
      </c>
      <c r="C584" t="s">
        <v>233</v>
      </c>
      <c r="D584">
        <v>-114</v>
      </c>
    </row>
    <row r="585" spans="1:4" ht="14.4" x14ac:dyDescent="0.3">
      <c r="A585" s="27">
        <v>45100</v>
      </c>
      <c r="B585" t="s">
        <v>20</v>
      </c>
      <c r="C585" t="s">
        <v>233</v>
      </c>
      <c r="D585">
        <v>-114</v>
      </c>
    </row>
    <row r="586" spans="1:4" ht="14.4" x14ac:dyDescent="0.3">
      <c r="A586" s="27">
        <v>45099</v>
      </c>
      <c r="B586" t="s">
        <v>27</v>
      </c>
      <c r="C586" t="s">
        <v>79</v>
      </c>
      <c r="D586">
        <v>-49.5</v>
      </c>
    </row>
    <row r="587" spans="1:4" ht="14.4" x14ac:dyDescent="0.3">
      <c r="A587" s="27">
        <v>45098</v>
      </c>
      <c r="B587" t="s">
        <v>34</v>
      </c>
      <c r="C587" t="s">
        <v>43</v>
      </c>
      <c r="D587">
        <v>2000</v>
      </c>
    </row>
    <row r="588" spans="1:4" ht="14.4" x14ac:dyDescent="0.3">
      <c r="A588" s="27">
        <v>45098</v>
      </c>
      <c r="B588" t="s">
        <v>27</v>
      </c>
      <c r="C588" t="s">
        <v>79</v>
      </c>
      <c r="D588">
        <v>-50.16</v>
      </c>
    </row>
    <row r="589" spans="1:4" ht="14.4" x14ac:dyDescent="0.3">
      <c r="A589" s="27">
        <v>45098</v>
      </c>
      <c r="B589" t="s">
        <v>19</v>
      </c>
      <c r="C589" t="s">
        <v>243</v>
      </c>
      <c r="D589">
        <v>-129</v>
      </c>
    </row>
    <row r="590" spans="1:4" ht="14.4" x14ac:dyDescent="0.3">
      <c r="A590" s="27">
        <v>45098</v>
      </c>
      <c r="B590" t="s">
        <v>27</v>
      </c>
      <c r="C590" t="s">
        <v>244</v>
      </c>
      <c r="D590">
        <v>-1512.69</v>
      </c>
    </row>
    <row r="591" spans="1:4" ht="14.4" x14ac:dyDescent="0.3">
      <c r="A591" s="27">
        <v>45098</v>
      </c>
      <c r="B591" t="s">
        <v>27</v>
      </c>
      <c r="C591" t="s">
        <v>245</v>
      </c>
      <c r="D591">
        <v>-729.73</v>
      </c>
    </row>
    <row r="592" spans="1:4" ht="14.4" x14ac:dyDescent="0.3">
      <c r="A592" s="27">
        <v>45097</v>
      </c>
      <c r="B592" t="s">
        <v>21</v>
      </c>
      <c r="C592" t="s">
        <v>246</v>
      </c>
      <c r="D592">
        <v>-14.2</v>
      </c>
    </row>
    <row r="593" spans="1:4" ht="14.4" x14ac:dyDescent="0.3">
      <c r="A593" s="27">
        <v>45097</v>
      </c>
      <c r="B593" t="s">
        <v>27</v>
      </c>
      <c r="C593" t="s">
        <v>79</v>
      </c>
      <c r="D593">
        <v>-69</v>
      </c>
    </row>
    <row r="594" spans="1:4" ht="14.4" x14ac:dyDescent="0.3">
      <c r="A594" s="27">
        <v>45097</v>
      </c>
      <c r="B594" t="s">
        <v>19</v>
      </c>
      <c r="C594" t="s">
        <v>247</v>
      </c>
      <c r="D594">
        <v>-89.91</v>
      </c>
    </row>
    <row r="595" spans="1:4" ht="14.4" x14ac:dyDescent="0.3">
      <c r="A595" s="27">
        <v>45097</v>
      </c>
      <c r="B595" t="s">
        <v>20</v>
      </c>
      <c r="C595" t="s">
        <v>248</v>
      </c>
      <c r="D595">
        <v>-544.20000000000005</v>
      </c>
    </row>
    <row r="596" spans="1:4" ht="14.4" x14ac:dyDescent="0.3">
      <c r="A596" s="27">
        <v>45097</v>
      </c>
      <c r="B596" t="s">
        <v>34</v>
      </c>
      <c r="C596" t="s">
        <v>43</v>
      </c>
      <c r="D596">
        <v>2000</v>
      </c>
    </row>
    <row r="597" spans="1:4" ht="14.4" x14ac:dyDescent="0.3">
      <c r="A597" s="27">
        <v>45097</v>
      </c>
      <c r="B597" t="s">
        <v>22</v>
      </c>
      <c r="C597" t="s">
        <v>127</v>
      </c>
      <c r="D597">
        <v>-419</v>
      </c>
    </row>
    <row r="598" spans="1:4" ht="14.4" x14ac:dyDescent="0.3">
      <c r="A598" s="27">
        <v>45096</v>
      </c>
      <c r="B598" t="s">
        <v>34</v>
      </c>
      <c r="C598" t="s">
        <v>43</v>
      </c>
      <c r="D598">
        <v>2000</v>
      </c>
    </row>
    <row r="599" spans="1:4" ht="14.4" x14ac:dyDescent="0.3">
      <c r="A599" s="27">
        <v>45096</v>
      </c>
      <c r="B599" t="s">
        <v>20</v>
      </c>
      <c r="C599" t="s">
        <v>249</v>
      </c>
      <c r="D599">
        <v>-81.63</v>
      </c>
    </row>
    <row r="600" spans="1:4" ht="14.4" x14ac:dyDescent="0.3">
      <c r="A600" s="27">
        <v>45096</v>
      </c>
      <c r="B600" t="s">
        <v>20</v>
      </c>
      <c r="C600" t="s">
        <v>248</v>
      </c>
      <c r="D600">
        <v>-224.78</v>
      </c>
    </row>
    <row r="601" spans="1:4" ht="14.4" x14ac:dyDescent="0.3">
      <c r="A601" s="27">
        <v>45096</v>
      </c>
      <c r="B601" t="s">
        <v>19</v>
      </c>
      <c r="C601" t="s">
        <v>250</v>
      </c>
      <c r="D601">
        <v>-624</v>
      </c>
    </row>
    <row r="602" spans="1:4" ht="14.4" x14ac:dyDescent="0.3">
      <c r="A602" s="27">
        <v>45096</v>
      </c>
      <c r="B602" t="s">
        <v>27</v>
      </c>
      <c r="C602" t="s">
        <v>79</v>
      </c>
      <c r="D602">
        <v>-69.92</v>
      </c>
    </row>
    <row r="603" spans="1:4" ht="14.4" x14ac:dyDescent="0.3">
      <c r="A603" s="27">
        <v>45096</v>
      </c>
      <c r="B603" t="s">
        <v>34</v>
      </c>
      <c r="C603" t="s">
        <v>43</v>
      </c>
      <c r="D603">
        <v>2000</v>
      </c>
    </row>
    <row r="604" spans="1:4" ht="14.4" x14ac:dyDescent="0.3">
      <c r="A604" s="27">
        <v>45096</v>
      </c>
      <c r="B604" t="s">
        <v>23</v>
      </c>
      <c r="C604" t="s">
        <v>251</v>
      </c>
      <c r="D604">
        <v>-35</v>
      </c>
    </row>
    <row r="605" spans="1:4" ht="14.4" x14ac:dyDescent="0.3">
      <c r="A605" s="27">
        <v>45096</v>
      </c>
      <c r="B605" t="s">
        <v>21</v>
      </c>
      <c r="C605" t="s">
        <v>252</v>
      </c>
      <c r="D605">
        <v>-44.36</v>
      </c>
    </row>
    <row r="606" spans="1:4" ht="14.4" x14ac:dyDescent="0.3">
      <c r="A606" s="27">
        <v>45096</v>
      </c>
      <c r="B606" t="s">
        <v>19</v>
      </c>
      <c r="C606" t="s">
        <v>253</v>
      </c>
      <c r="D606">
        <v>-1365.24</v>
      </c>
    </row>
    <row r="607" spans="1:4" ht="14.4" x14ac:dyDescent="0.3">
      <c r="A607" s="27">
        <v>45096</v>
      </c>
      <c r="B607" t="s">
        <v>26</v>
      </c>
      <c r="C607" t="s">
        <v>254</v>
      </c>
      <c r="D607">
        <v>-355.98</v>
      </c>
    </row>
    <row r="608" spans="1:4" ht="14.4" x14ac:dyDescent="0.3">
      <c r="A608" s="27">
        <v>45096</v>
      </c>
      <c r="B608" t="s">
        <v>27</v>
      </c>
      <c r="C608" t="s">
        <v>255</v>
      </c>
      <c r="D608">
        <v>-1436.22</v>
      </c>
    </row>
    <row r="609" spans="1:4" ht="14.4" x14ac:dyDescent="0.3">
      <c r="A609" s="27">
        <v>45096</v>
      </c>
      <c r="B609" t="s">
        <v>27</v>
      </c>
      <c r="C609" t="s">
        <v>79</v>
      </c>
      <c r="D609">
        <v>-50.16</v>
      </c>
    </row>
    <row r="610" spans="1:4" ht="14.4" x14ac:dyDescent="0.3">
      <c r="A610" s="27">
        <v>45093</v>
      </c>
      <c r="B610" t="s">
        <v>20</v>
      </c>
      <c r="C610" t="s">
        <v>233</v>
      </c>
      <c r="D610">
        <v>-114</v>
      </c>
    </row>
    <row r="611" spans="1:4" ht="14.4" x14ac:dyDescent="0.3">
      <c r="A611" s="27">
        <v>45093</v>
      </c>
      <c r="B611" t="s">
        <v>20</v>
      </c>
      <c r="C611" t="s">
        <v>233</v>
      </c>
      <c r="D611">
        <v>-108</v>
      </c>
    </row>
    <row r="612" spans="1:4" ht="14.4" x14ac:dyDescent="0.3">
      <c r="A612" s="27">
        <v>45093</v>
      </c>
      <c r="B612" t="s">
        <v>27</v>
      </c>
      <c r="C612" t="s">
        <v>79</v>
      </c>
      <c r="D612">
        <v>-30.4</v>
      </c>
    </row>
    <row r="613" spans="1:4" ht="14.4" x14ac:dyDescent="0.3">
      <c r="A613" s="27">
        <v>45093</v>
      </c>
      <c r="B613" t="s">
        <v>19</v>
      </c>
      <c r="C613" t="s">
        <v>256</v>
      </c>
      <c r="D613">
        <v>-141</v>
      </c>
    </row>
    <row r="614" spans="1:4" ht="14.4" x14ac:dyDescent="0.3">
      <c r="A614" s="27">
        <v>45093</v>
      </c>
      <c r="B614" t="s">
        <v>20</v>
      </c>
      <c r="C614" t="s">
        <v>233</v>
      </c>
      <c r="D614">
        <v>-108</v>
      </c>
    </row>
    <row r="615" spans="1:4" ht="14.4" x14ac:dyDescent="0.3">
      <c r="A615" s="27">
        <v>45092</v>
      </c>
      <c r="B615" t="s">
        <v>19</v>
      </c>
      <c r="C615" t="s">
        <v>140</v>
      </c>
      <c r="D615">
        <v>-60</v>
      </c>
    </row>
    <row r="616" spans="1:4" ht="14.4" x14ac:dyDescent="0.3">
      <c r="A616" s="27">
        <v>45091</v>
      </c>
      <c r="B616" t="s">
        <v>24</v>
      </c>
      <c r="C616" t="s">
        <v>149</v>
      </c>
      <c r="D616">
        <v>-240</v>
      </c>
    </row>
    <row r="617" spans="1:4" ht="14.4" x14ac:dyDescent="0.3">
      <c r="A617" s="27">
        <v>45090</v>
      </c>
      <c r="B617" t="s">
        <v>34</v>
      </c>
      <c r="C617" t="s">
        <v>43</v>
      </c>
      <c r="D617">
        <v>2000</v>
      </c>
    </row>
    <row r="618" spans="1:4" ht="14.4" x14ac:dyDescent="0.3">
      <c r="A618" s="27">
        <v>45090</v>
      </c>
      <c r="B618" t="s">
        <v>21</v>
      </c>
      <c r="C618" t="s">
        <v>257</v>
      </c>
      <c r="D618">
        <v>-126</v>
      </c>
    </row>
    <row r="619" spans="1:4" ht="14.4" x14ac:dyDescent="0.3">
      <c r="A619" s="27">
        <v>45090</v>
      </c>
      <c r="B619" t="s">
        <v>21</v>
      </c>
      <c r="C619" t="s">
        <v>258</v>
      </c>
      <c r="D619">
        <v>-23.6</v>
      </c>
    </row>
    <row r="620" spans="1:4" ht="14.4" x14ac:dyDescent="0.3">
      <c r="A620" s="27">
        <v>45089</v>
      </c>
      <c r="B620" t="s">
        <v>19</v>
      </c>
      <c r="C620" t="s">
        <v>140</v>
      </c>
      <c r="D620">
        <v>-60</v>
      </c>
    </row>
    <row r="621" spans="1:4" ht="14.4" x14ac:dyDescent="0.3">
      <c r="A621" s="27">
        <v>45089</v>
      </c>
      <c r="B621" t="s">
        <v>24</v>
      </c>
      <c r="C621" t="s">
        <v>149</v>
      </c>
      <c r="D621">
        <v>-240</v>
      </c>
    </row>
    <row r="622" spans="1:4" ht="14.4" x14ac:dyDescent="0.3">
      <c r="A622" s="27">
        <v>45089</v>
      </c>
      <c r="B622" t="s">
        <v>19</v>
      </c>
      <c r="C622" t="s">
        <v>259</v>
      </c>
      <c r="D622">
        <v>-122</v>
      </c>
    </row>
    <row r="623" spans="1:4" ht="14.4" x14ac:dyDescent="0.3">
      <c r="A623" s="27">
        <v>45089</v>
      </c>
      <c r="B623" t="s">
        <v>24</v>
      </c>
      <c r="C623" t="s">
        <v>149</v>
      </c>
      <c r="D623">
        <v>-240</v>
      </c>
    </row>
    <row r="624" spans="1:4" ht="14.4" x14ac:dyDescent="0.3">
      <c r="A624" s="27">
        <v>45086</v>
      </c>
      <c r="B624" t="s">
        <v>19</v>
      </c>
      <c r="C624" t="s">
        <v>119</v>
      </c>
      <c r="D624">
        <v>-159</v>
      </c>
    </row>
    <row r="625" spans="1:4" ht="14.4" x14ac:dyDescent="0.3">
      <c r="A625" s="27">
        <v>45086</v>
      </c>
      <c r="B625" t="s">
        <v>27</v>
      </c>
      <c r="C625" t="s">
        <v>79</v>
      </c>
      <c r="D625">
        <v>-89.68</v>
      </c>
    </row>
    <row r="626" spans="1:4" ht="14.4" x14ac:dyDescent="0.3">
      <c r="A626" s="27">
        <v>45086</v>
      </c>
      <c r="B626" t="s">
        <v>27</v>
      </c>
      <c r="C626" t="s">
        <v>236</v>
      </c>
      <c r="D626">
        <v>-599</v>
      </c>
    </row>
    <row r="627" spans="1:4" ht="14.4" x14ac:dyDescent="0.3">
      <c r="A627" s="27">
        <v>45085</v>
      </c>
      <c r="B627" t="s">
        <v>34</v>
      </c>
      <c r="C627" t="s">
        <v>43</v>
      </c>
      <c r="D627">
        <v>2000</v>
      </c>
    </row>
    <row r="628" spans="1:4" ht="14.4" x14ac:dyDescent="0.3">
      <c r="A628" s="27">
        <v>45084</v>
      </c>
      <c r="B628" t="s">
        <v>19</v>
      </c>
      <c r="C628" t="s">
        <v>243</v>
      </c>
      <c r="D628">
        <v>-129</v>
      </c>
    </row>
    <row r="629" spans="1:4" ht="14.4" x14ac:dyDescent="0.3">
      <c r="A629" s="27">
        <v>45084</v>
      </c>
      <c r="B629" t="s">
        <v>27</v>
      </c>
      <c r="C629" t="s">
        <v>79</v>
      </c>
      <c r="D629">
        <v>-52.14</v>
      </c>
    </row>
    <row r="630" spans="1:4" ht="14.4" x14ac:dyDescent="0.3">
      <c r="A630" s="27">
        <v>45084</v>
      </c>
      <c r="B630" t="s">
        <v>27</v>
      </c>
      <c r="C630" t="s">
        <v>79</v>
      </c>
      <c r="D630">
        <v>-50.82</v>
      </c>
    </row>
    <row r="631" spans="1:4" ht="14.4" x14ac:dyDescent="0.3">
      <c r="A631" s="27">
        <v>45084</v>
      </c>
      <c r="B631" t="s">
        <v>21</v>
      </c>
      <c r="C631" t="s">
        <v>171</v>
      </c>
      <c r="D631">
        <v>-298.10000000000002</v>
      </c>
    </row>
    <row r="632" spans="1:4" ht="14.4" x14ac:dyDescent="0.3">
      <c r="A632" s="27">
        <v>45084</v>
      </c>
      <c r="B632" t="s">
        <v>27</v>
      </c>
      <c r="C632" t="s">
        <v>79</v>
      </c>
      <c r="D632">
        <v>-51.48</v>
      </c>
    </row>
    <row r="633" spans="1:4" ht="14.4" x14ac:dyDescent="0.3">
      <c r="A633" s="27">
        <v>45083</v>
      </c>
      <c r="B633" t="s">
        <v>20</v>
      </c>
      <c r="C633" t="s">
        <v>260</v>
      </c>
      <c r="D633">
        <v>-182</v>
      </c>
    </row>
    <row r="634" spans="1:4" ht="14.4" x14ac:dyDescent="0.3">
      <c r="A634" s="27">
        <v>45083</v>
      </c>
      <c r="B634" t="s">
        <v>20</v>
      </c>
      <c r="C634" t="s">
        <v>261</v>
      </c>
      <c r="D634">
        <v>-182</v>
      </c>
    </row>
    <row r="635" spans="1:4" ht="14.4" x14ac:dyDescent="0.3">
      <c r="A635" s="27">
        <v>45082</v>
      </c>
      <c r="B635" t="s">
        <v>20</v>
      </c>
      <c r="C635" t="s">
        <v>262</v>
      </c>
      <c r="D635">
        <v>-233.14</v>
      </c>
    </row>
    <row r="636" spans="1:4" ht="14.4" x14ac:dyDescent="0.3">
      <c r="A636" s="27">
        <v>45082</v>
      </c>
      <c r="B636" t="s">
        <v>22</v>
      </c>
      <c r="C636" t="s">
        <v>263</v>
      </c>
      <c r="D636">
        <v>-10.36</v>
      </c>
    </row>
    <row r="637" spans="1:4" ht="14.4" x14ac:dyDescent="0.3">
      <c r="A637" s="27">
        <v>45082</v>
      </c>
      <c r="B637" t="s">
        <v>20</v>
      </c>
      <c r="C637" t="s">
        <v>264</v>
      </c>
      <c r="D637">
        <v>-192.02</v>
      </c>
    </row>
    <row r="638" spans="1:4" ht="14.4" x14ac:dyDescent="0.3">
      <c r="A638" s="27">
        <v>45082</v>
      </c>
      <c r="B638" t="s">
        <v>19</v>
      </c>
      <c r="C638" t="s">
        <v>265</v>
      </c>
      <c r="D638">
        <v>-59.32</v>
      </c>
    </row>
    <row r="639" spans="1:4" ht="14.4" x14ac:dyDescent="0.3">
      <c r="A639" s="27">
        <v>45082</v>
      </c>
      <c r="B639" t="s">
        <v>19</v>
      </c>
      <c r="C639" t="s">
        <v>266</v>
      </c>
      <c r="D639">
        <v>-461.04</v>
      </c>
    </row>
    <row r="640" spans="1:4" ht="14.4" x14ac:dyDescent="0.3">
      <c r="A640" s="27">
        <v>45082</v>
      </c>
      <c r="B640" t="s">
        <v>19</v>
      </c>
      <c r="C640" t="s">
        <v>267</v>
      </c>
      <c r="D640">
        <v>-154</v>
      </c>
    </row>
    <row r="641" spans="1:4" ht="14.4" x14ac:dyDescent="0.3">
      <c r="A641" s="27">
        <v>45082</v>
      </c>
      <c r="B641" t="s">
        <v>20</v>
      </c>
      <c r="C641" t="s">
        <v>268</v>
      </c>
      <c r="D641">
        <v>-236.76</v>
      </c>
    </row>
    <row r="642" spans="1:4" ht="14.4" x14ac:dyDescent="0.3">
      <c r="A642" s="27">
        <v>45082</v>
      </c>
      <c r="B642" t="s">
        <v>20</v>
      </c>
      <c r="C642" t="s">
        <v>269</v>
      </c>
      <c r="D642">
        <v>-35.75</v>
      </c>
    </row>
    <row r="643" spans="1:4" ht="14.4" x14ac:dyDescent="0.3">
      <c r="A643" s="27">
        <v>45082</v>
      </c>
      <c r="B643" t="s">
        <v>34</v>
      </c>
      <c r="C643" t="s">
        <v>43</v>
      </c>
      <c r="D643">
        <v>2000</v>
      </c>
    </row>
    <row r="644" spans="1:4" ht="14.4" x14ac:dyDescent="0.3">
      <c r="A644" s="27">
        <v>45082</v>
      </c>
      <c r="B644" t="s">
        <v>26</v>
      </c>
      <c r="C644" t="s">
        <v>270</v>
      </c>
      <c r="D644">
        <v>-66.83</v>
      </c>
    </row>
    <row r="645" spans="1:4" ht="14.4" x14ac:dyDescent="0.3">
      <c r="A645" s="27">
        <v>45082</v>
      </c>
      <c r="B645" t="s">
        <v>27</v>
      </c>
      <c r="C645" t="s">
        <v>172</v>
      </c>
      <c r="D645">
        <v>-230</v>
      </c>
    </row>
    <row r="646" spans="1:4" ht="14.4" x14ac:dyDescent="0.3">
      <c r="A646" s="27">
        <v>45082</v>
      </c>
      <c r="B646" t="s">
        <v>19</v>
      </c>
      <c r="C646" t="s">
        <v>271</v>
      </c>
      <c r="D646">
        <v>-313.97000000000003</v>
      </c>
    </row>
    <row r="647" spans="1:4" ht="14.4" x14ac:dyDescent="0.3">
      <c r="A647" s="27">
        <v>45082</v>
      </c>
      <c r="B647" t="s">
        <v>19</v>
      </c>
      <c r="C647" t="s">
        <v>272</v>
      </c>
      <c r="D647">
        <v>-245.07</v>
      </c>
    </row>
    <row r="648" spans="1:4" ht="14.4" x14ac:dyDescent="0.3">
      <c r="A648" s="27">
        <v>45082</v>
      </c>
      <c r="B648" t="s">
        <v>19</v>
      </c>
      <c r="C648" t="s">
        <v>273</v>
      </c>
      <c r="D648">
        <v>-202.06</v>
      </c>
    </row>
    <row r="649" spans="1:4" ht="14.4" x14ac:dyDescent="0.3">
      <c r="A649" s="27">
        <v>45082</v>
      </c>
      <c r="B649" t="s">
        <v>19</v>
      </c>
      <c r="C649" t="s">
        <v>274</v>
      </c>
      <c r="D649">
        <v>-414.48</v>
      </c>
    </row>
    <row r="650" spans="1:4" ht="14.4" x14ac:dyDescent="0.3">
      <c r="A650" s="27">
        <v>45078</v>
      </c>
      <c r="B650" t="s">
        <v>20</v>
      </c>
      <c r="C650" t="s">
        <v>275</v>
      </c>
      <c r="D650">
        <v>-34.1</v>
      </c>
    </row>
    <row r="651" spans="1:4" ht="14.4" x14ac:dyDescent="0.3">
      <c r="A651" s="27">
        <v>45077</v>
      </c>
      <c r="B651" t="s">
        <v>20</v>
      </c>
      <c r="C651" t="s">
        <v>80</v>
      </c>
      <c r="D651">
        <v>-95</v>
      </c>
    </row>
    <row r="652" spans="1:4" ht="14.4" x14ac:dyDescent="0.3">
      <c r="A652" s="27">
        <v>45077</v>
      </c>
      <c r="B652" t="s">
        <v>27</v>
      </c>
      <c r="C652" t="s">
        <v>172</v>
      </c>
      <c r="D652">
        <v>-230</v>
      </c>
    </row>
    <row r="653" spans="1:4" ht="14.4" x14ac:dyDescent="0.3">
      <c r="A653" s="27">
        <v>45077</v>
      </c>
      <c r="B653" t="s">
        <v>19</v>
      </c>
      <c r="C653" t="s">
        <v>87</v>
      </c>
      <c r="D653">
        <v>-100</v>
      </c>
    </row>
    <row r="654" spans="1:4" ht="14.4" x14ac:dyDescent="0.3">
      <c r="A654" s="27">
        <v>45077</v>
      </c>
      <c r="B654" t="s">
        <v>22</v>
      </c>
      <c r="C654" t="s">
        <v>276</v>
      </c>
      <c r="D654">
        <v>-399</v>
      </c>
    </row>
    <row r="655" spans="1:4" ht="14.4" x14ac:dyDescent="0.3">
      <c r="A655" s="27">
        <v>45077</v>
      </c>
      <c r="B655" t="s">
        <v>34</v>
      </c>
      <c r="C655" t="s">
        <v>43</v>
      </c>
      <c r="D655">
        <v>2000</v>
      </c>
    </row>
    <row r="656" spans="1:4" ht="14.4" x14ac:dyDescent="0.3">
      <c r="A656" s="27">
        <v>45076</v>
      </c>
      <c r="B656" t="s">
        <v>27</v>
      </c>
      <c r="C656" t="s">
        <v>79</v>
      </c>
      <c r="D656">
        <v>-30.8</v>
      </c>
    </row>
    <row r="657" spans="1:4" ht="14.4" x14ac:dyDescent="0.3">
      <c r="A657" s="27">
        <v>45076</v>
      </c>
      <c r="B657" t="s">
        <v>27</v>
      </c>
      <c r="C657" t="s">
        <v>79</v>
      </c>
      <c r="D657">
        <v>-31.6</v>
      </c>
    </row>
    <row r="658" spans="1:4" ht="14.4" x14ac:dyDescent="0.3">
      <c r="A658" s="27">
        <v>45076</v>
      </c>
      <c r="B658" t="s">
        <v>19</v>
      </c>
      <c r="C658" t="s">
        <v>277</v>
      </c>
      <c r="D658">
        <v>-1213</v>
      </c>
    </row>
    <row r="659" spans="1:4" ht="14.4" x14ac:dyDescent="0.3">
      <c r="A659" s="27">
        <v>45076</v>
      </c>
      <c r="B659" t="s">
        <v>27</v>
      </c>
      <c r="C659" t="s">
        <v>79</v>
      </c>
      <c r="D659">
        <v>-54.78</v>
      </c>
    </row>
    <row r="660" spans="1:4" ht="14.4" x14ac:dyDescent="0.3">
      <c r="A660" s="27">
        <v>45076</v>
      </c>
      <c r="B660" t="s">
        <v>23</v>
      </c>
      <c r="C660" t="s">
        <v>278</v>
      </c>
      <c r="D660">
        <v>-138</v>
      </c>
    </row>
    <row r="661" spans="1:4" ht="14.4" x14ac:dyDescent="0.3">
      <c r="A661" s="27">
        <v>45076</v>
      </c>
      <c r="B661" t="s">
        <v>27</v>
      </c>
      <c r="C661" t="s">
        <v>79</v>
      </c>
      <c r="D661">
        <v>-31.2</v>
      </c>
    </row>
    <row r="662" spans="1:4" ht="14.4" x14ac:dyDescent="0.3">
      <c r="A662" s="27">
        <v>45076</v>
      </c>
      <c r="B662" t="s">
        <v>26</v>
      </c>
      <c r="C662" t="s">
        <v>279</v>
      </c>
      <c r="D662">
        <v>-567</v>
      </c>
    </row>
    <row r="663" spans="1:4" ht="14.4" x14ac:dyDescent="0.3">
      <c r="A663" s="27">
        <v>45076</v>
      </c>
      <c r="B663" t="s">
        <v>20</v>
      </c>
      <c r="C663" t="s">
        <v>225</v>
      </c>
      <c r="D663">
        <v>-110</v>
      </c>
    </row>
    <row r="664" spans="1:4" ht="14.4" x14ac:dyDescent="0.3">
      <c r="A664" s="27">
        <v>45076</v>
      </c>
      <c r="B664" t="s">
        <v>27</v>
      </c>
      <c r="C664" t="s">
        <v>79</v>
      </c>
      <c r="D664">
        <v>-54.12</v>
      </c>
    </row>
    <row r="665" spans="1:4" ht="14.4" x14ac:dyDescent="0.3">
      <c r="A665" s="27">
        <v>45076</v>
      </c>
      <c r="B665" t="s">
        <v>27</v>
      </c>
      <c r="C665" t="s">
        <v>79</v>
      </c>
      <c r="D665">
        <v>-52.8</v>
      </c>
    </row>
    <row r="666" spans="1:4" ht="14.4" x14ac:dyDescent="0.3">
      <c r="A666" s="27">
        <v>45076</v>
      </c>
      <c r="B666" t="s">
        <v>27</v>
      </c>
      <c r="C666" t="s">
        <v>79</v>
      </c>
      <c r="D666">
        <v>-53.46</v>
      </c>
    </row>
    <row r="667" spans="1:4" ht="14.4" x14ac:dyDescent="0.3">
      <c r="A667" s="27">
        <v>45076</v>
      </c>
      <c r="B667" t="s">
        <v>27</v>
      </c>
      <c r="C667" t="s">
        <v>79</v>
      </c>
      <c r="D667">
        <v>-31.2</v>
      </c>
    </row>
    <row r="668" spans="1:4" ht="14.4" x14ac:dyDescent="0.3">
      <c r="A668" s="27">
        <v>45076</v>
      </c>
      <c r="B668" t="s">
        <v>20</v>
      </c>
      <c r="C668" t="s">
        <v>225</v>
      </c>
      <c r="D668">
        <v>-110</v>
      </c>
    </row>
    <row r="669" spans="1:4" ht="14.4" x14ac:dyDescent="0.3">
      <c r="A669" s="27">
        <v>45076</v>
      </c>
      <c r="B669" t="s">
        <v>21</v>
      </c>
      <c r="C669" t="s">
        <v>212</v>
      </c>
      <c r="D669">
        <v>-217.6</v>
      </c>
    </row>
    <row r="670" spans="1:4" ht="14.4" x14ac:dyDescent="0.3">
      <c r="A670" s="27">
        <v>45076</v>
      </c>
      <c r="B670" t="s">
        <v>23</v>
      </c>
      <c r="C670" t="s">
        <v>280</v>
      </c>
      <c r="D670">
        <v>-308.3</v>
      </c>
    </row>
    <row r="671" spans="1:4" ht="14.4" x14ac:dyDescent="0.3">
      <c r="A671" s="27">
        <v>45076</v>
      </c>
      <c r="B671" t="s">
        <v>34</v>
      </c>
      <c r="C671" t="s">
        <v>43</v>
      </c>
      <c r="D671">
        <v>2000</v>
      </c>
    </row>
    <row r="672" spans="1:4" ht="14.4" x14ac:dyDescent="0.3">
      <c r="A672" s="27">
        <v>45072</v>
      </c>
      <c r="B672" t="s">
        <v>24</v>
      </c>
      <c r="C672" t="s">
        <v>149</v>
      </c>
      <c r="D672">
        <v>-251</v>
      </c>
    </row>
    <row r="673" spans="1:4" ht="14.4" x14ac:dyDescent="0.3">
      <c r="A673" s="27">
        <v>45072</v>
      </c>
      <c r="B673" t="s">
        <v>20</v>
      </c>
      <c r="C673" t="s">
        <v>142</v>
      </c>
      <c r="D673">
        <v>-79</v>
      </c>
    </row>
    <row r="674" spans="1:4" ht="14.4" x14ac:dyDescent="0.3">
      <c r="A674" s="27">
        <v>45072</v>
      </c>
      <c r="B674" t="s">
        <v>20</v>
      </c>
      <c r="C674" t="s">
        <v>142</v>
      </c>
      <c r="D674">
        <v>-79</v>
      </c>
    </row>
    <row r="675" spans="1:4" ht="14.4" x14ac:dyDescent="0.3">
      <c r="A675" s="27">
        <v>45072</v>
      </c>
      <c r="B675" t="s">
        <v>20</v>
      </c>
      <c r="C675" t="s">
        <v>142</v>
      </c>
      <c r="D675">
        <v>-79</v>
      </c>
    </row>
    <row r="676" spans="1:4" ht="14.4" x14ac:dyDescent="0.3">
      <c r="A676" s="27">
        <v>45072</v>
      </c>
      <c r="B676" t="s">
        <v>20</v>
      </c>
      <c r="C676" t="s">
        <v>281</v>
      </c>
      <c r="D676">
        <v>-322</v>
      </c>
    </row>
    <row r="677" spans="1:4" ht="14.4" x14ac:dyDescent="0.3">
      <c r="A677" s="27">
        <v>45071</v>
      </c>
      <c r="B677" t="s">
        <v>21</v>
      </c>
      <c r="C677" t="s">
        <v>92</v>
      </c>
      <c r="D677">
        <v>-285.2</v>
      </c>
    </row>
    <row r="678" spans="1:4" ht="14.4" x14ac:dyDescent="0.3">
      <c r="A678" s="27">
        <v>45071</v>
      </c>
      <c r="B678" t="s">
        <v>19</v>
      </c>
      <c r="C678" t="s">
        <v>282</v>
      </c>
      <c r="D678">
        <v>-265</v>
      </c>
    </row>
    <row r="679" spans="1:4" ht="14.4" x14ac:dyDescent="0.3">
      <c r="A679" s="27">
        <v>45071</v>
      </c>
      <c r="B679" t="s">
        <v>34</v>
      </c>
      <c r="C679" t="s">
        <v>43</v>
      </c>
      <c r="D679">
        <v>2000</v>
      </c>
    </row>
    <row r="680" spans="1:4" ht="14.4" x14ac:dyDescent="0.3">
      <c r="A680" s="27">
        <v>45070</v>
      </c>
      <c r="B680" t="s">
        <v>27</v>
      </c>
      <c r="C680" t="s">
        <v>79</v>
      </c>
      <c r="D680">
        <v>-33.6</v>
      </c>
    </row>
    <row r="681" spans="1:4" ht="14.4" x14ac:dyDescent="0.3">
      <c r="A681" s="27">
        <v>45069</v>
      </c>
      <c r="B681" t="s">
        <v>19</v>
      </c>
      <c r="C681" t="s">
        <v>191</v>
      </c>
      <c r="D681">
        <v>-141</v>
      </c>
    </row>
    <row r="682" spans="1:4" ht="14.4" x14ac:dyDescent="0.3">
      <c r="A682" s="27">
        <v>45069</v>
      </c>
      <c r="B682" t="s">
        <v>27</v>
      </c>
      <c r="C682" t="s">
        <v>79</v>
      </c>
      <c r="D682">
        <v>-55.44</v>
      </c>
    </row>
    <row r="683" spans="1:4" ht="14.4" x14ac:dyDescent="0.3">
      <c r="A683" s="27">
        <v>45069</v>
      </c>
      <c r="B683" t="s">
        <v>27</v>
      </c>
      <c r="C683" t="s">
        <v>79</v>
      </c>
      <c r="D683">
        <v>-56.1</v>
      </c>
    </row>
    <row r="684" spans="1:4" ht="14.4" x14ac:dyDescent="0.3">
      <c r="A684" s="27">
        <v>45069</v>
      </c>
      <c r="B684" t="s">
        <v>27</v>
      </c>
      <c r="C684" t="s">
        <v>79</v>
      </c>
      <c r="D684">
        <v>-34.4</v>
      </c>
    </row>
    <row r="685" spans="1:4" ht="14.4" x14ac:dyDescent="0.3">
      <c r="A685" s="27">
        <v>45068</v>
      </c>
      <c r="B685" t="s">
        <v>27</v>
      </c>
      <c r="C685" t="s">
        <v>283</v>
      </c>
      <c r="D685">
        <v>-349</v>
      </c>
    </row>
    <row r="686" spans="1:4" ht="14.4" x14ac:dyDescent="0.3">
      <c r="A686" s="27">
        <v>45068</v>
      </c>
      <c r="B686" t="s">
        <v>34</v>
      </c>
      <c r="C686" t="s">
        <v>43</v>
      </c>
      <c r="D686">
        <v>2000</v>
      </c>
    </row>
    <row r="687" spans="1:4" ht="14.4" x14ac:dyDescent="0.3">
      <c r="A687" s="27">
        <v>45068</v>
      </c>
      <c r="B687" t="s">
        <v>19</v>
      </c>
      <c r="C687" t="s">
        <v>243</v>
      </c>
      <c r="D687">
        <v>-129</v>
      </c>
    </row>
    <row r="688" spans="1:4" ht="14.4" x14ac:dyDescent="0.3">
      <c r="A688" s="27">
        <v>45068</v>
      </c>
      <c r="B688" t="s">
        <v>22</v>
      </c>
      <c r="C688" t="s">
        <v>127</v>
      </c>
      <c r="D688">
        <v>-419</v>
      </c>
    </row>
    <row r="689" spans="1:4" ht="14.4" x14ac:dyDescent="0.3">
      <c r="A689" s="27">
        <v>45068</v>
      </c>
      <c r="B689" t="s">
        <v>21</v>
      </c>
      <c r="C689" t="s">
        <v>212</v>
      </c>
      <c r="D689">
        <v>-249.4</v>
      </c>
    </row>
    <row r="690" spans="1:4" ht="14.4" x14ac:dyDescent="0.3">
      <c r="A690" s="27">
        <v>45068</v>
      </c>
      <c r="B690" t="s">
        <v>20</v>
      </c>
      <c r="C690" t="s">
        <v>284</v>
      </c>
      <c r="D690">
        <v>-45</v>
      </c>
    </row>
    <row r="691" spans="1:4" ht="14.4" x14ac:dyDescent="0.3">
      <c r="A691" s="27">
        <v>45068</v>
      </c>
      <c r="B691" t="s">
        <v>21</v>
      </c>
      <c r="C691" t="s">
        <v>129</v>
      </c>
      <c r="D691">
        <v>-294.10000000000002</v>
      </c>
    </row>
    <row r="692" spans="1:4" ht="14.4" x14ac:dyDescent="0.3">
      <c r="A692" s="27">
        <v>45068</v>
      </c>
      <c r="B692" t="s">
        <v>20</v>
      </c>
      <c r="C692" t="s">
        <v>284</v>
      </c>
      <c r="D692">
        <v>-92</v>
      </c>
    </row>
    <row r="693" spans="1:4" ht="14.4" x14ac:dyDescent="0.3">
      <c r="A693" s="27">
        <v>45068</v>
      </c>
      <c r="B693" t="s">
        <v>21</v>
      </c>
      <c r="C693" t="s">
        <v>285</v>
      </c>
      <c r="D693">
        <v>-70.7</v>
      </c>
    </row>
    <row r="694" spans="1:4" ht="14.4" x14ac:dyDescent="0.3">
      <c r="A694" s="27">
        <v>45065</v>
      </c>
      <c r="B694" t="s">
        <v>20</v>
      </c>
      <c r="C694" t="s">
        <v>286</v>
      </c>
      <c r="D694">
        <v>-276</v>
      </c>
    </row>
    <row r="695" spans="1:4" ht="14.4" x14ac:dyDescent="0.3">
      <c r="A695" s="27">
        <v>45065</v>
      </c>
      <c r="B695" t="s">
        <v>20</v>
      </c>
      <c r="C695" t="s">
        <v>286</v>
      </c>
      <c r="D695">
        <v>-196</v>
      </c>
    </row>
    <row r="696" spans="1:4" ht="14.4" x14ac:dyDescent="0.3">
      <c r="A696" s="27">
        <v>45065</v>
      </c>
      <c r="B696" t="s">
        <v>20</v>
      </c>
      <c r="C696" t="s">
        <v>287</v>
      </c>
      <c r="D696">
        <v>-198</v>
      </c>
    </row>
    <row r="697" spans="1:4" ht="14.4" x14ac:dyDescent="0.3">
      <c r="A697" s="27">
        <v>45065</v>
      </c>
      <c r="B697" t="s">
        <v>27</v>
      </c>
      <c r="C697" t="s">
        <v>79</v>
      </c>
      <c r="D697">
        <v>-57.42</v>
      </c>
    </row>
    <row r="698" spans="1:4" ht="14.4" x14ac:dyDescent="0.3">
      <c r="A698" s="27">
        <v>45065</v>
      </c>
      <c r="B698" t="s">
        <v>34</v>
      </c>
      <c r="C698" t="s">
        <v>43</v>
      </c>
      <c r="D698">
        <v>2000</v>
      </c>
    </row>
    <row r="699" spans="1:4" ht="14.4" x14ac:dyDescent="0.3">
      <c r="A699" s="27">
        <v>45065</v>
      </c>
      <c r="B699" t="s">
        <v>21</v>
      </c>
      <c r="C699" t="s">
        <v>285</v>
      </c>
      <c r="D699">
        <v>-620.19000000000005</v>
      </c>
    </row>
    <row r="700" spans="1:4" ht="14.4" x14ac:dyDescent="0.3">
      <c r="A700" s="27">
        <v>45065</v>
      </c>
      <c r="B700" t="s">
        <v>19</v>
      </c>
      <c r="C700" t="s">
        <v>288</v>
      </c>
      <c r="D700">
        <v>-148</v>
      </c>
    </row>
    <row r="701" spans="1:4" ht="14.4" x14ac:dyDescent="0.3">
      <c r="A701" s="27">
        <v>45065</v>
      </c>
      <c r="B701" t="s">
        <v>27</v>
      </c>
      <c r="C701" t="s">
        <v>79</v>
      </c>
      <c r="D701">
        <v>-58.08</v>
      </c>
    </row>
    <row r="702" spans="1:4" ht="14.4" x14ac:dyDescent="0.3">
      <c r="A702" s="27">
        <v>45065</v>
      </c>
      <c r="B702" t="s">
        <v>27</v>
      </c>
      <c r="C702" t="s">
        <v>289</v>
      </c>
      <c r="D702">
        <v>-715.84</v>
      </c>
    </row>
    <row r="703" spans="1:4" ht="14.4" x14ac:dyDescent="0.3">
      <c r="A703" s="27">
        <v>45061</v>
      </c>
      <c r="B703" t="s">
        <v>22</v>
      </c>
      <c r="C703" t="s">
        <v>290</v>
      </c>
      <c r="D703">
        <v>-106</v>
      </c>
    </row>
    <row r="704" spans="1:4" ht="14.4" x14ac:dyDescent="0.3">
      <c r="A704" s="27">
        <v>45061</v>
      </c>
      <c r="B704" t="s">
        <v>20</v>
      </c>
      <c r="C704" t="s">
        <v>216</v>
      </c>
      <c r="D704">
        <v>-101</v>
      </c>
    </row>
    <row r="705" spans="1:4" ht="14.4" x14ac:dyDescent="0.3">
      <c r="A705" s="27">
        <v>45061</v>
      </c>
      <c r="B705" t="s">
        <v>26</v>
      </c>
      <c r="C705" t="s">
        <v>291</v>
      </c>
      <c r="D705">
        <v>-249</v>
      </c>
    </row>
    <row r="706" spans="1:4" ht="14.4" x14ac:dyDescent="0.3">
      <c r="A706" s="27">
        <v>45061</v>
      </c>
      <c r="B706" t="s">
        <v>20</v>
      </c>
      <c r="C706" t="s">
        <v>292</v>
      </c>
      <c r="D706">
        <v>-165</v>
      </c>
    </row>
    <row r="707" spans="1:4" ht="14.4" x14ac:dyDescent="0.3">
      <c r="A707" s="27">
        <v>45061</v>
      </c>
      <c r="B707" t="s">
        <v>34</v>
      </c>
      <c r="C707" t="s">
        <v>43</v>
      </c>
      <c r="D707">
        <v>1000</v>
      </c>
    </row>
    <row r="708" spans="1:4" ht="14.4" x14ac:dyDescent="0.3">
      <c r="A708" s="27">
        <v>45061</v>
      </c>
      <c r="B708" t="s">
        <v>34</v>
      </c>
      <c r="C708" t="s">
        <v>43</v>
      </c>
      <c r="D708">
        <v>1000</v>
      </c>
    </row>
    <row r="709" spans="1:4" ht="14.4" x14ac:dyDescent="0.3">
      <c r="A709" s="27">
        <v>45061</v>
      </c>
      <c r="B709" t="s">
        <v>22</v>
      </c>
      <c r="C709" t="s">
        <v>290</v>
      </c>
      <c r="D709">
        <v>-212</v>
      </c>
    </row>
    <row r="710" spans="1:4" ht="14.4" x14ac:dyDescent="0.3">
      <c r="A710" s="27">
        <v>45061</v>
      </c>
      <c r="B710" t="s">
        <v>27</v>
      </c>
      <c r="C710" t="s">
        <v>79</v>
      </c>
      <c r="D710">
        <v>-59.4</v>
      </c>
    </row>
    <row r="711" spans="1:4" ht="14.4" x14ac:dyDescent="0.3">
      <c r="A711" s="27">
        <v>45061</v>
      </c>
      <c r="B711" t="s">
        <v>26</v>
      </c>
      <c r="C711" t="s">
        <v>293</v>
      </c>
      <c r="D711">
        <v>-539.4</v>
      </c>
    </row>
    <row r="712" spans="1:4" ht="14.4" x14ac:dyDescent="0.3">
      <c r="A712" s="27">
        <v>45061</v>
      </c>
      <c r="B712" t="s">
        <v>21</v>
      </c>
      <c r="C712" t="s">
        <v>129</v>
      </c>
      <c r="D712">
        <v>-350.5</v>
      </c>
    </row>
    <row r="713" spans="1:4" ht="14.4" x14ac:dyDescent="0.3">
      <c r="A713" s="27">
        <v>45061</v>
      </c>
      <c r="B713" t="s">
        <v>19</v>
      </c>
      <c r="C713" t="s">
        <v>294</v>
      </c>
      <c r="D713">
        <v>-797</v>
      </c>
    </row>
    <row r="714" spans="1:4" ht="14.4" x14ac:dyDescent="0.3">
      <c r="A714" s="27">
        <v>45058</v>
      </c>
      <c r="B714" t="s">
        <v>20</v>
      </c>
      <c r="C714" t="s">
        <v>295</v>
      </c>
      <c r="D714">
        <v>-193</v>
      </c>
    </row>
    <row r="715" spans="1:4" ht="14.4" x14ac:dyDescent="0.3">
      <c r="A715" s="27">
        <v>45058</v>
      </c>
      <c r="B715" t="s">
        <v>20</v>
      </c>
      <c r="C715" t="s">
        <v>142</v>
      </c>
      <c r="D715">
        <v>-79</v>
      </c>
    </row>
    <row r="716" spans="1:4" ht="14.4" x14ac:dyDescent="0.3">
      <c r="A716" s="27">
        <v>45058</v>
      </c>
      <c r="B716" t="s">
        <v>34</v>
      </c>
      <c r="C716" t="s">
        <v>43</v>
      </c>
      <c r="D716">
        <v>2000</v>
      </c>
    </row>
    <row r="717" spans="1:4" ht="14.4" x14ac:dyDescent="0.3">
      <c r="A717" s="27">
        <v>45058</v>
      </c>
      <c r="B717" t="s">
        <v>20</v>
      </c>
      <c r="C717" t="s">
        <v>296</v>
      </c>
      <c r="D717">
        <v>-84</v>
      </c>
    </row>
    <row r="718" spans="1:4" ht="14.4" x14ac:dyDescent="0.3">
      <c r="A718" s="27">
        <v>45058</v>
      </c>
      <c r="B718" t="s">
        <v>20</v>
      </c>
      <c r="C718" t="s">
        <v>142</v>
      </c>
      <c r="D718">
        <v>-79</v>
      </c>
    </row>
    <row r="719" spans="1:4" ht="14.4" x14ac:dyDescent="0.3">
      <c r="A719" s="27">
        <v>45058</v>
      </c>
      <c r="B719" t="s">
        <v>19</v>
      </c>
      <c r="C719" t="s">
        <v>297</v>
      </c>
      <c r="D719">
        <v>-139</v>
      </c>
    </row>
    <row r="720" spans="1:4" ht="14.4" x14ac:dyDescent="0.3">
      <c r="A720" s="27">
        <v>45057</v>
      </c>
      <c r="B720" t="s">
        <v>19</v>
      </c>
      <c r="C720" t="s">
        <v>298</v>
      </c>
      <c r="D720">
        <v>-80.099999999999994</v>
      </c>
    </row>
    <row r="721" spans="1:4" ht="14.4" x14ac:dyDescent="0.3">
      <c r="A721" s="27">
        <v>45055</v>
      </c>
      <c r="B721" t="s">
        <v>19</v>
      </c>
      <c r="C721" t="s">
        <v>299</v>
      </c>
      <c r="D721">
        <v>-137</v>
      </c>
    </row>
    <row r="722" spans="1:4" ht="14.4" x14ac:dyDescent="0.3">
      <c r="A722" s="27">
        <v>45055</v>
      </c>
      <c r="B722" t="s">
        <v>19</v>
      </c>
      <c r="C722" t="s">
        <v>87</v>
      </c>
      <c r="D722">
        <v>-196</v>
      </c>
    </row>
    <row r="723" spans="1:4" ht="14.4" x14ac:dyDescent="0.3">
      <c r="A723" s="27">
        <v>45055</v>
      </c>
      <c r="B723" t="s">
        <v>19</v>
      </c>
      <c r="C723" t="s">
        <v>300</v>
      </c>
      <c r="D723">
        <v>-205</v>
      </c>
    </row>
    <row r="724" spans="1:4" ht="14.4" x14ac:dyDescent="0.3">
      <c r="A724" s="27">
        <v>45054</v>
      </c>
      <c r="B724" t="s">
        <v>20</v>
      </c>
      <c r="C724" t="s">
        <v>301</v>
      </c>
      <c r="D724">
        <v>-107</v>
      </c>
    </row>
    <row r="725" spans="1:4" ht="14.4" x14ac:dyDescent="0.3">
      <c r="A725" s="27">
        <v>45054</v>
      </c>
      <c r="B725" t="s">
        <v>20</v>
      </c>
      <c r="C725" t="s">
        <v>301</v>
      </c>
      <c r="D725">
        <v>-107</v>
      </c>
    </row>
    <row r="726" spans="1:4" ht="14.4" x14ac:dyDescent="0.3">
      <c r="A726" s="27">
        <v>45054</v>
      </c>
      <c r="B726" t="s">
        <v>20</v>
      </c>
      <c r="C726" t="s">
        <v>301</v>
      </c>
      <c r="D726">
        <v>-107</v>
      </c>
    </row>
    <row r="727" spans="1:4" ht="14.4" x14ac:dyDescent="0.3">
      <c r="A727" s="27">
        <v>45054</v>
      </c>
      <c r="B727" t="s">
        <v>34</v>
      </c>
      <c r="C727" t="s">
        <v>43</v>
      </c>
      <c r="D727">
        <v>2000</v>
      </c>
    </row>
    <row r="728" spans="1:4" ht="14.4" x14ac:dyDescent="0.3">
      <c r="A728" s="27">
        <v>45054</v>
      </c>
      <c r="B728" t="s">
        <v>27</v>
      </c>
      <c r="C728" t="s">
        <v>79</v>
      </c>
      <c r="D728">
        <v>-36.799999999999997</v>
      </c>
    </row>
    <row r="729" spans="1:4" ht="14.4" x14ac:dyDescent="0.3">
      <c r="A729" s="27">
        <v>45054</v>
      </c>
      <c r="B729" t="s">
        <v>19</v>
      </c>
      <c r="C729" t="s">
        <v>217</v>
      </c>
      <c r="D729">
        <v>-217</v>
      </c>
    </row>
    <row r="730" spans="1:4" ht="14.4" x14ac:dyDescent="0.3">
      <c r="A730" s="27">
        <v>45054</v>
      </c>
      <c r="B730" t="s">
        <v>20</v>
      </c>
      <c r="C730" t="s">
        <v>170</v>
      </c>
      <c r="D730">
        <v>-698</v>
      </c>
    </row>
    <row r="731" spans="1:4" ht="14.4" x14ac:dyDescent="0.3">
      <c r="A731" s="27">
        <v>45051</v>
      </c>
      <c r="B731" t="s">
        <v>20</v>
      </c>
      <c r="C731" t="s">
        <v>142</v>
      </c>
      <c r="D731">
        <v>-76</v>
      </c>
    </row>
    <row r="732" spans="1:4" ht="14.4" x14ac:dyDescent="0.3">
      <c r="A732" s="27">
        <v>45051</v>
      </c>
      <c r="B732" t="s">
        <v>20</v>
      </c>
      <c r="C732" t="s">
        <v>302</v>
      </c>
      <c r="D732">
        <v>-340</v>
      </c>
    </row>
    <row r="733" spans="1:4" ht="14.4" x14ac:dyDescent="0.3">
      <c r="A733" s="27">
        <v>45051</v>
      </c>
      <c r="B733" t="s">
        <v>20</v>
      </c>
      <c r="C733" t="s">
        <v>142</v>
      </c>
      <c r="D733">
        <v>-76</v>
      </c>
    </row>
    <row r="734" spans="1:4" ht="14.4" x14ac:dyDescent="0.3">
      <c r="A734" s="27">
        <v>45051</v>
      </c>
      <c r="B734" t="s">
        <v>20</v>
      </c>
      <c r="C734" t="s">
        <v>302</v>
      </c>
      <c r="D734">
        <v>-245</v>
      </c>
    </row>
    <row r="735" spans="1:4" ht="14.4" x14ac:dyDescent="0.3">
      <c r="A735" s="27">
        <v>45051</v>
      </c>
      <c r="B735" t="s">
        <v>26</v>
      </c>
      <c r="C735" t="s">
        <v>303</v>
      </c>
      <c r="D735">
        <v>-356</v>
      </c>
    </row>
    <row r="736" spans="1:4" ht="14.4" x14ac:dyDescent="0.3">
      <c r="A736" s="27">
        <v>45051</v>
      </c>
      <c r="B736" t="s">
        <v>26</v>
      </c>
      <c r="C736" t="s">
        <v>303</v>
      </c>
      <c r="D736">
        <v>-102</v>
      </c>
    </row>
    <row r="737" spans="1:4" ht="14.4" x14ac:dyDescent="0.3">
      <c r="A737" s="27">
        <v>45051</v>
      </c>
      <c r="B737" t="s">
        <v>20</v>
      </c>
      <c r="C737" t="s">
        <v>142</v>
      </c>
      <c r="D737">
        <v>-76</v>
      </c>
    </row>
    <row r="738" spans="1:4" ht="14.4" x14ac:dyDescent="0.3">
      <c r="A738" s="27">
        <v>45051</v>
      </c>
      <c r="B738" t="s">
        <v>20</v>
      </c>
      <c r="C738" t="s">
        <v>302</v>
      </c>
      <c r="D738">
        <v>-125</v>
      </c>
    </row>
    <row r="739" spans="1:4" ht="14.4" x14ac:dyDescent="0.3">
      <c r="A739" s="27">
        <v>45051</v>
      </c>
      <c r="B739" t="s">
        <v>19</v>
      </c>
      <c r="C739" t="s">
        <v>304</v>
      </c>
      <c r="D739">
        <v>-236</v>
      </c>
    </row>
    <row r="740" spans="1:4" ht="14.4" x14ac:dyDescent="0.3">
      <c r="A740" s="27">
        <v>45050</v>
      </c>
      <c r="B740" t="s">
        <v>19</v>
      </c>
      <c r="C740" t="s">
        <v>305</v>
      </c>
      <c r="D740">
        <v>-86</v>
      </c>
    </row>
    <row r="741" spans="1:4" ht="14.4" x14ac:dyDescent="0.3">
      <c r="A741" s="27">
        <v>45049</v>
      </c>
      <c r="B741" t="s">
        <v>34</v>
      </c>
      <c r="C741" t="s">
        <v>43</v>
      </c>
      <c r="D741">
        <v>1000</v>
      </c>
    </row>
    <row r="742" spans="1:4" ht="14.4" x14ac:dyDescent="0.3">
      <c r="A742" s="27">
        <v>45049</v>
      </c>
      <c r="B742" t="s">
        <v>21</v>
      </c>
      <c r="C742" t="s">
        <v>285</v>
      </c>
      <c r="D742">
        <v>-108</v>
      </c>
    </row>
    <row r="743" spans="1:4" ht="14.4" x14ac:dyDescent="0.3">
      <c r="A743" s="27">
        <v>45049</v>
      </c>
      <c r="B743" t="s">
        <v>27</v>
      </c>
      <c r="C743" t="s">
        <v>79</v>
      </c>
      <c r="D743">
        <v>-37.6</v>
      </c>
    </row>
    <row r="744" spans="1:4" ht="14.4" x14ac:dyDescent="0.3">
      <c r="A744" s="27">
        <v>45049</v>
      </c>
      <c r="B744" t="s">
        <v>21</v>
      </c>
      <c r="C744" t="s">
        <v>129</v>
      </c>
      <c r="D744">
        <v>-290.60000000000002</v>
      </c>
    </row>
    <row r="745" spans="1:4" ht="14.4" x14ac:dyDescent="0.3">
      <c r="A745" s="27">
        <v>45048</v>
      </c>
      <c r="B745" t="s">
        <v>20</v>
      </c>
      <c r="C745" t="s">
        <v>306</v>
      </c>
      <c r="D745">
        <v>-98</v>
      </c>
    </row>
    <row r="746" spans="1:4" ht="14.4" x14ac:dyDescent="0.3">
      <c r="A746" s="27">
        <v>45048</v>
      </c>
      <c r="B746" t="s">
        <v>20</v>
      </c>
      <c r="C746" t="s">
        <v>307</v>
      </c>
      <c r="D746">
        <v>-198</v>
      </c>
    </row>
    <row r="747" spans="1:4" ht="14.4" x14ac:dyDescent="0.3">
      <c r="A747" s="27">
        <v>45048</v>
      </c>
      <c r="B747" t="s">
        <v>19</v>
      </c>
      <c r="C747" t="s">
        <v>308</v>
      </c>
      <c r="D747">
        <v>-100</v>
      </c>
    </row>
    <row r="748" spans="1:4" ht="14.4" x14ac:dyDescent="0.3">
      <c r="A748" s="27">
        <v>45048</v>
      </c>
      <c r="B748" t="s">
        <v>19</v>
      </c>
      <c r="C748" t="s">
        <v>309</v>
      </c>
      <c r="D748">
        <v>-109</v>
      </c>
    </row>
    <row r="749" spans="1:4" ht="14.4" x14ac:dyDescent="0.3">
      <c r="A749" s="27">
        <v>45048</v>
      </c>
      <c r="B749" t="s">
        <v>21</v>
      </c>
      <c r="C749" t="s">
        <v>310</v>
      </c>
      <c r="D749">
        <v>-78.5</v>
      </c>
    </row>
    <row r="750" spans="1:4" ht="14.4" x14ac:dyDescent="0.3">
      <c r="A750" s="27">
        <v>45048</v>
      </c>
      <c r="B750" t="s">
        <v>19</v>
      </c>
      <c r="C750" t="s">
        <v>308</v>
      </c>
      <c r="D750">
        <v>-50</v>
      </c>
    </row>
    <row r="751" spans="1:4" ht="14.4" x14ac:dyDescent="0.3">
      <c r="A751" s="27">
        <v>45048</v>
      </c>
      <c r="B751" t="s">
        <v>22</v>
      </c>
      <c r="C751" t="s">
        <v>311</v>
      </c>
      <c r="D751">
        <v>-720</v>
      </c>
    </row>
    <row r="752" spans="1:4" ht="14.4" x14ac:dyDescent="0.3">
      <c r="A752" s="27">
        <v>45048</v>
      </c>
      <c r="B752" t="s">
        <v>21</v>
      </c>
      <c r="C752" t="s">
        <v>312</v>
      </c>
      <c r="D752">
        <v>-130.80000000000001</v>
      </c>
    </row>
    <row r="753" spans="1:4" ht="14.4" x14ac:dyDescent="0.3">
      <c r="A753" s="27">
        <v>45048</v>
      </c>
      <c r="B753" t="s">
        <v>19</v>
      </c>
      <c r="C753" t="s">
        <v>308</v>
      </c>
      <c r="D753">
        <v>-200</v>
      </c>
    </row>
    <row r="754" spans="1:4" ht="14.4" x14ac:dyDescent="0.3">
      <c r="A754" s="27">
        <v>45048</v>
      </c>
      <c r="B754" t="s">
        <v>20</v>
      </c>
      <c r="C754" t="s">
        <v>313</v>
      </c>
      <c r="D754">
        <v>-420</v>
      </c>
    </row>
    <row r="755" spans="1:4" ht="14.4" x14ac:dyDescent="0.3">
      <c r="A755" s="27">
        <v>45048</v>
      </c>
      <c r="B755" t="s">
        <v>27</v>
      </c>
      <c r="C755" t="s">
        <v>79</v>
      </c>
      <c r="D755">
        <v>-38.4</v>
      </c>
    </row>
    <row r="756" spans="1:4" ht="14.4" x14ac:dyDescent="0.3">
      <c r="A756" s="27">
        <v>45048</v>
      </c>
      <c r="B756" t="s">
        <v>19</v>
      </c>
      <c r="C756" t="s">
        <v>314</v>
      </c>
      <c r="D756">
        <v>-23</v>
      </c>
    </row>
    <row r="757" spans="1:4" ht="14.4" x14ac:dyDescent="0.3">
      <c r="A757" s="27">
        <v>45048</v>
      </c>
      <c r="B757" t="s">
        <v>19</v>
      </c>
      <c r="C757" t="s">
        <v>308</v>
      </c>
      <c r="D757">
        <v>-200</v>
      </c>
    </row>
    <row r="758" spans="1:4" ht="14.4" x14ac:dyDescent="0.3">
      <c r="A758" s="27">
        <v>45048</v>
      </c>
      <c r="B758" t="s">
        <v>27</v>
      </c>
      <c r="C758" t="s">
        <v>79</v>
      </c>
      <c r="D758">
        <v>-39.200000000000003</v>
      </c>
    </row>
    <row r="759" spans="1:4" ht="14.4" x14ac:dyDescent="0.3">
      <c r="A759" s="27">
        <v>45048</v>
      </c>
      <c r="B759" t="s">
        <v>20</v>
      </c>
      <c r="C759" t="s">
        <v>306</v>
      </c>
      <c r="D759">
        <v>-98</v>
      </c>
    </row>
    <row r="760" spans="1:4" ht="14.4" x14ac:dyDescent="0.3">
      <c r="A760" s="27">
        <v>45048</v>
      </c>
      <c r="B760" t="s">
        <v>34</v>
      </c>
      <c r="C760" t="s">
        <v>43</v>
      </c>
      <c r="D760">
        <v>2000</v>
      </c>
    </row>
    <row r="761" spans="1:4" ht="14.4" x14ac:dyDescent="0.3">
      <c r="A761" s="27">
        <v>45048</v>
      </c>
      <c r="B761" t="s">
        <v>34</v>
      </c>
      <c r="C761" t="s">
        <v>43</v>
      </c>
      <c r="D761">
        <v>2000</v>
      </c>
    </row>
    <row r="762" spans="1:4" ht="14.4" x14ac:dyDescent="0.3">
      <c r="A762" s="27">
        <v>45048</v>
      </c>
      <c r="B762" t="s">
        <v>20</v>
      </c>
      <c r="C762" t="s">
        <v>315</v>
      </c>
      <c r="D762">
        <v>-271</v>
      </c>
    </row>
    <row r="763" spans="1:4" ht="14.4" x14ac:dyDescent="0.3">
      <c r="A763" s="27">
        <v>45048</v>
      </c>
      <c r="B763" t="s">
        <v>20</v>
      </c>
      <c r="C763" t="s">
        <v>306</v>
      </c>
      <c r="D763">
        <v>-98</v>
      </c>
    </row>
    <row r="764" spans="1:4" ht="14.4" x14ac:dyDescent="0.3">
      <c r="A764" s="27">
        <v>45048</v>
      </c>
      <c r="B764" t="s">
        <v>23</v>
      </c>
      <c r="C764" t="s">
        <v>95</v>
      </c>
      <c r="D764">
        <v>-179.7</v>
      </c>
    </row>
    <row r="765" spans="1:4" ht="14.4" x14ac:dyDescent="0.3">
      <c r="A765" s="27">
        <v>45048</v>
      </c>
      <c r="B765" t="s">
        <v>22</v>
      </c>
      <c r="C765" t="s">
        <v>316</v>
      </c>
      <c r="D765">
        <v>-93</v>
      </c>
    </row>
    <row r="766" spans="1:4" ht="14.4" x14ac:dyDescent="0.3">
      <c r="A766" s="27">
        <v>45048</v>
      </c>
      <c r="B766" t="s">
        <v>20</v>
      </c>
      <c r="C766" t="s">
        <v>317</v>
      </c>
      <c r="D766">
        <v>-175</v>
      </c>
    </row>
    <row r="767" spans="1:4" ht="14.4" x14ac:dyDescent="0.3">
      <c r="A767" s="27">
        <v>45048</v>
      </c>
      <c r="B767" t="s">
        <v>19</v>
      </c>
      <c r="C767" t="s">
        <v>213</v>
      </c>
      <c r="D767">
        <v>-352</v>
      </c>
    </row>
    <row r="768" spans="1:4" ht="14.4" x14ac:dyDescent="0.3">
      <c r="A768" s="27">
        <v>45044</v>
      </c>
      <c r="B768" t="s">
        <v>20</v>
      </c>
      <c r="C768" t="s">
        <v>142</v>
      </c>
      <c r="D768">
        <v>-76</v>
      </c>
    </row>
    <row r="769" spans="1:4" ht="14.4" x14ac:dyDescent="0.3">
      <c r="A769" s="27">
        <v>45044</v>
      </c>
      <c r="B769" t="s">
        <v>19</v>
      </c>
      <c r="C769" t="s">
        <v>217</v>
      </c>
      <c r="D769">
        <v>-134</v>
      </c>
    </row>
    <row r="770" spans="1:4" ht="14.4" x14ac:dyDescent="0.3">
      <c r="A770" s="27">
        <v>45044</v>
      </c>
      <c r="B770" t="s">
        <v>19</v>
      </c>
      <c r="C770" t="s">
        <v>217</v>
      </c>
      <c r="D770">
        <v>-110</v>
      </c>
    </row>
    <row r="771" spans="1:4" ht="14.4" x14ac:dyDescent="0.3">
      <c r="A771" s="27">
        <v>45044</v>
      </c>
      <c r="B771" t="s">
        <v>20</v>
      </c>
      <c r="C771" t="s">
        <v>142</v>
      </c>
      <c r="D771">
        <v>-76</v>
      </c>
    </row>
    <row r="772" spans="1:4" ht="14.4" x14ac:dyDescent="0.3">
      <c r="A772" s="27">
        <v>45044</v>
      </c>
      <c r="B772" t="s">
        <v>20</v>
      </c>
      <c r="C772" t="s">
        <v>142</v>
      </c>
      <c r="D772">
        <v>-76</v>
      </c>
    </row>
    <row r="773" spans="1:4" ht="14.4" x14ac:dyDescent="0.3">
      <c r="A773" s="27">
        <v>45044</v>
      </c>
      <c r="B773" t="s">
        <v>20</v>
      </c>
      <c r="C773" t="s">
        <v>142</v>
      </c>
      <c r="D773">
        <v>-76</v>
      </c>
    </row>
    <row r="774" spans="1:4" ht="14.4" x14ac:dyDescent="0.3">
      <c r="A774" s="27">
        <v>45042</v>
      </c>
      <c r="B774" t="s">
        <v>21</v>
      </c>
      <c r="C774" t="s">
        <v>318</v>
      </c>
      <c r="D774">
        <v>-48.9</v>
      </c>
    </row>
    <row r="775" spans="1:4" ht="14.4" x14ac:dyDescent="0.3">
      <c r="A775" s="27">
        <v>45041</v>
      </c>
      <c r="B775" t="s">
        <v>19</v>
      </c>
      <c r="C775" t="s">
        <v>298</v>
      </c>
      <c r="D775">
        <v>-71.099999999999994</v>
      </c>
    </row>
    <row r="776" spans="1:4" ht="14.4" x14ac:dyDescent="0.3">
      <c r="A776" s="27">
        <v>45040</v>
      </c>
      <c r="B776" t="s">
        <v>22</v>
      </c>
      <c r="C776" t="s">
        <v>319</v>
      </c>
      <c r="D776">
        <v>-249</v>
      </c>
    </row>
    <row r="777" spans="1:4" ht="14.4" x14ac:dyDescent="0.3">
      <c r="A777" s="27">
        <v>45040</v>
      </c>
      <c r="B777" t="s">
        <v>20</v>
      </c>
      <c r="C777" t="s">
        <v>320</v>
      </c>
      <c r="D777">
        <v>-109</v>
      </c>
    </row>
    <row r="778" spans="1:4" ht="14.4" x14ac:dyDescent="0.3">
      <c r="A778" s="27">
        <v>45040</v>
      </c>
      <c r="B778" t="s">
        <v>34</v>
      </c>
      <c r="C778" t="s">
        <v>43</v>
      </c>
      <c r="D778">
        <v>2000</v>
      </c>
    </row>
    <row r="779" spans="1:4" ht="14.4" x14ac:dyDescent="0.3">
      <c r="A779" s="27">
        <v>45040</v>
      </c>
      <c r="B779" t="s">
        <v>20</v>
      </c>
      <c r="C779" t="s">
        <v>320</v>
      </c>
      <c r="D779">
        <v>-104</v>
      </c>
    </row>
    <row r="780" spans="1:4" ht="14.4" x14ac:dyDescent="0.3">
      <c r="A780" s="27">
        <v>45040</v>
      </c>
      <c r="B780" t="s">
        <v>19</v>
      </c>
      <c r="C780" t="s">
        <v>321</v>
      </c>
      <c r="D780">
        <v>-162</v>
      </c>
    </row>
    <row r="781" spans="1:4" ht="14.4" x14ac:dyDescent="0.3">
      <c r="A781" s="27">
        <v>45040</v>
      </c>
      <c r="B781" t="s">
        <v>22</v>
      </c>
      <c r="C781" t="s">
        <v>322</v>
      </c>
      <c r="D781">
        <v>-101.94</v>
      </c>
    </row>
    <row r="782" spans="1:4" ht="14.4" x14ac:dyDescent="0.3">
      <c r="A782" s="27">
        <v>45040</v>
      </c>
      <c r="B782" t="s">
        <v>20</v>
      </c>
      <c r="C782" t="s">
        <v>122</v>
      </c>
      <c r="D782">
        <v>-50</v>
      </c>
    </row>
    <row r="783" spans="1:4" ht="14.4" x14ac:dyDescent="0.3">
      <c r="A783" s="27">
        <v>45040</v>
      </c>
      <c r="B783" t="s">
        <v>20</v>
      </c>
      <c r="C783" t="s">
        <v>323</v>
      </c>
      <c r="D783">
        <v>-109</v>
      </c>
    </row>
    <row r="784" spans="1:4" ht="14.4" x14ac:dyDescent="0.3">
      <c r="A784" s="27">
        <v>45040</v>
      </c>
      <c r="B784" t="s">
        <v>20</v>
      </c>
      <c r="C784" t="s">
        <v>320</v>
      </c>
      <c r="D784">
        <v>-109</v>
      </c>
    </row>
    <row r="785" spans="1:4" ht="14.4" x14ac:dyDescent="0.3">
      <c r="A785" s="27">
        <v>45040</v>
      </c>
      <c r="B785" t="s">
        <v>19</v>
      </c>
      <c r="C785" t="s">
        <v>243</v>
      </c>
      <c r="D785">
        <v>-129</v>
      </c>
    </row>
    <row r="786" spans="1:4" ht="14.4" x14ac:dyDescent="0.3">
      <c r="A786" s="27">
        <v>45040</v>
      </c>
      <c r="B786" t="s">
        <v>21</v>
      </c>
      <c r="C786" t="s">
        <v>324</v>
      </c>
      <c r="D786">
        <v>-87.8</v>
      </c>
    </row>
    <row r="787" spans="1:4" ht="14.4" x14ac:dyDescent="0.3">
      <c r="A787" s="27">
        <v>45040</v>
      </c>
      <c r="B787" t="s">
        <v>19</v>
      </c>
      <c r="C787" t="s">
        <v>209</v>
      </c>
      <c r="D787">
        <v>-77</v>
      </c>
    </row>
    <row r="788" spans="1:4" ht="14.4" x14ac:dyDescent="0.3">
      <c r="A788" s="27">
        <v>45040</v>
      </c>
      <c r="B788" t="s">
        <v>27</v>
      </c>
      <c r="C788" t="s">
        <v>79</v>
      </c>
      <c r="D788">
        <v>-40</v>
      </c>
    </row>
    <row r="789" spans="1:4" ht="14.4" x14ac:dyDescent="0.3">
      <c r="A789" s="27">
        <v>45037</v>
      </c>
      <c r="B789" t="s">
        <v>20</v>
      </c>
      <c r="C789" t="s">
        <v>142</v>
      </c>
      <c r="D789">
        <v>-76</v>
      </c>
    </row>
    <row r="790" spans="1:4" ht="14.4" x14ac:dyDescent="0.3">
      <c r="A790" s="27">
        <v>45037</v>
      </c>
      <c r="B790" t="s">
        <v>20</v>
      </c>
      <c r="C790" t="s">
        <v>142</v>
      </c>
      <c r="D790">
        <v>-76</v>
      </c>
    </row>
    <row r="791" spans="1:4" ht="14.4" x14ac:dyDescent="0.3">
      <c r="A791" s="27">
        <v>45037</v>
      </c>
      <c r="B791" t="s">
        <v>19</v>
      </c>
      <c r="C791" t="s">
        <v>217</v>
      </c>
      <c r="D791">
        <v>-110</v>
      </c>
    </row>
    <row r="792" spans="1:4" ht="14.4" x14ac:dyDescent="0.3">
      <c r="A792" s="27">
        <v>45037</v>
      </c>
      <c r="B792" t="s">
        <v>20</v>
      </c>
      <c r="C792" t="s">
        <v>142</v>
      </c>
      <c r="D792">
        <v>-94</v>
      </c>
    </row>
    <row r="793" spans="1:4" ht="14.4" x14ac:dyDescent="0.3">
      <c r="A793" s="27">
        <v>45037</v>
      </c>
      <c r="B793" t="s">
        <v>20</v>
      </c>
      <c r="C793" t="s">
        <v>142</v>
      </c>
      <c r="D793">
        <v>-76</v>
      </c>
    </row>
    <row r="794" spans="1:4" ht="14.4" x14ac:dyDescent="0.3">
      <c r="A794" s="27">
        <v>45037</v>
      </c>
      <c r="B794" t="s">
        <v>20</v>
      </c>
      <c r="C794" t="s">
        <v>325</v>
      </c>
      <c r="D794">
        <v>-200</v>
      </c>
    </row>
    <row r="795" spans="1:4" ht="14.4" x14ac:dyDescent="0.3">
      <c r="A795" s="27">
        <v>45036</v>
      </c>
      <c r="B795" t="s">
        <v>34</v>
      </c>
      <c r="C795" t="s">
        <v>43</v>
      </c>
      <c r="D795">
        <v>2000</v>
      </c>
    </row>
    <row r="796" spans="1:4" ht="14.4" x14ac:dyDescent="0.3">
      <c r="A796" s="27">
        <v>45036</v>
      </c>
      <c r="B796" t="s">
        <v>22</v>
      </c>
      <c r="C796" t="s">
        <v>127</v>
      </c>
      <c r="D796">
        <v>-419</v>
      </c>
    </row>
    <row r="797" spans="1:4" ht="14.4" x14ac:dyDescent="0.3">
      <c r="A797" s="27">
        <v>45035</v>
      </c>
      <c r="B797" t="s">
        <v>19</v>
      </c>
      <c r="C797" t="s">
        <v>326</v>
      </c>
      <c r="D797">
        <v>-171</v>
      </c>
    </row>
    <row r="798" spans="1:4" ht="14.4" x14ac:dyDescent="0.3">
      <c r="A798" s="27">
        <v>45034</v>
      </c>
      <c r="B798" t="s">
        <v>21</v>
      </c>
      <c r="C798" t="s">
        <v>129</v>
      </c>
      <c r="D798">
        <v>-347</v>
      </c>
    </row>
    <row r="799" spans="1:4" ht="14.4" x14ac:dyDescent="0.3">
      <c r="A799" s="27">
        <v>45034</v>
      </c>
      <c r="B799" t="s">
        <v>23</v>
      </c>
      <c r="C799" t="s">
        <v>327</v>
      </c>
      <c r="D799">
        <v>-29</v>
      </c>
    </row>
    <row r="800" spans="1:4" ht="14.4" x14ac:dyDescent="0.3">
      <c r="A800" s="27">
        <v>45034</v>
      </c>
      <c r="B800" t="s">
        <v>21</v>
      </c>
      <c r="C800" t="s">
        <v>318</v>
      </c>
      <c r="D800">
        <v>-59.9</v>
      </c>
    </row>
    <row r="801" spans="1:4" ht="14.4" x14ac:dyDescent="0.3">
      <c r="A801" s="27">
        <v>45033</v>
      </c>
      <c r="B801" t="s">
        <v>27</v>
      </c>
      <c r="C801" t="s">
        <v>79</v>
      </c>
      <c r="D801">
        <v>-60</v>
      </c>
    </row>
    <row r="802" spans="1:4" ht="14.4" x14ac:dyDescent="0.3">
      <c r="A802" s="27">
        <v>45033</v>
      </c>
      <c r="B802" t="s">
        <v>20</v>
      </c>
      <c r="C802" t="s">
        <v>328</v>
      </c>
      <c r="D802">
        <v>-218</v>
      </c>
    </row>
    <row r="803" spans="1:4" ht="14.4" x14ac:dyDescent="0.3">
      <c r="A803" s="27">
        <v>45033</v>
      </c>
      <c r="B803" t="s">
        <v>19</v>
      </c>
      <c r="C803" t="s">
        <v>329</v>
      </c>
      <c r="D803">
        <v>-225</v>
      </c>
    </row>
    <row r="804" spans="1:4" ht="14.4" x14ac:dyDescent="0.3">
      <c r="A804" s="27">
        <v>45033</v>
      </c>
      <c r="B804" t="s">
        <v>19</v>
      </c>
      <c r="C804" t="s">
        <v>330</v>
      </c>
      <c r="D804">
        <v>-109</v>
      </c>
    </row>
    <row r="805" spans="1:4" ht="14.4" x14ac:dyDescent="0.3">
      <c r="A805" s="27">
        <v>45033</v>
      </c>
      <c r="B805" t="s">
        <v>20</v>
      </c>
      <c r="C805" t="s">
        <v>303</v>
      </c>
      <c r="D805">
        <v>-102</v>
      </c>
    </row>
    <row r="806" spans="1:4" ht="14.4" x14ac:dyDescent="0.3">
      <c r="A806" s="27">
        <v>45033</v>
      </c>
      <c r="B806" t="s">
        <v>19</v>
      </c>
      <c r="C806" t="s">
        <v>331</v>
      </c>
      <c r="D806">
        <v>-432</v>
      </c>
    </row>
    <row r="807" spans="1:4" ht="14.4" x14ac:dyDescent="0.3">
      <c r="A807" s="27">
        <v>45033</v>
      </c>
      <c r="B807" t="s">
        <v>21</v>
      </c>
      <c r="C807" t="s">
        <v>318</v>
      </c>
      <c r="D807">
        <v>-63.8</v>
      </c>
    </row>
    <row r="808" spans="1:4" ht="14.4" x14ac:dyDescent="0.3">
      <c r="A808" s="27">
        <v>45033</v>
      </c>
      <c r="B808" t="s">
        <v>34</v>
      </c>
      <c r="C808" t="s">
        <v>43</v>
      </c>
      <c r="D808">
        <v>2000</v>
      </c>
    </row>
    <row r="809" spans="1:4" ht="14.4" x14ac:dyDescent="0.3">
      <c r="A809" s="27">
        <v>45033</v>
      </c>
      <c r="B809" t="s">
        <v>27</v>
      </c>
      <c r="C809" t="s">
        <v>79</v>
      </c>
      <c r="D809">
        <v>-175</v>
      </c>
    </row>
    <row r="810" spans="1:4" ht="14.4" x14ac:dyDescent="0.3">
      <c r="A810" s="27">
        <v>45033</v>
      </c>
      <c r="B810" t="s">
        <v>20</v>
      </c>
      <c r="C810" t="s">
        <v>303</v>
      </c>
      <c r="D810">
        <v>-112</v>
      </c>
    </row>
    <row r="811" spans="1:4" ht="14.4" x14ac:dyDescent="0.3">
      <c r="A811" s="27">
        <v>45019</v>
      </c>
      <c r="B811" t="s">
        <v>19</v>
      </c>
      <c r="C811" t="s">
        <v>332</v>
      </c>
      <c r="D811">
        <v>-55</v>
      </c>
    </row>
    <row r="812" spans="1:4" ht="14.4" x14ac:dyDescent="0.3">
      <c r="A812" s="27">
        <v>45019</v>
      </c>
      <c r="B812" t="s">
        <v>19</v>
      </c>
      <c r="C812" t="s">
        <v>332</v>
      </c>
      <c r="D812">
        <v>-95</v>
      </c>
    </row>
    <row r="813" spans="1:4" ht="14.4" x14ac:dyDescent="0.3">
      <c r="A813" s="27">
        <v>45019</v>
      </c>
      <c r="B813" t="s">
        <v>19</v>
      </c>
      <c r="C813" t="s">
        <v>333</v>
      </c>
      <c r="D813">
        <v>-324</v>
      </c>
    </row>
    <row r="814" spans="1:4" ht="14.4" x14ac:dyDescent="0.3">
      <c r="A814" s="27">
        <v>45019</v>
      </c>
      <c r="B814" t="s">
        <v>27</v>
      </c>
      <c r="C814" t="s">
        <v>334</v>
      </c>
      <c r="D814">
        <v>-364</v>
      </c>
    </row>
    <row r="815" spans="1:4" ht="14.4" x14ac:dyDescent="0.3">
      <c r="A815" s="27">
        <v>45019</v>
      </c>
      <c r="B815" t="s">
        <v>19</v>
      </c>
      <c r="C815" t="s">
        <v>335</v>
      </c>
      <c r="D815">
        <v>-109</v>
      </c>
    </row>
    <row r="816" spans="1:4" ht="14.4" x14ac:dyDescent="0.3">
      <c r="A816" s="27">
        <v>45016</v>
      </c>
      <c r="B816" t="s">
        <v>24</v>
      </c>
      <c r="C816" t="s">
        <v>336</v>
      </c>
      <c r="D816">
        <v>-10</v>
      </c>
    </row>
    <row r="817" spans="1:4" ht="14.4" x14ac:dyDescent="0.3">
      <c r="A817" s="27">
        <v>45016</v>
      </c>
      <c r="B817" t="s">
        <v>21</v>
      </c>
      <c r="C817" t="s">
        <v>324</v>
      </c>
      <c r="D817">
        <v>-162.9</v>
      </c>
    </row>
    <row r="818" spans="1:4" ht="14.4" x14ac:dyDescent="0.3">
      <c r="A818" s="27">
        <v>45016</v>
      </c>
      <c r="B818" t="s">
        <v>23</v>
      </c>
      <c r="C818" t="s">
        <v>141</v>
      </c>
      <c r="D818">
        <v>-757.7</v>
      </c>
    </row>
    <row r="819" spans="1:4" ht="14.4" x14ac:dyDescent="0.3">
      <c r="A819" s="27">
        <v>45015</v>
      </c>
      <c r="B819" t="s">
        <v>19</v>
      </c>
      <c r="C819" t="s">
        <v>298</v>
      </c>
      <c r="D819">
        <v>-99</v>
      </c>
    </row>
    <row r="820" spans="1:4" ht="14.4" x14ac:dyDescent="0.3">
      <c r="A820" s="27">
        <v>45015</v>
      </c>
      <c r="B820" t="s">
        <v>34</v>
      </c>
      <c r="C820" t="s">
        <v>43</v>
      </c>
      <c r="D820">
        <v>2000</v>
      </c>
    </row>
    <row r="821" spans="1:4" ht="14.4" x14ac:dyDescent="0.3">
      <c r="A821" s="27">
        <v>45014</v>
      </c>
      <c r="B821" t="s">
        <v>21</v>
      </c>
      <c r="C821" t="s">
        <v>92</v>
      </c>
      <c r="D821">
        <v>-60.1</v>
      </c>
    </row>
    <row r="822" spans="1:4" ht="14.4" x14ac:dyDescent="0.3">
      <c r="A822" s="27">
        <v>45014</v>
      </c>
      <c r="B822" t="s">
        <v>24</v>
      </c>
      <c r="C822" t="s">
        <v>337</v>
      </c>
      <c r="D822">
        <v>-504.6</v>
      </c>
    </row>
    <row r="823" spans="1:4" ht="14.4" x14ac:dyDescent="0.3">
      <c r="A823" s="27">
        <v>45013</v>
      </c>
      <c r="B823" t="s">
        <v>19</v>
      </c>
      <c r="C823" t="s">
        <v>298</v>
      </c>
      <c r="D823">
        <v>-71.099999999999994</v>
      </c>
    </row>
    <row r="824" spans="1:4" ht="14.4" x14ac:dyDescent="0.3">
      <c r="A824" s="27">
        <v>45013</v>
      </c>
      <c r="B824" t="s">
        <v>24</v>
      </c>
      <c r="C824" t="s">
        <v>338</v>
      </c>
      <c r="D824">
        <v>-295</v>
      </c>
    </row>
    <row r="825" spans="1:4" ht="14.4" x14ac:dyDescent="0.3">
      <c r="A825" s="27">
        <v>45012</v>
      </c>
      <c r="B825" t="s">
        <v>19</v>
      </c>
      <c r="C825" t="s">
        <v>81</v>
      </c>
      <c r="D825">
        <v>-219</v>
      </c>
    </row>
    <row r="826" spans="1:4" ht="14.4" x14ac:dyDescent="0.3">
      <c r="A826" s="27">
        <v>45012</v>
      </c>
      <c r="B826" t="s">
        <v>26</v>
      </c>
      <c r="C826" t="s">
        <v>339</v>
      </c>
      <c r="D826">
        <v>-42</v>
      </c>
    </row>
    <row r="827" spans="1:4" ht="14.4" x14ac:dyDescent="0.3">
      <c r="A827" s="27">
        <v>45012</v>
      </c>
      <c r="B827" t="s">
        <v>23</v>
      </c>
      <c r="C827" t="s">
        <v>340</v>
      </c>
      <c r="D827">
        <v>-278.5</v>
      </c>
    </row>
    <row r="828" spans="1:4" ht="14.4" x14ac:dyDescent="0.3">
      <c r="A828" s="27">
        <v>45012</v>
      </c>
      <c r="B828" t="s">
        <v>26</v>
      </c>
      <c r="C828" t="s">
        <v>341</v>
      </c>
      <c r="D828">
        <v>-1499</v>
      </c>
    </row>
    <row r="829" spans="1:4" ht="14.4" x14ac:dyDescent="0.3">
      <c r="A829" s="27">
        <v>45012</v>
      </c>
      <c r="B829" t="s">
        <v>34</v>
      </c>
      <c r="C829" t="s">
        <v>43</v>
      </c>
      <c r="D829">
        <v>2000</v>
      </c>
    </row>
    <row r="830" spans="1:4" ht="14.4" x14ac:dyDescent="0.3">
      <c r="A830" s="27">
        <v>45012</v>
      </c>
      <c r="B830" t="s">
        <v>19</v>
      </c>
      <c r="C830" t="s">
        <v>342</v>
      </c>
      <c r="D830">
        <v>-71</v>
      </c>
    </row>
    <row r="831" spans="1:4" ht="14.4" x14ac:dyDescent="0.3">
      <c r="A831" s="27">
        <v>45012</v>
      </c>
      <c r="B831" t="s">
        <v>21</v>
      </c>
      <c r="C831" t="s">
        <v>92</v>
      </c>
      <c r="D831">
        <v>-435.6</v>
      </c>
    </row>
    <row r="832" spans="1:4" ht="14.4" x14ac:dyDescent="0.3">
      <c r="A832" s="27">
        <v>45009</v>
      </c>
      <c r="B832" t="s">
        <v>34</v>
      </c>
      <c r="C832" t="s">
        <v>43</v>
      </c>
      <c r="D832">
        <v>2000</v>
      </c>
    </row>
    <row r="833" spans="1:4" ht="14.4" x14ac:dyDescent="0.3">
      <c r="A833" s="27">
        <v>45009</v>
      </c>
      <c r="B833" t="s">
        <v>19</v>
      </c>
      <c r="C833" t="s">
        <v>298</v>
      </c>
      <c r="D833">
        <v>-71.099999999999994</v>
      </c>
    </row>
    <row r="834" spans="1:4" ht="14.4" x14ac:dyDescent="0.3">
      <c r="A834" s="27">
        <v>45009</v>
      </c>
      <c r="B834" t="s">
        <v>19</v>
      </c>
      <c r="C834" t="s">
        <v>217</v>
      </c>
      <c r="D834">
        <v>-194</v>
      </c>
    </row>
    <row r="835" spans="1:4" ht="14.4" x14ac:dyDescent="0.3">
      <c r="A835" s="27">
        <v>45008</v>
      </c>
      <c r="B835" t="s">
        <v>19</v>
      </c>
      <c r="C835" t="s">
        <v>305</v>
      </c>
      <c r="D835">
        <v>-148</v>
      </c>
    </row>
    <row r="836" spans="1:4" ht="14.4" x14ac:dyDescent="0.3">
      <c r="A836" s="27">
        <v>45008</v>
      </c>
      <c r="B836" t="s">
        <v>19</v>
      </c>
      <c r="C836" t="s">
        <v>305</v>
      </c>
      <c r="D836">
        <v>-102</v>
      </c>
    </row>
    <row r="837" spans="1:4" ht="14.4" x14ac:dyDescent="0.3">
      <c r="A837" s="27">
        <v>45006</v>
      </c>
      <c r="B837" t="s">
        <v>19</v>
      </c>
      <c r="C837" t="s">
        <v>243</v>
      </c>
      <c r="D837">
        <v>-129</v>
      </c>
    </row>
    <row r="838" spans="1:4" ht="14.4" x14ac:dyDescent="0.3">
      <c r="A838" s="27">
        <v>45006</v>
      </c>
      <c r="B838" t="s">
        <v>23</v>
      </c>
      <c r="C838" t="s">
        <v>343</v>
      </c>
      <c r="D838">
        <v>-278</v>
      </c>
    </row>
    <row r="839" spans="1:4" ht="14.4" x14ac:dyDescent="0.3">
      <c r="A839" s="27">
        <v>45005</v>
      </c>
      <c r="B839" t="s">
        <v>21</v>
      </c>
      <c r="C839" t="s">
        <v>344</v>
      </c>
      <c r="D839">
        <v>-64.900000000000006</v>
      </c>
    </row>
    <row r="840" spans="1:4" ht="14.4" x14ac:dyDescent="0.3">
      <c r="A840" s="27">
        <v>45005</v>
      </c>
      <c r="B840" t="s">
        <v>22</v>
      </c>
      <c r="C840" t="s">
        <v>127</v>
      </c>
      <c r="D840">
        <v>-419</v>
      </c>
    </row>
    <row r="841" spans="1:4" ht="14.4" x14ac:dyDescent="0.3">
      <c r="A841" s="27">
        <v>45005</v>
      </c>
      <c r="B841" t="s">
        <v>23</v>
      </c>
      <c r="C841" t="s">
        <v>88</v>
      </c>
      <c r="D841">
        <v>-79.8</v>
      </c>
    </row>
    <row r="842" spans="1:4" ht="14.4" x14ac:dyDescent="0.3">
      <c r="A842" s="27">
        <v>45005</v>
      </c>
      <c r="B842" t="s">
        <v>34</v>
      </c>
      <c r="C842" t="s">
        <v>43</v>
      </c>
      <c r="D842">
        <v>3000</v>
      </c>
    </row>
    <row r="843" spans="1:4" ht="14.4" x14ac:dyDescent="0.3">
      <c r="A843" s="27">
        <v>45005</v>
      </c>
      <c r="B843" t="s">
        <v>23</v>
      </c>
      <c r="C843" t="s">
        <v>345</v>
      </c>
      <c r="D843">
        <v>-2000</v>
      </c>
    </row>
    <row r="844" spans="1:4" ht="14.4" x14ac:dyDescent="0.3">
      <c r="A844" s="27">
        <v>45002</v>
      </c>
      <c r="B844" t="s">
        <v>26</v>
      </c>
      <c r="C844" t="s">
        <v>346</v>
      </c>
      <c r="D844">
        <v>-899</v>
      </c>
    </row>
    <row r="845" spans="1:4" ht="14.4" x14ac:dyDescent="0.3">
      <c r="A845" s="27">
        <v>45000</v>
      </c>
      <c r="B845" t="s">
        <v>23</v>
      </c>
      <c r="C845" t="s">
        <v>347</v>
      </c>
      <c r="D845">
        <v>-110</v>
      </c>
    </row>
    <row r="846" spans="1:4" ht="14.4" x14ac:dyDescent="0.3">
      <c r="A846" s="27">
        <v>45000</v>
      </c>
      <c r="B846" t="s">
        <v>19</v>
      </c>
      <c r="C846" t="s">
        <v>309</v>
      </c>
      <c r="D846">
        <v>-179</v>
      </c>
    </row>
    <row r="847" spans="1:4" ht="14.4" x14ac:dyDescent="0.3">
      <c r="A847" s="27">
        <v>44999</v>
      </c>
      <c r="B847" t="s">
        <v>19</v>
      </c>
      <c r="C847" t="s">
        <v>298</v>
      </c>
      <c r="D847">
        <v>-71.099999999999994</v>
      </c>
    </row>
    <row r="848" spans="1:4" ht="14.4" x14ac:dyDescent="0.3">
      <c r="A848" s="27">
        <v>44998</v>
      </c>
      <c r="B848" t="s">
        <v>19</v>
      </c>
      <c r="C848" t="s">
        <v>298</v>
      </c>
      <c r="D848">
        <v>-79</v>
      </c>
    </row>
    <row r="849" spans="1:4" ht="14.4" x14ac:dyDescent="0.3">
      <c r="A849" s="27">
        <v>44992</v>
      </c>
      <c r="B849" t="s">
        <v>27</v>
      </c>
      <c r="C849" t="s">
        <v>348</v>
      </c>
      <c r="D849">
        <v>-3673.21</v>
      </c>
    </row>
    <row r="850" spans="1:4" ht="14.4" x14ac:dyDescent="0.3">
      <c r="A850" s="27">
        <v>44992</v>
      </c>
      <c r="B850" t="s">
        <v>19</v>
      </c>
      <c r="C850" t="s">
        <v>349</v>
      </c>
      <c r="D850">
        <v>-105</v>
      </c>
    </row>
    <row r="851" spans="1:4" ht="14.4" x14ac:dyDescent="0.3">
      <c r="A851" s="27">
        <v>44991</v>
      </c>
      <c r="B851" t="s">
        <v>21</v>
      </c>
      <c r="C851" t="s">
        <v>312</v>
      </c>
      <c r="D851">
        <v>-465.58</v>
      </c>
    </row>
    <row r="852" spans="1:4" ht="14.4" x14ac:dyDescent="0.3">
      <c r="A852" s="27">
        <v>44991</v>
      </c>
      <c r="B852" t="s">
        <v>23</v>
      </c>
      <c r="C852" t="s">
        <v>95</v>
      </c>
      <c r="D852">
        <v>-169.9</v>
      </c>
    </row>
    <row r="853" spans="1:4" ht="14.4" x14ac:dyDescent="0.3">
      <c r="A853" s="27">
        <v>44991</v>
      </c>
      <c r="B853" t="s">
        <v>22</v>
      </c>
      <c r="C853" t="s">
        <v>350</v>
      </c>
      <c r="D853">
        <v>-73.8</v>
      </c>
    </row>
    <row r="854" spans="1:4" ht="14.4" x14ac:dyDescent="0.3">
      <c r="A854" s="27">
        <v>44991</v>
      </c>
      <c r="B854" t="s">
        <v>20</v>
      </c>
      <c r="C854" t="s">
        <v>122</v>
      </c>
      <c r="D854">
        <v>-55</v>
      </c>
    </row>
    <row r="855" spans="1:4" ht="14.4" x14ac:dyDescent="0.3">
      <c r="A855" s="27">
        <v>44991</v>
      </c>
      <c r="B855" t="s">
        <v>34</v>
      </c>
      <c r="C855" t="s">
        <v>43</v>
      </c>
      <c r="D855">
        <v>5000</v>
      </c>
    </row>
    <row r="856" spans="1:4" ht="14.4" x14ac:dyDescent="0.3">
      <c r="A856" s="27">
        <v>44988</v>
      </c>
      <c r="B856" t="s">
        <v>19</v>
      </c>
      <c r="C856" t="s">
        <v>351</v>
      </c>
      <c r="D856">
        <v>-98</v>
      </c>
    </row>
    <row r="857" spans="1:4" ht="14.4" x14ac:dyDescent="0.3">
      <c r="A857" s="27">
        <v>44988</v>
      </c>
      <c r="B857" t="s">
        <v>27</v>
      </c>
      <c r="C857" t="s">
        <v>79</v>
      </c>
      <c r="D857">
        <v>-40</v>
      </c>
    </row>
    <row r="858" spans="1:4" ht="14.4" x14ac:dyDescent="0.3">
      <c r="A858" s="27">
        <v>44987</v>
      </c>
      <c r="B858" t="s">
        <v>27</v>
      </c>
      <c r="C858" t="s">
        <v>79</v>
      </c>
      <c r="D858">
        <v>-40</v>
      </c>
    </row>
    <row r="859" spans="1:4" ht="14.4" x14ac:dyDescent="0.3">
      <c r="A859" s="27">
        <v>44987</v>
      </c>
      <c r="B859" t="s">
        <v>27</v>
      </c>
      <c r="C859" t="s">
        <v>79</v>
      </c>
      <c r="D859">
        <v>-40</v>
      </c>
    </row>
    <row r="860" spans="1:4" ht="14.4" x14ac:dyDescent="0.3">
      <c r="A860" s="27">
        <v>44984</v>
      </c>
      <c r="B860" t="s">
        <v>20</v>
      </c>
      <c r="C860" t="s">
        <v>122</v>
      </c>
      <c r="D860">
        <v>-50</v>
      </c>
    </row>
    <row r="861" spans="1:4" ht="14.4" x14ac:dyDescent="0.3">
      <c r="A861" s="27">
        <v>44984</v>
      </c>
      <c r="B861" t="s">
        <v>19</v>
      </c>
      <c r="C861" t="s">
        <v>352</v>
      </c>
      <c r="D861">
        <v>-212</v>
      </c>
    </row>
    <row r="862" spans="1:4" ht="14.4" x14ac:dyDescent="0.3">
      <c r="A862" s="27">
        <v>44984</v>
      </c>
      <c r="B862" t="s">
        <v>19</v>
      </c>
      <c r="C862" t="s">
        <v>353</v>
      </c>
      <c r="D862">
        <v>-112</v>
      </c>
    </row>
    <row r="863" spans="1:4" ht="14.4" x14ac:dyDescent="0.3">
      <c r="A863" s="27">
        <v>44984</v>
      </c>
      <c r="B863" t="s">
        <v>21</v>
      </c>
      <c r="C863" t="s">
        <v>344</v>
      </c>
      <c r="D863">
        <v>-245.2</v>
      </c>
    </row>
    <row r="864" spans="1:4" ht="14.4" x14ac:dyDescent="0.3">
      <c r="A864" s="27">
        <v>44984</v>
      </c>
      <c r="B864" t="s">
        <v>34</v>
      </c>
      <c r="C864" t="s">
        <v>43</v>
      </c>
      <c r="D864">
        <v>2000</v>
      </c>
    </row>
    <row r="865" spans="1:4" ht="14.4" x14ac:dyDescent="0.3">
      <c r="A865" s="27">
        <v>44981</v>
      </c>
      <c r="B865" t="s">
        <v>24</v>
      </c>
      <c r="C865" t="s">
        <v>149</v>
      </c>
      <c r="D865">
        <v>-125</v>
      </c>
    </row>
    <row r="866" spans="1:4" ht="14.4" x14ac:dyDescent="0.3">
      <c r="A866" s="27">
        <v>44981</v>
      </c>
      <c r="B866" t="s">
        <v>21</v>
      </c>
      <c r="C866" t="s">
        <v>354</v>
      </c>
      <c r="D866">
        <v>-83.8</v>
      </c>
    </row>
    <row r="867" spans="1:4" ht="14.4" x14ac:dyDescent="0.3">
      <c r="A867" s="27">
        <v>44981</v>
      </c>
      <c r="B867" t="s">
        <v>24</v>
      </c>
      <c r="C867" t="s">
        <v>149</v>
      </c>
      <c r="D867">
        <v>-108</v>
      </c>
    </row>
    <row r="868" spans="1:4" ht="14.4" x14ac:dyDescent="0.3">
      <c r="A868" s="27">
        <v>44977</v>
      </c>
      <c r="B868" t="s">
        <v>22</v>
      </c>
      <c r="C868" t="s">
        <v>127</v>
      </c>
      <c r="D868">
        <v>-419</v>
      </c>
    </row>
    <row r="869" spans="1:4" ht="14.4" x14ac:dyDescent="0.3">
      <c r="A869" s="27">
        <v>44977</v>
      </c>
      <c r="B869" t="s">
        <v>21</v>
      </c>
      <c r="C869" t="s">
        <v>344</v>
      </c>
      <c r="D869">
        <v>-342.53</v>
      </c>
    </row>
    <row r="870" spans="1:4" ht="14.4" x14ac:dyDescent="0.3">
      <c r="A870" s="27">
        <v>44977</v>
      </c>
      <c r="B870" t="s">
        <v>19</v>
      </c>
      <c r="C870" t="s">
        <v>355</v>
      </c>
      <c r="D870">
        <v>-194</v>
      </c>
    </row>
    <row r="871" spans="1:4" ht="14.4" x14ac:dyDescent="0.3">
      <c r="A871" s="27">
        <v>44970</v>
      </c>
      <c r="B871" t="s">
        <v>19</v>
      </c>
      <c r="C871" t="s">
        <v>356</v>
      </c>
      <c r="D871">
        <v>-357</v>
      </c>
    </row>
    <row r="872" spans="1:4" ht="14.4" x14ac:dyDescent="0.3">
      <c r="A872" s="27">
        <v>44970</v>
      </c>
      <c r="B872" t="s">
        <v>19</v>
      </c>
      <c r="C872" t="s">
        <v>357</v>
      </c>
      <c r="D872">
        <v>-85</v>
      </c>
    </row>
    <row r="873" spans="1:4" ht="14.4" x14ac:dyDescent="0.3">
      <c r="A873" s="27">
        <v>44970</v>
      </c>
      <c r="B873" t="s">
        <v>27</v>
      </c>
      <c r="C873" t="s">
        <v>79</v>
      </c>
      <c r="D873">
        <v>-118</v>
      </c>
    </row>
    <row r="874" spans="1:4" ht="14.4" x14ac:dyDescent="0.3">
      <c r="A874" s="27">
        <v>44970</v>
      </c>
      <c r="B874" t="s">
        <v>27</v>
      </c>
      <c r="C874" t="s">
        <v>358</v>
      </c>
      <c r="D874">
        <v>-82</v>
      </c>
    </row>
    <row r="875" spans="1:4" ht="14.4" x14ac:dyDescent="0.3">
      <c r="A875" s="27">
        <v>44970</v>
      </c>
      <c r="B875" t="s">
        <v>21</v>
      </c>
      <c r="C875" t="s">
        <v>354</v>
      </c>
      <c r="D875">
        <v>-139.6</v>
      </c>
    </row>
    <row r="876" spans="1:4" ht="14.4" x14ac:dyDescent="0.3">
      <c r="A876" s="27">
        <v>44967</v>
      </c>
      <c r="B876" t="s">
        <v>20</v>
      </c>
      <c r="C876" t="s">
        <v>359</v>
      </c>
      <c r="D876">
        <v>-112</v>
      </c>
    </row>
    <row r="877" spans="1:4" ht="14.4" x14ac:dyDescent="0.3">
      <c r="A877" s="27">
        <v>44967</v>
      </c>
      <c r="B877" t="s">
        <v>19</v>
      </c>
      <c r="C877" t="s">
        <v>360</v>
      </c>
      <c r="D877">
        <v>-503</v>
      </c>
    </row>
    <row r="878" spans="1:4" ht="14.4" x14ac:dyDescent="0.3">
      <c r="A878" s="27">
        <v>44967</v>
      </c>
      <c r="B878" t="s">
        <v>20</v>
      </c>
      <c r="C878" t="s">
        <v>359</v>
      </c>
      <c r="D878">
        <v>-98</v>
      </c>
    </row>
    <row r="879" spans="1:4" ht="14.4" x14ac:dyDescent="0.3">
      <c r="A879" s="27">
        <v>44967</v>
      </c>
      <c r="B879" t="s">
        <v>20</v>
      </c>
      <c r="C879" t="s">
        <v>359</v>
      </c>
      <c r="D879">
        <v>-146</v>
      </c>
    </row>
    <row r="880" spans="1:4" ht="14.4" x14ac:dyDescent="0.3">
      <c r="A880" s="27">
        <v>44967</v>
      </c>
      <c r="B880" t="s">
        <v>19</v>
      </c>
      <c r="C880" t="s">
        <v>361</v>
      </c>
      <c r="D880">
        <v>-108</v>
      </c>
    </row>
    <row r="881" spans="1:4" ht="14.4" x14ac:dyDescent="0.3">
      <c r="A881" s="27">
        <v>44966</v>
      </c>
      <c r="B881" t="s">
        <v>19</v>
      </c>
      <c r="C881" t="s">
        <v>362</v>
      </c>
      <c r="D881">
        <v>-215</v>
      </c>
    </row>
    <row r="882" spans="1:4" ht="14.4" x14ac:dyDescent="0.3">
      <c r="A882" s="27">
        <v>44966</v>
      </c>
      <c r="B882" t="s">
        <v>34</v>
      </c>
      <c r="C882" t="s">
        <v>43</v>
      </c>
      <c r="D882">
        <v>2000</v>
      </c>
    </row>
    <row r="883" spans="1:4" ht="14.4" x14ac:dyDescent="0.3">
      <c r="A883" s="27">
        <v>44966</v>
      </c>
      <c r="B883" t="s">
        <v>19</v>
      </c>
      <c r="C883" t="s">
        <v>363</v>
      </c>
      <c r="D883">
        <v>-53</v>
      </c>
    </row>
    <row r="884" spans="1:4" ht="14.4" x14ac:dyDescent="0.3">
      <c r="A884" s="27">
        <v>44966</v>
      </c>
      <c r="B884" t="s">
        <v>19</v>
      </c>
      <c r="C884" t="s">
        <v>364</v>
      </c>
      <c r="D884">
        <v>-1158</v>
      </c>
    </row>
    <row r="885" spans="1:4" ht="14.4" x14ac:dyDescent="0.3">
      <c r="A885" s="27">
        <v>44965</v>
      </c>
      <c r="B885" t="s">
        <v>20</v>
      </c>
      <c r="C885" t="s">
        <v>365</v>
      </c>
      <c r="D885">
        <v>-360</v>
      </c>
    </row>
    <row r="886" spans="1:4" ht="14.4" x14ac:dyDescent="0.3">
      <c r="A886" s="27">
        <v>44965</v>
      </c>
      <c r="B886" t="s">
        <v>20</v>
      </c>
      <c r="C886" t="s">
        <v>366</v>
      </c>
      <c r="D886">
        <v>-200</v>
      </c>
    </row>
    <row r="887" spans="1:4" ht="14.4" x14ac:dyDescent="0.3">
      <c r="A887" s="27">
        <v>44965</v>
      </c>
      <c r="B887" t="s">
        <v>21</v>
      </c>
      <c r="C887" t="s">
        <v>367</v>
      </c>
      <c r="D887">
        <v>-103.2</v>
      </c>
    </row>
    <row r="888" spans="1:4" ht="14.4" x14ac:dyDescent="0.3">
      <c r="A888" s="27">
        <v>44965</v>
      </c>
      <c r="B888" t="s">
        <v>34</v>
      </c>
      <c r="C888" t="s">
        <v>43</v>
      </c>
      <c r="D888">
        <v>2000</v>
      </c>
    </row>
    <row r="889" spans="1:4" ht="14.4" x14ac:dyDescent="0.3">
      <c r="A889" s="27">
        <v>44965</v>
      </c>
      <c r="B889" t="s">
        <v>20</v>
      </c>
      <c r="C889" t="s">
        <v>368</v>
      </c>
      <c r="D889">
        <v>-70</v>
      </c>
    </row>
    <row r="890" spans="1:4" ht="14.4" x14ac:dyDescent="0.3">
      <c r="A890" s="27">
        <v>44965</v>
      </c>
      <c r="B890" t="s">
        <v>19</v>
      </c>
      <c r="C890" t="s">
        <v>369</v>
      </c>
      <c r="D890">
        <v>-119</v>
      </c>
    </row>
    <row r="891" spans="1:4" ht="14.4" x14ac:dyDescent="0.3">
      <c r="A891" s="27">
        <v>44964</v>
      </c>
      <c r="B891" t="s">
        <v>20</v>
      </c>
      <c r="C891" t="s">
        <v>370</v>
      </c>
      <c r="D891">
        <v>-315</v>
      </c>
    </row>
    <row r="892" spans="1:4" ht="14.4" x14ac:dyDescent="0.3">
      <c r="A892" s="27">
        <v>44964</v>
      </c>
      <c r="B892" t="s">
        <v>20</v>
      </c>
      <c r="C892" t="s">
        <v>371</v>
      </c>
      <c r="D892">
        <v>-99</v>
      </c>
    </row>
    <row r="893" spans="1:4" ht="14.4" x14ac:dyDescent="0.3">
      <c r="A893" s="27">
        <v>44964</v>
      </c>
      <c r="B893" t="s">
        <v>20</v>
      </c>
      <c r="C893" t="s">
        <v>370</v>
      </c>
      <c r="D893">
        <v>-230</v>
      </c>
    </row>
    <row r="894" spans="1:4" ht="14.4" x14ac:dyDescent="0.3">
      <c r="A894" s="27">
        <v>44964</v>
      </c>
      <c r="B894" t="s">
        <v>20</v>
      </c>
      <c r="C894" t="s">
        <v>371</v>
      </c>
      <c r="D894">
        <v>-99</v>
      </c>
    </row>
    <row r="895" spans="1:4" ht="14.4" x14ac:dyDescent="0.3">
      <c r="A895" s="27">
        <v>44963</v>
      </c>
      <c r="B895" t="s">
        <v>19</v>
      </c>
      <c r="C895" t="s">
        <v>372</v>
      </c>
      <c r="D895">
        <v>-1212.5</v>
      </c>
    </row>
    <row r="896" spans="1:4" ht="14.4" x14ac:dyDescent="0.3">
      <c r="A896" s="27">
        <v>44963</v>
      </c>
      <c r="B896" t="s">
        <v>34</v>
      </c>
      <c r="C896" t="s">
        <v>43</v>
      </c>
      <c r="D896">
        <v>2000</v>
      </c>
    </row>
    <row r="897" spans="1:4" ht="14.4" x14ac:dyDescent="0.3">
      <c r="A897" s="27">
        <v>44963</v>
      </c>
      <c r="B897" t="s">
        <v>27</v>
      </c>
      <c r="C897" t="s">
        <v>79</v>
      </c>
      <c r="D897">
        <v>-80</v>
      </c>
    </row>
    <row r="898" spans="1:4" ht="14.4" x14ac:dyDescent="0.3">
      <c r="A898" s="27">
        <v>44963</v>
      </c>
      <c r="B898" t="s">
        <v>34</v>
      </c>
      <c r="C898" t="s">
        <v>43</v>
      </c>
      <c r="D898">
        <v>2000</v>
      </c>
    </row>
    <row r="899" spans="1:4" ht="14.4" x14ac:dyDescent="0.3">
      <c r="A899" s="27">
        <v>44963</v>
      </c>
      <c r="B899" t="s">
        <v>20</v>
      </c>
      <c r="C899" t="s">
        <v>204</v>
      </c>
      <c r="D899">
        <v>-120</v>
      </c>
    </row>
    <row r="900" spans="1:4" ht="14.4" x14ac:dyDescent="0.3">
      <c r="A900" s="27">
        <v>44963</v>
      </c>
      <c r="B900" t="s">
        <v>27</v>
      </c>
      <c r="C900" t="s">
        <v>79</v>
      </c>
      <c r="D900">
        <v>-80</v>
      </c>
    </row>
    <row r="901" spans="1:4" ht="14.4" x14ac:dyDescent="0.3">
      <c r="A901" s="27">
        <v>44963</v>
      </c>
      <c r="B901" t="s">
        <v>24</v>
      </c>
      <c r="C901" t="s">
        <v>149</v>
      </c>
      <c r="D901">
        <v>-125</v>
      </c>
    </row>
    <row r="902" spans="1:4" ht="14.4" x14ac:dyDescent="0.3">
      <c r="A902" s="27">
        <v>44963</v>
      </c>
      <c r="B902" t="s">
        <v>19</v>
      </c>
      <c r="C902" t="s">
        <v>373</v>
      </c>
      <c r="D902">
        <v>-568</v>
      </c>
    </row>
    <row r="903" spans="1:4" ht="14.4" x14ac:dyDescent="0.3">
      <c r="A903" s="27">
        <v>44963</v>
      </c>
      <c r="B903" t="s">
        <v>24</v>
      </c>
      <c r="C903" t="s">
        <v>149</v>
      </c>
      <c r="D903">
        <v>-125</v>
      </c>
    </row>
    <row r="904" spans="1:4" ht="14.4" x14ac:dyDescent="0.3">
      <c r="A904" s="27">
        <v>44963</v>
      </c>
      <c r="B904" t="s">
        <v>27</v>
      </c>
      <c r="C904" t="s">
        <v>79</v>
      </c>
      <c r="D904">
        <v>-236</v>
      </c>
    </row>
    <row r="905" spans="1:4" ht="14.4" x14ac:dyDescent="0.3">
      <c r="A905" s="27">
        <v>44963</v>
      </c>
      <c r="B905" t="s">
        <v>20</v>
      </c>
      <c r="C905" t="s">
        <v>374</v>
      </c>
      <c r="D905">
        <v>-200</v>
      </c>
    </row>
    <row r="906" spans="1:4" ht="14.4" x14ac:dyDescent="0.3">
      <c r="A906" s="27">
        <v>44963</v>
      </c>
      <c r="B906" t="s">
        <v>20</v>
      </c>
      <c r="C906" t="s">
        <v>375</v>
      </c>
      <c r="D906">
        <v>-102</v>
      </c>
    </row>
    <row r="907" spans="1:4" ht="14.4" x14ac:dyDescent="0.3">
      <c r="A907" s="27">
        <v>44963</v>
      </c>
      <c r="B907" t="s">
        <v>20</v>
      </c>
      <c r="C907" t="s">
        <v>376</v>
      </c>
      <c r="D907">
        <v>-200</v>
      </c>
    </row>
    <row r="908" spans="1:4" ht="14.4" x14ac:dyDescent="0.3">
      <c r="A908" s="27">
        <v>44956</v>
      </c>
      <c r="B908" t="s">
        <v>19</v>
      </c>
      <c r="C908" t="s">
        <v>377</v>
      </c>
      <c r="D908">
        <v>-186.99</v>
      </c>
    </row>
    <row r="909" spans="1:4" ht="14.4" x14ac:dyDescent="0.3">
      <c r="A909" s="27">
        <v>44956</v>
      </c>
      <c r="B909" t="s">
        <v>27</v>
      </c>
      <c r="C909" t="s">
        <v>378</v>
      </c>
      <c r="D909">
        <v>-49.5</v>
      </c>
    </row>
    <row r="910" spans="1:4" ht="14.4" x14ac:dyDescent="0.3">
      <c r="A910" s="27">
        <v>44956</v>
      </c>
      <c r="B910" t="s">
        <v>19</v>
      </c>
      <c r="C910" t="s">
        <v>379</v>
      </c>
      <c r="D910">
        <v>-251.78</v>
      </c>
    </row>
    <row r="911" spans="1:4" ht="14.4" x14ac:dyDescent="0.3">
      <c r="A911" s="27">
        <v>44956</v>
      </c>
      <c r="B911" t="s">
        <v>34</v>
      </c>
      <c r="C911" t="s">
        <v>43</v>
      </c>
      <c r="D911">
        <v>2000</v>
      </c>
    </row>
    <row r="912" spans="1:4" ht="14.4" x14ac:dyDescent="0.3">
      <c r="A912" s="27">
        <v>44956</v>
      </c>
      <c r="B912" t="s">
        <v>19</v>
      </c>
      <c r="C912" t="s">
        <v>380</v>
      </c>
      <c r="D912">
        <v>-279.39</v>
      </c>
    </row>
    <row r="913" spans="1:4" ht="14.4" x14ac:dyDescent="0.3">
      <c r="A913" s="27">
        <v>44956</v>
      </c>
      <c r="B913" t="s">
        <v>20</v>
      </c>
      <c r="C913" t="s">
        <v>381</v>
      </c>
      <c r="D913">
        <v>-197.28</v>
      </c>
    </row>
    <row r="914" spans="1:4" ht="14.4" x14ac:dyDescent="0.3">
      <c r="A914" s="27">
        <v>44956</v>
      </c>
      <c r="B914" t="s">
        <v>20</v>
      </c>
      <c r="C914" t="s">
        <v>382</v>
      </c>
      <c r="D914">
        <v>-93.49</v>
      </c>
    </row>
    <row r="915" spans="1:4" ht="14.4" x14ac:dyDescent="0.3">
      <c r="A915" s="27">
        <v>44956</v>
      </c>
      <c r="B915" t="s">
        <v>27</v>
      </c>
      <c r="C915" t="s">
        <v>172</v>
      </c>
      <c r="D915">
        <v>-210</v>
      </c>
    </row>
    <row r="916" spans="1:4" ht="14.4" x14ac:dyDescent="0.3">
      <c r="A916" s="27">
        <v>44956</v>
      </c>
      <c r="B916" t="s">
        <v>20</v>
      </c>
      <c r="C916" t="s">
        <v>377</v>
      </c>
      <c r="D916">
        <v>-140.79</v>
      </c>
    </row>
    <row r="917" spans="1:4" ht="14.4" x14ac:dyDescent="0.3">
      <c r="A917" s="27">
        <v>44956</v>
      </c>
      <c r="B917" t="s">
        <v>20</v>
      </c>
      <c r="C917" t="s">
        <v>383</v>
      </c>
      <c r="D917">
        <v>-167</v>
      </c>
    </row>
    <row r="918" spans="1:4" ht="14.4" x14ac:dyDescent="0.3">
      <c r="A918" s="27">
        <v>44956</v>
      </c>
      <c r="B918" t="s">
        <v>20</v>
      </c>
      <c r="C918" t="s">
        <v>384</v>
      </c>
      <c r="D918">
        <v>-168.84</v>
      </c>
    </row>
    <row r="919" spans="1:4" ht="14.4" x14ac:dyDescent="0.3">
      <c r="A919" s="27">
        <v>44956</v>
      </c>
      <c r="B919" t="s">
        <v>27</v>
      </c>
      <c r="C919" t="s">
        <v>385</v>
      </c>
      <c r="D919">
        <v>-48.4</v>
      </c>
    </row>
    <row r="920" spans="1:4" ht="14.4" x14ac:dyDescent="0.3">
      <c r="A920" s="27">
        <v>44956</v>
      </c>
      <c r="B920" t="s">
        <v>19</v>
      </c>
      <c r="C920" t="s">
        <v>386</v>
      </c>
      <c r="D920">
        <v>-88</v>
      </c>
    </row>
    <row r="921" spans="1:4" ht="14.4" x14ac:dyDescent="0.3">
      <c r="A921" s="27">
        <v>44953</v>
      </c>
      <c r="B921" t="s">
        <v>19</v>
      </c>
      <c r="C921" t="s">
        <v>387</v>
      </c>
      <c r="D921">
        <v>-276.77</v>
      </c>
    </row>
    <row r="922" spans="1:4" ht="14.4" x14ac:dyDescent="0.3">
      <c r="A922" s="27">
        <v>44952</v>
      </c>
      <c r="B922" t="s">
        <v>19</v>
      </c>
      <c r="C922" t="s">
        <v>388</v>
      </c>
      <c r="D922">
        <v>-563.23</v>
      </c>
    </row>
    <row r="923" spans="1:4" ht="14.4" x14ac:dyDescent="0.3">
      <c r="A923" s="27">
        <v>44952</v>
      </c>
      <c r="B923" t="s">
        <v>27</v>
      </c>
      <c r="C923" t="s">
        <v>389</v>
      </c>
      <c r="D923">
        <v>-65.319999999999993</v>
      </c>
    </row>
    <row r="924" spans="1:4" ht="14.4" x14ac:dyDescent="0.3">
      <c r="A924" s="27">
        <v>44951</v>
      </c>
      <c r="B924" t="s">
        <v>19</v>
      </c>
      <c r="C924" t="s">
        <v>390</v>
      </c>
      <c r="D924">
        <v>-189</v>
      </c>
    </row>
    <row r="925" spans="1:4" ht="14.4" x14ac:dyDescent="0.3">
      <c r="A925" s="27">
        <v>44951</v>
      </c>
      <c r="B925" t="s">
        <v>34</v>
      </c>
      <c r="C925" t="s">
        <v>43</v>
      </c>
      <c r="D925">
        <v>2000</v>
      </c>
    </row>
    <row r="926" spans="1:4" ht="14.4" x14ac:dyDescent="0.3">
      <c r="A926" s="27">
        <v>44951</v>
      </c>
      <c r="B926" t="s">
        <v>27</v>
      </c>
      <c r="C926" t="s">
        <v>172</v>
      </c>
      <c r="D926">
        <v>-210</v>
      </c>
    </row>
    <row r="927" spans="1:4" ht="14.4" x14ac:dyDescent="0.3">
      <c r="A927" s="27">
        <v>44946</v>
      </c>
      <c r="B927" t="s">
        <v>22</v>
      </c>
      <c r="C927" t="s">
        <v>127</v>
      </c>
      <c r="D927">
        <v>-419</v>
      </c>
    </row>
    <row r="928" spans="1:4" ht="14.4" x14ac:dyDescent="0.3">
      <c r="A928" s="27">
        <v>44946</v>
      </c>
      <c r="B928" t="s">
        <v>27</v>
      </c>
      <c r="C928" t="s">
        <v>79</v>
      </c>
      <c r="D928">
        <v>-39</v>
      </c>
    </row>
    <row r="929" spans="1:4" ht="14.4" x14ac:dyDescent="0.3">
      <c r="A929" s="27">
        <v>44945</v>
      </c>
      <c r="B929" t="s">
        <v>21</v>
      </c>
      <c r="C929" t="s">
        <v>344</v>
      </c>
      <c r="D929">
        <v>-123</v>
      </c>
    </row>
    <row r="930" spans="1:4" ht="14.4" x14ac:dyDescent="0.3">
      <c r="A930" s="27">
        <v>44945</v>
      </c>
      <c r="B930" t="s">
        <v>19</v>
      </c>
      <c r="C930" t="s">
        <v>391</v>
      </c>
      <c r="D930">
        <v>-51.46</v>
      </c>
    </row>
    <row r="931" spans="1:4" ht="14.4" x14ac:dyDescent="0.3">
      <c r="A931" s="27">
        <v>44945</v>
      </c>
      <c r="B931" t="s">
        <v>19</v>
      </c>
      <c r="C931" t="s">
        <v>392</v>
      </c>
      <c r="D931">
        <v>-90</v>
      </c>
    </row>
    <row r="932" spans="1:4" ht="14.4" x14ac:dyDescent="0.3">
      <c r="A932" s="27">
        <v>44944</v>
      </c>
      <c r="B932" t="s">
        <v>21</v>
      </c>
      <c r="C932" t="s">
        <v>393</v>
      </c>
      <c r="D932">
        <v>-701.2</v>
      </c>
    </row>
    <row r="933" spans="1:4" ht="14.4" x14ac:dyDescent="0.3">
      <c r="A933" s="27">
        <v>44944</v>
      </c>
      <c r="B933" t="s">
        <v>21</v>
      </c>
      <c r="C933" t="s">
        <v>344</v>
      </c>
      <c r="D933">
        <v>-65.7</v>
      </c>
    </row>
    <row r="934" spans="1:4" ht="14.4" x14ac:dyDescent="0.3">
      <c r="A934" s="27">
        <v>44942</v>
      </c>
      <c r="B934" t="s">
        <v>34</v>
      </c>
      <c r="C934" t="s">
        <v>43</v>
      </c>
      <c r="D934">
        <v>2000</v>
      </c>
    </row>
    <row r="935" spans="1:4" ht="14.4" x14ac:dyDescent="0.3">
      <c r="A935" s="27">
        <v>44942</v>
      </c>
      <c r="B935" t="s">
        <v>20</v>
      </c>
      <c r="C935" t="s">
        <v>394</v>
      </c>
      <c r="D935">
        <v>-231.41</v>
      </c>
    </row>
    <row r="936" spans="1:4" ht="14.4" x14ac:dyDescent="0.3">
      <c r="A936" s="27">
        <v>44942</v>
      </c>
      <c r="B936" t="s">
        <v>20</v>
      </c>
      <c r="C936" t="s">
        <v>382</v>
      </c>
      <c r="D936">
        <v>-176.32</v>
      </c>
    </row>
    <row r="937" spans="1:4" ht="14.4" x14ac:dyDescent="0.3">
      <c r="A937" s="27">
        <v>44942</v>
      </c>
      <c r="B937" t="s">
        <v>21</v>
      </c>
      <c r="C937" t="s">
        <v>344</v>
      </c>
      <c r="D937">
        <v>-457.8</v>
      </c>
    </row>
    <row r="938" spans="1:4" ht="14.4" x14ac:dyDescent="0.3">
      <c r="A938" s="27">
        <v>44939</v>
      </c>
      <c r="B938" t="s">
        <v>26</v>
      </c>
      <c r="C938" t="s">
        <v>395</v>
      </c>
      <c r="D938">
        <v>-2225.7199999999998</v>
      </c>
    </row>
    <row r="939" spans="1:4" ht="14.4" x14ac:dyDescent="0.3">
      <c r="A939" s="27">
        <v>44938</v>
      </c>
      <c r="B939" t="s">
        <v>34</v>
      </c>
      <c r="C939" t="s">
        <v>43</v>
      </c>
      <c r="D939">
        <v>2000</v>
      </c>
    </row>
    <row r="940" spans="1:4" ht="14.4" x14ac:dyDescent="0.3">
      <c r="A940" s="27">
        <v>44938</v>
      </c>
      <c r="B940" t="s">
        <v>19</v>
      </c>
      <c r="C940" t="s">
        <v>391</v>
      </c>
      <c r="D940">
        <v>-51.46</v>
      </c>
    </row>
    <row r="941" spans="1:4" ht="14.4" x14ac:dyDescent="0.3">
      <c r="A941" s="27">
        <v>44936</v>
      </c>
      <c r="B941" t="s">
        <v>19</v>
      </c>
      <c r="C941" t="s">
        <v>391</v>
      </c>
      <c r="D941">
        <v>-51.46</v>
      </c>
    </row>
    <row r="942" spans="1:4" ht="14.4" x14ac:dyDescent="0.3">
      <c r="A942" s="27">
        <v>44936</v>
      </c>
      <c r="B942" t="s">
        <v>21</v>
      </c>
      <c r="C942" t="s">
        <v>396</v>
      </c>
      <c r="D942">
        <v>-164</v>
      </c>
    </row>
    <row r="943" spans="1:4" ht="14.4" x14ac:dyDescent="0.3">
      <c r="A943" s="27">
        <v>44936</v>
      </c>
      <c r="B943" t="s">
        <v>23</v>
      </c>
      <c r="C943" t="s">
        <v>95</v>
      </c>
      <c r="D943">
        <v>-29.9</v>
      </c>
    </row>
    <row r="944" spans="1:4" ht="14.4" x14ac:dyDescent="0.3">
      <c r="A944" s="27">
        <v>44935</v>
      </c>
      <c r="B944" t="s">
        <v>27</v>
      </c>
      <c r="C944" t="s">
        <v>397</v>
      </c>
      <c r="D944">
        <v>-2537.91</v>
      </c>
    </row>
    <row r="945" spans="1:4" ht="14.4" x14ac:dyDescent="0.3">
      <c r="A945" s="27">
        <v>44935</v>
      </c>
      <c r="B945" t="s">
        <v>34</v>
      </c>
      <c r="C945" t="s">
        <v>43</v>
      </c>
      <c r="D945">
        <v>2000</v>
      </c>
    </row>
    <row r="946" spans="1:4" ht="14.4" x14ac:dyDescent="0.3">
      <c r="A946" s="27">
        <v>44931</v>
      </c>
      <c r="B946" t="s">
        <v>21</v>
      </c>
      <c r="C946" t="s">
        <v>139</v>
      </c>
      <c r="D946">
        <v>-156.30000000000001</v>
      </c>
    </row>
    <row r="947" spans="1:4" ht="14.4" x14ac:dyDescent="0.3">
      <c r="A947" s="27">
        <v>44930</v>
      </c>
      <c r="B947" t="s">
        <v>27</v>
      </c>
      <c r="C947" t="s">
        <v>79</v>
      </c>
      <c r="D947">
        <v>-114</v>
      </c>
    </row>
    <row r="948" spans="1:4" ht="14.4" x14ac:dyDescent="0.3">
      <c r="A948" s="27">
        <v>44929</v>
      </c>
      <c r="B948" t="s">
        <v>19</v>
      </c>
      <c r="C948" t="s">
        <v>398</v>
      </c>
      <c r="D948">
        <v>-112</v>
      </c>
    </row>
    <row r="949" spans="1:4" ht="14.4" x14ac:dyDescent="0.3">
      <c r="A949" s="27">
        <v>44929</v>
      </c>
      <c r="B949" t="s">
        <v>20</v>
      </c>
      <c r="C949" t="s">
        <v>399</v>
      </c>
      <c r="D949">
        <v>-55</v>
      </c>
    </row>
    <row r="950" spans="1:4" ht="14.4" x14ac:dyDescent="0.3">
      <c r="A950" s="27">
        <v>44929</v>
      </c>
      <c r="B950" t="s">
        <v>19</v>
      </c>
      <c r="C950" t="s">
        <v>400</v>
      </c>
      <c r="D950">
        <v>-29</v>
      </c>
    </row>
    <row r="951" spans="1:4" ht="14.4" x14ac:dyDescent="0.3">
      <c r="A951" s="27">
        <v>44929</v>
      </c>
      <c r="B951" t="s">
        <v>19</v>
      </c>
      <c r="C951" t="s">
        <v>401</v>
      </c>
      <c r="D951">
        <v>-49</v>
      </c>
    </row>
    <row r="952" spans="1:4" ht="14.4" x14ac:dyDescent="0.3">
      <c r="A952" s="27">
        <v>44929</v>
      </c>
      <c r="B952" t="s">
        <v>20</v>
      </c>
      <c r="C952" t="s">
        <v>398</v>
      </c>
      <c r="D952">
        <v>-112</v>
      </c>
    </row>
    <row r="953" spans="1:4" ht="14.4" x14ac:dyDescent="0.3">
      <c r="A953" s="27">
        <v>44928</v>
      </c>
      <c r="B953" t="s">
        <v>19</v>
      </c>
      <c r="C953" t="s">
        <v>400</v>
      </c>
      <c r="D953">
        <v>-50</v>
      </c>
    </row>
    <row r="954" spans="1:4" ht="14.4" x14ac:dyDescent="0.3">
      <c r="A954" s="27">
        <v>44928</v>
      </c>
      <c r="B954" t="s">
        <v>19</v>
      </c>
      <c r="C954" t="s">
        <v>402</v>
      </c>
      <c r="D954">
        <v>-414</v>
      </c>
    </row>
    <row r="955" spans="1:4" ht="14.4" x14ac:dyDescent="0.3">
      <c r="A955" s="27">
        <v>44928</v>
      </c>
      <c r="B955" t="s">
        <v>34</v>
      </c>
      <c r="C955" t="s">
        <v>43</v>
      </c>
      <c r="D955">
        <v>2000</v>
      </c>
    </row>
  </sheetData>
  <autoFilter ref="A1:D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1"/>
  <sheetViews>
    <sheetView workbookViewId="0">
      <selection activeCell="K1" sqref="K1:K1048576"/>
    </sheetView>
  </sheetViews>
  <sheetFormatPr defaultColWidth="12.44140625" defaultRowHeight="13.2" x14ac:dyDescent="0.25"/>
  <cols>
    <col min="1" max="1" width="23" style="13" bestFit="1" customWidth="1"/>
    <col min="2" max="2" width="16.88671875" style="13" bestFit="1" customWidth="1"/>
    <col min="3" max="3" width="16.77734375" style="13" bestFit="1" customWidth="1"/>
    <col min="4" max="5" width="19.77734375" style="13" bestFit="1" customWidth="1"/>
    <col min="6" max="6" width="15.6640625" style="13" bestFit="1" customWidth="1"/>
    <col min="7" max="7" width="16.77734375" style="13" bestFit="1" customWidth="1"/>
    <col min="8" max="13" width="17.5546875" style="13" bestFit="1" customWidth="1"/>
    <col min="14" max="15" width="17.33203125" style="13" bestFit="1" customWidth="1"/>
    <col min="16" max="52" width="12.5546875" style="13" bestFit="1" customWidth="1"/>
    <col min="53" max="54" width="12.44140625" style="13" customWidth="1"/>
    <col min="55" max="16384" width="12.44140625" style="13"/>
  </cols>
  <sheetData>
    <row r="1" spans="1:52" x14ac:dyDescent="0.25">
      <c r="A1" s="16"/>
      <c r="B1" s="24">
        <f>EOMONTH(MIN(Core!A:A),-1)+1</f>
        <v>44927</v>
      </c>
      <c r="C1" s="24">
        <f>IF(B1="","",IF(EDATE(B1,1)&lt;=MAX(Core!$A:$A),EDATE(B1,1),""))</f>
        <v>44958</v>
      </c>
      <c r="D1" s="24">
        <f>IF(C1="","",IF(EDATE(C1,1)&lt;=MAX(Core!$A:$A),EDATE(C1,1),""))</f>
        <v>44986</v>
      </c>
      <c r="E1" s="24">
        <f>IF(D1="","",IF(EDATE(D1,1)&lt;=MAX(Core!$A:$A),EDATE(D1,1),""))</f>
        <v>45017</v>
      </c>
      <c r="F1" s="24">
        <f>IF(E1="","",IF(EDATE(E1,1)&lt;=MAX(Core!$A:$A),EDATE(E1,1),""))</f>
        <v>45047</v>
      </c>
      <c r="G1" s="24">
        <f>IF(F1="","",IF(EDATE(F1,1)&lt;=MAX(Core!$A:$A),EDATE(F1,1),""))</f>
        <v>45078</v>
      </c>
      <c r="H1" s="24">
        <f>IF(G1="","",IF(EDATE(G1,1)&lt;=MAX(Core!$A:$A),EDATE(G1,1),""))</f>
        <v>45108</v>
      </c>
      <c r="I1" s="24">
        <f>IF(H1="","",IF(EDATE(H1,1)&lt;=MAX(Core!$A:$A),EDATE(H1,1),""))</f>
        <v>45139</v>
      </c>
      <c r="J1" s="24">
        <f>IF(I1="","",IF(EDATE(I1,1)&lt;=MAX(Core!$A:$A),EDATE(I1,1),""))</f>
        <v>45170</v>
      </c>
      <c r="K1" s="24">
        <f>IF(J1="","",IF(EDATE(J1,1)&lt;=MAX(Core!$A:$A),EDATE(J1,1),""))</f>
        <v>45200</v>
      </c>
      <c r="L1" s="24">
        <f>IF(K1="","",IF(EDATE(K1,1)&lt;=MAX(Core!$A:$A),EDATE(K1,1),""))</f>
        <v>45231</v>
      </c>
      <c r="M1" s="24">
        <f>IF(L1="","",IF(EDATE(L1,1)&lt;=MAX(Core!$A:$A),EDATE(L1,1),""))</f>
        <v>45261</v>
      </c>
      <c r="N1" s="24" t="str">
        <f>IF(M1="","",IF(EDATE(M1,1)&lt;=MAX(Core!$A:$A),EDATE(M1,1),""))</f>
        <v/>
      </c>
      <c r="O1" s="24" t="str">
        <f>IF(N1="","",IF(EDATE(N1,1)&lt;=MAX(Core!$A:$A),EDATE(N1,1),""))</f>
        <v/>
      </c>
      <c r="P1" s="24" t="str">
        <f>IF(O1="","",IF(EDATE(O1,1)&lt;=MAX(Core!$A:$A),EDATE(O1,1),""))</f>
        <v/>
      </c>
      <c r="Q1" s="24" t="str">
        <f>IF(P1="","",IF(EDATE(P1,1)&lt;=MAX(Core!$A:$A),EDATE(P1,1),""))</f>
        <v/>
      </c>
      <c r="R1" s="24" t="str">
        <f>IF(Q1="","",IF(EDATE(Q1,1)&lt;=MAX(Core!$A:$A),EDATE(Q1,1),""))</f>
        <v/>
      </c>
      <c r="S1" s="24" t="str">
        <f>IF(R1="","",IF(EDATE(R1,1)&lt;=MAX(Core!$A:$A),EDATE(R1,1),""))</f>
        <v/>
      </c>
      <c r="T1" s="24" t="str">
        <f>IF(S1="","",IF(EDATE(S1,1)&lt;=MAX(Core!$A:$A),EDATE(S1,1),""))</f>
        <v/>
      </c>
      <c r="U1" s="24" t="str">
        <f>IF(T1="","",IF(EDATE(T1,1)&lt;=MAX(Core!$A:$A),EDATE(T1,1),""))</f>
        <v/>
      </c>
      <c r="V1" s="24" t="str">
        <f>IF(U1="","",IF(EDATE(U1,1)&lt;=MAX(Core!$A:$A),EDATE(U1,1),""))</f>
        <v/>
      </c>
      <c r="W1" s="24" t="str">
        <f>IF(V1="","",IF(EDATE(V1,1)&lt;=MAX(Core!$A:$A),EDATE(V1,1),""))</f>
        <v/>
      </c>
      <c r="X1" s="24" t="str">
        <f>IF(W1="","",IF(EDATE(W1,1)&lt;=MAX(Core!$A:$A),EDATE(W1,1),""))</f>
        <v/>
      </c>
      <c r="Y1" s="24" t="str">
        <f>IF(X1="","",IF(EDATE(X1,1)&lt;=MAX(Core!$A:$A),EDATE(X1,1),""))</f>
        <v/>
      </c>
      <c r="Z1" s="24" t="str">
        <f>IF(Y1="","",IF(EDATE(Y1,1)&lt;=MAX(Core!$A:$A),EDATE(Y1,1),""))</f>
        <v/>
      </c>
      <c r="AA1" s="24" t="str">
        <f>IF(Z1="","",IF(EDATE(Z1,1)&lt;=MAX(Core!$A:$A),EDATE(Z1,1),""))</f>
        <v/>
      </c>
      <c r="AB1" s="24" t="str">
        <f>IF(AA1="","",IF(EDATE(AA1,1)&lt;=MAX(Core!$A:$A),EDATE(AA1,1),""))</f>
        <v/>
      </c>
      <c r="AC1" s="24" t="str">
        <f>IF(AB1="","",IF(EDATE(AB1,1)&lt;=MAX(Core!$A:$A),EDATE(AB1,1),""))</f>
        <v/>
      </c>
      <c r="AD1" s="24" t="str">
        <f>IF(AC1="","",IF(EDATE(AC1,1)&lt;=MAX(Core!$A:$A),EDATE(AC1,1),""))</f>
        <v/>
      </c>
      <c r="AE1" s="24" t="str">
        <f>IF(AD1="","",IF(EDATE(AD1,1)&lt;=MAX(Core!$A:$A),EDATE(AD1,1),""))</f>
        <v/>
      </c>
      <c r="AF1" s="24" t="str">
        <f>IF(AE1="","",IF(EDATE(AE1,1)&lt;=MAX(Core!$A:$A),EDATE(AE1,1),""))</f>
        <v/>
      </c>
      <c r="AG1" s="24" t="str">
        <f>IF(AF1="","",IF(EDATE(AF1,1)&lt;=MAX(Core!$A:$A),EDATE(AF1,1),""))</f>
        <v/>
      </c>
      <c r="AH1" s="24" t="str">
        <f>IF(AG1="","",IF(EDATE(AG1,1)&lt;=MAX(Core!$A:$A),EDATE(AG1,1),""))</f>
        <v/>
      </c>
      <c r="AI1" s="24" t="str">
        <f>IF(AH1="","",IF(EDATE(AH1,1)&lt;=MAX(Core!$A:$A),EDATE(AH1,1),""))</f>
        <v/>
      </c>
      <c r="AJ1" s="24" t="str">
        <f>IF(AI1="","",IF(EDATE(AI1,1)&lt;=MAX(Core!$A:$A),EDATE(AI1,1),""))</f>
        <v/>
      </c>
      <c r="AK1" s="24" t="str">
        <f>IF(AJ1="","",IF(EDATE(AJ1,1)&lt;=MAX(Core!$A:$A),EDATE(AJ1,1),""))</f>
        <v/>
      </c>
      <c r="AL1" s="24" t="str">
        <f>IF(AK1="","",IF(EDATE(AK1,1)&lt;=MAX(Core!$A:$A),EDATE(AK1,1),""))</f>
        <v/>
      </c>
      <c r="AM1" s="24" t="str">
        <f>IF(AL1="","",IF(EDATE(AL1,1)&lt;=MAX(Core!$A:$A),EDATE(AL1,1),""))</f>
        <v/>
      </c>
      <c r="AN1" s="24" t="str">
        <f>IF(AM1="","",IF(EDATE(AM1,1)&lt;=MAX(Core!$A:$A),EDATE(AM1,1),""))</f>
        <v/>
      </c>
      <c r="AO1" s="24" t="str">
        <f>IF(AN1="","",IF(EDATE(AN1,1)&lt;=MAX(Core!$A:$A),EDATE(AN1,1),""))</f>
        <v/>
      </c>
      <c r="AP1" s="24" t="str">
        <f>IF(AO1="","",IF(EDATE(AO1,1)&lt;=MAX(Core!$A:$A),EDATE(AO1,1),""))</f>
        <v/>
      </c>
      <c r="AQ1" s="24" t="str">
        <f>IF(AP1="","",IF(EDATE(AP1,1)&lt;=MAX(Core!$A:$A),EDATE(AP1,1),""))</f>
        <v/>
      </c>
      <c r="AR1" s="24" t="str">
        <f>IF(AQ1="","",IF(EDATE(AQ1,1)&lt;=MAX(Core!$A:$A),EDATE(AQ1,1),""))</f>
        <v/>
      </c>
      <c r="AS1" s="24" t="str">
        <f>IF(AR1="","",IF(EDATE(AR1,1)&lt;=MAX(Core!$A:$A),EDATE(AR1,1),""))</f>
        <v/>
      </c>
      <c r="AT1" s="24" t="str">
        <f>IF(AS1="","",IF(EDATE(AS1,1)&lt;=MAX(Core!$A:$A),EDATE(AS1,1),""))</f>
        <v/>
      </c>
      <c r="AU1" s="24" t="str">
        <f>IF(AT1="","",IF(EDATE(AT1,1)&lt;=MAX(Core!$A:$A),EDATE(AT1,1),""))</f>
        <v/>
      </c>
      <c r="AV1" s="24" t="str">
        <f>IF(AU1="","",IF(EDATE(AU1,1)&lt;=MAX(Core!$A:$A),EDATE(AU1,1),""))</f>
        <v/>
      </c>
      <c r="AW1" s="24" t="str">
        <f>IF(AV1="","",IF(EDATE(AV1,1)&lt;=MAX(Core!$A:$A),EDATE(AV1,1),""))</f>
        <v/>
      </c>
      <c r="AX1" s="24" t="str">
        <f>IF(AW1="","",IF(EDATE(AW1,1)&lt;=MAX(Core!$A:$A),EDATE(AW1,1),""))</f>
        <v/>
      </c>
      <c r="AY1" s="24" t="str">
        <f>IF(AX1="","",IF(EDATE(AX1,1)&lt;=MAX(Core!$A:$A),EDATE(AX1,1),""))</f>
        <v/>
      </c>
      <c r="AZ1" s="24" t="str">
        <f>IF(AY1="","",IF(EDATE(AY1,1)&lt;=MAX(Core!$A:$A),EDATE(AY1,1),""))</f>
        <v/>
      </c>
    </row>
    <row r="2" spans="1:52" x14ac:dyDescent="0.25">
      <c r="A2" s="17" t="s">
        <v>3</v>
      </c>
      <c r="B2" s="18">
        <f t="shared" ref="B2:AG2" si="0">SUM(B3:B8)</f>
        <v>40994.15</v>
      </c>
      <c r="C2" s="18">
        <f t="shared" si="0"/>
        <v>41341.53</v>
      </c>
      <c r="D2" s="18">
        <f t="shared" si="0"/>
        <v>39447</v>
      </c>
      <c r="E2" s="18">
        <f t="shared" si="0"/>
        <v>39624</v>
      </c>
      <c r="F2" s="18">
        <f t="shared" si="0"/>
        <v>39527</v>
      </c>
      <c r="G2" s="18">
        <f t="shared" si="0"/>
        <v>71023.92</v>
      </c>
      <c r="H2" s="18">
        <f t="shared" si="0"/>
        <v>37479.360000000001</v>
      </c>
      <c r="I2" s="18">
        <f t="shared" si="0"/>
        <v>40630.01</v>
      </c>
      <c r="J2" s="18">
        <f t="shared" si="0"/>
        <v>40562.01</v>
      </c>
      <c r="K2" s="18">
        <f t="shared" si="0"/>
        <v>40550.9</v>
      </c>
      <c r="L2" s="18">
        <f t="shared" si="0"/>
        <v>51027.01</v>
      </c>
      <c r="M2" s="18">
        <f t="shared" si="0"/>
        <v>42148.01</v>
      </c>
      <c r="N2" s="18">
        <f t="shared" si="0"/>
        <v>0</v>
      </c>
      <c r="O2" s="18">
        <f t="shared" si="0"/>
        <v>0</v>
      </c>
      <c r="P2" s="18">
        <f t="shared" si="0"/>
        <v>0</v>
      </c>
      <c r="Q2" s="18">
        <f t="shared" si="0"/>
        <v>0</v>
      </c>
      <c r="R2" s="18">
        <f t="shared" si="0"/>
        <v>0</v>
      </c>
      <c r="S2" s="18">
        <f t="shared" si="0"/>
        <v>0</v>
      </c>
      <c r="T2" s="18">
        <f t="shared" si="0"/>
        <v>0</v>
      </c>
      <c r="U2" s="18">
        <f t="shared" si="0"/>
        <v>0</v>
      </c>
      <c r="V2" s="18">
        <f t="shared" si="0"/>
        <v>0</v>
      </c>
      <c r="W2" s="18">
        <f t="shared" si="0"/>
        <v>0</v>
      </c>
      <c r="X2" s="18">
        <f t="shared" si="0"/>
        <v>0</v>
      </c>
      <c r="Y2" s="18">
        <f t="shared" si="0"/>
        <v>0</v>
      </c>
      <c r="Z2" s="18">
        <f t="shared" si="0"/>
        <v>0</v>
      </c>
      <c r="AA2" s="18">
        <f t="shared" si="0"/>
        <v>0</v>
      </c>
      <c r="AB2" s="18">
        <f t="shared" si="0"/>
        <v>0</v>
      </c>
      <c r="AC2" s="18">
        <f t="shared" si="0"/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ref="AH2:AZ2" si="1">SUM(AH3:AH8)</f>
        <v>0</v>
      </c>
      <c r="AI2" s="18">
        <f t="shared" si="1"/>
        <v>0</v>
      </c>
      <c r="AJ2" s="18">
        <f t="shared" si="1"/>
        <v>0</v>
      </c>
      <c r="AK2" s="18">
        <f t="shared" si="1"/>
        <v>0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P2" s="18">
        <f t="shared" si="1"/>
        <v>0</v>
      </c>
      <c r="AQ2" s="18">
        <f t="shared" si="1"/>
        <v>0</v>
      </c>
      <c r="AR2" s="18">
        <f t="shared" si="1"/>
        <v>0</v>
      </c>
      <c r="AS2" s="18">
        <f t="shared" si="1"/>
        <v>0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</row>
    <row r="3" spans="1:52" x14ac:dyDescent="0.25">
      <c r="A3" s="15" t="s">
        <v>403</v>
      </c>
      <c r="B3" s="19">
        <f>SUMIFS(Core!$D:$D,Core!$B:$B,$A$3,Core!$A:$A,"&gt;="&amp;B1,Core!$A:$A,"&lt;="&amp;EOMONTH(B1,0))</f>
        <v>0</v>
      </c>
      <c r="C3" s="19">
        <f>SUMIFS(Core!$D:$D,Core!$B:$B,$A$3,Core!$A:$A,"&gt;="&amp;C1,Core!$A:$A,"&lt;="&amp;EOMONTH(C1,0))</f>
        <v>0</v>
      </c>
      <c r="D3" s="19">
        <f>SUMIFS(Core!$D:$D,Core!$B:$B,$A$3,Core!$A:$A,"&gt;="&amp;D1,Core!$A:$A,"&lt;="&amp;EOMONTH(D1,0))</f>
        <v>0</v>
      </c>
      <c r="E3" s="19">
        <f>SUMIFS(Core!$D:$D,Core!$B:$B,$A$3,Core!$A:$A,"&gt;="&amp;E1,Core!$A:$A,"&lt;="&amp;EOMONTH(E1,0))</f>
        <v>0</v>
      </c>
      <c r="F3" s="19">
        <f>SUMIFS(Core!$D:$D,Core!$B:$B,$A$3,Core!$A:$A,"&gt;="&amp;F1,Core!$A:$A,"&lt;="&amp;EOMONTH(F1,0))</f>
        <v>0</v>
      </c>
      <c r="G3" s="19">
        <f>SUMIFS(Core!$D:$D,Core!$B:$B,$A$3,Core!$A:$A,"&gt;="&amp;G1,Core!$A:$A,"&lt;="&amp;EOMONTH(G1,0))</f>
        <v>0</v>
      </c>
      <c r="H3" s="19">
        <f>SUMIFS(Core!$D:$D,Core!$B:$B,$A$3,Core!$A:$A,"&gt;="&amp;H1,Core!$A:$A,"&lt;="&amp;EOMONTH(H1,0))</f>
        <v>0</v>
      </c>
      <c r="I3" s="19">
        <f>SUMIFS(Core!$D:$D,Core!$B:$B,$A$3,Core!$A:$A,"&gt;="&amp;I1,Core!$A:$A,"&lt;="&amp;EOMONTH(I1,0))</f>
        <v>0</v>
      </c>
      <c r="J3" s="19">
        <f>SUMIFS(Core!$D:$D,Core!$B:$B,$A$3,Core!$A:$A,"&gt;="&amp;J1,Core!$A:$A,"&lt;="&amp;EOMONTH(J1,0))</f>
        <v>0</v>
      </c>
      <c r="K3" s="19">
        <f>SUMIFS(Core!$D:$D,Core!$B:$B,$A$3,Core!$A:$A,"&gt;="&amp;K1,Core!$A:$A,"&lt;="&amp;EOMONTH(K1,0))</f>
        <v>0</v>
      </c>
      <c r="L3" s="19">
        <f>SUMIFS(Core!$D:$D,Core!$B:$B,$A$3,Core!$A:$A,"&gt;="&amp;L1,Core!$A:$A,"&lt;="&amp;EOMONTH(L1,0))</f>
        <v>0</v>
      </c>
      <c r="M3" s="19">
        <f>SUMIFS(Core!$D:$D,Core!$B:$B,$A$3,Core!$A:$A,"&gt;="&amp;M1,Core!$A:$A,"&lt;="&amp;EOMONTH(M1,0))</f>
        <v>0</v>
      </c>
      <c r="N3" s="19">
        <f>SUMIFS(Core!$D:$D,Core!$B:$B,$A$3,Core!$A:$A,"&gt;="&amp;N1,Core!$A:$A,"&lt;="&amp;EOMONTH(N1,0))</f>
        <v>0</v>
      </c>
      <c r="O3" s="19">
        <f>SUMIFS(Core!$D:$D,Core!$B:$B,$A$3,Core!$A:$A,"&gt;="&amp;O1,Core!$A:$A,"&lt;="&amp;EOMONTH(O1,0))</f>
        <v>0</v>
      </c>
      <c r="P3" s="19">
        <f>SUMIFS(Core!$D:$D,Core!$B:$B,$A$3,Core!$A:$A,"&gt;="&amp;P1,Core!$A:$A,"&lt;="&amp;EOMONTH(P1,0))</f>
        <v>0</v>
      </c>
      <c r="Q3" s="19">
        <f>SUMIFS(Core!$D:$D,Core!$B:$B,$A$3,Core!$A:$A,"&gt;="&amp;Q1,Core!$A:$A,"&lt;="&amp;EOMONTH(Q1,0))</f>
        <v>0</v>
      </c>
      <c r="R3" s="19">
        <f>SUMIFS(Core!$D:$D,Core!$B:$B,$A$3,Core!$A:$A,"&gt;="&amp;R1,Core!$A:$A,"&lt;="&amp;EOMONTH(R1,0))</f>
        <v>0</v>
      </c>
      <c r="S3" s="19">
        <f>SUMIFS(Core!$D:$D,Core!$B:$B,$A$3,Core!$A:$A,"&gt;="&amp;S1,Core!$A:$A,"&lt;="&amp;EOMONTH(S1,0))</f>
        <v>0</v>
      </c>
      <c r="T3" s="19">
        <f>SUMIFS(Core!$D:$D,Core!$B:$B,$A$3,Core!$A:$A,"&gt;="&amp;T1,Core!$A:$A,"&lt;="&amp;EOMONTH(T1,0))</f>
        <v>0</v>
      </c>
      <c r="U3" s="19">
        <f>SUMIFS(Core!$D:$D,Core!$B:$B,$A$3,Core!$A:$A,"&gt;="&amp;U1,Core!$A:$A,"&lt;="&amp;EOMONTH(U1,0))</f>
        <v>0</v>
      </c>
      <c r="V3" s="19">
        <f>SUMIFS(Core!$D:$D,Core!$B:$B,$A$3,Core!$A:$A,"&gt;="&amp;V1,Core!$A:$A,"&lt;="&amp;EOMONTH(V1,0))</f>
        <v>0</v>
      </c>
      <c r="W3" s="19">
        <f>SUMIFS(Core!$D:$D,Core!$B:$B,$A$3,Core!$A:$A,"&gt;="&amp;W1,Core!$A:$A,"&lt;="&amp;EOMONTH(W1,0))</f>
        <v>0</v>
      </c>
      <c r="X3" s="19">
        <f>SUMIFS(Core!$D:$D,Core!$B:$B,$A$3,Core!$A:$A,"&gt;="&amp;X1,Core!$A:$A,"&lt;="&amp;EOMONTH(X1,0))</f>
        <v>0</v>
      </c>
      <c r="Y3" s="19">
        <f>SUMIFS(Core!$D:$D,Core!$B:$B,$A$3,Core!$A:$A,"&gt;="&amp;Y1,Core!$A:$A,"&lt;="&amp;EOMONTH(Y1,0))</f>
        <v>0</v>
      </c>
      <c r="Z3" s="19">
        <f>SUMIFS(Core!$D:$D,Core!$B:$B,$A$3,Core!$A:$A,"&gt;="&amp;Z1,Core!$A:$A,"&lt;="&amp;EOMONTH(Z1,0))</f>
        <v>0</v>
      </c>
      <c r="AA3" s="19">
        <f>SUMIFS(Core!$D:$D,Core!$B:$B,$A$3,Core!$A:$A,"&gt;="&amp;AA1,Core!$A:$A,"&lt;="&amp;EOMONTH(AA1,0))</f>
        <v>0</v>
      </c>
      <c r="AB3" s="19">
        <f>SUMIFS(Core!$D:$D,Core!$B:$B,$A$3,Core!$A:$A,"&gt;="&amp;AB1,Core!$A:$A,"&lt;="&amp;EOMONTH(AB1,0))</f>
        <v>0</v>
      </c>
      <c r="AC3" s="19">
        <f>SUMIFS(Core!$D:$D,Core!$B:$B,$A$3,Core!$A:$A,"&gt;="&amp;AC1,Core!$A:$A,"&lt;="&amp;EOMONTH(AC1,0))</f>
        <v>0</v>
      </c>
      <c r="AD3" s="19">
        <f>SUMIFS(Core!$D:$D,Core!$B:$B,$A$3,Core!$A:$A,"&gt;="&amp;AD1,Core!$A:$A,"&lt;="&amp;EOMONTH(AD1,0))</f>
        <v>0</v>
      </c>
      <c r="AE3" s="19">
        <f>SUMIFS(Core!$D:$D,Core!$B:$B,$A$3,Core!$A:$A,"&gt;="&amp;AE1,Core!$A:$A,"&lt;="&amp;EOMONTH(AE1,0))</f>
        <v>0</v>
      </c>
      <c r="AF3" s="19">
        <f>SUMIFS(Core!$D:$D,Core!$B:$B,$A$3,Core!$A:$A,"&gt;="&amp;AF1,Core!$A:$A,"&lt;="&amp;EOMONTH(AF1,0))</f>
        <v>0</v>
      </c>
      <c r="AG3" s="19">
        <f>SUMIFS(Core!$D:$D,Core!$B:$B,$A$3,Core!$A:$A,"&gt;="&amp;AG1,Core!$A:$A,"&lt;="&amp;EOMONTH(AG1,0))</f>
        <v>0</v>
      </c>
      <c r="AH3" s="19">
        <f>SUMIFS(Core!$D:$D,Core!$B:$B,$A$3,Core!$A:$A,"&gt;="&amp;AH1,Core!$A:$A,"&lt;="&amp;EOMONTH(AH1,0))</f>
        <v>0</v>
      </c>
      <c r="AI3" s="19">
        <f>SUMIFS(Core!$D:$D,Core!$B:$B,$A$3,Core!$A:$A,"&gt;="&amp;AI1,Core!$A:$A,"&lt;="&amp;EOMONTH(AI1,0))</f>
        <v>0</v>
      </c>
      <c r="AJ3" s="19">
        <f>SUMIFS(Core!$D:$D,Core!$B:$B,$A$3,Core!$A:$A,"&gt;="&amp;AJ1,Core!$A:$A,"&lt;="&amp;EOMONTH(AJ1,0))</f>
        <v>0</v>
      </c>
      <c r="AK3" s="19">
        <f>SUMIFS(Core!$D:$D,Core!$B:$B,$A$3,Core!$A:$A,"&gt;="&amp;AK1,Core!$A:$A,"&lt;="&amp;EOMONTH(AK1,0))</f>
        <v>0</v>
      </c>
      <c r="AL3" s="19">
        <f>SUMIFS(Core!$D:$D,Core!$B:$B,$A$3,Core!$A:$A,"&gt;="&amp;AL1,Core!$A:$A,"&lt;="&amp;EOMONTH(AL1,0))</f>
        <v>0</v>
      </c>
      <c r="AM3" s="19">
        <f>SUMIFS(Core!$D:$D,Core!$B:$B,$A$3,Core!$A:$A,"&gt;="&amp;AM1,Core!$A:$A,"&lt;="&amp;EOMONTH(AM1,0))</f>
        <v>0</v>
      </c>
      <c r="AN3" s="19">
        <f>SUMIFS(Core!$D:$D,Core!$B:$B,$A$3,Core!$A:$A,"&gt;="&amp;AN1,Core!$A:$A,"&lt;="&amp;EOMONTH(AN1,0))</f>
        <v>0</v>
      </c>
      <c r="AO3" s="19">
        <f>SUMIFS(Core!$D:$D,Core!$B:$B,$A$3,Core!$A:$A,"&gt;="&amp;AO1,Core!$A:$A,"&lt;="&amp;EOMONTH(AO1,0))</f>
        <v>0</v>
      </c>
      <c r="AP3" s="19">
        <f>SUMIFS(Core!$D:$D,Core!$B:$B,$A$3,Core!$A:$A,"&gt;="&amp;AP1,Core!$A:$A,"&lt;="&amp;EOMONTH(AP1,0))</f>
        <v>0</v>
      </c>
      <c r="AQ3" s="19">
        <f>SUMIFS(Core!$D:$D,Core!$B:$B,$A$3,Core!$A:$A,"&gt;="&amp;AQ1,Core!$A:$A,"&lt;="&amp;EOMONTH(AQ1,0))</f>
        <v>0</v>
      </c>
      <c r="AR3" s="19">
        <f>SUMIFS(Core!$D:$D,Core!$B:$B,$A$3,Core!$A:$A,"&gt;="&amp;AR1,Core!$A:$A,"&lt;="&amp;EOMONTH(AR1,0))</f>
        <v>0</v>
      </c>
      <c r="AS3" s="19">
        <f>SUMIFS(Core!$D:$D,Core!$B:$B,$A$3,Core!$A:$A,"&gt;="&amp;AS1,Core!$A:$A,"&lt;="&amp;EOMONTH(AS1,0))</f>
        <v>0</v>
      </c>
      <c r="AT3" s="19">
        <f>SUMIFS(Core!$D:$D,Core!$B:$B,$A$3,Core!$A:$A,"&gt;="&amp;AT1,Core!$A:$A,"&lt;="&amp;EOMONTH(AT1,0))</f>
        <v>0</v>
      </c>
      <c r="AU3" s="19">
        <f>SUMIFS(Core!$D:$D,Core!$B:$B,$A$3,Core!$A:$A,"&gt;="&amp;AU1,Core!$A:$A,"&lt;="&amp;EOMONTH(AU1,0))</f>
        <v>0</v>
      </c>
      <c r="AV3" s="19">
        <f>SUMIFS(Core!$D:$D,Core!$B:$B,$A$3,Core!$A:$A,"&gt;="&amp;AV1,Core!$A:$A,"&lt;="&amp;EOMONTH(AV1,0))</f>
        <v>0</v>
      </c>
      <c r="AW3" s="19">
        <f>SUMIFS(Core!$D:$D,Core!$B:$B,$A$3,Core!$A:$A,"&gt;="&amp;AW1,Core!$A:$A,"&lt;="&amp;EOMONTH(AW1,0))</f>
        <v>0</v>
      </c>
      <c r="AX3" s="19">
        <f>SUMIFS(Core!$D:$D,Core!$B:$B,$A$3,Core!$A:$A,"&gt;="&amp;AX1,Core!$A:$A,"&lt;="&amp;EOMONTH(AX1,0))</f>
        <v>0</v>
      </c>
      <c r="AY3" s="19">
        <f>SUMIFS(Core!$D:$D,Core!$B:$B,$A$3,Core!$A:$A,"&gt;="&amp;AY1,Core!$A:$A,"&lt;="&amp;EOMONTH(AY1,0))</f>
        <v>0</v>
      </c>
      <c r="AZ3" s="19">
        <f>SUMIFS(Core!$D:$D,Core!$B:$B,$A$3,Core!$A:$A,"&gt;="&amp;AZ1,Core!$A:$A,"&lt;="&amp;EOMONTH(AZ1,0))</f>
        <v>0</v>
      </c>
    </row>
    <row r="4" spans="1:52" x14ac:dyDescent="0.25">
      <c r="A4" s="15" t="s">
        <v>14</v>
      </c>
      <c r="B4" s="19">
        <f>SUMIFS(Core!$D:$D,Core!$B:$B,$A$4,Core!$A:$A,"&gt;="&amp;B1,Core!$A:$A,"&lt;="&amp;EOMONTH(B1,0))</f>
        <v>0</v>
      </c>
      <c r="C4" s="19">
        <f>SUMIFS(Core!$D:$D,Core!$B:$B,$A$4,Core!$A:$A,"&gt;="&amp;C1,Core!$A:$A,"&lt;="&amp;EOMONTH(C1,0))</f>
        <v>0</v>
      </c>
      <c r="D4" s="19">
        <f>SUMIFS(Core!$D:$D,Core!$B:$B,$A$4,Core!$A:$A,"&gt;="&amp;D1,Core!$A:$A,"&lt;="&amp;EOMONTH(D1,0))</f>
        <v>0</v>
      </c>
      <c r="E4" s="19">
        <f>SUMIFS(Core!$D:$D,Core!$B:$B,$A$4,Core!$A:$A,"&gt;="&amp;E1,Core!$A:$A,"&lt;="&amp;EOMONTH(E1,0))</f>
        <v>369</v>
      </c>
      <c r="F4" s="19">
        <f>SUMIFS(Core!$D:$D,Core!$B:$B,$A$4,Core!$A:$A,"&gt;="&amp;F1,Core!$A:$A,"&lt;="&amp;EOMONTH(F1,0))</f>
        <v>0</v>
      </c>
      <c r="G4" s="19">
        <f>SUMIFS(Core!$D:$D,Core!$B:$B,$A$4,Core!$A:$A,"&gt;="&amp;G1,Core!$A:$A,"&lt;="&amp;EOMONTH(G1,0))</f>
        <v>170</v>
      </c>
      <c r="H4" s="19">
        <f>SUMIFS(Core!$D:$D,Core!$B:$B,$A$4,Core!$A:$A,"&gt;="&amp;H1,Core!$A:$A,"&lt;="&amp;EOMONTH(H1,0))</f>
        <v>0</v>
      </c>
      <c r="I4" s="19">
        <f>SUMIFS(Core!$D:$D,Core!$B:$B,$A$4,Core!$A:$A,"&gt;="&amp;I1,Core!$A:$A,"&lt;="&amp;EOMONTH(I1,0))</f>
        <v>0</v>
      </c>
      <c r="J4" s="19">
        <f>SUMIFS(Core!$D:$D,Core!$B:$B,$A$4,Core!$A:$A,"&gt;="&amp;J1,Core!$A:$A,"&lt;="&amp;EOMONTH(J1,0))</f>
        <v>0</v>
      </c>
      <c r="K4" s="19">
        <f>SUMIFS(Core!$D:$D,Core!$B:$B,$A$4,Core!$A:$A,"&gt;="&amp;K1,Core!$A:$A,"&lt;="&amp;EOMONTH(K1,0))</f>
        <v>0</v>
      </c>
      <c r="L4" s="19">
        <f>SUMIFS(Core!$D:$D,Core!$B:$B,$A$4,Core!$A:$A,"&gt;="&amp;L1,Core!$A:$A,"&lt;="&amp;EOMONTH(L1,0))</f>
        <v>0</v>
      </c>
      <c r="M4" s="19">
        <f>SUMIFS(Core!$D:$D,Core!$B:$B,$A$4,Core!$A:$A,"&gt;="&amp;M1,Core!$A:$A,"&lt;="&amp;EOMONTH(M1,0))</f>
        <v>233</v>
      </c>
      <c r="N4" s="19">
        <f>SUMIFS(Core!$D:$D,Core!$B:$B,$A$4,Core!$A:$A,"&gt;="&amp;N1,Core!$A:$A,"&lt;="&amp;EOMONTH(N1,0))</f>
        <v>0</v>
      </c>
      <c r="O4" s="19">
        <f>SUMIFS(Core!$D:$D,Core!$B:$B,$A$4,Core!$A:$A,"&gt;="&amp;O1,Core!$A:$A,"&lt;="&amp;EOMONTH(O1,0))</f>
        <v>0</v>
      </c>
      <c r="P4" s="19">
        <f>SUMIFS(Core!$D:$D,Core!$B:$B,$A$4,Core!$A:$A,"&gt;="&amp;P1,Core!$A:$A,"&lt;="&amp;EOMONTH(P1,0))</f>
        <v>0</v>
      </c>
      <c r="Q4" s="19">
        <f>SUMIFS(Core!$D:$D,Core!$B:$B,$A$4,Core!$A:$A,"&gt;="&amp;Q1,Core!$A:$A,"&lt;="&amp;EOMONTH(Q1,0))</f>
        <v>0</v>
      </c>
      <c r="R4" s="19">
        <f>SUMIFS(Core!$D:$D,Core!$B:$B,$A$4,Core!$A:$A,"&gt;="&amp;R1,Core!$A:$A,"&lt;="&amp;EOMONTH(R1,0))</f>
        <v>0</v>
      </c>
      <c r="S4" s="19">
        <f>SUMIFS(Core!$D:$D,Core!$B:$B,$A$4,Core!$A:$A,"&gt;="&amp;S1,Core!$A:$A,"&lt;="&amp;EOMONTH(S1,0))</f>
        <v>0</v>
      </c>
      <c r="T4" s="19">
        <f>SUMIFS(Core!$D:$D,Core!$B:$B,$A$4,Core!$A:$A,"&gt;="&amp;T1,Core!$A:$A,"&lt;="&amp;EOMONTH(T1,0))</f>
        <v>0</v>
      </c>
      <c r="U4" s="19">
        <f>SUMIFS(Core!$D:$D,Core!$B:$B,$A$4,Core!$A:$A,"&gt;="&amp;U1,Core!$A:$A,"&lt;="&amp;EOMONTH(U1,0))</f>
        <v>0</v>
      </c>
      <c r="V4" s="19">
        <f>SUMIFS(Core!$D:$D,Core!$B:$B,$A$4,Core!$A:$A,"&gt;="&amp;V1,Core!$A:$A,"&lt;="&amp;EOMONTH(V1,0))</f>
        <v>0</v>
      </c>
      <c r="W4" s="19">
        <f>SUMIFS(Core!$D:$D,Core!$B:$B,$A$4,Core!$A:$A,"&gt;="&amp;W1,Core!$A:$A,"&lt;="&amp;EOMONTH(W1,0))</f>
        <v>0</v>
      </c>
      <c r="X4" s="19">
        <f>SUMIFS(Core!$D:$D,Core!$B:$B,$A$4,Core!$A:$A,"&gt;="&amp;X1,Core!$A:$A,"&lt;="&amp;EOMONTH(X1,0))</f>
        <v>0</v>
      </c>
      <c r="Y4" s="19">
        <f>SUMIFS(Core!$D:$D,Core!$B:$B,$A$4,Core!$A:$A,"&gt;="&amp;Y1,Core!$A:$A,"&lt;="&amp;EOMONTH(Y1,0))</f>
        <v>0</v>
      </c>
      <c r="Z4" s="19">
        <f>SUMIFS(Core!$D:$D,Core!$B:$B,$A$4,Core!$A:$A,"&gt;="&amp;Z1,Core!$A:$A,"&lt;="&amp;EOMONTH(Z1,0))</f>
        <v>0</v>
      </c>
      <c r="AA4" s="19">
        <f>SUMIFS(Core!$D:$D,Core!$B:$B,$A$4,Core!$A:$A,"&gt;="&amp;AA1,Core!$A:$A,"&lt;="&amp;EOMONTH(AA1,0))</f>
        <v>0</v>
      </c>
      <c r="AB4" s="19">
        <f>SUMIFS(Core!$D:$D,Core!$B:$B,$A$4,Core!$A:$A,"&gt;="&amp;AB1,Core!$A:$A,"&lt;="&amp;EOMONTH(AB1,0))</f>
        <v>0</v>
      </c>
      <c r="AC4" s="19">
        <f>SUMIFS(Core!$D:$D,Core!$B:$B,$A$4,Core!$A:$A,"&gt;="&amp;AC1,Core!$A:$A,"&lt;="&amp;EOMONTH(AC1,0))</f>
        <v>0</v>
      </c>
      <c r="AD4" s="19">
        <f>SUMIFS(Core!$D:$D,Core!$B:$B,$A$4,Core!$A:$A,"&gt;="&amp;AD1,Core!$A:$A,"&lt;="&amp;EOMONTH(AD1,0))</f>
        <v>0</v>
      </c>
      <c r="AE4" s="19">
        <f>SUMIFS(Core!$D:$D,Core!$B:$B,$A$4,Core!$A:$A,"&gt;="&amp;AE1,Core!$A:$A,"&lt;="&amp;EOMONTH(AE1,0))</f>
        <v>0</v>
      </c>
      <c r="AF4" s="19">
        <f>SUMIFS(Core!$D:$D,Core!$B:$B,$A$4,Core!$A:$A,"&gt;="&amp;AF1,Core!$A:$A,"&lt;="&amp;EOMONTH(AF1,0))</f>
        <v>0</v>
      </c>
      <c r="AG4" s="19">
        <f>SUMIFS(Core!$D:$D,Core!$B:$B,$A$4,Core!$A:$A,"&gt;="&amp;AG1,Core!$A:$A,"&lt;="&amp;EOMONTH(AG1,0))</f>
        <v>0</v>
      </c>
      <c r="AH4" s="19">
        <f>SUMIFS(Core!$D:$D,Core!$B:$B,$A$4,Core!$A:$A,"&gt;="&amp;AH1,Core!$A:$A,"&lt;="&amp;EOMONTH(AH1,0))</f>
        <v>0</v>
      </c>
      <c r="AI4" s="19">
        <f>SUMIFS(Core!$D:$D,Core!$B:$B,$A$4,Core!$A:$A,"&gt;="&amp;AI1,Core!$A:$A,"&lt;="&amp;EOMONTH(AI1,0))</f>
        <v>0</v>
      </c>
      <c r="AJ4" s="19">
        <f>SUMIFS(Core!$D:$D,Core!$B:$B,$A$4,Core!$A:$A,"&gt;="&amp;AJ1,Core!$A:$A,"&lt;="&amp;EOMONTH(AJ1,0))</f>
        <v>0</v>
      </c>
      <c r="AK4" s="19">
        <f>SUMIFS(Core!$D:$D,Core!$B:$B,$A$4,Core!$A:$A,"&gt;="&amp;AK1,Core!$A:$A,"&lt;="&amp;EOMONTH(AK1,0))</f>
        <v>0</v>
      </c>
      <c r="AL4" s="19">
        <f>SUMIFS(Core!$D:$D,Core!$B:$B,$A$4,Core!$A:$A,"&gt;="&amp;AL1,Core!$A:$A,"&lt;="&amp;EOMONTH(AL1,0))</f>
        <v>0</v>
      </c>
      <c r="AM4" s="19">
        <f>SUMIFS(Core!$D:$D,Core!$B:$B,$A$4,Core!$A:$A,"&gt;="&amp;AM1,Core!$A:$A,"&lt;="&amp;EOMONTH(AM1,0))</f>
        <v>0</v>
      </c>
      <c r="AN4" s="19">
        <f>SUMIFS(Core!$D:$D,Core!$B:$B,$A$4,Core!$A:$A,"&gt;="&amp;AN1,Core!$A:$A,"&lt;="&amp;EOMONTH(AN1,0))</f>
        <v>0</v>
      </c>
      <c r="AO4" s="19">
        <f>SUMIFS(Core!$D:$D,Core!$B:$B,$A$4,Core!$A:$A,"&gt;="&amp;AO1,Core!$A:$A,"&lt;="&amp;EOMONTH(AO1,0))</f>
        <v>0</v>
      </c>
      <c r="AP4" s="19">
        <f>SUMIFS(Core!$D:$D,Core!$B:$B,$A$4,Core!$A:$A,"&gt;="&amp;AP1,Core!$A:$A,"&lt;="&amp;EOMONTH(AP1,0))</f>
        <v>0</v>
      </c>
      <c r="AQ4" s="19">
        <f>SUMIFS(Core!$D:$D,Core!$B:$B,$A$4,Core!$A:$A,"&gt;="&amp;AQ1,Core!$A:$A,"&lt;="&amp;EOMONTH(AQ1,0))</f>
        <v>0</v>
      </c>
      <c r="AR4" s="19">
        <f>SUMIFS(Core!$D:$D,Core!$B:$B,$A$4,Core!$A:$A,"&gt;="&amp;AR1,Core!$A:$A,"&lt;="&amp;EOMONTH(AR1,0))</f>
        <v>0</v>
      </c>
      <c r="AS4" s="19">
        <f>SUMIFS(Core!$D:$D,Core!$B:$B,$A$4,Core!$A:$A,"&gt;="&amp;AS1,Core!$A:$A,"&lt;="&amp;EOMONTH(AS1,0))</f>
        <v>0</v>
      </c>
      <c r="AT4" s="19">
        <f>SUMIFS(Core!$D:$D,Core!$B:$B,$A$4,Core!$A:$A,"&gt;="&amp;AT1,Core!$A:$A,"&lt;="&amp;EOMONTH(AT1,0))</f>
        <v>0</v>
      </c>
      <c r="AU4" s="19">
        <f>SUMIFS(Core!$D:$D,Core!$B:$B,$A$4,Core!$A:$A,"&gt;="&amp;AU1,Core!$A:$A,"&lt;="&amp;EOMONTH(AU1,0))</f>
        <v>0</v>
      </c>
      <c r="AV4" s="19">
        <f>SUMIFS(Core!$D:$D,Core!$B:$B,$A$4,Core!$A:$A,"&gt;="&amp;AV1,Core!$A:$A,"&lt;="&amp;EOMONTH(AV1,0))</f>
        <v>0</v>
      </c>
      <c r="AW4" s="19">
        <f>SUMIFS(Core!$D:$D,Core!$B:$B,$A$4,Core!$A:$A,"&gt;="&amp;AW1,Core!$A:$A,"&lt;="&amp;EOMONTH(AW1,0))</f>
        <v>0</v>
      </c>
      <c r="AX4" s="19">
        <f>SUMIFS(Core!$D:$D,Core!$B:$B,$A$4,Core!$A:$A,"&gt;="&amp;AX1,Core!$A:$A,"&lt;="&amp;EOMONTH(AX1,0))</f>
        <v>0</v>
      </c>
      <c r="AY4" s="19">
        <f>SUMIFS(Core!$D:$D,Core!$B:$B,$A$4,Core!$A:$A,"&gt;="&amp;AY1,Core!$A:$A,"&lt;="&amp;EOMONTH(AY1,0))</f>
        <v>0</v>
      </c>
      <c r="AZ4" s="19">
        <f>SUMIFS(Core!$D:$D,Core!$B:$B,$A$4,Core!$A:$A,"&gt;="&amp;AZ1,Core!$A:$A,"&lt;="&amp;EOMONTH(AZ1,0))</f>
        <v>0</v>
      </c>
    </row>
    <row r="5" spans="1:52" x14ac:dyDescent="0.25">
      <c r="A5" s="15" t="s">
        <v>15</v>
      </c>
      <c r="B5" s="19">
        <f>SUMIFS(Core!$D:$D,Core!$B:$B,$A$5,Core!$A:$A,"&gt;="&amp;B1,Core!$A:$A,"&lt;="&amp;EOMONTH(B1,0))</f>
        <v>0</v>
      </c>
      <c r="C5" s="19">
        <f>SUMIFS(Core!$D:$D,Core!$B:$B,$A$5,Core!$A:$A,"&gt;="&amp;C1,Core!$A:$A,"&lt;="&amp;EOMONTH(C1,0))</f>
        <v>0</v>
      </c>
      <c r="D5" s="19">
        <f>SUMIFS(Core!$D:$D,Core!$B:$B,$A$5,Core!$A:$A,"&gt;="&amp;D1,Core!$A:$A,"&lt;="&amp;EOMONTH(D1,0))</f>
        <v>0</v>
      </c>
      <c r="E5" s="19">
        <f>SUMIFS(Core!$D:$D,Core!$B:$B,$A$5,Core!$A:$A,"&gt;="&amp;E1,Core!$A:$A,"&lt;="&amp;EOMONTH(E1,0))</f>
        <v>39255</v>
      </c>
      <c r="F5" s="19">
        <f>SUMIFS(Core!$D:$D,Core!$B:$B,$A$5,Core!$A:$A,"&gt;="&amp;F1,Core!$A:$A,"&lt;="&amp;EOMONTH(F1,0))</f>
        <v>80</v>
      </c>
      <c r="G5" s="19">
        <f>SUMIFS(Core!$D:$D,Core!$B:$B,$A$5,Core!$A:$A,"&gt;="&amp;G1,Core!$A:$A,"&lt;="&amp;EOMONTH(G1,0))</f>
        <v>0</v>
      </c>
      <c r="H5" s="19">
        <f>SUMIFS(Core!$D:$D,Core!$B:$B,$A$5,Core!$A:$A,"&gt;="&amp;H1,Core!$A:$A,"&lt;="&amp;EOMONTH(H1,0))</f>
        <v>0</v>
      </c>
      <c r="I5" s="19">
        <f>SUMIFS(Core!$D:$D,Core!$B:$B,$A$5,Core!$A:$A,"&gt;="&amp;I1,Core!$A:$A,"&lt;="&amp;EOMONTH(I1,0))</f>
        <v>0</v>
      </c>
      <c r="J5" s="19">
        <f>SUMIFS(Core!$D:$D,Core!$B:$B,$A$5,Core!$A:$A,"&gt;="&amp;J1,Core!$A:$A,"&lt;="&amp;EOMONTH(J1,0))</f>
        <v>0</v>
      </c>
      <c r="K5" s="19">
        <f>SUMIFS(Core!$D:$D,Core!$B:$B,$A$5,Core!$A:$A,"&gt;="&amp;K1,Core!$A:$A,"&lt;="&amp;EOMONTH(K1,0))</f>
        <v>0</v>
      </c>
      <c r="L5" s="19">
        <f>SUMIFS(Core!$D:$D,Core!$B:$B,$A$5,Core!$A:$A,"&gt;="&amp;L1,Core!$A:$A,"&lt;="&amp;EOMONTH(L1,0))</f>
        <v>0</v>
      </c>
      <c r="M5" s="19">
        <f>SUMIFS(Core!$D:$D,Core!$B:$B,$A$5,Core!$A:$A,"&gt;="&amp;M1,Core!$A:$A,"&lt;="&amp;EOMONTH(M1,0))</f>
        <v>364</v>
      </c>
      <c r="N5" s="19">
        <f>SUMIFS(Core!$D:$D,Core!$B:$B,$A$5,Core!$A:$A,"&gt;="&amp;N1,Core!$A:$A,"&lt;="&amp;EOMONTH(N1,0))</f>
        <v>0</v>
      </c>
      <c r="O5" s="19">
        <f>SUMIFS(Core!$D:$D,Core!$B:$B,$A$5,Core!$A:$A,"&gt;="&amp;O1,Core!$A:$A,"&lt;="&amp;EOMONTH(O1,0))</f>
        <v>0</v>
      </c>
      <c r="P5" s="19">
        <f>SUMIFS(Core!$D:$D,Core!$B:$B,$A$5,Core!$A:$A,"&gt;="&amp;P1,Core!$A:$A,"&lt;="&amp;EOMONTH(P1,0))</f>
        <v>0</v>
      </c>
      <c r="Q5" s="19">
        <f>SUMIFS(Core!$D:$D,Core!$B:$B,$A$5,Core!$A:$A,"&gt;="&amp;Q1,Core!$A:$A,"&lt;="&amp;EOMONTH(Q1,0))</f>
        <v>0</v>
      </c>
      <c r="R5" s="19">
        <f>SUMIFS(Core!$D:$D,Core!$B:$B,$A$5,Core!$A:$A,"&gt;="&amp;R1,Core!$A:$A,"&lt;="&amp;EOMONTH(R1,0))</f>
        <v>0</v>
      </c>
      <c r="S5" s="19">
        <f>SUMIFS(Core!$D:$D,Core!$B:$B,$A$5,Core!$A:$A,"&gt;="&amp;S1,Core!$A:$A,"&lt;="&amp;EOMONTH(S1,0))</f>
        <v>0</v>
      </c>
      <c r="T5" s="19">
        <f>SUMIFS(Core!$D:$D,Core!$B:$B,$A$5,Core!$A:$A,"&gt;="&amp;T1,Core!$A:$A,"&lt;="&amp;EOMONTH(T1,0))</f>
        <v>0</v>
      </c>
      <c r="U5" s="19">
        <f>SUMIFS(Core!$D:$D,Core!$B:$B,$A$5,Core!$A:$A,"&gt;="&amp;U1,Core!$A:$A,"&lt;="&amp;EOMONTH(U1,0))</f>
        <v>0</v>
      </c>
      <c r="V5" s="19">
        <f>SUMIFS(Core!$D:$D,Core!$B:$B,$A$5,Core!$A:$A,"&gt;="&amp;V1,Core!$A:$A,"&lt;="&amp;EOMONTH(V1,0))</f>
        <v>0</v>
      </c>
      <c r="W5" s="19">
        <f>SUMIFS(Core!$D:$D,Core!$B:$B,$A$5,Core!$A:$A,"&gt;="&amp;W1,Core!$A:$A,"&lt;="&amp;EOMONTH(W1,0))</f>
        <v>0</v>
      </c>
      <c r="X5" s="19">
        <f>SUMIFS(Core!$D:$D,Core!$B:$B,$A$5,Core!$A:$A,"&gt;="&amp;X1,Core!$A:$A,"&lt;="&amp;EOMONTH(X1,0))</f>
        <v>0</v>
      </c>
      <c r="Y5" s="19">
        <f>SUMIFS(Core!$D:$D,Core!$B:$B,$A$5,Core!$A:$A,"&gt;="&amp;Y1,Core!$A:$A,"&lt;="&amp;EOMONTH(Y1,0))</f>
        <v>0</v>
      </c>
      <c r="Z5" s="19">
        <f>SUMIFS(Core!$D:$D,Core!$B:$B,$A$5,Core!$A:$A,"&gt;="&amp;Z1,Core!$A:$A,"&lt;="&amp;EOMONTH(Z1,0))</f>
        <v>0</v>
      </c>
      <c r="AA5" s="19">
        <f>SUMIFS(Core!$D:$D,Core!$B:$B,$A$5,Core!$A:$A,"&gt;="&amp;AA1,Core!$A:$A,"&lt;="&amp;EOMONTH(AA1,0))</f>
        <v>0</v>
      </c>
      <c r="AB5" s="19">
        <f>SUMIFS(Core!$D:$D,Core!$B:$B,$A$5,Core!$A:$A,"&gt;="&amp;AB1,Core!$A:$A,"&lt;="&amp;EOMONTH(AB1,0))</f>
        <v>0</v>
      </c>
      <c r="AC5" s="19">
        <f>SUMIFS(Core!$D:$D,Core!$B:$B,$A$5,Core!$A:$A,"&gt;="&amp;AC1,Core!$A:$A,"&lt;="&amp;EOMONTH(AC1,0))</f>
        <v>0</v>
      </c>
      <c r="AD5" s="19">
        <f>SUMIFS(Core!$D:$D,Core!$B:$B,$A$5,Core!$A:$A,"&gt;="&amp;AD1,Core!$A:$A,"&lt;="&amp;EOMONTH(AD1,0))</f>
        <v>0</v>
      </c>
      <c r="AE5" s="19">
        <f>SUMIFS(Core!$D:$D,Core!$B:$B,$A$5,Core!$A:$A,"&gt;="&amp;AE1,Core!$A:$A,"&lt;="&amp;EOMONTH(AE1,0))</f>
        <v>0</v>
      </c>
      <c r="AF5" s="19">
        <f>SUMIFS(Core!$D:$D,Core!$B:$B,$A$5,Core!$A:$A,"&gt;="&amp;AF1,Core!$A:$A,"&lt;="&amp;EOMONTH(AF1,0))</f>
        <v>0</v>
      </c>
      <c r="AG5" s="19">
        <f>SUMIFS(Core!$D:$D,Core!$B:$B,$A$5,Core!$A:$A,"&gt;="&amp;AG1,Core!$A:$A,"&lt;="&amp;EOMONTH(AG1,0))</f>
        <v>0</v>
      </c>
      <c r="AH5" s="19">
        <f>SUMIFS(Core!$D:$D,Core!$B:$B,$A$5,Core!$A:$A,"&gt;="&amp;AH1,Core!$A:$A,"&lt;="&amp;EOMONTH(AH1,0))</f>
        <v>0</v>
      </c>
      <c r="AI5" s="19">
        <f>SUMIFS(Core!$D:$D,Core!$B:$B,$A$5,Core!$A:$A,"&gt;="&amp;AI1,Core!$A:$A,"&lt;="&amp;EOMONTH(AI1,0))</f>
        <v>0</v>
      </c>
      <c r="AJ5" s="19">
        <f>SUMIFS(Core!$D:$D,Core!$B:$B,$A$5,Core!$A:$A,"&gt;="&amp;AJ1,Core!$A:$A,"&lt;="&amp;EOMONTH(AJ1,0))</f>
        <v>0</v>
      </c>
      <c r="AK5" s="19">
        <f>SUMIFS(Core!$D:$D,Core!$B:$B,$A$5,Core!$A:$A,"&gt;="&amp;AK1,Core!$A:$A,"&lt;="&amp;EOMONTH(AK1,0))</f>
        <v>0</v>
      </c>
      <c r="AL5" s="19">
        <f>SUMIFS(Core!$D:$D,Core!$B:$B,$A$5,Core!$A:$A,"&gt;="&amp;AL1,Core!$A:$A,"&lt;="&amp;EOMONTH(AL1,0))</f>
        <v>0</v>
      </c>
      <c r="AM5" s="19">
        <f>SUMIFS(Core!$D:$D,Core!$B:$B,$A$5,Core!$A:$A,"&gt;="&amp;AM1,Core!$A:$A,"&lt;="&amp;EOMONTH(AM1,0))</f>
        <v>0</v>
      </c>
      <c r="AN5" s="19">
        <f>SUMIFS(Core!$D:$D,Core!$B:$B,$A$5,Core!$A:$A,"&gt;="&amp;AN1,Core!$A:$A,"&lt;="&amp;EOMONTH(AN1,0))</f>
        <v>0</v>
      </c>
      <c r="AO5" s="19">
        <f>SUMIFS(Core!$D:$D,Core!$B:$B,$A$5,Core!$A:$A,"&gt;="&amp;AO1,Core!$A:$A,"&lt;="&amp;EOMONTH(AO1,0))</f>
        <v>0</v>
      </c>
      <c r="AP5" s="19">
        <f>SUMIFS(Core!$D:$D,Core!$B:$B,$A$5,Core!$A:$A,"&gt;="&amp;AP1,Core!$A:$A,"&lt;="&amp;EOMONTH(AP1,0))</f>
        <v>0</v>
      </c>
      <c r="AQ5" s="19">
        <f>SUMIFS(Core!$D:$D,Core!$B:$B,$A$5,Core!$A:$A,"&gt;="&amp;AQ1,Core!$A:$A,"&lt;="&amp;EOMONTH(AQ1,0))</f>
        <v>0</v>
      </c>
      <c r="AR5" s="19">
        <f>SUMIFS(Core!$D:$D,Core!$B:$B,$A$5,Core!$A:$A,"&gt;="&amp;AR1,Core!$A:$A,"&lt;="&amp;EOMONTH(AR1,0))</f>
        <v>0</v>
      </c>
      <c r="AS5" s="19">
        <f>SUMIFS(Core!$D:$D,Core!$B:$B,$A$5,Core!$A:$A,"&gt;="&amp;AS1,Core!$A:$A,"&lt;="&amp;EOMONTH(AS1,0))</f>
        <v>0</v>
      </c>
      <c r="AT5" s="19">
        <f>SUMIFS(Core!$D:$D,Core!$B:$B,$A$5,Core!$A:$A,"&gt;="&amp;AT1,Core!$A:$A,"&lt;="&amp;EOMONTH(AT1,0))</f>
        <v>0</v>
      </c>
      <c r="AU5" s="19">
        <f>SUMIFS(Core!$D:$D,Core!$B:$B,$A$5,Core!$A:$A,"&gt;="&amp;AU1,Core!$A:$A,"&lt;="&amp;EOMONTH(AU1,0))</f>
        <v>0</v>
      </c>
      <c r="AV5" s="19">
        <f>SUMIFS(Core!$D:$D,Core!$B:$B,$A$5,Core!$A:$A,"&gt;="&amp;AV1,Core!$A:$A,"&lt;="&amp;EOMONTH(AV1,0))</f>
        <v>0</v>
      </c>
      <c r="AW5" s="19">
        <f>SUMIFS(Core!$D:$D,Core!$B:$B,$A$5,Core!$A:$A,"&gt;="&amp;AW1,Core!$A:$A,"&lt;="&amp;EOMONTH(AW1,0))</f>
        <v>0</v>
      </c>
      <c r="AX5" s="19">
        <f>SUMIFS(Core!$D:$D,Core!$B:$B,$A$5,Core!$A:$A,"&gt;="&amp;AX1,Core!$A:$A,"&lt;="&amp;EOMONTH(AX1,0))</f>
        <v>0</v>
      </c>
      <c r="AY5" s="19">
        <f>SUMIFS(Core!$D:$D,Core!$B:$B,$A$5,Core!$A:$A,"&gt;="&amp;AY1,Core!$A:$A,"&lt;="&amp;EOMONTH(AY1,0))</f>
        <v>0</v>
      </c>
      <c r="AZ5" s="19">
        <f>SUMIFS(Core!$D:$D,Core!$B:$B,$A$5,Core!$A:$A,"&gt;="&amp;AZ1,Core!$A:$A,"&lt;="&amp;EOMONTH(AZ1,0))</f>
        <v>0</v>
      </c>
    </row>
    <row r="6" spans="1:52" x14ac:dyDescent="0.25">
      <c r="A6" s="15" t="s">
        <v>16</v>
      </c>
      <c r="B6" s="19">
        <f>SUMIFS(Core!$D:$D,Core!$B:$B,$A$6,Core!$A:$A,"&gt;="&amp;B1,Core!$A:$A,"&lt;="&amp;EOMONTH(B1,0))</f>
        <v>0</v>
      </c>
      <c r="C6" s="19">
        <f>SUMIFS(Core!$D:$D,Core!$B:$B,$A$6,Core!$A:$A,"&gt;="&amp;C1,Core!$A:$A,"&lt;="&amp;EOMONTH(C1,0))</f>
        <v>0</v>
      </c>
      <c r="D6" s="19">
        <f>SUMIFS(Core!$D:$D,Core!$B:$B,$A$6,Core!$A:$A,"&gt;="&amp;D1,Core!$A:$A,"&lt;="&amp;EOMONTH(D1,0))</f>
        <v>0</v>
      </c>
      <c r="E6" s="19">
        <f>SUMIFS(Core!$D:$D,Core!$B:$B,$A$6,Core!$A:$A,"&gt;="&amp;E1,Core!$A:$A,"&lt;="&amp;EOMONTH(E1,0))</f>
        <v>0</v>
      </c>
      <c r="F6" s="19">
        <f>SUMIFS(Core!$D:$D,Core!$B:$B,$A$6,Core!$A:$A,"&gt;="&amp;F1,Core!$A:$A,"&lt;="&amp;EOMONTH(F1,0))</f>
        <v>0</v>
      </c>
      <c r="G6" s="19">
        <f>SUMIFS(Core!$D:$D,Core!$B:$B,$A$6,Core!$A:$A,"&gt;="&amp;G1,Core!$A:$A,"&lt;="&amp;EOMONTH(G1,0))</f>
        <v>0</v>
      </c>
      <c r="H6" s="19">
        <f>SUMIFS(Core!$D:$D,Core!$B:$B,$A$6,Core!$A:$A,"&gt;="&amp;H1,Core!$A:$A,"&lt;="&amp;EOMONTH(H1,0))</f>
        <v>0</v>
      </c>
      <c r="I6" s="19">
        <f>SUMIFS(Core!$D:$D,Core!$B:$B,$A$6,Core!$A:$A,"&gt;="&amp;I1,Core!$A:$A,"&lt;="&amp;EOMONTH(I1,0))</f>
        <v>0</v>
      </c>
      <c r="J6" s="19">
        <f>SUMIFS(Core!$D:$D,Core!$B:$B,$A$6,Core!$A:$A,"&gt;="&amp;J1,Core!$A:$A,"&lt;="&amp;EOMONTH(J1,0))</f>
        <v>0</v>
      </c>
      <c r="K6" s="19">
        <f>SUMIFS(Core!$D:$D,Core!$B:$B,$A$6,Core!$A:$A,"&gt;="&amp;K1,Core!$A:$A,"&lt;="&amp;EOMONTH(K1,0))</f>
        <v>0</v>
      </c>
      <c r="L6" s="19">
        <f>SUMIFS(Core!$D:$D,Core!$B:$B,$A$6,Core!$A:$A,"&gt;="&amp;L1,Core!$A:$A,"&lt;="&amp;EOMONTH(L1,0))</f>
        <v>0</v>
      </c>
      <c r="M6" s="19">
        <f>SUMIFS(Core!$D:$D,Core!$B:$B,$A$6,Core!$A:$A,"&gt;="&amp;M1,Core!$A:$A,"&lt;="&amp;EOMONTH(M1,0))</f>
        <v>0</v>
      </c>
      <c r="N6" s="19">
        <f>SUMIFS(Core!$D:$D,Core!$B:$B,$A$6,Core!$A:$A,"&gt;="&amp;N1,Core!$A:$A,"&lt;="&amp;EOMONTH(N1,0))</f>
        <v>0</v>
      </c>
      <c r="O6" s="19">
        <f>SUMIFS(Core!$D:$D,Core!$B:$B,$A$6,Core!$A:$A,"&gt;="&amp;O1,Core!$A:$A,"&lt;="&amp;EOMONTH(O1,0))</f>
        <v>0</v>
      </c>
      <c r="P6" s="19">
        <f>SUMIFS(Core!$D:$D,Core!$B:$B,$A$6,Core!$A:$A,"&gt;="&amp;P1,Core!$A:$A,"&lt;="&amp;EOMONTH(P1,0))</f>
        <v>0</v>
      </c>
      <c r="Q6" s="19">
        <f>SUMIFS(Core!$D:$D,Core!$B:$B,$A$6,Core!$A:$A,"&gt;="&amp;Q1,Core!$A:$A,"&lt;="&amp;EOMONTH(Q1,0))</f>
        <v>0</v>
      </c>
      <c r="R6" s="19">
        <f>SUMIFS(Core!$D:$D,Core!$B:$B,$A$6,Core!$A:$A,"&gt;="&amp;R1,Core!$A:$A,"&lt;="&amp;EOMONTH(R1,0))</f>
        <v>0</v>
      </c>
      <c r="S6" s="19">
        <f>SUMIFS(Core!$D:$D,Core!$B:$B,$A$6,Core!$A:$A,"&gt;="&amp;S1,Core!$A:$A,"&lt;="&amp;EOMONTH(S1,0))</f>
        <v>0</v>
      </c>
      <c r="T6" s="19">
        <f>SUMIFS(Core!$D:$D,Core!$B:$B,$A$6,Core!$A:$A,"&gt;="&amp;T1,Core!$A:$A,"&lt;="&amp;EOMONTH(T1,0))</f>
        <v>0</v>
      </c>
      <c r="U6" s="19">
        <f>SUMIFS(Core!$D:$D,Core!$B:$B,$A$6,Core!$A:$A,"&gt;="&amp;U1,Core!$A:$A,"&lt;="&amp;EOMONTH(U1,0))</f>
        <v>0</v>
      </c>
      <c r="V6" s="19">
        <f>SUMIFS(Core!$D:$D,Core!$B:$B,$A$6,Core!$A:$A,"&gt;="&amp;V1,Core!$A:$A,"&lt;="&amp;EOMONTH(V1,0))</f>
        <v>0</v>
      </c>
      <c r="W6" s="19">
        <f>SUMIFS(Core!$D:$D,Core!$B:$B,$A$6,Core!$A:$A,"&gt;="&amp;W1,Core!$A:$A,"&lt;="&amp;EOMONTH(W1,0))</f>
        <v>0</v>
      </c>
      <c r="X6" s="19">
        <f>SUMIFS(Core!$D:$D,Core!$B:$B,$A$6,Core!$A:$A,"&gt;="&amp;X1,Core!$A:$A,"&lt;="&amp;EOMONTH(X1,0))</f>
        <v>0</v>
      </c>
      <c r="Y6" s="19">
        <f>SUMIFS(Core!$D:$D,Core!$B:$B,$A$6,Core!$A:$A,"&gt;="&amp;Y1,Core!$A:$A,"&lt;="&amp;EOMONTH(Y1,0))</f>
        <v>0</v>
      </c>
      <c r="Z6" s="19">
        <f>SUMIFS(Core!$D:$D,Core!$B:$B,$A$6,Core!$A:$A,"&gt;="&amp;Z1,Core!$A:$A,"&lt;="&amp;EOMONTH(Z1,0))</f>
        <v>0</v>
      </c>
      <c r="AA6" s="19">
        <f>SUMIFS(Core!$D:$D,Core!$B:$B,$A$6,Core!$A:$A,"&gt;="&amp;AA1,Core!$A:$A,"&lt;="&amp;EOMONTH(AA1,0))</f>
        <v>0</v>
      </c>
      <c r="AB6" s="19">
        <f>SUMIFS(Core!$D:$D,Core!$B:$B,$A$6,Core!$A:$A,"&gt;="&amp;AB1,Core!$A:$A,"&lt;="&amp;EOMONTH(AB1,0))</f>
        <v>0</v>
      </c>
      <c r="AC6" s="19">
        <f>SUMIFS(Core!$D:$D,Core!$B:$B,$A$6,Core!$A:$A,"&gt;="&amp;AC1,Core!$A:$A,"&lt;="&amp;EOMONTH(AC1,0))</f>
        <v>0</v>
      </c>
      <c r="AD6" s="19">
        <f>SUMIFS(Core!$D:$D,Core!$B:$B,$A$6,Core!$A:$A,"&gt;="&amp;AD1,Core!$A:$A,"&lt;="&amp;EOMONTH(AD1,0))</f>
        <v>0</v>
      </c>
      <c r="AE6" s="19">
        <f>SUMIFS(Core!$D:$D,Core!$B:$B,$A$6,Core!$A:$A,"&gt;="&amp;AE1,Core!$A:$A,"&lt;="&amp;EOMONTH(AE1,0))</f>
        <v>0</v>
      </c>
      <c r="AF6" s="19">
        <f>SUMIFS(Core!$D:$D,Core!$B:$B,$A$6,Core!$A:$A,"&gt;="&amp;AF1,Core!$A:$A,"&lt;="&amp;EOMONTH(AF1,0))</f>
        <v>0</v>
      </c>
      <c r="AG6" s="19">
        <f>SUMIFS(Core!$D:$D,Core!$B:$B,$A$6,Core!$A:$A,"&gt;="&amp;AG1,Core!$A:$A,"&lt;="&amp;EOMONTH(AG1,0))</f>
        <v>0</v>
      </c>
      <c r="AH6" s="19">
        <f>SUMIFS(Core!$D:$D,Core!$B:$B,$A$6,Core!$A:$A,"&gt;="&amp;AH1,Core!$A:$A,"&lt;="&amp;EOMONTH(AH1,0))</f>
        <v>0</v>
      </c>
      <c r="AI6" s="19">
        <f>SUMIFS(Core!$D:$D,Core!$B:$B,$A$6,Core!$A:$A,"&gt;="&amp;AI1,Core!$A:$A,"&lt;="&amp;EOMONTH(AI1,0))</f>
        <v>0</v>
      </c>
      <c r="AJ6" s="19">
        <f>SUMIFS(Core!$D:$D,Core!$B:$B,$A$6,Core!$A:$A,"&gt;="&amp;AJ1,Core!$A:$A,"&lt;="&amp;EOMONTH(AJ1,0))</f>
        <v>0</v>
      </c>
      <c r="AK6" s="19">
        <f>SUMIFS(Core!$D:$D,Core!$B:$B,$A$6,Core!$A:$A,"&gt;="&amp;AK1,Core!$A:$A,"&lt;="&amp;EOMONTH(AK1,0))</f>
        <v>0</v>
      </c>
      <c r="AL6" s="19">
        <f>SUMIFS(Core!$D:$D,Core!$B:$B,$A$6,Core!$A:$A,"&gt;="&amp;AL1,Core!$A:$A,"&lt;="&amp;EOMONTH(AL1,0))</f>
        <v>0</v>
      </c>
      <c r="AM6" s="19">
        <f>SUMIFS(Core!$D:$D,Core!$B:$B,$A$6,Core!$A:$A,"&gt;="&amp;AM1,Core!$A:$A,"&lt;="&amp;EOMONTH(AM1,0))</f>
        <v>0</v>
      </c>
      <c r="AN6" s="19">
        <f>SUMIFS(Core!$D:$D,Core!$B:$B,$A$6,Core!$A:$A,"&gt;="&amp;AN1,Core!$A:$A,"&lt;="&amp;EOMONTH(AN1,0))</f>
        <v>0</v>
      </c>
      <c r="AO6" s="19">
        <f>SUMIFS(Core!$D:$D,Core!$B:$B,$A$6,Core!$A:$A,"&gt;="&amp;AO1,Core!$A:$A,"&lt;="&amp;EOMONTH(AO1,0))</f>
        <v>0</v>
      </c>
      <c r="AP6" s="19">
        <f>SUMIFS(Core!$D:$D,Core!$B:$B,$A$6,Core!$A:$A,"&gt;="&amp;AP1,Core!$A:$A,"&lt;="&amp;EOMONTH(AP1,0))</f>
        <v>0</v>
      </c>
      <c r="AQ6" s="19">
        <f>SUMIFS(Core!$D:$D,Core!$B:$B,$A$6,Core!$A:$A,"&gt;="&amp;AQ1,Core!$A:$A,"&lt;="&amp;EOMONTH(AQ1,0))</f>
        <v>0</v>
      </c>
      <c r="AR6" s="19">
        <f>SUMIFS(Core!$D:$D,Core!$B:$B,$A$6,Core!$A:$A,"&gt;="&amp;AR1,Core!$A:$A,"&lt;="&amp;EOMONTH(AR1,0))</f>
        <v>0</v>
      </c>
      <c r="AS6" s="19">
        <f>SUMIFS(Core!$D:$D,Core!$B:$B,$A$6,Core!$A:$A,"&gt;="&amp;AS1,Core!$A:$A,"&lt;="&amp;EOMONTH(AS1,0))</f>
        <v>0</v>
      </c>
      <c r="AT6" s="19">
        <f>SUMIFS(Core!$D:$D,Core!$B:$B,$A$6,Core!$A:$A,"&gt;="&amp;AT1,Core!$A:$A,"&lt;="&amp;EOMONTH(AT1,0))</f>
        <v>0</v>
      </c>
      <c r="AU6" s="19">
        <f>SUMIFS(Core!$D:$D,Core!$B:$B,$A$6,Core!$A:$A,"&gt;="&amp;AU1,Core!$A:$A,"&lt;="&amp;EOMONTH(AU1,0))</f>
        <v>0</v>
      </c>
      <c r="AV6" s="19">
        <f>SUMIFS(Core!$D:$D,Core!$B:$B,$A$6,Core!$A:$A,"&gt;="&amp;AV1,Core!$A:$A,"&lt;="&amp;EOMONTH(AV1,0))</f>
        <v>0</v>
      </c>
      <c r="AW6" s="19">
        <f>SUMIFS(Core!$D:$D,Core!$B:$B,$A$6,Core!$A:$A,"&gt;="&amp;AW1,Core!$A:$A,"&lt;="&amp;EOMONTH(AW1,0))</f>
        <v>0</v>
      </c>
      <c r="AX6" s="19">
        <f>SUMIFS(Core!$D:$D,Core!$B:$B,$A$6,Core!$A:$A,"&gt;="&amp;AX1,Core!$A:$A,"&lt;="&amp;EOMONTH(AX1,0))</f>
        <v>0</v>
      </c>
      <c r="AY6" s="19">
        <f>SUMIFS(Core!$D:$D,Core!$B:$B,$A$6,Core!$A:$A,"&gt;="&amp;AY1,Core!$A:$A,"&lt;="&amp;EOMONTH(AY1,0))</f>
        <v>0</v>
      </c>
      <c r="AZ6" s="19">
        <f>SUMIFS(Core!$D:$D,Core!$B:$B,$A$6,Core!$A:$A,"&gt;="&amp;AZ1,Core!$A:$A,"&lt;="&amp;EOMONTH(AZ1,0))</f>
        <v>0</v>
      </c>
    </row>
    <row r="7" spans="1:52" x14ac:dyDescent="0.25">
      <c r="A7" s="15" t="s">
        <v>17</v>
      </c>
      <c r="B7" s="19">
        <f>SUMIFS(Core!$D:$D,Core!$B:$B,$A$7,Core!$A:$A,"&gt;="&amp;B1,Core!$A:$A,"&lt;="&amp;EOMONTH(B1,0))</f>
        <v>0</v>
      </c>
      <c r="C7" s="19">
        <f>SUMIFS(Core!$D:$D,Core!$B:$B,$A$7,Core!$A:$A,"&gt;="&amp;C1,Core!$A:$A,"&lt;="&amp;EOMONTH(C1,0))</f>
        <v>0</v>
      </c>
      <c r="D7" s="19">
        <f>SUMIFS(Core!$D:$D,Core!$B:$B,$A$7,Core!$A:$A,"&gt;="&amp;D1,Core!$A:$A,"&lt;="&amp;EOMONTH(D1,0))</f>
        <v>0</v>
      </c>
      <c r="E7" s="19">
        <f>SUMIFS(Core!$D:$D,Core!$B:$B,$A$7,Core!$A:$A,"&gt;="&amp;E1,Core!$A:$A,"&lt;="&amp;EOMONTH(E1,0))</f>
        <v>0</v>
      </c>
      <c r="F7" s="19">
        <f>SUMIFS(Core!$D:$D,Core!$B:$B,$A$7,Core!$A:$A,"&gt;="&amp;F1,Core!$A:$A,"&lt;="&amp;EOMONTH(F1,0))</f>
        <v>0</v>
      </c>
      <c r="G7" s="19">
        <f>SUMIFS(Core!$D:$D,Core!$B:$B,$A$7,Core!$A:$A,"&gt;="&amp;G1,Core!$A:$A,"&lt;="&amp;EOMONTH(G1,0))</f>
        <v>0</v>
      </c>
      <c r="H7" s="19">
        <f>SUMIFS(Core!$D:$D,Core!$B:$B,$A$7,Core!$A:$A,"&gt;="&amp;H1,Core!$A:$A,"&lt;="&amp;EOMONTH(H1,0))</f>
        <v>0</v>
      </c>
      <c r="I7" s="19">
        <f>SUMIFS(Core!$D:$D,Core!$B:$B,$A$7,Core!$A:$A,"&gt;="&amp;I1,Core!$A:$A,"&lt;="&amp;EOMONTH(I1,0))</f>
        <v>0</v>
      </c>
      <c r="J7" s="19">
        <f>SUMIFS(Core!$D:$D,Core!$B:$B,$A$7,Core!$A:$A,"&gt;="&amp;J1,Core!$A:$A,"&lt;="&amp;EOMONTH(J1,0))</f>
        <v>0</v>
      </c>
      <c r="K7" s="19">
        <f>SUMIFS(Core!$D:$D,Core!$B:$B,$A$7,Core!$A:$A,"&gt;="&amp;K1,Core!$A:$A,"&lt;="&amp;EOMONTH(K1,0))</f>
        <v>0</v>
      </c>
      <c r="L7" s="19">
        <f>SUMIFS(Core!$D:$D,Core!$B:$B,$A$7,Core!$A:$A,"&gt;="&amp;L1,Core!$A:$A,"&lt;="&amp;EOMONTH(L1,0))</f>
        <v>0</v>
      </c>
      <c r="M7" s="19">
        <f>SUMIFS(Core!$D:$D,Core!$B:$B,$A$7,Core!$A:$A,"&gt;="&amp;M1,Core!$A:$A,"&lt;="&amp;EOMONTH(M1,0))</f>
        <v>0</v>
      </c>
      <c r="N7" s="19">
        <f>SUMIFS(Core!$D:$D,Core!$B:$B,$A$7,Core!$A:$A,"&gt;="&amp;N1,Core!$A:$A,"&lt;="&amp;EOMONTH(N1,0))</f>
        <v>0</v>
      </c>
      <c r="O7" s="19">
        <f>SUMIFS(Core!$D:$D,Core!$B:$B,$A$7,Core!$A:$A,"&gt;="&amp;O1,Core!$A:$A,"&lt;="&amp;EOMONTH(O1,0))</f>
        <v>0</v>
      </c>
      <c r="P7" s="19">
        <f>SUMIFS(Core!$D:$D,Core!$B:$B,$A$7,Core!$A:$A,"&gt;="&amp;P1,Core!$A:$A,"&lt;="&amp;EOMONTH(P1,0))</f>
        <v>0</v>
      </c>
      <c r="Q7" s="19">
        <f>SUMIFS(Core!$D:$D,Core!$B:$B,$A$7,Core!$A:$A,"&gt;="&amp;Q1,Core!$A:$A,"&lt;="&amp;EOMONTH(Q1,0))</f>
        <v>0</v>
      </c>
      <c r="R7" s="19">
        <f>SUMIFS(Core!$D:$D,Core!$B:$B,$A$7,Core!$A:$A,"&gt;="&amp;R1,Core!$A:$A,"&lt;="&amp;EOMONTH(R1,0))</f>
        <v>0</v>
      </c>
      <c r="S7" s="19">
        <f>SUMIFS(Core!$D:$D,Core!$B:$B,$A$7,Core!$A:$A,"&gt;="&amp;S1,Core!$A:$A,"&lt;="&amp;EOMONTH(S1,0))</f>
        <v>0</v>
      </c>
      <c r="T7" s="19">
        <f>SUMIFS(Core!$D:$D,Core!$B:$B,$A$7,Core!$A:$A,"&gt;="&amp;T1,Core!$A:$A,"&lt;="&amp;EOMONTH(T1,0))</f>
        <v>0</v>
      </c>
      <c r="U7" s="19">
        <f>SUMIFS(Core!$D:$D,Core!$B:$B,$A$7,Core!$A:$A,"&gt;="&amp;U1,Core!$A:$A,"&lt;="&amp;EOMONTH(U1,0))</f>
        <v>0</v>
      </c>
      <c r="V7" s="19">
        <f>SUMIFS(Core!$D:$D,Core!$B:$B,$A$7,Core!$A:$A,"&gt;="&amp;V1,Core!$A:$A,"&lt;="&amp;EOMONTH(V1,0))</f>
        <v>0</v>
      </c>
      <c r="W7" s="19">
        <f>SUMIFS(Core!$D:$D,Core!$B:$B,$A$7,Core!$A:$A,"&gt;="&amp;W1,Core!$A:$A,"&lt;="&amp;EOMONTH(W1,0))</f>
        <v>0</v>
      </c>
      <c r="X7" s="19">
        <f>SUMIFS(Core!$D:$D,Core!$B:$B,$A$7,Core!$A:$A,"&gt;="&amp;X1,Core!$A:$A,"&lt;="&amp;EOMONTH(X1,0))</f>
        <v>0</v>
      </c>
      <c r="Y7" s="19">
        <f>SUMIFS(Core!$D:$D,Core!$B:$B,$A$7,Core!$A:$A,"&gt;="&amp;Y1,Core!$A:$A,"&lt;="&amp;EOMONTH(Y1,0))</f>
        <v>0</v>
      </c>
      <c r="Z7" s="19">
        <f>SUMIFS(Core!$D:$D,Core!$B:$B,$A$7,Core!$A:$A,"&gt;="&amp;Z1,Core!$A:$A,"&lt;="&amp;EOMONTH(Z1,0))</f>
        <v>0</v>
      </c>
      <c r="AA7" s="19">
        <f>SUMIFS(Core!$D:$D,Core!$B:$B,$A$7,Core!$A:$A,"&gt;="&amp;AA1,Core!$A:$A,"&lt;="&amp;EOMONTH(AA1,0))</f>
        <v>0</v>
      </c>
      <c r="AB7" s="19">
        <f>SUMIFS(Core!$D:$D,Core!$B:$B,$A$7,Core!$A:$A,"&gt;="&amp;AB1,Core!$A:$A,"&lt;="&amp;EOMONTH(AB1,0))</f>
        <v>0</v>
      </c>
      <c r="AC7" s="19">
        <f>SUMIFS(Core!$D:$D,Core!$B:$B,$A$7,Core!$A:$A,"&gt;="&amp;AC1,Core!$A:$A,"&lt;="&amp;EOMONTH(AC1,0))</f>
        <v>0</v>
      </c>
      <c r="AD7" s="19">
        <f>SUMIFS(Core!$D:$D,Core!$B:$B,$A$7,Core!$A:$A,"&gt;="&amp;AD1,Core!$A:$A,"&lt;="&amp;EOMONTH(AD1,0))</f>
        <v>0</v>
      </c>
      <c r="AE7" s="19">
        <f>SUMIFS(Core!$D:$D,Core!$B:$B,$A$7,Core!$A:$A,"&gt;="&amp;AE1,Core!$A:$A,"&lt;="&amp;EOMONTH(AE1,0))</f>
        <v>0</v>
      </c>
      <c r="AF7" s="19">
        <f>SUMIFS(Core!$D:$D,Core!$B:$B,$A$7,Core!$A:$A,"&gt;="&amp;AF1,Core!$A:$A,"&lt;="&amp;EOMONTH(AF1,0))</f>
        <v>0</v>
      </c>
      <c r="AG7" s="19">
        <f>SUMIFS(Core!$D:$D,Core!$B:$B,$A$7,Core!$A:$A,"&gt;="&amp;AG1,Core!$A:$A,"&lt;="&amp;EOMONTH(AG1,0))</f>
        <v>0</v>
      </c>
      <c r="AH7" s="19">
        <f>SUMIFS(Core!$D:$D,Core!$B:$B,$A$7,Core!$A:$A,"&gt;="&amp;AH1,Core!$A:$A,"&lt;="&amp;EOMONTH(AH1,0))</f>
        <v>0</v>
      </c>
      <c r="AI7" s="19">
        <f>SUMIFS(Core!$D:$D,Core!$B:$B,$A$7,Core!$A:$A,"&gt;="&amp;AI1,Core!$A:$A,"&lt;="&amp;EOMONTH(AI1,0))</f>
        <v>0</v>
      </c>
      <c r="AJ7" s="19">
        <f>SUMIFS(Core!$D:$D,Core!$B:$B,$A$7,Core!$A:$A,"&gt;="&amp;AJ1,Core!$A:$A,"&lt;="&amp;EOMONTH(AJ1,0))</f>
        <v>0</v>
      </c>
      <c r="AK7" s="19">
        <f>SUMIFS(Core!$D:$D,Core!$B:$B,$A$7,Core!$A:$A,"&gt;="&amp;AK1,Core!$A:$A,"&lt;="&amp;EOMONTH(AK1,0))</f>
        <v>0</v>
      </c>
      <c r="AL7" s="19">
        <f>SUMIFS(Core!$D:$D,Core!$B:$B,$A$7,Core!$A:$A,"&gt;="&amp;AL1,Core!$A:$A,"&lt;="&amp;EOMONTH(AL1,0))</f>
        <v>0</v>
      </c>
      <c r="AM7" s="19">
        <f>SUMIFS(Core!$D:$D,Core!$B:$B,$A$7,Core!$A:$A,"&gt;="&amp;AM1,Core!$A:$A,"&lt;="&amp;EOMONTH(AM1,0))</f>
        <v>0</v>
      </c>
      <c r="AN7" s="19">
        <f>SUMIFS(Core!$D:$D,Core!$B:$B,$A$7,Core!$A:$A,"&gt;="&amp;AN1,Core!$A:$A,"&lt;="&amp;EOMONTH(AN1,0))</f>
        <v>0</v>
      </c>
      <c r="AO7" s="19">
        <f>SUMIFS(Core!$D:$D,Core!$B:$B,$A$7,Core!$A:$A,"&gt;="&amp;AO1,Core!$A:$A,"&lt;="&amp;EOMONTH(AO1,0))</f>
        <v>0</v>
      </c>
      <c r="AP7" s="19">
        <f>SUMIFS(Core!$D:$D,Core!$B:$B,$A$7,Core!$A:$A,"&gt;="&amp;AP1,Core!$A:$A,"&lt;="&amp;EOMONTH(AP1,0))</f>
        <v>0</v>
      </c>
      <c r="AQ7" s="19">
        <f>SUMIFS(Core!$D:$D,Core!$B:$B,$A$7,Core!$A:$A,"&gt;="&amp;AQ1,Core!$A:$A,"&lt;="&amp;EOMONTH(AQ1,0))</f>
        <v>0</v>
      </c>
      <c r="AR7" s="19">
        <f>SUMIFS(Core!$D:$D,Core!$B:$B,$A$7,Core!$A:$A,"&gt;="&amp;AR1,Core!$A:$A,"&lt;="&amp;EOMONTH(AR1,0))</f>
        <v>0</v>
      </c>
      <c r="AS7" s="19">
        <f>SUMIFS(Core!$D:$D,Core!$B:$B,$A$7,Core!$A:$A,"&gt;="&amp;AS1,Core!$A:$A,"&lt;="&amp;EOMONTH(AS1,0))</f>
        <v>0</v>
      </c>
      <c r="AT7" s="19">
        <f>SUMIFS(Core!$D:$D,Core!$B:$B,$A$7,Core!$A:$A,"&gt;="&amp;AT1,Core!$A:$A,"&lt;="&amp;EOMONTH(AT1,0))</f>
        <v>0</v>
      </c>
      <c r="AU7" s="19">
        <f>SUMIFS(Core!$D:$D,Core!$B:$B,$A$7,Core!$A:$A,"&gt;="&amp;AU1,Core!$A:$A,"&lt;="&amp;EOMONTH(AU1,0))</f>
        <v>0</v>
      </c>
      <c r="AV7" s="19">
        <f>SUMIFS(Core!$D:$D,Core!$B:$B,$A$7,Core!$A:$A,"&gt;="&amp;AV1,Core!$A:$A,"&lt;="&amp;EOMONTH(AV1,0))</f>
        <v>0</v>
      </c>
      <c r="AW7" s="19">
        <f>SUMIFS(Core!$D:$D,Core!$B:$B,$A$7,Core!$A:$A,"&gt;="&amp;AW1,Core!$A:$A,"&lt;="&amp;EOMONTH(AW1,0))</f>
        <v>0</v>
      </c>
      <c r="AX7" s="19">
        <f>SUMIFS(Core!$D:$D,Core!$B:$B,$A$7,Core!$A:$A,"&gt;="&amp;AX1,Core!$A:$A,"&lt;="&amp;EOMONTH(AX1,0))</f>
        <v>0</v>
      </c>
      <c r="AY7" s="19">
        <f>SUMIFS(Core!$D:$D,Core!$B:$B,$A$7,Core!$A:$A,"&gt;="&amp;AY1,Core!$A:$A,"&lt;="&amp;EOMONTH(AY1,0))</f>
        <v>0</v>
      </c>
      <c r="AZ7" s="19">
        <f>SUMIFS(Core!$D:$D,Core!$B:$B,$A$7,Core!$A:$A,"&gt;="&amp;AZ1,Core!$A:$A,"&lt;="&amp;EOMONTH(AZ1,0))</f>
        <v>0</v>
      </c>
    </row>
    <row r="8" spans="1:52" x14ac:dyDescent="0.25">
      <c r="A8" s="15" t="s">
        <v>18</v>
      </c>
      <c r="B8" s="19">
        <f>SUMIFS(Core!$D:$D,Core!$B:$B,$A$8,Core!$A:$A,"&gt;="&amp;B1,Core!$A:$A,"&lt;="&amp;EOMONTH(B1,0))</f>
        <v>40994.15</v>
      </c>
      <c r="C8" s="19">
        <f>SUMIFS(Core!$D:$D,Core!$B:$B,$A$8,Core!$A:$A,"&gt;="&amp;C1,Core!$A:$A,"&lt;="&amp;EOMONTH(C1,0))</f>
        <v>41341.53</v>
      </c>
      <c r="D8" s="19">
        <f>SUMIFS(Core!$D:$D,Core!$B:$B,$A$8,Core!$A:$A,"&gt;="&amp;D1,Core!$A:$A,"&lt;="&amp;EOMONTH(D1,0))</f>
        <v>39447</v>
      </c>
      <c r="E8" s="19">
        <f>SUMIFS(Core!$D:$D,Core!$B:$B,$A$8,Core!$A:$A,"&gt;="&amp;E1,Core!$A:$A,"&lt;="&amp;EOMONTH(E1,0))</f>
        <v>0</v>
      </c>
      <c r="F8" s="19">
        <f>SUMIFS(Core!$D:$D,Core!$B:$B,$A$8,Core!$A:$A,"&gt;="&amp;F1,Core!$A:$A,"&lt;="&amp;EOMONTH(F1,0))</f>
        <v>39447</v>
      </c>
      <c r="G8" s="19">
        <f>SUMIFS(Core!$D:$D,Core!$B:$B,$A$8,Core!$A:$A,"&gt;="&amp;G1,Core!$A:$A,"&lt;="&amp;EOMONTH(G1,0))</f>
        <v>70853.919999999998</v>
      </c>
      <c r="H8" s="19">
        <f>SUMIFS(Core!$D:$D,Core!$B:$B,$A$8,Core!$A:$A,"&gt;="&amp;H1,Core!$A:$A,"&lt;="&amp;EOMONTH(H1,0))</f>
        <v>37479.360000000001</v>
      </c>
      <c r="I8" s="19">
        <f>SUMIFS(Core!$D:$D,Core!$B:$B,$A$8,Core!$A:$A,"&gt;="&amp;I1,Core!$A:$A,"&lt;="&amp;EOMONTH(I1,0))</f>
        <v>40630.01</v>
      </c>
      <c r="J8" s="19">
        <f>SUMIFS(Core!$D:$D,Core!$B:$B,$A$8,Core!$A:$A,"&gt;="&amp;J1,Core!$A:$A,"&lt;="&amp;EOMONTH(J1,0))</f>
        <v>40562.01</v>
      </c>
      <c r="K8" s="19">
        <f>SUMIFS(Core!$D:$D,Core!$B:$B,$A$8,Core!$A:$A,"&gt;="&amp;K1,Core!$A:$A,"&lt;="&amp;EOMONTH(K1,0))</f>
        <v>40550.9</v>
      </c>
      <c r="L8" s="19">
        <f>SUMIFS(Core!$D:$D,Core!$B:$B,$A$8,Core!$A:$A,"&gt;="&amp;L1,Core!$A:$A,"&lt;="&amp;EOMONTH(L1,0))</f>
        <v>51027.01</v>
      </c>
      <c r="M8" s="19">
        <f>SUMIFS(Core!$D:$D,Core!$B:$B,$A$8,Core!$A:$A,"&gt;="&amp;M1,Core!$A:$A,"&lt;="&amp;EOMONTH(M1,0))</f>
        <v>41551.01</v>
      </c>
      <c r="N8" s="19">
        <f>SUMIFS(Core!$D:$D,Core!$B:$B,$A$8,Core!$A:$A,"&gt;="&amp;N1,Core!$A:$A,"&lt;="&amp;EOMONTH(N1,0))</f>
        <v>0</v>
      </c>
      <c r="O8" s="19">
        <f>SUMIFS(Core!$D:$D,Core!$B:$B,$A$8,Core!$A:$A,"&gt;="&amp;O1,Core!$A:$A,"&lt;="&amp;EOMONTH(O1,0))</f>
        <v>0</v>
      </c>
      <c r="P8" s="19">
        <f>SUMIFS(Core!$D:$D,Core!$B:$B,$A$8,Core!$A:$A,"&gt;="&amp;P1,Core!$A:$A,"&lt;="&amp;EOMONTH(P1,0))</f>
        <v>0</v>
      </c>
      <c r="Q8" s="19">
        <f>SUMIFS(Core!$D:$D,Core!$B:$B,$A$8,Core!$A:$A,"&gt;="&amp;Q1,Core!$A:$A,"&lt;="&amp;EOMONTH(Q1,0))</f>
        <v>0</v>
      </c>
      <c r="R8" s="19">
        <f>SUMIFS(Core!$D:$D,Core!$B:$B,$A$8,Core!$A:$A,"&gt;="&amp;R1,Core!$A:$A,"&lt;="&amp;EOMONTH(R1,0))</f>
        <v>0</v>
      </c>
      <c r="S8" s="19">
        <f>SUMIFS(Core!$D:$D,Core!$B:$B,$A$8,Core!$A:$A,"&gt;="&amp;S1,Core!$A:$A,"&lt;="&amp;EOMONTH(S1,0))</f>
        <v>0</v>
      </c>
      <c r="T8" s="19">
        <f>SUMIFS(Core!$D:$D,Core!$B:$B,$A$8,Core!$A:$A,"&gt;="&amp;T1,Core!$A:$A,"&lt;="&amp;EOMONTH(T1,0))</f>
        <v>0</v>
      </c>
      <c r="U8" s="19">
        <f>SUMIFS(Core!$D:$D,Core!$B:$B,$A$8,Core!$A:$A,"&gt;="&amp;U1,Core!$A:$A,"&lt;="&amp;EOMONTH(U1,0))</f>
        <v>0</v>
      </c>
      <c r="V8" s="19">
        <f>SUMIFS(Core!$D:$D,Core!$B:$B,$A$8,Core!$A:$A,"&gt;="&amp;V1,Core!$A:$A,"&lt;="&amp;EOMONTH(V1,0))</f>
        <v>0</v>
      </c>
      <c r="W8" s="19">
        <f>SUMIFS(Core!$D:$D,Core!$B:$B,$A$8,Core!$A:$A,"&gt;="&amp;W1,Core!$A:$A,"&lt;="&amp;EOMONTH(W1,0))</f>
        <v>0</v>
      </c>
      <c r="X8" s="19">
        <f>SUMIFS(Core!$D:$D,Core!$B:$B,$A$8,Core!$A:$A,"&gt;="&amp;X1,Core!$A:$A,"&lt;="&amp;EOMONTH(X1,0))</f>
        <v>0</v>
      </c>
      <c r="Y8" s="19">
        <f>SUMIFS(Core!$D:$D,Core!$B:$B,$A$8,Core!$A:$A,"&gt;="&amp;Y1,Core!$A:$A,"&lt;="&amp;EOMONTH(Y1,0))</f>
        <v>0</v>
      </c>
      <c r="Z8" s="19">
        <f>SUMIFS(Core!$D:$D,Core!$B:$B,$A$8,Core!$A:$A,"&gt;="&amp;Z1,Core!$A:$A,"&lt;="&amp;EOMONTH(Z1,0))</f>
        <v>0</v>
      </c>
      <c r="AA8" s="19">
        <f>SUMIFS(Core!$D:$D,Core!$B:$B,$A$8,Core!$A:$A,"&gt;="&amp;AA1,Core!$A:$A,"&lt;="&amp;EOMONTH(AA1,0))</f>
        <v>0</v>
      </c>
      <c r="AB8" s="19">
        <f>SUMIFS(Core!$D:$D,Core!$B:$B,$A$8,Core!$A:$A,"&gt;="&amp;AB1,Core!$A:$A,"&lt;="&amp;EOMONTH(AB1,0))</f>
        <v>0</v>
      </c>
      <c r="AC8" s="19">
        <f>SUMIFS(Core!$D:$D,Core!$B:$B,$A$8,Core!$A:$A,"&gt;="&amp;AC1,Core!$A:$A,"&lt;="&amp;EOMONTH(AC1,0))</f>
        <v>0</v>
      </c>
      <c r="AD8" s="19">
        <f>SUMIFS(Core!$D:$D,Core!$B:$B,$A$8,Core!$A:$A,"&gt;="&amp;AD1,Core!$A:$A,"&lt;="&amp;EOMONTH(AD1,0))</f>
        <v>0</v>
      </c>
      <c r="AE8" s="19">
        <f>SUMIFS(Core!$D:$D,Core!$B:$B,$A$8,Core!$A:$A,"&gt;="&amp;AE1,Core!$A:$A,"&lt;="&amp;EOMONTH(AE1,0))</f>
        <v>0</v>
      </c>
      <c r="AF8" s="19">
        <f>SUMIFS(Core!$D:$D,Core!$B:$B,$A$8,Core!$A:$A,"&gt;="&amp;AF1,Core!$A:$A,"&lt;="&amp;EOMONTH(AF1,0))</f>
        <v>0</v>
      </c>
      <c r="AG8" s="19">
        <f>SUMIFS(Core!$D:$D,Core!$B:$B,$A$8,Core!$A:$A,"&gt;="&amp;AG1,Core!$A:$A,"&lt;="&amp;EOMONTH(AG1,0))</f>
        <v>0</v>
      </c>
      <c r="AH8" s="19">
        <f>SUMIFS(Core!$D:$D,Core!$B:$B,$A$8,Core!$A:$A,"&gt;="&amp;AH1,Core!$A:$A,"&lt;="&amp;EOMONTH(AH1,0))</f>
        <v>0</v>
      </c>
      <c r="AI8" s="19">
        <f>SUMIFS(Core!$D:$D,Core!$B:$B,$A$8,Core!$A:$A,"&gt;="&amp;AI1,Core!$A:$A,"&lt;="&amp;EOMONTH(AI1,0))</f>
        <v>0</v>
      </c>
      <c r="AJ8" s="19">
        <f>SUMIFS(Core!$D:$D,Core!$B:$B,$A$8,Core!$A:$A,"&gt;="&amp;AJ1,Core!$A:$A,"&lt;="&amp;EOMONTH(AJ1,0))</f>
        <v>0</v>
      </c>
      <c r="AK8" s="19">
        <f>SUMIFS(Core!$D:$D,Core!$B:$B,$A$8,Core!$A:$A,"&gt;="&amp;AK1,Core!$A:$A,"&lt;="&amp;EOMONTH(AK1,0))</f>
        <v>0</v>
      </c>
      <c r="AL8" s="19">
        <f>SUMIFS(Core!$D:$D,Core!$B:$B,$A$8,Core!$A:$A,"&gt;="&amp;AL1,Core!$A:$A,"&lt;="&amp;EOMONTH(AL1,0))</f>
        <v>0</v>
      </c>
      <c r="AM8" s="19">
        <f>SUMIFS(Core!$D:$D,Core!$B:$B,$A$8,Core!$A:$A,"&gt;="&amp;AM1,Core!$A:$A,"&lt;="&amp;EOMONTH(AM1,0))</f>
        <v>0</v>
      </c>
      <c r="AN8" s="19">
        <f>SUMIFS(Core!$D:$D,Core!$B:$B,$A$8,Core!$A:$A,"&gt;="&amp;AN1,Core!$A:$A,"&lt;="&amp;EOMONTH(AN1,0))</f>
        <v>0</v>
      </c>
      <c r="AO8" s="19">
        <f>SUMIFS(Core!$D:$D,Core!$B:$B,$A$8,Core!$A:$A,"&gt;="&amp;AO1,Core!$A:$A,"&lt;="&amp;EOMONTH(AO1,0))</f>
        <v>0</v>
      </c>
      <c r="AP8" s="19">
        <f>SUMIFS(Core!$D:$D,Core!$B:$B,$A$8,Core!$A:$A,"&gt;="&amp;AP1,Core!$A:$A,"&lt;="&amp;EOMONTH(AP1,0))</f>
        <v>0</v>
      </c>
      <c r="AQ8" s="19">
        <f>SUMIFS(Core!$D:$D,Core!$B:$B,$A$8,Core!$A:$A,"&gt;="&amp;AQ1,Core!$A:$A,"&lt;="&amp;EOMONTH(AQ1,0))</f>
        <v>0</v>
      </c>
      <c r="AR8" s="19">
        <f>SUMIFS(Core!$D:$D,Core!$B:$B,$A$8,Core!$A:$A,"&gt;="&amp;AR1,Core!$A:$A,"&lt;="&amp;EOMONTH(AR1,0))</f>
        <v>0</v>
      </c>
      <c r="AS8" s="19">
        <f>SUMIFS(Core!$D:$D,Core!$B:$B,$A$8,Core!$A:$A,"&gt;="&amp;AS1,Core!$A:$A,"&lt;="&amp;EOMONTH(AS1,0))</f>
        <v>0</v>
      </c>
      <c r="AT8" s="19">
        <f>SUMIFS(Core!$D:$D,Core!$B:$B,$A$8,Core!$A:$A,"&gt;="&amp;AT1,Core!$A:$A,"&lt;="&amp;EOMONTH(AT1,0))</f>
        <v>0</v>
      </c>
      <c r="AU8" s="19">
        <f>SUMIFS(Core!$D:$D,Core!$B:$B,$A$8,Core!$A:$A,"&gt;="&amp;AU1,Core!$A:$A,"&lt;="&amp;EOMONTH(AU1,0))</f>
        <v>0</v>
      </c>
      <c r="AV8" s="19">
        <f>SUMIFS(Core!$D:$D,Core!$B:$B,$A$8,Core!$A:$A,"&gt;="&amp;AV1,Core!$A:$A,"&lt;="&amp;EOMONTH(AV1,0))</f>
        <v>0</v>
      </c>
      <c r="AW8" s="19">
        <f>SUMIFS(Core!$D:$D,Core!$B:$B,$A$8,Core!$A:$A,"&gt;="&amp;AW1,Core!$A:$A,"&lt;="&amp;EOMONTH(AW1,0))</f>
        <v>0</v>
      </c>
      <c r="AX8" s="19">
        <f>SUMIFS(Core!$D:$D,Core!$B:$B,$A$8,Core!$A:$A,"&gt;="&amp;AX1,Core!$A:$A,"&lt;="&amp;EOMONTH(AX1,0))</f>
        <v>0</v>
      </c>
      <c r="AY8" s="19">
        <f>SUMIFS(Core!$D:$D,Core!$B:$B,$A$8,Core!$A:$A,"&gt;="&amp;AY1,Core!$A:$A,"&lt;="&amp;EOMONTH(AY1,0))</f>
        <v>0</v>
      </c>
      <c r="AZ8" s="19">
        <f>SUMIFS(Core!$D:$D,Core!$B:$B,$A$8,Core!$A:$A,"&gt;="&amp;AZ1,Core!$A:$A,"&lt;="&amp;EOMONTH(AZ1,0))</f>
        <v>0</v>
      </c>
    </row>
    <row r="9" spans="1:52" x14ac:dyDescent="0.25">
      <c r="A9" s="17" t="s">
        <v>4</v>
      </c>
      <c r="B9" s="18">
        <f t="shared" ref="B9:AG9" si="2">SUM(B10:B18)</f>
        <v>34421.79</v>
      </c>
      <c r="C9" s="18">
        <f t="shared" si="2"/>
        <v>28410.949999999997</v>
      </c>
      <c r="D9" s="18">
        <f t="shared" si="2"/>
        <v>35159.43</v>
      </c>
      <c r="E9" s="18">
        <f t="shared" si="2"/>
        <v>18419.2</v>
      </c>
      <c r="F9" s="18">
        <f t="shared" si="2"/>
        <v>33810.630000000005</v>
      </c>
      <c r="G9" s="18">
        <f t="shared" si="2"/>
        <v>30852.950000000004</v>
      </c>
      <c r="H9" s="18">
        <f t="shared" si="2"/>
        <v>9768.1</v>
      </c>
      <c r="I9" s="18">
        <f t="shared" si="2"/>
        <v>24004.27</v>
      </c>
      <c r="J9" s="18">
        <f t="shared" si="2"/>
        <v>32927.99</v>
      </c>
      <c r="K9" s="18">
        <f t="shared" si="2"/>
        <v>54931.3</v>
      </c>
      <c r="L9" s="18">
        <f t="shared" si="2"/>
        <v>22385.29</v>
      </c>
      <c r="M9" s="18">
        <f t="shared" si="2"/>
        <v>30656.280000000002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0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A9" s="18">
        <f t="shared" si="2"/>
        <v>0</v>
      </c>
      <c r="AB9" s="18">
        <f t="shared" si="2"/>
        <v>0</v>
      </c>
      <c r="AC9" s="18">
        <f t="shared" si="2"/>
        <v>0</v>
      </c>
      <c r="AD9" s="18">
        <f t="shared" si="2"/>
        <v>0</v>
      </c>
      <c r="AE9" s="18">
        <f t="shared" si="2"/>
        <v>0</v>
      </c>
      <c r="AF9" s="18">
        <f t="shared" si="2"/>
        <v>0</v>
      </c>
      <c r="AG9" s="18">
        <f t="shared" si="2"/>
        <v>0</v>
      </c>
      <c r="AH9" s="18">
        <f t="shared" ref="AH9:AZ9" si="3">SUM(AH10:AH18)</f>
        <v>0</v>
      </c>
      <c r="AI9" s="18">
        <f t="shared" si="3"/>
        <v>0</v>
      </c>
      <c r="AJ9" s="18">
        <f t="shared" si="3"/>
        <v>0</v>
      </c>
      <c r="AK9" s="18">
        <f t="shared" si="3"/>
        <v>0</v>
      </c>
      <c r="AL9" s="18">
        <f t="shared" si="3"/>
        <v>0</v>
      </c>
      <c r="AM9" s="18">
        <f t="shared" si="3"/>
        <v>0</v>
      </c>
      <c r="AN9" s="18">
        <f t="shared" si="3"/>
        <v>0</v>
      </c>
      <c r="AO9" s="18">
        <f t="shared" si="3"/>
        <v>0</v>
      </c>
      <c r="AP9" s="18">
        <f t="shared" si="3"/>
        <v>0</v>
      </c>
      <c r="AQ9" s="18">
        <f t="shared" si="3"/>
        <v>0</v>
      </c>
      <c r="AR9" s="18">
        <f t="shared" si="3"/>
        <v>0</v>
      </c>
      <c r="AS9" s="18">
        <f t="shared" si="3"/>
        <v>0</v>
      </c>
      <c r="AT9" s="18">
        <f t="shared" si="3"/>
        <v>0</v>
      </c>
      <c r="AU9" s="18">
        <f t="shared" si="3"/>
        <v>0</v>
      </c>
      <c r="AV9" s="18">
        <f t="shared" si="3"/>
        <v>0</v>
      </c>
      <c r="AW9" s="18">
        <f t="shared" si="3"/>
        <v>0</v>
      </c>
      <c r="AX9" s="18">
        <f t="shared" si="3"/>
        <v>0</v>
      </c>
      <c r="AY9" s="18">
        <f t="shared" si="3"/>
        <v>0</v>
      </c>
      <c r="AZ9" s="18">
        <f t="shared" si="3"/>
        <v>0</v>
      </c>
    </row>
    <row r="10" spans="1:52" x14ac:dyDescent="0.25">
      <c r="A10" s="15" t="s">
        <v>404</v>
      </c>
      <c r="B10" s="19">
        <f>-SUMIFS(Core!$D:$D,Core!$B:$B,$A$10,Core!$A:$A,"&gt;="&amp;B1,Core!$A:$A,"&lt;="&amp;EOMONTH(B1,0))</f>
        <v>2856.54</v>
      </c>
      <c r="C10" s="19">
        <f>-SUMIFS(Core!$D:$D,Core!$B:$B,$A$10,Core!$A:$A,"&gt;="&amp;C1,Core!$A:$A,"&lt;="&amp;EOMONTH(C1,0))</f>
        <v>4896.5</v>
      </c>
      <c r="D10" s="19">
        <f>-SUMIFS(Core!$D:$D,Core!$B:$B,$A$10,Core!$A:$A,"&gt;="&amp;D1,Core!$A:$A,"&lt;="&amp;EOMONTH(D1,0))</f>
        <v>1636.3</v>
      </c>
      <c r="E10" s="19">
        <f>-SUMIFS(Core!$D:$D,Core!$B:$B,$A$10,Core!$A:$A,"&gt;="&amp;E1,Core!$A:$A,"&lt;="&amp;EOMONTH(E1,0))</f>
        <v>2433.1</v>
      </c>
      <c r="F10" s="19">
        <f>-SUMIFS(Core!$D:$D,Core!$B:$B,$A$10,Core!$A:$A,"&gt;="&amp;F1,Core!$A:$A,"&lt;="&amp;EOMONTH(F1,0))</f>
        <v>5293.1</v>
      </c>
      <c r="G10" s="19">
        <f>-SUMIFS(Core!$D:$D,Core!$B:$B,$A$10,Core!$A:$A,"&gt;="&amp;G1,Core!$A:$A,"&lt;="&amp;EOMONTH(G1,0))</f>
        <v>5264.09</v>
      </c>
      <c r="H10" s="19">
        <f>-SUMIFS(Core!$D:$D,Core!$B:$B,$A$10,Core!$A:$A,"&gt;="&amp;H1,Core!$A:$A,"&lt;="&amp;EOMONTH(H1,0))</f>
        <v>3801.31</v>
      </c>
      <c r="I10" s="19">
        <f>-SUMIFS(Core!$D:$D,Core!$B:$B,$A$10,Core!$A:$A,"&gt;="&amp;I1,Core!$A:$A,"&lt;="&amp;EOMONTH(I1,0))</f>
        <v>747</v>
      </c>
      <c r="J10" s="19">
        <f>-SUMIFS(Core!$D:$D,Core!$B:$B,$A$10,Core!$A:$A,"&gt;="&amp;J1,Core!$A:$A,"&lt;="&amp;EOMONTH(J1,0))</f>
        <v>4033.37</v>
      </c>
      <c r="K10" s="19">
        <f>-SUMIFS(Core!$D:$D,Core!$B:$B,$A$10,Core!$A:$A,"&gt;="&amp;K1,Core!$A:$A,"&lt;="&amp;EOMONTH(K1,0))</f>
        <v>5276.5500000000011</v>
      </c>
      <c r="L10" s="19">
        <f>-SUMIFS(Core!$D:$D,Core!$B:$B,$A$10,Core!$A:$A,"&gt;="&amp;L1,Core!$A:$A,"&lt;="&amp;EOMONTH(L1,0))</f>
        <v>1975.8100000000002</v>
      </c>
      <c r="M10" s="19">
        <f>-SUMIFS(Core!$D:$D,Core!$B:$B,$A$10,Core!$A:$A,"&gt;="&amp;M1,Core!$A:$A,"&lt;="&amp;EOMONTH(M1,0))</f>
        <v>3785.2200000000003</v>
      </c>
      <c r="N10" s="19">
        <f>-SUMIFS(Core!$D:$D,Core!$B:$B,$A$10,Core!$A:$A,"&gt;="&amp;N1,Core!$A:$A,"&lt;="&amp;EOMONTH(N1,0))</f>
        <v>0</v>
      </c>
      <c r="O10" s="19">
        <f>-SUMIFS(Core!$D:$D,Core!$B:$B,$A$10,Core!$A:$A,"&gt;="&amp;O1,Core!$A:$A,"&lt;="&amp;EOMONTH(O1,0))</f>
        <v>0</v>
      </c>
      <c r="P10" s="19">
        <f>-SUMIFS(Core!$D:$D,Core!$B:$B,$A$10,Core!$A:$A,"&gt;="&amp;P1,Core!$A:$A,"&lt;="&amp;EOMONTH(P1,0))</f>
        <v>0</v>
      </c>
      <c r="Q10" s="19">
        <f>-SUMIFS(Core!$D:$D,Core!$B:$B,$A$10,Core!$A:$A,"&gt;="&amp;Q1,Core!$A:$A,"&lt;="&amp;EOMONTH(Q1,0))</f>
        <v>0</v>
      </c>
      <c r="R10" s="19">
        <f>-SUMIFS(Core!$D:$D,Core!$B:$B,$A$10,Core!$A:$A,"&gt;="&amp;R1,Core!$A:$A,"&lt;="&amp;EOMONTH(R1,0))</f>
        <v>0</v>
      </c>
      <c r="S10" s="19">
        <f>-SUMIFS(Core!$D:$D,Core!$B:$B,$A$10,Core!$A:$A,"&gt;="&amp;S1,Core!$A:$A,"&lt;="&amp;EOMONTH(S1,0))</f>
        <v>0</v>
      </c>
      <c r="T10" s="19">
        <f>-SUMIFS(Core!$D:$D,Core!$B:$B,$A$10,Core!$A:$A,"&gt;="&amp;T1,Core!$A:$A,"&lt;="&amp;EOMONTH(T1,0))</f>
        <v>0</v>
      </c>
      <c r="U10" s="19">
        <f>-SUMIFS(Core!$D:$D,Core!$B:$B,$A$10,Core!$A:$A,"&gt;="&amp;U1,Core!$A:$A,"&lt;="&amp;EOMONTH(U1,0))</f>
        <v>0</v>
      </c>
      <c r="V10" s="19">
        <f>-SUMIFS(Core!$D:$D,Core!$B:$B,$A$10,Core!$A:$A,"&gt;="&amp;V1,Core!$A:$A,"&lt;="&amp;EOMONTH(V1,0))</f>
        <v>0</v>
      </c>
      <c r="W10" s="19">
        <f>-SUMIFS(Core!$D:$D,Core!$B:$B,$A$10,Core!$A:$A,"&gt;="&amp;W1,Core!$A:$A,"&lt;="&amp;EOMONTH(W1,0))</f>
        <v>0</v>
      </c>
      <c r="X10" s="19">
        <f>-SUMIFS(Core!$D:$D,Core!$B:$B,$A$10,Core!$A:$A,"&gt;="&amp;X1,Core!$A:$A,"&lt;="&amp;EOMONTH(X1,0))</f>
        <v>0</v>
      </c>
      <c r="Y10" s="19">
        <f>-SUMIFS(Core!$D:$D,Core!$B:$B,$A$10,Core!$A:$A,"&gt;="&amp;Y1,Core!$A:$A,"&lt;="&amp;EOMONTH(Y1,0))</f>
        <v>0</v>
      </c>
      <c r="Z10" s="19">
        <f>-SUMIFS(Core!$D:$D,Core!$B:$B,$A$10,Core!$A:$A,"&gt;="&amp;Z1,Core!$A:$A,"&lt;="&amp;EOMONTH(Z1,0))</f>
        <v>0</v>
      </c>
      <c r="AA10" s="19">
        <f>-SUMIFS(Core!$D:$D,Core!$B:$B,$A$10,Core!$A:$A,"&gt;="&amp;AA1,Core!$A:$A,"&lt;="&amp;EOMONTH(AA1,0))</f>
        <v>0</v>
      </c>
      <c r="AB10" s="19">
        <f>-SUMIFS(Core!$D:$D,Core!$B:$B,$A$10,Core!$A:$A,"&gt;="&amp;AB1,Core!$A:$A,"&lt;="&amp;EOMONTH(AB1,0))</f>
        <v>0</v>
      </c>
      <c r="AC10" s="19">
        <f>-SUMIFS(Core!$D:$D,Core!$B:$B,$A$10,Core!$A:$A,"&gt;="&amp;AC1,Core!$A:$A,"&lt;="&amp;EOMONTH(AC1,0))</f>
        <v>0</v>
      </c>
      <c r="AD10" s="19">
        <f>-SUMIFS(Core!$D:$D,Core!$B:$B,$A$10,Core!$A:$A,"&gt;="&amp;AD1,Core!$A:$A,"&lt;="&amp;EOMONTH(AD1,0))</f>
        <v>0</v>
      </c>
      <c r="AE10" s="19">
        <f>-SUMIFS(Core!$D:$D,Core!$B:$B,$A$10,Core!$A:$A,"&gt;="&amp;AE1,Core!$A:$A,"&lt;="&amp;EOMONTH(AE1,0))</f>
        <v>0</v>
      </c>
      <c r="AF10" s="19">
        <f>-SUMIFS(Core!$D:$D,Core!$B:$B,$A$10,Core!$A:$A,"&gt;="&amp;AF1,Core!$A:$A,"&lt;="&amp;EOMONTH(AF1,0))</f>
        <v>0</v>
      </c>
      <c r="AG10" s="19">
        <f>-SUMIFS(Core!$D:$D,Core!$B:$B,$A$10,Core!$A:$A,"&gt;="&amp;AG1,Core!$A:$A,"&lt;="&amp;EOMONTH(AG1,0))</f>
        <v>0</v>
      </c>
      <c r="AH10" s="19">
        <f>-SUMIFS(Core!$D:$D,Core!$B:$B,$A$10,Core!$A:$A,"&gt;="&amp;AH1,Core!$A:$A,"&lt;="&amp;EOMONTH(AH1,0))</f>
        <v>0</v>
      </c>
      <c r="AI10" s="19">
        <f>-SUMIFS(Core!$D:$D,Core!$B:$B,$A$10,Core!$A:$A,"&gt;="&amp;AI1,Core!$A:$A,"&lt;="&amp;EOMONTH(AI1,0))</f>
        <v>0</v>
      </c>
      <c r="AJ10" s="19">
        <f>-SUMIFS(Core!$D:$D,Core!$B:$B,$A$10,Core!$A:$A,"&gt;="&amp;AJ1,Core!$A:$A,"&lt;="&amp;EOMONTH(AJ1,0))</f>
        <v>0</v>
      </c>
      <c r="AK10" s="19">
        <f>-SUMIFS(Core!$D:$D,Core!$B:$B,$A$10,Core!$A:$A,"&gt;="&amp;AK1,Core!$A:$A,"&lt;="&amp;EOMONTH(AK1,0))</f>
        <v>0</v>
      </c>
      <c r="AL10" s="19">
        <f>-SUMIFS(Core!$D:$D,Core!$B:$B,$A$10,Core!$A:$A,"&gt;="&amp;AL1,Core!$A:$A,"&lt;="&amp;EOMONTH(AL1,0))</f>
        <v>0</v>
      </c>
      <c r="AM10" s="19">
        <f>-SUMIFS(Core!$D:$D,Core!$B:$B,$A$10,Core!$A:$A,"&gt;="&amp;AM1,Core!$A:$A,"&lt;="&amp;EOMONTH(AM1,0))</f>
        <v>0</v>
      </c>
      <c r="AN10" s="19">
        <f>-SUMIFS(Core!$D:$D,Core!$B:$B,$A$10,Core!$A:$A,"&gt;="&amp;AN1,Core!$A:$A,"&lt;="&amp;EOMONTH(AN1,0))</f>
        <v>0</v>
      </c>
      <c r="AO10" s="19">
        <f>-SUMIFS(Core!$D:$D,Core!$B:$B,$A$10,Core!$A:$A,"&gt;="&amp;AO1,Core!$A:$A,"&lt;="&amp;EOMONTH(AO1,0))</f>
        <v>0</v>
      </c>
      <c r="AP10" s="19">
        <f>-SUMIFS(Core!$D:$D,Core!$B:$B,$A$10,Core!$A:$A,"&gt;="&amp;AP1,Core!$A:$A,"&lt;="&amp;EOMONTH(AP1,0))</f>
        <v>0</v>
      </c>
      <c r="AQ10" s="19">
        <f>-SUMIFS(Core!$D:$D,Core!$B:$B,$A$10,Core!$A:$A,"&gt;="&amp;AQ1,Core!$A:$A,"&lt;="&amp;EOMONTH(AQ1,0))</f>
        <v>0</v>
      </c>
      <c r="AR10" s="19">
        <f>-SUMIFS(Core!$D:$D,Core!$B:$B,$A$10,Core!$A:$A,"&gt;="&amp;AR1,Core!$A:$A,"&lt;="&amp;EOMONTH(AR1,0))</f>
        <v>0</v>
      </c>
      <c r="AS10" s="19">
        <f>-SUMIFS(Core!$D:$D,Core!$B:$B,$A$10,Core!$A:$A,"&gt;="&amp;AS1,Core!$A:$A,"&lt;="&amp;EOMONTH(AS1,0))</f>
        <v>0</v>
      </c>
      <c r="AT10" s="19">
        <f>-SUMIFS(Core!$D:$D,Core!$B:$B,$A$10,Core!$A:$A,"&gt;="&amp;AT1,Core!$A:$A,"&lt;="&amp;EOMONTH(AT1,0))</f>
        <v>0</v>
      </c>
      <c r="AU10" s="19">
        <f>-SUMIFS(Core!$D:$D,Core!$B:$B,$A$10,Core!$A:$A,"&gt;="&amp;AU1,Core!$A:$A,"&lt;="&amp;EOMONTH(AU1,0))</f>
        <v>0</v>
      </c>
      <c r="AV10" s="19">
        <f>-SUMIFS(Core!$D:$D,Core!$B:$B,$A$10,Core!$A:$A,"&gt;="&amp;AV1,Core!$A:$A,"&lt;="&amp;EOMONTH(AV1,0))</f>
        <v>0</v>
      </c>
      <c r="AW10" s="19">
        <f>-SUMIFS(Core!$D:$D,Core!$B:$B,$A$10,Core!$A:$A,"&gt;="&amp;AW1,Core!$A:$A,"&lt;="&amp;EOMONTH(AW1,0))</f>
        <v>0</v>
      </c>
      <c r="AX10" s="19">
        <f>-SUMIFS(Core!$D:$D,Core!$B:$B,$A$10,Core!$A:$A,"&gt;="&amp;AX1,Core!$A:$A,"&lt;="&amp;EOMONTH(AX1,0))</f>
        <v>0</v>
      </c>
      <c r="AY10" s="19">
        <f>-SUMIFS(Core!$D:$D,Core!$B:$B,$A$10,Core!$A:$A,"&gt;="&amp;AY1,Core!$A:$A,"&lt;="&amp;EOMONTH(AY1,0))</f>
        <v>0</v>
      </c>
      <c r="AZ10" s="19">
        <f>-SUMIFS(Core!$D:$D,Core!$B:$B,$A$10,Core!$A:$A,"&gt;="&amp;AZ1,Core!$A:$A,"&lt;="&amp;EOMONTH(AZ1,0))</f>
        <v>0</v>
      </c>
    </row>
    <row r="11" spans="1:52" x14ac:dyDescent="0.25">
      <c r="A11" s="15" t="s">
        <v>20</v>
      </c>
      <c r="B11" s="19">
        <f>-SUMIFS(Core!$D:$D,Core!$B:$B,$A$11,Core!$A:$A,"&gt;="&amp;B1,Core!$A:$A,"&lt;="&amp;EOMONTH(B1,0))</f>
        <v>1342.1299999999999</v>
      </c>
      <c r="C11" s="19">
        <f>-SUMIFS(Core!$D:$D,Core!$B:$B,$A$11,Core!$A:$A,"&gt;="&amp;C1,Core!$A:$A,"&lt;="&amp;EOMONTH(C1,0))</f>
        <v>2401</v>
      </c>
      <c r="D11" s="19">
        <f>-SUMIFS(Core!$D:$D,Core!$B:$B,$A$11,Core!$A:$A,"&gt;="&amp;D1,Core!$A:$A,"&lt;="&amp;EOMONTH(D1,0))</f>
        <v>55</v>
      </c>
      <c r="E11" s="19">
        <f>-SUMIFS(Core!$D:$D,Core!$B:$B,$A$11,Core!$A:$A,"&gt;="&amp;E1,Core!$A:$A,"&lt;="&amp;EOMONTH(E1,0))</f>
        <v>1739</v>
      </c>
      <c r="F11" s="19">
        <f>-SUMIFS(Core!$D:$D,Core!$B:$B,$A$11,Core!$A:$A,"&gt;="&amp;F1,Core!$A:$A,"&lt;="&amp;EOMONTH(F1,0))</f>
        <v>5697</v>
      </c>
      <c r="G11" s="19">
        <f>-SUMIFS(Core!$D:$D,Core!$B:$B,$A$11,Core!$A:$A,"&gt;="&amp;G1,Core!$A:$A,"&lt;="&amp;EOMONTH(G1,0))</f>
        <v>4353.38</v>
      </c>
      <c r="H11" s="19">
        <f>-SUMIFS(Core!$D:$D,Core!$B:$B,$A$11,Core!$A:$A,"&gt;="&amp;H1,Core!$A:$A,"&lt;="&amp;EOMONTH(H1,0))</f>
        <v>2490</v>
      </c>
      <c r="I11" s="19">
        <f>-SUMIFS(Core!$D:$D,Core!$B:$B,$A$11,Core!$A:$A,"&gt;="&amp;I1,Core!$A:$A,"&lt;="&amp;EOMONTH(I1,0))</f>
        <v>1325</v>
      </c>
      <c r="J11" s="19">
        <f>-SUMIFS(Core!$D:$D,Core!$B:$B,$A$11,Core!$A:$A,"&gt;="&amp;J1,Core!$A:$A,"&lt;="&amp;EOMONTH(J1,0))</f>
        <v>3912.41</v>
      </c>
      <c r="K11" s="19">
        <f>-SUMIFS(Core!$D:$D,Core!$B:$B,$A$11,Core!$A:$A,"&gt;="&amp;K1,Core!$A:$A,"&lt;="&amp;EOMONTH(K1,0))</f>
        <v>2270.2700000000004</v>
      </c>
      <c r="L11" s="19">
        <f>-SUMIFS(Core!$D:$D,Core!$B:$B,$A$11,Core!$A:$A,"&gt;="&amp;L1,Core!$A:$A,"&lt;="&amp;EOMONTH(L1,0))</f>
        <v>1898.34</v>
      </c>
      <c r="M11" s="19">
        <f>-SUMIFS(Core!$D:$D,Core!$B:$B,$A$11,Core!$A:$A,"&gt;="&amp;M1,Core!$A:$A,"&lt;="&amp;EOMONTH(M1,0))</f>
        <v>3417.23</v>
      </c>
      <c r="N11" s="19">
        <f>-SUMIFS(Core!$D:$D,Core!$B:$B,$A$11,Core!$A:$A,"&gt;="&amp;N1,Core!$A:$A,"&lt;="&amp;EOMONTH(N1,0))</f>
        <v>0</v>
      </c>
      <c r="O11" s="19">
        <f>-SUMIFS(Core!$D:$D,Core!$B:$B,$A$11,Core!$A:$A,"&gt;="&amp;O1,Core!$A:$A,"&lt;="&amp;EOMONTH(O1,0))</f>
        <v>0</v>
      </c>
      <c r="P11" s="19">
        <f>-SUMIFS(Core!$D:$D,Core!$B:$B,$A$11,Core!$A:$A,"&gt;="&amp;P1,Core!$A:$A,"&lt;="&amp;EOMONTH(P1,0))</f>
        <v>0</v>
      </c>
      <c r="Q11" s="19">
        <f>-SUMIFS(Core!$D:$D,Core!$B:$B,$A$11,Core!$A:$A,"&gt;="&amp;Q1,Core!$A:$A,"&lt;="&amp;EOMONTH(Q1,0))</f>
        <v>0</v>
      </c>
      <c r="R11" s="19">
        <f>-SUMIFS(Core!$D:$D,Core!$B:$B,$A$11,Core!$A:$A,"&gt;="&amp;R1,Core!$A:$A,"&lt;="&amp;EOMONTH(R1,0))</f>
        <v>0</v>
      </c>
      <c r="S11" s="19">
        <f>-SUMIFS(Core!$D:$D,Core!$B:$B,$A$11,Core!$A:$A,"&gt;="&amp;S1,Core!$A:$A,"&lt;="&amp;EOMONTH(S1,0))</f>
        <v>0</v>
      </c>
      <c r="T11" s="19">
        <f>-SUMIFS(Core!$D:$D,Core!$B:$B,$A$11,Core!$A:$A,"&gt;="&amp;T1,Core!$A:$A,"&lt;="&amp;EOMONTH(T1,0))</f>
        <v>0</v>
      </c>
      <c r="U11" s="19">
        <f>-SUMIFS(Core!$D:$D,Core!$B:$B,$A$11,Core!$A:$A,"&gt;="&amp;U1,Core!$A:$A,"&lt;="&amp;EOMONTH(U1,0))</f>
        <v>0</v>
      </c>
      <c r="V11" s="19">
        <f>-SUMIFS(Core!$D:$D,Core!$B:$B,$A$11,Core!$A:$A,"&gt;="&amp;V1,Core!$A:$A,"&lt;="&amp;EOMONTH(V1,0))</f>
        <v>0</v>
      </c>
      <c r="W11" s="19">
        <f>-SUMIFS(Core!$D:$D,Core!$B:$B,$A$11,Core!$A:$A,"&gt;="&amp;W1,Core!$A:$A,"&lt;="&amp;EOMONTH(W1,0))</f>
        <v>0</v>
      </c>
      <c r="X11" s="19">
        <f>-SUMIFS(Core!$D:$D,Core!$B:$B,$A$11,Core!$A:$A,"&gt;="&amp;X1,Core!$A:$A,"&lt;="&amp;EOMONTH(X1,0))</f>
        <v>0</v>
      </c>
      <c r="Y11" s="19">
        <f>-SUMIFS(Core!$D:$D,Core!$B:$B,$A$11,Core!$A:$A,"&gt;="&amp;Y1,Core!$A:$A,"&lt;="&amp;EOMONTH(Y1,0))</f>
        <v>0</v>
      </c>
      <c r="Z11" s="19">
        <f>-SUMIFS(Core!$D:$D,Core!$B:$B,$A$11,Core!$A:$A,"&gt;="&amp;Z1,Core!$A:$A,"&lt;="&amp;EOMONTH(Z1,0))</f>
        <v>0</v>
      </c>
      <c r="AA11" s="19">
        <f>-SUMIFS(Core!$D:$D,Core!$B:$B,$A$11,Core!$A:$A,"&gt;="&amp;AA1,Core!$A:$A,"&lt;="&amp;EOMONTH(AA1,0))</f>
        <v>0</v>
      </c>
      <c r="AB11" s="19">
        <f>-SUMIFS(Core!$D:$D,Core!$B:$B,$A$11,Core!$A:$A,"&gt;="&amp;AB1,Core!$A:$A,"&lt;="&amp;EOMONTH(AB1,0))</f>
        <v>0</v>
      </c>
      <c r="AC11" s="19">
        <f>-SUMIFS(Core!$D:$D,Core!$B:$B,$A$11,Core!$A:$A,"&gt;="&amp;AC1,Core!$A:$A,"&lt;="&amp;EOMONTH(AC1,0))</f>
        <v>0</v>
      </c>
      <c r="AD11" s="19">
        <f>-SUMIFS(Core!$D:$D,Core!$B:$B,$A$11,Core!$A:$A,"&gt;="&amp;AD1,Core!$A:$A,"&lt;="&amp;EOMONTH(AD1,0))</f>
        <v>0</v>
      </c>
      <c r="AE11" s="19">
        <f>-SUMIFS(Core!$D:$D,Core!$B:$B,$A$11,Core!$A:$A,"&gt;="&amp;AE1,Core!$A:$A,"&lt;="&amp;EOMONTH(AE1,0))</f>
        <v>0</v>
      </c>
      <c r="AF11" s="19">
        <f>-SUMIFS(Core!$D:$D,Core!$B:$B,$A$11,Core!$A:$A,"&gt;="&amp;AF1,Core!$A:$A,"&lt;="&amp;EOMONTH(AF1,0))</f>
        <v>0</v>
      </c>
      <c r="AG11" s="19">
        <f>-SUMIFS(Core!$D:$D,Core!$B:$B,$A$11,Core!$A:$A,"&gt;="&amp;AG1,Core!$A:$A,"&lt;="&amp;EOMONTH(AG1,0))</f>
        <v>0</v>
      </c>
      <c r="AH11" s="19">
        <f>-SUMIFS(Core!$D:$D,Core!$B:$B,$A$11,Core!$A:$A,"&gt;="&amp;AH1,Core!$A:$A,"&lt;="&amp;EOMONTH(AH1,0))</f>
        <v>0</v>
      </c>
      <c r="AI11" s="19">
        <f>-SUMIFS(Core!$D:$D,Core!$B:$B,$A$11,Core!$A:$A,"&gt;="&amp;AI1,Core!$A:$A,"&lt;="&amp;EOMONTH(AI1,0))</f>
        <v>0</v>
      </c>
      <c r="AJ11" s="19">
        <f>-SUMIFS(Core!$D:$D,Core!$B:$B,$A$11,Core!$A:$A,"&gt;="&amp;AJ1,Core!$A:$A,"&lt;="&amp;EOMONTH(AJ1,0))</f>
        <v>0</v>
      </c>
      <c r="AK11" s="19">
        <f>-SUMIFS(Core!$D:$D,Core!$B:$B,$A$11,Core!$A:$A,"&gt;="&amp;AK1,Core!$A:$A,"&lt;="&amp;EOMONTH(AK1,0))</f>
        <v>0</v>
      </c>
      <c r="AL11" s="19">
        <f>-SUMIFS(Core!$D:$D,Core!$B:$B,$A$11,Core!$A:$A,"&gt;="&amp;AL1,Core!$A:$A,"&lt;="&amp;EOMONTH(AL1,0))</f>
        <v>0</v>
      </c>
      <c r="AM11" s="19">
        <f>-SUMIFS(Core!$D:$D,Core!$B:$B,$A$11,Core!$A:$A,"&gt;="&amp;AM1,Core!$A:$A,"&lt;="&amp;EOMONTH(AM1,0))</f>
        <v>0</v>
      </c>
      <c r="AN11" s="19">
        <f>-SUMIFS(Core!$D:$D,Core!$B:$B,$A$11,Core!$A:$A,"&gt;="&amp;AN1,Core!$A:$A,"&lt;="&amp;EOMONTH(AN1,0))</f>
        <v>0</v>
      </c>
      <c r="AO11" s="19">
        <f>-SUMIFS(Core!$D:$D,Core!$B:$B,$A$11,Core!$A:$A,"&gt;="&amp;AO1,Core!$A:$A,"&lt;="&amp;EOMONTH(AO1,0))</f>
        <v>0</v>
      </c>
      <c r="AP11" s="19">
        <f>-SUMIFS(Core!$D:$D,Core!$B:$B,$A$11,Core!$A:$A,"&gt;="&amp;AP1,Core!$A:$A,"&lt;="&amp;EOMONTH(AP1,0))</f>
        <v>0</v>
      </c>
      <c r="AQ11" s="19">
        <f>-SUMIFS(Core!$D:$D,Core!$B:$B,$A$11,Core!$A:$A,"&gt;="&amp;AQ1,Core!$A:$A,"&lt;="&amp;EOMONTH(AQ1,0))</f>
        <v>0</v>
      </c>
      <c r="AR11" s="19">
        <f>-SUMIFS(Core!$D:$D,Core!$B:$B,$A$11,Core!$A:$A,"&gt;="&amp;AR1,Core!$A:$A,"&lt;="&amp;EOMONTH(AR1,0))</f>
        <v>0</v>
      </c>
      <c r="AS11" s="19">
        <f>-SUMIFS(Core!$D:$D,Core!$B:$B,$A$11,Core!$A:$A,"&gt;="&amp;AS1,Core!$A:$A,"&lt;="&amp;EOMONTH(AS1,0))</f>
        <v>0</v>
      </c>
      <c r="AT11" s="19">
        <f>-SUMIFS(Core!$D:$D,Core!$B:$B,$A$11,Core!$A:$A,"&gt;="&amp;AT1,Core!$A:$A,"&lt;="&amp;EOMONTH(AT1,0))</f>
        <v>0</v>
      </c>
      <c r="AU11" s="19">
        <f>-SUMIFS(Core!$D:$D,Core!$B:$B,$A$11,Core!$A:$A,"&gt;="&amp;AU1,Core!$A:$A,"&lt;="&amp;EOMONTH(AU1,0))</f>
        <v>0</v>
      </c>
      <c r="AV11" s="19">
        <f>-SUMIFS(Core!$D:$D,Core!$B:$B,$A$11,Core!$A:$A,"&gt;="&amp;AV1,Core!$A:$A,"&lt;="&amp;EOMONTH(AV1,0))</f>
        <v>0</v>
      </c>
      <c r="AW11" s="19">
        <f>-SUMIFS(Core!$D:$D,Core!$B:$B,$A$11,Core!$A:$A,"&gt;="&amp;AW1,Core!$A:$A,"&lt;="&amp;EOMONTH(AW1,0))</f>
        <v>0</v>
      </c>
      <c r="AX11" s="19">
        <f>-SUMIFS(Core!$D:$D,Core!$B:$B,$A$11,Core!$A:$A,"&gt;="&amp;AX1,Core!$A:$A,"&lt;="&amp;EOMONTH(AX1,0))</f>
        <v>0</v>
      </c>
      <c r="AY11" s="19">
        <f>-SUMIFS(Core!$D:$D,Core!$B:$B,$A$11,Core!$A:$A,"&gt;="&amp;AY1,Core!$A:$A,"&lt;="&amp;EOMONTH(AY1,0))</f>
        <v>0</v>
      </c>
      <c r="AZ11" s="19">
        <f>-SUMIFS(Core!$D:$D,Core!$B:$B,$A$11,Core!$A:$A,"&gt;="&amp;AZ1,Core!$A:$A,"&lt;="&amp;EOMONTH(AZ1,0))</f>
        <v>0</v>
      </c>
    </row>
    <row r="12" spans="1:52" x14ac:dyDescent="0.25">
      <c r="A12" s="15" t="s">
        <v>21</v>
      </c>
      <c r="B12" s="19">
        <f>-SUMIFS(Core!$D:$D,Core!$B:$B,$A$12,Core!$A:$A,"&gt;="&amp;B1,Core!$A:$A,"&lt;="&amp;EOMONTH(B1,0))</f>
        <v>1668</v>
      </c>
      <c r="C12" s="19">
        <f>-SUMIFS(Core!$D:$D,Core!$B:$B,$A$12,Core!$A:$A,"&gt;="&amp;C1,Core!$A:$A,"&lt;="&amp;EOMONTH(C1,0))</f>
        <v>914.33</v>
      </c>
      <c r="D12" s="19">
        <f>-SUMIFS(Core!$D:$D,Core!$B:$B,$A$12,Core!$A:$A,"&gt;="&amp;D1,Core!$A:$A,"&lt;="&amp;EOMONTH(D1,0))</f>
        <v>1189.08</v>
      </c>
      <c r="E12" s="19">
        <f>-SUMIFS(Core!$D:$D,Core!$B:$B,$A$12,Core!$A:$A,"&gt;="&amp;E1,Core!$A:$A,"&lt;="&amp;EOMONTH(E1,0))</f>
        <v>607.4</v>
      </c>
      <c r="F12" s="19">
        <f>-SUMIFS(Core!$D:$D,Core!$B:$B,$A$12,Core!$A:$A,"&gt;="&amp;F1,Core!$A:$A,"&lt;="&amp;EOMONTH(F1,0))</f>
        <v>2695.59</v>
      </c>
      <c r="G12" s="19">
        <f>-SUMIFS(Core!$D:$D,Core!$B:$B,$A$12,Core!$A:$A,"&gt;="&amp;G1,Core!$A:$A,"&lt;="&amp;EOMONTH(G1,0))</f>
        <v>1473.4899999999998</v>
      </c>
      <c r="H12" s="19">
        <f>-SUMIFS(Core!$D:$D,Core!$B:$B,$A$12,Core!$A:$A,"&gt;="&amp;H1,Core!$A:$A,"&lt;="&amp;EOMONTH(H1,0))</f>
        <v>568.4</v>
      </c>
      <c r="I12" s="19">
        <f>-SUMIFS(Core!$D:$D,Core!$B:$B,$A$12,Core!$A:$A,"&gt;="&amp;I1,Core!$A:$A,"&lt;="&amp;EOMONTH(I1,0))</f>
        <v>1686.26</v>
      </c>
      <c r="J12" s="19">
        <f>-SUMIFS(Core!$D:$D,Core!$B:$B,$A$12,Core!$A:$A,"&gt;="&amp;J1,Core!$A:$A,"&lt;="&amp;EOMONTH(J1,0))</f>
        <v>824.62</v>
      </c>
      <c r="K12" s="19">
        <f>-SUMIFS(Core!$D:$D,Core!$B:$B,$A$12,Core!$A:$A,"&gt;="&amp;K1,Core!$A:$A,"&lt;="&amp;EOMONTH(K1,0))</f>
        <v>3302.4199999999996</v>
      </c>
      <c r="L12" s="19">
        <f>-SUMIFS(Core!$D:$D,Core!$B:$B,$A$12,Core!$A:$A,"&gt;="&amp;L1,Core!$A:$A,"&lt;="&amp;EOMONTH(L1,0))</f>
        <v>2388.4500000000003</v>
      </c>
      <c r="M12" s="19">
        <f>-SUMIFS(Core!$D:$D,Core!$B:$B,$A$12,Core!$A:$A,"&gt;="&amp;M1,Core!$A:$A,"&lt;="&amp;EOMONTH(M1,0))</f>
        <v>1177.5</v>
      </c>
      <c r="N12" s="19">
        <f>-SUMIFS(Core!$D:$D,Core!$B:$B,$A$12,Core!$A:$A,"&gt;="&amp;N1,Core!$A:$A,"&lt;="&amp;EOMONTH(N1,0))</f>
        <v>0</v>
      </c>
      <c r="O12" s="19">
        <f>-SUMIFS(Core!$D:$D,Core!$B:$B,$A$12,Core!$A:$A,"&gt;="&amp;O1,Core!$A:$A,"&lt;="&amp;EOMONTH(O1,0))</f>
        <v>0</v>
      </c>
      <c r="P12" s="19">
        <f>-SUMIFS(Core!$D:$D,Core!$B:$B,$A$12,Core!$A:$A,"&gt;="&amp;P1,Core!$A:$A,"&lt;="&amp;EOMONTH(P1,0))</f>
        <v>0</v>
      </c>
      <c r="Q12" s="19">
        <f>-SUMIFS(Core!$D:$D,Core!$B:$B,$A$12,Core!$A:$A,"&gt;="&amp;Q1,Core!$A:$A,"&lt;="&amp;EOMONTH(Q1,0))</f>
        <v>0</v>
      </c>
      <c r="R12" s="19">
        <f>-SUMIFS(Core!$D:$D,Core!$B:$B,$A$12,Core!$A:$A,"&gt;="&amp;R1,Core!$A:$A,"&lt;="&amp;EOMONTH(R1,0))</f>
        <v>0</v>
      </c>
      <c r="S12" s="19">
        <f>-SUMIFS(Core!$D:$D,Core!$B:$B,$A$12,Core!$A:$A,"&gt;="&amp;S1,Core!$A:$A,"&lt;="&amp;EOMONTH(S1,0))</f>
        <v>0</v>
      </c>
      <c r="T12" s="19">
        <f>-SUMIFS(Core!$D:$D,Core!$B:$B,$A$12,Core!$A:$A,"&gt;="&amp;T1,Core!$A:$A,"&lt;="&amp;EOMONTH(T1,0))</f>
        <v>0</v>
      </c>
      <c r="U12" s="19">
        <f>-SUMIFS(Core!$D:$D,Core!$B:$B,$A$12,Core!$A:$A,"&gt;="&amp;U1,Core!$A:$A,"&lt;="&amp;EOMONTH(U1,0))</f>
        <v>0</v>
      </c>
      <c r="V12" s="19">
        <f>-SUMIFS(Core!$D:$D,Core!$B:$B,$A$12,Core!$A:$A,"&gt;="&amp;V1,Core!$A:$A,"&lt;="&amp;EOMONTH(V1,0))</f>
        <v>0</v>
      </c>
      <c r="W12" s="19">
        <f>-SUMIFS(Core!$D:$D,Core!$B:$B,$A$12,Core!$A:$A,"&gt;="&amp;W1,Core!$A:$A,"&lt;="&amp;EOMONTH(W1,0))</f>
        <v>0</v>
      </c>
      <c r="X12" s="19">
        <f>-SUMIFS(Core!$D:$D,Core!$B:$B,$A$12,Core!$A:$A,"&gt;="&amp;X1,Core!$A:$A,"&lt;="&amp;EOMONTH(X1,0))</f>
        <v>0</v>
      </c>
      <c r="Y12" s="19">
        <f>-SUMIFS(Core!$D:$D,Core!$B:$B,$A$12,Core!$A:$A,"&gt;="&amp;Y1,Core!$A:$A,"&lt;="&amp;EOMONTH(Y1,0))</f>
        <v>0</v>
      </c>
      <c r="Z12" s="19">
        <f>-SUMIFS(Core!$D:$D,Core!$B:$B,$A$12,Core!$A:$A,"&gt;="&amp;Z1,Core!$A:$A,"&lt;="&amp;EOMONTH(Z1,0))</f>
        <v>0</v>
      </c>
      <c r="AA12" s="19">
        <f>-SUMIFS(Core!$D:$D,Core!$B:$B,$A$12,Core!$A:$A,"&gt;="&amp;AA1,Core!$A:$A,"&lt;="&amp;EOMONTH(AA1,0))</f>
        <v>0</v>
      </c>
      <c r="AB12" s="19">
        <f>-SUMIFS(Core!$D:$D,Core!$B:$B,$A$12,Core!$A:$A,"&gt;="&amp;AB1,Core!$A:$A,"&lt;="&amp;EOMONTH(AB1,0))</f>
        <v>0</v>
      </c>
      <c r="AC12" s="19">
        <f>-SUMIFS(Core!$D:$D,Core!$B:$B,$A$12,Core!$A:$A,"&gt;="&amp;AC1,Core!$A:$A,"&lt;="&amp;EOMONTH(AC1,0))</f>
        <v>0</v>
      </c>
      <c r="AD12" s="19">
        <f>-SUMIFS(Core!$D:$D,Core!$B:$B,$A$12,Core!$A:$A,"&gt;="&amp;AD1,Core!$A:$A,"&lt;="&amp;EOMONTH(AD1,0))</f>
        <v>0</v>
      </c>
      <c r="AE12" s="19">
        <f>-SUMIFS(Core!$D:$D,Core!$B:$B,$A$12,Core!$A:$A,"&gt;="&amp;AE1,Core!$A:$A,"&lt;="&amp;EOMONTH(AE1,0))</f>
        <v>0</v>
      </c>
      <c r="AF12" s="19">
        <f>-SUMIFS(Core!$D:$D,Core!$B:$B,$A$12,Core!$A:$A,"&gt;="&amp;AF1,Core!$A:$A,"&lt;="&amp;EOMONTH(AF1,0))</f>
        <v>0</v>
      </c>
      <c r="AG12" s="19">
        <f>-SUMIFS(Core!$D:$D,Core!$B:$B,$A$12,Core!$A:$A,"&gt;="&amp;AG1,Core!$A:$A,"&lt;="&amp;EOMONTH(AG1,0))</f>
        <v>0</v>
      </c>
      <c r="AH12" s="19">
        <f>-SUMIFS(Core!$D:$D,Core!$B:$B,$A$12,Core!$A:$A,"&gt;="&amp;AH1,Core!$A:$A,"&lt;="&amp;EOMONTH(AH1,0))</f>
        <v>0</v>
      </c>
      <c r="AI12" s="19">
        <f>-SUMIFS(Core!$D:$D,Core!$B:$B,$A$12,Core!$A:$A,"&gt;="&amp;AI1,Core!$A:$A,"&lt;="&amp;EOMONTH(AI1,0))</f>
        <v>0</v>
      </c>
      <c r="AJ12" s="19">
        <f>-SUMIFS(Core!$D:$D,Core!$B:$B,$A$12,Core!$A:$A,"&gt;="&amp;AJ1,Core!$A:$A,"&lt;="&amp;EOMONTH(AJ1,0))</f>
        <v>0</v>
      </c>
      <c r="AK12" s="19">
        <f>-SUMIFS(Core!$D:$D,Core!$B:$B,$A$12,Core!$A:$A,"&gt;="&amp;AK1,Core!$A:$A,"&lt;="&amp;EOMONTH(AK1,0))</f>
        <v>0</v>
      </c>
      <c r="AL12" s="19">
        <f>-SUMIFS(Core!$D:$D,Core!$B:$B,$A$12,Core!$A:$A,"&gt;="&amp;AL1,Core!$A:$A,"&lt;="&amp;EOMONTH(AL1,0))</f>
        <v>0</v>
      </c>
      <c r="AM12" s="19">
        <f>-SUMIFS(Core!$D:$D,Core!$B:$B,$A$12,Core!$A:$A,"&gt;="&amp;AM1,Core!$A:$A,"&lt;="&amp;EOMONTH(AM1,0))</f>
        <v>0</v>
      </c>
      <c r="AN12" s="19">
        <f>-SUMIFS(Core!$D:$D,Core!$B:$B,$A$12,Core!$A:$A,"&gt;="&amp;AN1,Core!$A:$A,"&lt;="&amp;EOMONTH(AN1,0))</f>
        <v>0</v>
      </c>
      <c r="AO12" s="19">
        <f>-SUMIFS(Core!$D:$D,Core!$B:$B,$A$12,Core!$A:$A,"&gt;="&amp;AO1,Core!$A:$A,"&lt;="&amp;EOMONTH(AO1,0))</f>
        <v>0</v>
      </c>
      <c r="AP12" s="19">
        <f>-SUMIFS(Core!$D:$D,Core!$B:$B,$A$12,Core!$A:$A,"&gt;="&amp;AP1,Core!$A:$A,"&lt;="&amp;EOMONTH(AP1,0))</f>
        <v>0</v>
      </c>
      <c r="AQ12" s="19">
        <f>-SUMIFS(Core!$D:$D,Core!$B:$B,$A$12,Core!$A:$A,"&gt;="&amp;AQ1,Core!$A:$A,"&lt;="&amp;EOMONTH(AQ1,0))</f>
        <v>0</v>
      </c>
      <c r="AR12" s="19">
        <f>-SUMIFS(Core!$D:$D,Core!$B:$B,$A$12,Core!$A:$A,"&gt;="&amp;AR1,Core!$A:$A,"&lt;="&amp;EOMONTH(AR1,0))</f>
        <v>0</v>
      </c>
      <c r="AS12" s="19">
        <f>-SUMIFS(Core!$D:$D,Core!$B:$B,$A$12,Core!$A:$A,"&gt;="&amp;AS1,Core!$A:$A,"&lt;="&amp;EOMONTH(AS1,0))</f>
        <v>0</v>
      </c>
      <c r="AT12" s="19">
        <f>-SUMIFS(Core!$D:$D,Core!$B:$B,$A$12,Core!$A:$A,"&gt;="&amp;AT1,Core!$A:$A,"&lt;="&amp;EOMONTH(AT1,0))</f>
        <v>0</v>
      </c>
      <c r="AU12" s="19">
        <f>-SUMIFS(Core!$D:$D,Core!$B:$B,$A$12,Core!$A:$A,"&gt;="&amp;AU1,Core!$A:$A,"&lt;="&amp;EOMONTH(AU1,0))</f>
        <v>0</v>
      </c>
      <c r="AV12" s="19">
        <f>-SUMIFS(Core!$D:$D,Core!$B:$B,$A$12,Core!$A:$A,"&gt;="&amp;AV1,Core!$A:$A,"&lt;="&amp;EOMONTH(AV1,0))</f>
        <v>0</v>
      </c>
      <c r="AW12" s="19">
        <f>-SUMIFS(Core!$D:$D,Core!$B:$B,$A$12,Core!$A:$A,"&gt;="&amp;AW1,Core!$A:$A,"&lt;="&amp;EOMONTH(AW1,0))</f>
        <v>0</v>
      </c>
      <c r="AX12" s="19">
        <f>-SUMIFS(Core!$D:$D,Core!$B:$B,$A$12,Core!$A:$A,"&gt;="&amp;AX1,Core!$A:$A,"&lt;="&amp;EOMONTH(AX1,0))</f>
        <v>0</v>
      </c>
      <c r="AY12" s="19">
        <f>-SUMIFS(Core!$D:$D,Core!$B:$B,$A$12,Core!$A:$A,"&gt;="&amp;AY1,Core!$A:$A,"&lt;="&amp;EOMONTH(AY1,0))</f>
        <v>0</v>
      </c>
      <c r="AZ12" s="19">
        <f>-SUMIFS(Core!$D:$D,Core!$B:$B,$A$12,Core!$A:$A,"&gt;="&amp;AZ1,Core!$A:$A,"&lt;="&amp;EOMONTH(AZ1,0))</f>
        <v>0</v>
      </c>
    </row>
    <row r="13" spans="1:52" x14ac:dyDescent="0.25">
      <c r="A13" s="15" t="s">
        <v>22</v>
      </c>
      <c r="B13" s="19">
        <f>-SUMIFS(Core!$D:$D,Core!$B:$B,$A$13,Core!$A:$A,"&gt;="&amp;B1,Core!$A:$A,"&lt;="&amp;EOMONTH(B1,0))</f>
        <v>419</v>
      </c>
      <c r="C13" s="19">
        <f>-SUMIFS(Core!$D:$D,Core!$B:$B,$A$13,Core!$A:$A,"&gt;="&amp;C1,Core!$A:$A,"&lt;="&amp;EOMONTH(C1,0))</f>
        <v>419</v>
      </c>
      <c r="D13" s="19">
        <f>-SUMIFS(Core!$D:$D,Core!$B:$B,$A$13,Core!$A:$A,"&gt;="&amp;D1,Core!$A:$A,"&lt;="&amp;EOMONTH(D1,0))</f>
        <v>492.8</v>
      </c>
      <c r="E13" s="19">
        <f>-SUMIFS(Core!$D:$D,Core!$B:$B,$A$13,Core!$A:$A,"&gt;="&amp;E1,Core!$A:$A,"&lt;="&amp;EOMONTH(E1,0))</f>
        <v>769.94</v>
      </c>
      <c r="F13" s="19">
        <f>-SUMIFS(Core!$D:$D,Core!$B:$B,$A$13,Core!$A:$A,"&gt;="&amp;F1,Core!$A:$A,"&lt;="&amp;EOMONTH(F1,0))</f>
        <v>1949</v>
      </c>
      <c r="G13" s="19">
        <f>-SUMIFS(Core!$D:$D,Core!$B:$B,$A$13,Core!$A:$A,"&gt;="&amp;G1,Core!$A:$A,"&lt;="&amp;EOMONTH(G1,0))</f>
        <v>1425.36</v>
      </c>
      <c r="H13" s="19">
        <f>-SUMIFS(Core!$D:$D,Core!$B:$B,$A$13,Core!$A:$A,"&gt;="&amp;H1,Core!$A:$A,"&lt;="&amp;EOMONTH(H1,0))</f>
        <v>419</v>
      </c>
      <c r="I13" s="19">
        <f>-SUMIFS(Core!$D:$D,Core!$B:$B,$A$13,Core!$A:$A,"&gt;="&amp;I1,Core!$A:$A,"&lt;="&amp;EOMONTH(I1,0))</f>
        <v>419</v>
      </c>
      <c r="J13" s="19">
        <f>-SUMIFS(Core!$D:$D,Core!$B:$B,$A$13,Core!$A:$A,"&gt;="&amp;J1,Core!$A:$A,"&lt;="&amp;EOMONTH(J1,0))</f>
        <v>419</v>
      </c>
      <c r="K13" s="19">
        <f>-SUMIFS(Core!$D:$D,Core!$B:$B,$A$13,Core!$A:$A,"&gt;="&amp;K1,Core!$A:$A,"&lt;="&amp;EOMONTH(K1,0))</f>
        <v>419</v>
      </c>
      <c r="L13" s="19">
        <f>-SUMIFS(Core!$D:$D,Core!$B:$B,$A$13,Core!$A:$A,"&gt;="&amp;L1,Core!$A:$A,"&lt;="&amp;EOMONTH(L1,0))</f>
        <v>419</v>
      </c>
      <c r="M13" s="19">
        <f>-SUMIFS(Core!$D:$D,Core!$B:$B,$A$13,Core!$A:$A,"&gt;="&amp;M1,Core!$A:$A,"&lt;="&amp;EOMONTH(M1,0))</f>
        <v>0</v>
      </c>
      <c r="N13" s="19">
        <f>-SUMIFS(Core!$D:$D,Core!$B:$B,$A$13,Core!$A:$A,"&gt;="&amp;N1,Core!$A:$A,"&lt;="&amp;EOMONTH(N1,0))</f>
        <v>0</v>
      </c>
      <c r="O13" s="19">
        <f>-SUMIFS(Core!$D:$D,Core!$B:$B,$A$13,Core!$A:$A,"&gt;="&amp;O1,Core!$A:$A,"&lt;="&amp;EOMONTH(O1,0))</f>
        <v>0</v>
      </c>
      <c r="P13" s="19">
        <f>-SUMIFS(Core!$D:$D,Core!$B:$B,$A$13,Core!$A:$A,"&gt;="&amp;P1,Core!$A:$A,"&lt;="&amp;EOMONTH(P1,0))</f>
        <v>0</v>
      </c>
      <c r="Q13" s="19">
        <f>-SUMIFS(Core!$D:$D,Core!$B:$B,$A$13,Core!$A:$A,"&gt;="&amp;Q1,Core!$A:$A,"&lt;="&amp;EOMONTH(Q1,0))</f>
        <v>0</v>
      </c>
      <c r="R13" s="19">
        <f>-SUMIFS(Core!$D:$D,Core!$B:$B,$A$13,Core!$A:$A,"&gt;="&amp;R1,Core!$A:$A,"&lt;="&amp;EOMONTH(R1,0))</f>
        <v>0</v>
      </c>
      <c r="S13" s="19">
        <f>-SUMIFS(Core!$D:$D,Core!$B:$B,$A$13,Core!$A:$A,"&gt;="&amp;S1,Core!$A:$A,"&lt;="&amp;EOMONTH(S1,0))</f>
        <v>0</v>
      </c>
      <c r="T13" s="19">
        <f>-SUMIFS(Core!$D:$D,Core!$B:$B,$A$13,Core!$A:$A,"&gt;="&amp;T1,Core!$A:$A,"&lt;="&amp;EOMONTH(T1,0))</f>
        <v>0</v>
      </c>
      <c r="U13" s="19">
        <f>-SUMIFS(Core!$D:$D,Core!$B:$B,$A$13,Core!$A:$A,"&gt;="&amp;U1,Core!$A:$A,"&lt;="&amp;EOMONTH(U1,0))</f>
        <v>0</v>
      </c>
      <c r="V13" s="19">
        <f>-SUMIFS(Core!$D:$D,Core!$B:$B,$A$13,Core!$A:$A,"&gt;="&amp;V1,Core!$A:$A,"&lt;="&amp;EOMONTH(V1,0))</f>
        <v>0</v>
      </c>
      <c r="W13" s="19">
        <f>-SUMIFS(Core!$D:$D,Core!$B:$B,$A$13,Core!$A:$A,"&gt;="&amp;W1,Core!$A:$A,"&lt;="&amp;EOMONTH(W1,0))</f>
        <v>0</v>
      </c>
      <c r="X13" s="19">
        <f>-SUMIFS(Core!$D:$D,Core!$B:$B,$A$13,Core!$A:$A,"&gt;="&amp;X1,Core!$A:$A,"&lt;="&amp;EOMONTH(X1,0))</f>
        <v>0</v>
      </c>
      <c r="Y13" s="19">
        <f>-SUMIFS(Core!$D:$D,Core!$B:$B,$A$13,Core!$A:$A,"&gt;="&amp;Y1,Core!$A:$A,"&lt;="&amp;EOMONTH(Y1,0))</f>
        <v>0</v>
      </c>
      <c r="Z13" s="19">
        <f>-SUMIFS(Core!$D:$D,Core!$B:$B,$A$13,Core!$A:$A,"&gt;="&amp;Z1,Core!$A:$A,"&lt;="&amp;EOMONTH(Z1,0))</f>
        <v>0</v>
      </c>
      <c r="AA13" s="19">
        <f>-SUMIFS(Core!$D:$D,Core!$B:$B,$A$13,Core!$A:$A,"&gt;="&amp;AA1,Core!$A:$A,"&lt;="&amp;EOMONTH(AA1,0))</f>
        <v>0</v>
      </c>
      <c r="AB13" s="19">
        <f>-SUMIFS(Core!$D:$D,Core!$B:$B,$A$13,Core!$A:$A,"&gt;="&amp;AB1,Core!$A:$A,"&lt;="&amp;EOMONTH(AB1,0))</f>
        <v>0</v>
      </c>
      <c r="AC13" s="19">
        <f>-SUMIFS(Core!$D:$D,Core!$B:$B,$A$13,Core!$A:$A,"&gt;="&amp;AC1,Core!$A:$A,"&lt;="&amp;EOMONTH(AC1,0))</f>
        <v>0</v>
      </c>
      <c r="AD13" s="19">
        <f>-SUMIFS(Core!$D:$D,Core!$B:$B,$A$13,Core!$A:$A,"&gt;="&amp;AD1,Core!$A:$A,"&lt;="&amp;EOMONTH(AD1,0))</f>
        <v>0</v>
      </c>
      <c r="AE13" s="19">
        <f>-SUMIFS(Core!$D:$D,Core!$B:$B,$A$13,Core!$A:$A,"&gt;="&amp;AE1,Core!$A:$A,"&lt;="&amp;EOMONTH(AE1,0))</f>
        <v>0</v>
      </c>
      <c r="AF13" s="19">
        <f>-SUMIFS(Core!$D:$D,Core!$B:$B,$A$13,Core!$A:$A,"&gt;="&amp;AF1,Core!$A:$A,"&lt;="&amp;EOMONTH(AF1,0))</f>
        <v>0</v>
      </c>
      <c r="AG13" s="19">
        <f>-SUMIFS(Core!$D:$D,Core!$B:$B,$A$13,Core!$A:$A,"&gt;="&amp;AG1,Core!$A:$A,"&lt;="&amp;EOMONTH(AG1,0))</f>
        <v>0</v>
      </c>
      <c r="AH13" s="19">
        <f>-SUMIFS(Core!$D:$D,Core!$B:$B,$A$13,Core!$A:$A,"&gt;="&amp;AH1,Core!$A:$A,"&lt;="&amp;EOMONTH(AH1,0))</f>
        <v>0</v>
      </c>
      <c r="AI13" s="19">
        <f>-SUMIFS(Core!$D:$D,Core!$B:$B,$A$13,Core!$A:$A,"&gt;="&amp;AI1,Core!$A:$A,"&lt;="&amp;EOMONTH(AI1,0))</f>
        <v>0</v>
      </c>
      <c r="AJ13" s="19">
        <f>-SUMIFS(Core!$D:$D,Core!$B:$B,$A$13,Core!$A:$A,"&gt;="&amp;AJ1,Core!$A:$A,"&lt;="&amp;EOMONTH(AJ1,0))</f>
        <v>0</v>
      </c>
      <c r="AK13" s="19">
        <f>-SUMIFS(Core!$D:$D,Core!$B:$B,$A$13,Core!$A:$A,"&gt;="&amp;AK1,Core!$A:$A,"&lt;="&amp;EOMONTH(AK1,0))</f>
        <v>0</v>
      </c>
      <c r="AL13" s="19">
        <f>-SUMIFS(Core!$D:$D,Core!$B:$B,$A$13,Core!$A:$A,"&gt;="&amp;AL1,Core!$A:$A,"&lt;="&amp;EOMONTH(AL1,0))</f>
        <v>0</v>
      </c>
      <c r="AM13" s="19">
        <f>-SUMIFS(Core!$D:$D,Core!$B:$B,$A$13,Core!$A:$A,"&gt;="&amp;AM1,Core!$A:$A,"&lt;="&amp;EOMONTH(AM1,0))</f>
        <v>0</v>
      </c>
      <c r="AN13" s="19">
        <f>-SUMIFS(Core!$D:$D,Core!$B:$B,$A$13,Core!$A:$A,"&gt;="&amp;AN1,Core!$A:$A,"&lt;="&amp;EOMONTH(AN1,0))</f>
        <v>0</v>
      </c>
      <c r="AO13" s="19">
        <f>-SUMIFS(Core!$D:$D,Core!$B:$B,$A$13,Core!$A:$A,"&gt;="&amp;AO1,Core!$A:$A,"&lt;="&amp;EOMONTH(AO1,0))</f>
        <v>0</v>
      </c>
      <c r="AP13" s="19">
        <f>-SUMIFS(Core!$D:$D,Core!$B:$B,$A$13,Core!$A:$A,"&gt;="&amp;AP1,Core!$A:$A,"&lt;="&amp;EOMONTH(AP1,0))</f>
        <v>0</v>
      </c>
      <c r="AQ13" s="19">
        <f>-SUMIFS(Core!$D:$D,Core!$B:$B,$A$13,Core!$A:$A,"&gt;="&amp;AQ1,Core!$A:$A,"&lt;="&amp;EOMONTH(AQ1,0))</f>
        <v>0</v>
      </c>
      <c r="AR13" s="19">
        <f>-SUMIFS(Core!$D:$D,Core!$B:$B,$A$13,Core!$A:$A,"&gt;="&amp;AR1,Core!$A:$A,"&lt;="&amp;EOMONTH(AR1,0))</f>
        <v>0</v>
      </c>
      <c r="AS13" s="19">
        <f>-SUMIFS(Core!$D:$D,Core!$B:$B,$A$13,Core!$A:$A,"&gt;="&amp;AS1,Core!$A:$A,"&lt;="&amp;EOMONTH(AS1,0))</f>
        <v>0</v>
      </c>
      <c r="AT13" s="19">
        <f>-SUMIFS(Core!$D:$D,Core!$B:$B,$A$13,Core!$A:$A,"&gt;="&amp;AT1,Core!$A:$A,"&lt;="&amp;EOMONTH(AT1,0))</f>
        <v>0</v>
      </c>
      <c r="AU13" s="19">
        <f>-SUMIFS(Core!$D:$D,Core!$B:$B,$A$13,Core!$A:$A,"&gt;="&amp;AU1,Core!$A:$A,"&lt;="&amp;EOMONTH(AU1,0))</f>
        <v>0</v>
      </c>
      <c r="AV13" s="19">
        <f>-SUMIFS(Core!$D:$D,Core!$B:$B,$A$13,Core!$A:$A,"&gt;="&amp;AV1,Core!$A:$A,"&lt;="&amp;EOMONTH(AV1,0))</f>
        <v>0</v>
      </c>
      <c r="AW13" s="19">
        <f>-SUMIFS(Core!$D:$D,Core!$B:$B,$A$13,Core!$A:$A,"&gt;="&amp;AW1,Core!$A:$A,"&lt;="&amp;EOMONTH(AW1,0))</f>
        <v>0</v>
      </c>
      <c r="AX13" s="19">
        <f>-SUMIFS(Core!$D:$D,Core!$B:$B,$A$13,Core!$A:$A,"&gt;="&amp;AX1,Core!$A:$A,"&lt;="&amp;EOMONTH(AX1,0))</f>
        <v>0</v>
      </c>
      <c r="AY13" s="19">
        <f>-SUMIFS(Core!$D:$D,Core!$B:$B,$A$13,Core!$A:$A,"&gt;="&amp;AY1,Core!$A:$A,"&lt;="&amp;EOMONTH(AY1,0))</f>
        <v>0</v>
      </c>
      <c r="AZ13" s="19">
        <f>-SUMIFS(Core!$D:$D,Core!$B:$B,$A$13,Core!$A:$A,"&gt;="&amp;AZ1,Core!$A:$A,"&lt;="&amp;EOMONTH(AZ1,0))</f>
        <v>0</v>
      </c>
    </row>
    <row r="14" spans="1:52" x14ac:dyDescent="0.25">
      <c r="A14" s="15" t="s">
        <v>23</v>
      </c>
      <c r="B14" s="19">
        <f>-SUMIFS(Core!$D:$D,Core!$B:$B,$A$14,Core!$A:$A,"&gt;="&amp;B1,Core!$A:$A,"&lt;="&amp;EOMONTH(B1,0))</f>
        <v>459.15</v>
      </c>
      <c r="C14" s="19">
        <f>-SUMIFS(Core!$D:$D,Core!$B:$B,$A$14,Core!$A:$A,"&gt;="&amp;C1,Core!$A:$A,"&lt;="&amp;EOMONTH(C1,0))</f>
        <v>406.13</v>
      </c>
      <c r="D14" s="19">
        <f>-SUMIFS(Core!$D:$D,Core!$B:$B,$A$14,Core!$A:$A,"&gt;="&amp;D1,Core!$A:$A,"&lt;="&amp;EOMONTH(D1,0))</f>
        <v>9257.44</v>
      </c>
      <c r="E14" s="19">
        <f>-SUMIFS(Core!$D:$D,Core!$B:$B,$A$14,Core!$A:$A,"&gt;="&amp;E1,Core!$A:$A,"&lt;="&amp;EOMONTH(E1,0))</f>
        <v>769.76</v>
      </c>
      <c r="F14" s="19">
        <f>-SUMIFS(Core!$D:$D,Core!$B:$B,$A$14,Core!$A:$A,"&gt;="&amp;F1,Core!$A:$A,"&lt;="&amp;EOMONTH(F1,0))</f>
        <v>946.46</v>
      </c>
      <c r="G14" s="19">
        <f>-SUMIFS(Core!$D:$D,Core!$B:$B,$A$14,Core!$A:$A,"&gt;="&amp;G1,Core!$A:$A,"&lt;="&amp;EOMONTH(G1,0))</f>
        <v>384.24</v>
      </c>
      <c r="H14" s="19">
        <f>-SUMIFS(Core!$D:$D,Core!$B:$B,$A$14,Core!$A:$A,"&gt;="&amp;H1,Core!$A:$A,"&lt;="&amp;EOMONTH(H1,0))</f>
        <v>717.38000000000011</v>
      </c>
      <c r="I14" s="19">
        <f>-SUMIFS(Core!$D:$D,Core!$B:$B,$A$14,Core!$A:$A,"&gt;="&amp;I1,Core!$A:$A,"&lt;="&amp;EOMONTH(I1,0))</f>
        <v>1218.04</v>
      </c>
      <c r="J14" s="19">
        <f>-SUMIFS(Core!$D:$D,Core!$B:$B,$A$14,Core!$A:$A,"&gt;="&amp;J1,Core!$A:$A,"&lt;="&amp;EOMONTH(J1,0))</f>
        <v>790.88</v>
      </c>
      <c r="K14" s="19">
        <f>-SUMIFS(Core!$D:$D,Core!$B:$B,$A$14,Core!$A:$A,"&gt;="&amp;K1,Core!$A:$A,"&lt;="&amp;EOMONTH(K1,0))</f>
        <v>8643.369999999999</v>
      </c>
      <c r="L14" s="19">
        <f>-SUMIFS(Core!$D:$D,Core!$B:$B,$A$14,Core!$A:$A,"&gt;="&amp;L1,Core!$A:$A,"&lt;="&amp;EOMONTH(L1,0))</f>
        <v>482.31</v>
      </c>
      <c r="M14" s="19">
        <f>-SUMIFS(Core!$D:$D,Core!$B:$B,$A$14,Core!$A:$A,"&gt;="&amp;M1,Core!$A:$A,"&lt;="&amp;EOMONTH(M1,0))</f>
        <v>5187.8599999999997</v>
      </c>
      <c r="N14" s="19">
        <f>-SUMIFS(Core!$D:$D,Core!$B:$B,$A$14,Core!$A:$A,"&gt;="&amp;N1,Core!$A:$A,"&lt;="&amp;EOMONTH(N1,0))</f>
        <v>0</v>
      </c>
      <c r="O14" s="19">
        <f>-SUMIFS(Core!$D:$D,Core!$B:$B,$A$14,Core!$A:$A,"&gt;="&amp;O1,Core!$A:$A,"&lt;="&amp;EOMONTH(O1,0))</f>
        <v>0</v>
      </c>
      <c r="P14" s="19">
        <f>-SUMIFS(Core!$D:$D,Core!$B:$B,$A$14,Core!$A:$A,"&gt;="&amp;P1,Core!$A:$A,"&lt;="&amp;EOMONTH(P1,0))</f>
        <v>0</v>
      </c>
      <c r="Q14" s="19">
        <f>-SUMIFS(Core!$D:$D,Core!$B:$B,$A$14,Core!$A:$A,"&gt;="&amp;Q1,Core!$A:$A,"&lt;="&amp;EOMONTH(Q1,0))</f>
        <v>0</v>
      </c>
      <c r="R14" s="19">
        <f>-SUMIFS(Core!$D:$D,Core!$B:$B,$A$14,Core!$A:$A,"&gt;="&amp;R1,Core!$A:$A,"&lt;="&amp;EOMONTH(R1,0))</f>
        <v>0</v>
      </c>
      <c r="S14" s="19">
        <f>-SUMIFS(Core!$D:$D,Core!$B:$B,$A$14,Core!$A:$A,"&gt;="&amp;S1,Core!$A:$A,"&lt;="&amp;EOMONTH(S1,0))</f>
        <v>0</v>
      </c>
      <c r="T14" s="19">
        <f>-SUMIFS(Core!$D:$D,Core!$B:$B,$A$14,Core!$A:$A,"&gt;="&amp;T1,Core!$A:$A,"&lt;="&amp;EOMONTH(T1,0))</f>
        <v>0</v>
      </c>
      <c r="U14" s="19">
        <f>-SUMIFS(Core!$D:$D,Core!$B:$B,$A$14,Core!$A:$A,"&gt;="&amp;U1,Core!$A:$A,"&lt;="&amp;EOMONTH(U1,0))</f>
        <v>0</v>
      </c>
      <c r="V14" s="19">
        <f>-SUMIFS(Core!$D:$D,Core!$B:$B,$A$14,Core!$A:$A,"&gt;="&amp;V1,Core!$A:$A,"&lt;="&amp;EOMONTH(V1,0))</f>
        <v>0</v>
      </c>
      <c r="W14" s="19">
        <f>-SUMIFS(Core!$D:$D,Core!$B:$B,$A$14,Core!$A:$A,"&gt;="&amp;W1,Core!$A:$A,"&lt;="&amp;EOMONTH(W1,0))</f>
        <v>0</v>
      </c>
      <c r="X14" s="19">
        <f>-SUMIFS(Core!$D:$D,Core!$B:$B,$A$14,Core!$A:$A,"&gt;="&amp;X1,Core!$A:$A,"&lt;="&amp;EOMONTH(X1,0))</f>
        <v>0</v>
      </c>
      <c r="Y14" s="19">
        <f>-SUMIFS(Core!$D:$D,Core!$B:$B,$A$14,Core!$A:$A,"&gt;="&amp;Y1,Core!$A:$A,"&lt;="&amp;EOMONTH(Y1,0))</f>
        <v>0</v>
      </c>
      <c r="Z14" s="19">
        <f>-SUMIFS(Core!$D:$D,Core!$B:$B,$A$14,Core!$A:$A,"&gt;="&amp;Z1,Core!$A:$A,"&lt;="&amp;EOMONTH(Z1,0))</f>
        <v>0</v>
      </c>
      <c r="AA14" s="19">
        <f>-SUMIFS(Core!$D:$D,Core!$B:$B,$A$14,Core!$A:$A,"&gt;="&amp;AA1,Core!$A:$A,"&lt;="&amp;EOMONTH(AA1,0))</f>
        <v>0</v>
      </c>
      <c r="AB14" s="19">
        <f>-SUMIFS(Core!$D:$D,Core!$B:$B,$A$14,Core!$A:$A,"&gt;="&amp;AB1,Core!$A:$A,"&lt;="&amp;EOMONTH(AB1,0))</f>
        <v>0</v>
      </c>
      <c r="AC14" s="19">
        <f>-SUMIFS(Core!$D:$D,Core!$B:$B,$A$14,Core!$A:$A,"&gt;="&amp;AC1,Core!$A:$A,"&lt;="&amp;EOMONTH(AC1,0))</f>
        <v>0</v>
      </c>
      <c r="AD14" s="19">
        <f>-SUMIFS(Core!$D:$D,Core!$B:$B,$A$14,Core!$A:$A,"&gt;="&amp;AD1,Core!$A:$A,"&lt;="&amp;EOMONTH(AD1,0))</f>
        <v>0</v>
      </c>
      <c r="AE14" s="19">
        <f>-SUMIFS(Core!$D:$D,Core!$B:$B,$A$14,Core!$A:$A,"&gt;="&amp;AE1,Core!$A:$A,"&lt;="&amp;EOMONTH(AE1,0))</f>
        <v>0</v>
      </c>
      <c r="AF14" s="19">
        <f>-SUMIFS(Core!$D:$D,Core!$B:$B,$A$14,Core!$A:$A,"&gt;="&amp;AF1,Core!$A:$A,"&lt;="&amp;EOMONTH(AF1,0))</f>
        <v>0</v>
      </c>
      <c r="AG14" s="19">
        <f>-SUMIFS(Core!$D:$D,Core!$B:$B,$A$14,Core!$A:$A,"&gt;="&amp;AG1,Core!$A:$A,"&lt;="&amp;EOMONTH(AG1,0))</f>
        <v>0</v>
      </c>
      <c r="AH14" s="19">
        <f>-SUMIFS(Core!$D:$D,Core!$B:$B,$A$14,Core!$A:$A,"&gt;="&amp;AH1,Core!$A:$A,"&lt;="&amp;EOMONTH(AH1,0))</f>
        <v>0</v>
      </c>
      <c r="AI14" s="19">
        <f>-SUMIFS(Core!$D:$D,Core!$B:$B,$A$14,Core!$A:$A,"&gt;="&amp;AI1,Core!$A:$A,"&lt;="&amp;EOMONTH(AI1,0))</f>
        <v>0</v>
      </c>
      <c r="AJ14" s="19">
        <f>-SUMIFS(Core!$D:$D,Core!$B:$B,$A$14,Core!$A:$A,"&gt;="&amp;AJ1,Core!$A:$A,"&lt;="&amp;EOMONTH(AJ1,0))</f>
        <v>0</v>
      </c>
      <c r="AK14" s="19">
        <f>-SUMIFS(Core!$D:$D,Core!$B:$B,$A$14,Core!$A:$A,"&gt;="&amp;AK1,Core!$A:$A,"&lt;="&amp;EOMONTH(AK1,0))</f>
        <v>0</v>
      </c>
      <c r="AL14" s="19">
        <f>-SUMIFS(Core!$D:$D,Core!$B:$B,$A$14,Core!$A:$A,"&gt;="&amp;AL1,Core!$A:$A,"&lt;="&amp;EOMONTH(AL1,0))</f>
        <v>0</v>
      </c>
      <c r="AM14" s="19">
        <f>-SUMIFS(Core!$D:$D,Core!$B:$B,$A$14,Core!$A:$A,"&gt;="&amp;AM1,Core!$A:$A,"&lt;="&amp;EOMONTH(AM1,0))</f>
        <v>0</v>
      </c>
      <c r="AN14" s="19">
        <f>-SUMIFS(Core!$D:$D,Core!$B:$B,$A$14,Core!$A:$A,"&gt;="&amp;AN1,Core!$A:$A,"&lt;="&amp;EOMONTH(AN1,0))</f>
        <v>0</v>
      </c>
      <c r="AO14" s="19">
        <f>-SUMIFS(Core!$D:$D,Core!$B:$B,$A$14,Core!$A:$A,"&gt;="&amp;AO1,Core!$A:$A,"&lt;="&amp;EOMONTH(AO1,0))</f>
        <v>0</v>
      </c>
      <c r="AP14" s="19">
        <f>-SUMIFS(Core!$D:$D,Core!$B:$B,$A$14,Core!$A:$A,"&gt;="&amp;AP1,Core!$A:$A,"&lt;="&amp;EOMONTH(AP1,0))</f>
        <v>0</v>
      </c>
      <c r="AQ14" s="19">
        <f>-SUMIFS(Core!$D:$D,Core!$B:$B,$A$14,Core!$A:$A,"&gt;="&amp;AQ1,Core!$A:$A,"&lt;="&amp;EOMONTH(AQ1,0))</f>
        <v>0</v>
      </c>
      <c r="AR14" s="19">
        <f>-SUMIFS(Core!$D:$D,Core!$B:$B,$A$14,Core!$A:$A,"&gt;="&amp;AR1,Core!$A:$A,"&lt;="&amp;EOMONTH(AR1,0))</f>
        <v>0</v>
      </c>
      <c r="AS14" s="19">
        <f>-SUMIFS(Core!$D:$D,Core!$B:$B,$A$14,Core!$A:$A,"&gt;="&amp;AS1,Core!$A:$A,"&lt;="&amp;EOMONTH(AS1,0))</f>
        <v>0</v>
      </c>
      <c r="AT14" s="19">
        <f>-SUMIFS(Core!$D:$D,Core!$B:$B,$A$14,Core!$A:$A,"&gt;="&amp;AT1,Core!$A:$A,"&lt;="&amp;EOMONTH(AT1,0))</f>
        <v>0</v>
      </c>
      <c r="AU14" s="19">
        <f>-SUMIFS(Core!$D:$D,Core!$B:$B,$A$14,Core!$A:$A,"&gt;="&amp;AU1,Core!$A:$A,"&lt;="&amp;EOMONTH(AU1,0))</f>
        <v>0</v>
      </c>
      <c r="AV14" s="19">
        <f>-SUMIFS(Core!$D:$D,Core!$B:$B,$A$14,Core!$A:$A,"&gt;="&amp;AV1,Core!$A:$A,"&lt;="&amp;EOMONTH(AV1,0))</f>
        <v>0</v>
      </c>
      <c r="AW14" s="19">
        <f>-SUMIFS(Core!$D:$D,Core!$B:$B,$A$14,Core!$A:$A,"&gt;="&amp;AW1,Core!$A:$A,"&lt;="&amp;EOMONTH(AW1,0))</f>
        <v>0</v>
      </c>
      <c r="AX14" s="19">
        <f>-SUMIFS(Core!$D:$D,Core!$B:$B,$A$14,Core!$A:$A,"&gt;="&amp;AX1,Core!$A:$A,"&lt;="&amp;EOMONTH(AX1,0))</f>
        <v>0</v>
      </c>
      <c r="AY14" s="19">
        <f>-SUMIFS(Core!$D:$D,Core!$B:$B,$A$14,Core!$A:$A,"&gt;="&amp;AY1,Core!$A:$A,"&lt;="&amp;EOMONTH(AY1,0))</f>
        <v>0</v>
      </c>
      <c r="AZ14" s="19">
        <f>-SUMIFS(Core!$D:$D,Core!$B:$B,$A$14,Core!$A:$A,"&gt;="&amp;AZ1,Core!$A:$A,"&lt;="&amp;EOMONTH(AZ1,0))</f>
        <v>0</v>
      </c>
    </row>
    <row r="15" spans="1:52" x14ac:dyDescent="0.25">
      <c r="A15" s="15" t="s">
        <v>24</v>
      </c>
      <c r="B15" s="19">
        <f>-SUMIFS(Core!$D:$D,Core!$B:$B,$A$15,Core!$A:$A,"&gt;="&amp;B1,Core!$A:$A,"&lt;="&amp;EOMONTH(B1,0))</f>
        <v>6691.12</v>
      </c>
      <c r="C15" s="19">
        <f>-SUMIFS(Core!$D:$D,Core!$B:$B,$A$15,Core!$A:$A,"&gt;="&amp;C1,Core!$A:$A,"&lt;="&amp;EOMONTH(C1,0))</f>
        <v>3291.99</v>
      </c>
      <c r="D15" s="19">
        <f>-SUMIFS(Core!$D:$D,Core!$B:$B,$A$15,Core!$A:$A,"&gt;="&amp;D1,Core!$A:$A,"&lt;="&amp;EOMONTH(D1,0))</f>
        <v>809.6</v>
      </c>
      <c r="E15" s="19">
        <f>-SUMIFS(Core!$D:$D,Core!$B:$B,$A$15,Core!$A:$A,"&gt;="&amp;E1,Core!$A:$A,"&lt;="&amp;EOMONTH(E1,0))</f>
        <v>0</v>
      </c>
      <c r="F15" s="19">
        <f>-SUMIFS(Core!$D:$D,Core!$B:$B,$A$15,Core!$A:$A,"&gt;="&amp;F1,Core!$A:$A,"&lt;="&amp;EOMONTH(F1,0))</f>
        <v>250</v>
      </c>
      <c r="G15" s="19">
        <f>-SUMIFS(Core!$D:$D,Core!$B:$B,$A$15,Core!$A:$A,"&gt;="&amp;G1,Core!$A:$A,"&lt;="&amp;EOMONTH(G1,0))</f>
        <v>720</v>
      </c>
      <c r="H15" s="19">
        <f>-SUMIFS(Core!$D:$D,Core!$B:$B,$A$15,Core!$A:$A,"&gt;="&amp;H1,Core!$A:$A,"&lt;="&amp;EOMONTH(H1,0))</f>
        <v>353</v>
      </c>
      <c r="I15" s="19">
        <f>-SUMIFS(Core!$D:$D,Core!$B:$B,$A$15,Core!$A:$A,"&gt;="&amp;I1,Core!$A:$A,"&lt;="&amp;EOMONTH(I1,0))</f>
        <v>7871</v>
      </c>
      <c r="J15" s="19">
        <f>-SUMIFS(Core!$D:$D,Core!$B:$B,$A$15,Core!$A:$A,"&gt;="&amp;J1,Core!$A:$A,"&lt;="&amp;EOMONTH(J1,0))</f>
        <v>8107</v>
      </c>
      <c r="K15" s="19">
        <f>-SUMIFS(Core!$D:$D,Core!$B:$B,$A$15,Core!$A:$A,"&gt;="&amp;K1,Core!$A:$A,"&lt;="&amp;EOMONTH(K1,0))</f>
        <v>291.68</v>
      </c>
      <c r="L15" s="19">
        <f>-SUMIFS(Core!$D:$D,Core!$B:$B,$A$15,Core!$A:$A,"&gt;="&amp;L1,Core!$A:$A,"&lt;="&amp;EOMONTH(L1,0))</f>
        <v>1136.04</v>
      </c>
      <c r="M15" s="19">
        <f>-SUMIFS(Core!$D:$D,Core!$B:$B,$A$15,Core!$A:$A,"&gt;="&amp;M1,Core!$A:$A,"&lt;="&amp;EOMONTH(M1,0))</f>
        <v>0</v>
      </c>
      <c r="N15" s="19">
        <f>-SUMIFS(Core!$D:$D,Core!$B:$B,$A$15,Core!$A:$A,"&gt;="&amp;N1,Core!$A:$A,"&lt;="&amp;EOMONTH(N1,0))</f>
        <v>0</v>
      </c>
      <c r="O15" s="19">
        <f>-SUMIFS(Core!$D:$D,Core!$B:$B,$A$15,Core!$A:$A,"&gt;="&amp;O1,Core!$A:$A,"&lt;="&amp;EOMONTH(O1,0))</f>
        <v>0</v>
      </c>
      <c r="P15" s="19">
        <f>-SUMIFS(Core!$D:$D,Core!$B:$B,$A$15,Core!$A:$A,"&gt;="&amp;P1,Core!$A:$A,"&lt;="&amp;EOMONTH(P1,0))</f>
        <v>0</v>
      </c>
      <c r="Q15" s="19">
        <f>-SUMIFS(Core!$D:$D,Core!$B:$B,$A$15,Core!$A:$A,"&gt;="&amp;Q1,Core!$A:$A,"&lt;="&amp;EOMONTH(Q1,0))</f>
        <v>0</v>
      </c>
      <c r="R15" s="19">
        <f>-SUMIFS(Core!$D:$D,Core!$B:$B,$A$15,Core!$A:$A,"&gt;="&amp;R1,Core!$A:$A,"&lt;="&amp;EOMONTH(R1,0))</f>
        <v>0</v>
      </c>
      <c r="S15" s="19">
        <f>-SUMIFS(Core!$D:$D,Core!$B:$B,$A$15,Core!$A:$A,"&gt;="&amp;S1,Core!$A:$A,"&lt;="&amp;EOMONTH(S1,0))</f>
        <v>0</v>
      </c>
      <c r="T15" s="19">
        <f>-SUMIFS(Core!$D:$D,Core!$B:$B,$A$15,Core!$A:$A,"&gt;="&amp;T1,Core!$A:$A,"&lt;="&amp;EOMONTH(T1,0))</f>
        <v>0</v>
      </c>
      <c r="U15" s="19">
        <f>-SUMIFS(Core!$D:$D,Core!$B:$B,$A$15,Core!$A:$A,"&gt;="&amp;U1,Core!$A:$A,"&lt;="&amp;EOMONTH(U1,0))</f>
        <v>0</v>
      </c>
      <c r="V15" s="19">
        <f>-SUMIFS(Core!$D:$D,Core!$B:$B,$A$15,Core!$A:$A,"&gt;="&amp;V1,Core!$A:$A,"&lt;="&amp;EOMONTH(V1,0))</f>
        <v>0</v>
      </c>
      <c r="W15" s="19">
        <f>-SUMIFS(Core!$D:$D,Core!$B:$B,$A$15,Core!$A:$A,"&gt;="&amp;W1,Core!$A:$A,"&lt;="&amp;EOMONTH(W1,0))</f>
        <v>0</v>
      </c>
      <c r="X15" s="19">
        <f>-SUMIFS(Core!$D:$D,Core!$B:$B,$A$15,Core!$A:$A,"&gt;="&amp;X1,Core!$A:$A,"&lt;="&amp;EOMONTH(X1,0))</f>
        <v>0</v>
      </c>
      <c r="Y15" s="19">
        <f>-SUMIFS(Core!$D:$D,Core!$B:$B,$A$15,Core!$A:$A,"&gt;="&amp;Y1,Core!$A:$A,"&lt;="&amp;EOMONTH(Y1,0))</f>
        <v>0</v>
      </c>
      <c r="Z15" s="19">
        <f>-SUMIFS(Core!$D:$D,Core!$B:$B,$A$15,Core!$A:$A,"&gt;="&amp;Z1,Core!$A:$A,"&lt;="&amp;EOMONTH(Z1,0))</f>
        <v>0</v>
      </c>
      <c r="AA15" s="19">
        <f>-SUMIFS(Core!$D:$D,Core!$B:$B,$A$15,Core!$A:$A,"&gt;="&amp;AA1,Core!$A:$A,"&lt;="&amp;EOMONTH(AA1,0))</f>
        <v>0</v>
      </c>
      <c r="AB15" s="19">
        <f>-SUMIFS(Core!$D:$D,Core!$B:$B,$A$15,Core!$A:$A,"&gt;="&amp;AB1,Core!$A:$A,"&lt;="&amp;EOMONTH(AB1,0))</f>
        <v>0</v>
      </c>
      <c r="AC15" s="19">
        <f>-SUMIFS(Core!$D:$D,Core!$B:$B,$A$15,Core!$A:$A,"&gt;="&amp;AC1,Core!$A:$A,"&lt;="&amp;EOMONTH(AC1,0))</f>
        <v>0</v>
      </c>
      <c r="AD15" s="19">
        <f>-SUMIFS(Core!$D:$D,Core!$B:$B,$A$15,Core!$A:$A,"&gt;="&amp;AD1,Core!$A:$A,"&lt;="&amp;EOMONTH(AD1,0))</f>
        <v>0</v>
      </c>
      <c r="AE15" s="19">
        <f>-SUMIFS(Core!$D:$D,Core!$B:$B,$A$15,Core!$A:$A,"&gt;="&amp;AE1,Core!$A:$A,"&lt;="&amp;EOMONTH(AE1,0))</f>
        <v>0</v>
      </c>
      <c r="AF15" s="19">
        <f>-SUMIFS(Core!$D:$D,Core!$B:$B,$A$15,Core!$A:$A,"&gt;="&amp;AF1,Core!$A:$A,"&lt;="&amp;EOMONTH(AF1,0))</f>
        <v>0</v>
      </c>
      <c r="AG15" s="19">
        <f>-SUMIFS(Core!$D:$D,Core!$B:$B,$A$15,Core!$A:$A,"&gt;="&amp;AG1,Core!$A:$A,"&lt;="&amp;EOMONTH(AG1,0))</f>
        <v>0</v>
      </c>
      <c r="AH15" s="19">
        <f>-SUMIFS(Core!$D:$D,Core!$B:$B,$A$15,Core!$A:$A,"&gt;="&amp;AH1,Core!$A:$A,"&lt;="&amp;EOMONTH(AH1,0))</f>
        <v>0</v>
      </c>
      <c r="AI15" s="19">
        <f>-SUMIFS(Core!$D:$D,Core!$B:$B,$A$15,Core!$A:$A,"&gt;="&amp;AI1,Core!$A:$A,"&lt;="&amp;EOMONTH(AI1,0))</f>
        <v>0</v>
      </c>
      <c r="AJ15" s="19">
        <f>-SUMIFS(Core!$D:$D,Core!$B:$B,$A$15,Core!$A:$A,"&gt;="&amp;AJ1,Core!$A:$A,"&lt;="&amp;EOMONTH(AJ1,0))</f>
        <v>0</v>
      </c>
      <c r="AK15" s="19">
        <f>-SUMIFS(Core!$D:$D,Core!$B:$B,$A$15,Core!$A:$A,"&gt;="&amp;AK1,Core!$A:$A,"&lt;="&amp;EOMONTH(AK1,0))</f>
        <v>0</v>
      </c>
      <c r="AL15" s="19">
        <f>-SUMIFS(Core!$D:$D,Core!$B:$B,$A$15,Core!$A:$A,"&gt;="&amp;AL1,Core!$A:$A,"&lt;="&amp;EOMONTH(AL1,0))</f>
        <v>0</v>
      </c>
      <c r="AM15" s="19">
        <f>-SUMIFS(Core!$D:$D,Core!$B:$B,$A$15,Core!$A:$A,"&gt;="&amp;AM1,Core!$A:$A,"&lt;="&amp;EOMONTH(AM1,0))</f>
        <v>0</v>
      </c>
      <c r="AN15" s="19">
        <f>-SUMIFS(Core!$D:$D,Core!$B:$B,$A$15,Core!$A:$A,"&gt;="&amp;AN1,Core!$A:$A,"&lt;="&amp;EOMONTH(AN1,0))</f>
        <v>0</v>
      </c>
      <c r="AO15" s="19">
        <f>-SUMIFS(Core!$D:$D,Core!$B:$B,$A$15,Core!$A:$A,"&gt;="&amp;AO1,Core!$A:$A,"&lt;="&amp;EOMONTH(AO1,0))</f>
        <v>0</v>
      </c>
      <c r="AP15" s="19">
        <f>-SUMIFS(Core!$D:$D,Core!$B:$B,$A$15,Core!$A:$A,"&gt;="&amp;AP1,Core!$A:$A,"&lt;="&amp;EOMONTH(AP1,0))</f>
        <v>0</v>
      </c>
      <c r="AQ15" s="19">
        <f>-SUMIFS(Core!$D:$D,Core!$B:$B,$A$15,Core!$A:$A,"&gt;="&amp;AQ1,Core!$A:$A,"&lt;="&amp;EOMONTH(AQ1,0))</f>
        <v>0</v>
      </c>
      <c r="AR15" s="19">
        <f>-SUMIFS(Core!$D:$D,Core!$B:$B,$A$15,Core!$A:$A,"&gt;="&amp;AR1,Core!$A:$A,"&lt;="&amp;EOMONTH(AR1,0))</f>
        <v>0</v>
      </c>
      <c r="AS15" s="19">
        <f>-SUMIFS(Core!$D:$D,Core!$B:$B,$A$15,Core!$A:$A,"&gt;="&amp;AS1,Core!$A:$A,"&lt;="&amp;EOMONTH(AS1,0))</f>
        <v>0</v>
      </c>
      <c r="AT15" s="19">
        <f>-SUMIFS(Core!$D:$D,Core!$B:$B,$A$15,Core!$A:$A,"&gt;="&amp;AT1,Core!$A:$A,"&lt;="&amp;EOMONTH(AT1,0))</f>
        <v>0</v>
      </c>
      <c r="AU15" s="19">
        <f>-SUMIFS(Core!$D:$D,Core!$B:$B,$A$15,Core!$A:$A,"&gt;="&amp;AU1,Core!$A:$A,"&lt;="&amp;EOMONTH(AU1,0))</f>
        <v>0</v>
      </c>
      <c r="AV15" s="19">
        <f>-SUMIFS(Core!$D:$D,Core!$B:$B,$A$15,Core!$A:$A,"&gt;="&amp;AV1,Core!$A:$A,"&lt;="&amp;EOMONTH(AV1,0))</f>
        <v>0</v>
      </c>
      <c r="AW15" s="19">
        <f>-SUMIFS(Core!$D:$D,Core!$B:$B,$A$15,Core!$A:$A,"&gt;="&amp;AW1,Core!$A:$A,"&lt;="&amp;EOMONTH(AW1,0))</f>
        <v>0</v>
      </c>
      <c r="AX15" s="19">
        <f>-SUMIFS(Core!$D:$D,Core!$B:$B,$A$15,Core!$A:$A,"&gt;="&amp;AX1,Core!$A:$A,"&lt;="&amp;EOMONTH(AX1,0))</f>
        <v>0</v>
      </c>
      <c r="AY15" s="19">
        <f>-SUMIFS(Core!$D:$D,Core!$B:$B,$A$15,Core!$A:$A,"&gt;="&amp;AY1,Core!$A:$A,"&lt;="&amp;EOMONTH(AY1,0))</f>
        <v>0</v>
      </c>
      <c r="AZ15" s="19">
        <f>-SUMIFS(Core!$D:$D,Core!$B:$B,$A$15,Core!$A:$A,"&gt;="&amp;AZ1,Core!$A:$A,"&lt;="&amp;EOMONTH(AZ1,0))</f>
        <v>0</v>
      </c>
    </row>
    <row r="16" spans="1:52" x14ac:dyDescent="0.25">
      <c r="A16" s="15" t="s">
        <v>25</v>
      </c>
      <c r="B16" s="19">
        <f>-SUMIFS(Core!$D:$D,Core!$B:$B,$A$16,Core!$A:$A,"&gt;="&amp;B1,Core!$A:$A,"&lt;="&amp;EOMONTH(B1,0))</f>
        <v>15486</v>
      </c>
      <c r="C16" s="19">
        <f>-SUMIFS(Core!$D:$D,Core!$B:$B,$A$16,Core!$A:$A,"&gt;="&amp;C1,Core!$A:$A,"&lt;="&amp;EOMONTH(C1,0))</f>
        <v>15486</v>
      </c>
      <c r="D16" s="19">
        <f>-SUMIFS(Core!$D:$D,Core!$B:$B,$A$16,Core!$A:$A,"&gt;="&amp;D1,Core!$A:$A,"&lt;="&amp;EOMONTH(D1,0))</f>
        <v>15486</v>
      </c>
      <c r="E16" s="19">
        <f>-SUMIFS(Core!$D:$D,Core!$B:$B,$A$16,Core!$A:$A,"&gt;="&amp;E1,Core!$A:$A,"&lt;="&amp;EOMONTH(E1,0))</f>
        <v>11461</v>
      </c>
      <c r="F16" s="19">
        <f>-SUMIFS(Core!$D:$D,Core!$B:$B,$A$16,Core!$A:$A,"&gt;="&amp;F1,Core!$A:$A,"&lt;="&amp;EOMONTH(F1,0))</f>
        <v>10450</v>
      </c>
      <c r="G16" s="19">
        <f>-SUMIFS(Core!$D:$D,Core!$B:$B,$A$16,Core!$A:$A,"&gt;="&amp;G1,Core!$A:$A,"&lt;="&amp;EOMONTH(G1,0))</f>
        <v>10450</v>
      </c>
      <c r="H16" s="19">
        <f>-SUMIFS(Core!$D:$D,Core!$B:$B,$A$16,Core!$A:$A,"&gt;="&amp;H1,Core!$A:$A,"&lt;="&amp;EOMONTH(H1,0))</f>
        <v>0</v>
      </c>
      <c r="I16" s="19">
        <f>-SUMIFS(Core!$D:$D,Core!$B:$B,$A$16,Core!$A:$A,"&gt;="&amp;I1,Core!$A:$A,"&lt;="&amp;EOMONTH(I1,0))</f>
        <v>10450</v>
      </c>
      <c r="J16" s="19">
        <f>-SUMIFS(Core!$D:$D,Core!$B:$B,$A$16,Core!$A:$A,"&gt;="&amp;J1,Core!$A:$A,"&lt;="&amp;EOMONTH(J1,0))</f>
        <v>10450</v>
      </c>
      <c r="K16" s="19">
        <f>-SUMIFS(Core!$D:$D,Core!$B:$B,$A$16,Core!$A:$A,"&gt;="&amp;K1,Core!$A:$A,"&lt;="&amp;EOMONTH(K1,0))</f>
        <v>20900</v>
      </c>
      <c r="L16" s="19">
        <f>-SUMIFS(Core!$D:$D,Core!$B:$B,$A$16,Core!$A:$A,"&gt;="&amp;L1,Core!$A:$A,"&lt;="&amp;EOMONTH(L1,0))</f>
        <v>10450</v>
      </c>
      <c r="M16" s="19">
        <f>-SUMIFS(Core!$D:$D,Core!$B:$B,$A$16,Core!$A:$A,"&gt;="&amp;M1,Core!$A:$A,"&lt;="&amp;EOMONTH(M1,0))</f>
        <v>10450</v>
      </c>
      <c r="N16" s="19">
        <f>-SUMIFS(Core!$D:$D,Core!$B:$B,$A$16,Core!$A:$A,"&gt;="&amp;N1,Core!$A:$A,"&lt;="&amp;EOMONTH(N1,0))</f>
        <v>0</v>
      </c>
      <c r="O16" s="19">
        <f>-SUMIFS(Core!$D:$D,Core!$B:$B,$A$16,Core!$A:$A,"&gt;="&amp;O1,Core!$A:$A,"&lt;="&amp;EOMONTH(O1,0))</f>
        <v>0</v>
      </c>
      <c r="P16" s="19">
        <f>-SUMIFS(Core!$D:$D,Core!$B:$B,$A$16,Core!$A:$A,"&gt;="&amp;P1,Core!$A:$A,"&lt;="&amp;EOMONTH(P1,0))</f>
        <v>0</v>
      </c>
      <c r="Q16" s="19">
        <f>-SUMIFS(Core!$D:$D,Core!$B:$B,$A$16,Core!$A:$A,"&gt;="&amp;Q1,Core!$A:$A,"&lt;="&amp;EOMONTH(Q1,0))</f>
        <v>0</v>
      </c>
      <c r="R16" s="19">
        <f>-SUMIFS(Core!$D:$D,Core!$B:$B,$A$16,Core!$A:$A,"&gt;="&amp;R1,Core!$A:$A,"&lt;="&amp;EOMONTH(R1,0))</f>
        <v>0</v>
      </c>
      <c r="S16" s="19">
        <f>-SUMIFS(Core!$D:$D,Core!$B:$B,$A$16,Core!$A:$A,"&gt;="&amp;S1,Core!$A:$A,"&lt;="&amp;EOMONTH(S1,0))</f>
        <v>0</v>
      </c>
      <c r="T16" s="19">
        <f>-SUMIFS(Core!$D:$D,Core!$B:$B,$A$16,Core!$A:$A,"&gt;="&amp;T1,Core!$A:$A,"&lt;="&amp;EOMONTH(T1,0))</f>
        <v>0</v>
      </c>
      <c r="U16" s="19">
        <f>-SUMIFS(Core!$D:$D,Core!$B:$B,$A$16,Core!$A:$A,"&gt;="&amp;U1,Core!$A:$A,"&lt;="&amp;EOMONTH(U1,0))</f>
        <v>0</v>
      </c>
      <c r="V16" s="19">
        <f>-SUMIFS(Core!$D:$D,Core!$B:$B,$A$16,Core!$A:$A,"&gt;="&amp;V1,Core!$A:$A,"&lt;="&amp;EOMONTH(V1,0))</f>
        <v>0</v>
      </c>
      <c r="W16" s="19">
        <f>-SUMIFS(Core!$D:$D,Core!$B:$B,$A$16,Core!$A:$A,"&gt;="&amp;W1,Core!$A:$A,"&lt;="&amp;EOMONTH(W1,0))</f>
        <v>0</v>
      </c>
      <c r="X16" s="19">
        <f>-SUMIFS(Core!$D:$D,Core!$B:$B,$A$16,Core!$A:$A,"&gt;="&amp;X1,Core!$A:$A,"&lt;="&amp;EOMONTH(X1,0))</f>
        <v>0</v>
      </c>
      <c r="Y16" s="19">
        <f>-SUMIFS(Core!$D:$D,Core!$B:$B,$A$16,Core!$A:$A,"&gt;="&amp;Y1,Core!$A:$A,"&lt;="&amp;EOMONTH(Y1,0))</f>
        <v>0</v>
      </c>
      <c r="Z16" s="19">
        <f>-SUMIFS(Core!$D:$D,Core!$B:$B,$A$16,Core!$A:$A,"&gt;="&amp;Z1,Core!$A:$A,"&lt;="&amp;EOMONTH(Z1,0))</f>
        <v>0</v>
      </c>
      <c r="AA16" s="19">
        <f>-SUMIFS(Core!$D:$D,Core!$B:$B,$A$16,Core!$A:$A,"&gt;="&amp;AA1,Core!$A:$A,"&lt;="&amp;EOMONTH(AA1,0))</f>
        <v>0</v>
      </c>
      <c r="AB16" s="19">
        <f>-SUMIFS(Core!$D:$D,Core!$B:$B,$A$16,Core!$A:$A,"&gt;="&amp;AB1,Core!$A:$A,"&lt;="&amp;EOMONTH(AB1,0))</f>
        <v>0</v>
      </c>
      <c r="AC16" s="19">
        <f>-SUMIFS(Core!$D:$D,Core!$B:$B,$A$16,Core!$A:$A,"&gt;="&amp;AC1,Core!$A:$A,"&lt;="&amp;EOMONTH(AC1,0))</f>
        <v>0</v>
      </c>
      <c r="AD16" s="19">
        <f>-SUMIFS(Core!$D:$D,Core!$B:$B,$A$16,Core!$A:$A,"&gt;="&amp;AD1,Core!$A:$A,"&lt;="&amp;EOMONTH(AD1,0))</f>
        <v>0</v>
      </c>
      <c r="AE16" s="19">
        <f>-SUMIFS(Core!$D:$D,Core!$B:$B,$A$16,Core!$A:$A,"&gt;="&amp;AE1,Core!$A:$A,"&lt;="&amp;EOMONTH(AE1,0))</f>
        <v>0</v>
      </c>
      <c r="AF16" s="19">
        <f>-SUMIFS(Core!$D:$D,Core!$B:$B,$A$16,Core!$A:$A,"&gt;="&amp;AF1,Core!$A:$A,"&lt;="&amp;EOMONTH(AF1,0))</f>
        <v>0</v>
      </c>
      <c r="AG16" s="19">
        <f>-SUMIFS(Core!$D:$D,Core!$B:$B,$A$16,Core!$A:$A,"&gt;="&amp;AG1,Core!$A:$A,"&lt;="&amp;EOMONTH(AG1,0))</f>
        <v>0</v>
      </c>
      <c r="AH16" s="19">
        <f>-SUMIFS(Core!$D:$D,Core!$B:$B,$A$16,Core!$A:$A,"&gt;="&amp;AH1,Core!$A:$A,"&lt;="&amp;EOMONTH(AH1,0))</f>
        <v>0</v>
      </c>
      <c r="AI16" s="19">
        <f>-SUMIFS(Core!$D:$D,Core!$B:$B,$A$16,Core!$A:$A,"&gt;="&amp;AI1,Core!$A:$A,"&lt;="&amp;EOMONTH(AI1,0))</f>
        <v>0</v>
      </c>
      <c r="AJ16" s="19">
        <f>-SUMIFS(Core!$D:$D,Core!$B:$B,$A$16,Core!$A:$A,"&gt;="&amp;AJ1,Core!$A:$A,"&lt;="&amp;EOMONTH(AJ1,0))</f>
        <v>0</v>
      </c>
      <c r="AK16" s="19">
        <f>-SUMIFS(Core!$D:$D,Core!$B:$B,$A$16,Core!$A:$A,"&gt;="&amp;AK1,Core!$A:$A,"&lt;="&amp;EOMONTH(AK1,0))</f>
        <v>0</v>
      </c>
      <c r="AL16" s="19">
        <f>-SUMIFS(Core!$D:$D,Core!$B:$B,$A$16,Core!$A:$A,"&gt;="&amp;AL1,Core!$A:$A,"&lt;="&amp;EOMONTH(AL1,0))</f>
        <v>0</v>
      </c>
      <c r="AM16" s="19">
        <f>-SUMIFS(Core!$D:$D,Core!$B:$B,$A$16,Core!$A:$A,"&gt;="&amp;AM1,Core!$A:$A,"&lt;="&amp;EOMONTH(AM1,0))</f>
        <v>0</v>
      </c>
      <c r="AN16" s="19">
        <f>-SUMIFS(Core!$D:$D,Core!$B:$B,$A$16,Core!$A:$A,"&gt;="&amp;AN1,Core!$A:$A,"&lt;="&amp;EOMONTH(AN1,0))</f>
        <v>0</v>
      </c>
      <c r="AO16" s="19">
        <f>-SUMIFS(Core!$D:$D,Core!$B:$B,$A$16,Core!$A:$A,"&gt;="&amp;AO1,Core!$A:$A,"&lt;="&amp;EOMONTH(AO1,0))</f>
        <v>0</v>
      </c>
      <c r="AP16" s="19">
        <f>-SUMIFS(Core!$D:$D,Core!$B:$B,$A$16,Core!$A:$A,"&gt;="&amp;AP1,Core!$A:$A,"&lt;="&amp;EOMONTH(AP1,0))</f>
        <v>0</v>
      </c>
      <c r="AQ16" s="19">
        <f>-SUMIFS(Core!$D:$D,Core!$B:$B,$A$16,Core!$A:$A,"&gt;="&amp;AQ1,Core!$A:$A,"&lt;="&amp;EOMONTH(AQ1,0))</f>
        <v>0</v>
      </c>
      <c r="AR16" s="19">
        <f>-SUMIFS(Core!$D:$D,Core!$B:$B,$A$16,Core!$A:$A,"&gt;="&amp;AR1,Core!$A:$A,"&lt;="&amp;EOMONTH(AR1,0))</f>
        <v>0</v>
      </c>
      <c r="AS16" s="19">
        <f>-SUMIFS(Core!$D:$D,Core!$B:$B,$A$16,Core!$A:$A,"&gt;="&amp;AS1,Core!$A:$A,"&lt;="&amp;EOMONTH(AS1,0))</f>
        <v>0</v>
      </c>
      <c r="AT16" s="19">
        <f>-SUMIFS(Core!$D:$D,Core!$B:$B,$A$16,Core!$A:$A,"&gt;="&amp;AT1,Core!$A:$A,"&lt;="&amp;EOMONTH(AT1,0))</f>
        <v>0</v>
      </c>
      <c r="AU16" s="19">
        <f>-SUMIFS(Core!$D:$D,Core!$B:$B,$A$16,Core!$A:$A,"&gt;="&amp;AU1,Core!$A:$A,"&lt;="&amp;EOMONTH(AU1,0))</f>
        <v>0</v>
      </c>
      <c r="AV16" s="19">
        <f>-SUMIFS(Core!$D:$D,Core!$B:$B,$A$16,Core!$A:$A,"&gt;="&amp;AV1,Core!$A:$A,"&lt;="&amp;EOMONTH(AV1,0))</f>
        <v>0</v>
      </c>
      <c r="AW16" s="19">
        <f>-SUMIFS(Core!$D:$D,Core!$B:$B,$A$16,Core!$A:$A,"&gt;="&amp;AW1,Core!$A:$A,"&lt;="&amp;EOMONTH(AW1,0))</f>
        <v>0</v>
      </c>
      <c r="AX16" s="19">
        <f>-SUMIFS(Core!$D:$D,Core!$B:$B,$A$16,Core!$A:$A,"&gt;="&amp;AX1,Core!$A:$A,"&lt;="&amp;EOMONTH(AX1,0))</f>
        <v>0</v>
      </c>
      <c r="AY16" s="19">
        <f>-SUMIFS(Core!$D:$D,Core!$B:$B,$A$16,Core!$A:$A,"&gt;="&amp;AY1,Core!$A:$A,"&lt;="&amp;EOMONTH(AY1,0))</f>
        <v>0</v>
      </c>
      <c r="AZ16" s="19">
        <f>-SUMIFS(Core!$D:$D,Core!$B:$B,$A$16,Core!$A:$A,"&gt;="&amp;AZ1,Core!$A:$A,"&lt;="&amp;EOMONTH(AZ1,0))</f>
        <v>0</v>
      </c>
    </row>
    <row r="17" spans="1:52" x14ac:dyDescent="0.25">
      <c r="A17" s="15" t="s">
        <v>26</v>
      </c>
      <c r="B17" s="19">
        <f>-SUMIFS(Core!$D:$D,Core!$B:$B,$A$17,Core!$A:$A,"&gt;="&amp;B1,Core!$A:$A,"&lt;="&amp;EOMONTH(B1,0))</f>
        <v>2225.7199999999998</v>
      </c>
      <c r="C17" s="19">
        <f>-SUMIFS(Core!$D:$D,Core!$B:$B,$A$17,Core!$A:$A,"&gt;="&amp;C1,Core!$A:$A,"&lt;="&amp;EOMONTH(C1,0))</f>
        <v>0</v>
      </c>
      <c r="D17" s="19">
        <f>-SUMIFS(Core!$D:$D,Core!$B:$B,$A$17,Core!$A:$A,"&gt;="&amp;D1,Core!$A:$A,"&lt;="&amp;EOMONTH(D1,0))</f>
        <v>2440</v>
      </c>
      <c r="E17" s="19">
        <f>-SUMIFS(Core!$D:$D,Core!$B:$B,$A$17,Core!$A:$A,"&gt;="&amp;E1,Core!$A:$A,"&lt;="&amp;EOMONTH(E1,0))</f>
        <v>0</v>
      </c>
      <c r="F17" s="19">
        <f>-SUMIFS(Core!$D:$D,Core!$B:$B,$A$17,Core!$A:$A,"&gt;="&amp;F1,Core!$A:$A,"&lt;="&amp;EOMONTH(F1,0))</f>
        <v>1813.4</v>
      </c>
      <c r="G17" s="19">
        <f>-SUMIFS(Core!$D:$D,Core!$B:$B,$A$17,Core!$A:$A,"&gt;="&amp;G1,Core!$A:$A,"&lt;="&amp;EOMONTH(G1,0))</f>
        <v>422.81</v>
      </c>
      <c r="H17" s="19">
        <f>-SUMIFS(Core!$D:$D,Core!$B:$B,$A$17,Core!$A:$A,"&gt;="&amp;H1,Core!$A:$A,"&lt;="&amp;EOMONTH(H1,0))</f>
        <v>630.36</v>
      </c>
      <c r="I17" s="19">
        <f>-SUMIFS(Core!$D:$D,Core!$B:$B,$A$17,Core!$A:$A,"&gt;="&amp;I1,Core!$A:$A,"&lt;="&amp;EOMONTH(I1,0))</f>
        <v>0</v>
      </c>
      <c r="J17" s="19">
        <f>-SUMIFS(Core!$D:$D,Core!$B:$B,$A$17,Core!$A:$A,"&gt;="&amp;J1,Core!$A:$A,"&lt;="&amp;EOMONTH(J1,0))</f>
        <v>2705.65</v>
      </c>
      <c r="K17" s="19">
        <f>-SUMIFS(Core!$D:$D,Core!$B:$B,$A$17,Core!$A:$A,"&gt;="&amp;K1,Core!$A:$A,"&lt;="&amp;EOMONTH(K1,0))</f>
        <v>599</v>
      </c>
      <c r="L17" s="19">
        <f>-SUMIFS(Core!$D:$D,Core!$B:$B,$A$17,Core!$A:$A,"&gt;="&amp;L1,Core!$A:$A,"&lt;="&amp;EOMONTH(L1,0))</f>
        <v>373.8</v>
      </c>
      <c r="M17" s="19">
        <f>-SUMIFS(Core!$D:$D,Core!$B:$B,$A$17,Core!$A:$A,"&gt;="&amp;M1,Core!$A:$A,"&lt;="&amp;EOMONTH(M1,0))</f>
        <v>796.9</v>
      </c>
      <c r="N17" s="19">
        <f>-SUMIFS(Core!$D:$D,Core!$B:$B,$A$17,Core!$A:$A,"&gt;="&amp;N1,Core!$A:$A,"&lt;="&amp;EOMONTH(N1,0))</f>
        <v>0</v>
      </c>
      <c r="O17" s="19">
        <f>-SUMIFS(Core!$D:$D,Core!$B:$B,$A$17,Core!$A:$A,"&gt;="&amp;O1,Core!$A:$A,"&lt;="&amp;EOMONTH(O1,0))</f>
        <v>0</v>
      </c>
      <c r="P17" s="19">
        <f>-SUMIFS(Core!$D:$D,Core!$B:$B,$A$17,Core!$A:$A,"&gt;="&amp;P1,Core!$A:$A,"&lt;="&amp;EOMONTH(P1,0))</f>
        <v>0</v>
      </c>
      <c r="Q17" s="19">
        <f>-SUMIFS(Core!$D:$D,Core!$B:$B,$A$17,Core!$A:$A,"&gt;="&amp;Q1,Core!$A:$A,"&lt;="&amp;EOMONTH(Q1,0))</f>
        <v>0</v>
      </c>
      <c r="R17" s="19">
        <f>-SUMIFS(Core!$D:$D,Core!$B:$B,$A$17,Core!$A:$A,"&gt;="&amp;R1,Core!$A:$A,"&lt;="&amp;EOMONTH(R1,0))</f>
        <v>0</v>
      </c>
      <c r="S17" s="19">
        <f>-SUMIFS(Core!$D:$D,Core!$B:$B,$A$17,Core!$A:$A,"&gt;="&amp;S1,Core!$A:$A,"&lt;="&amp;EOMONTH(S1,0))</f>
        <v>0</v>
      </c>
      <c r="T17" s="19">
        <f>-SUMIFS(Core!$D:$D,Core!$B:$B,$A$17,Core!$A:$A,"&gt;="&amp;T1,Core!$A:$A,"&lt;="&amp;EOMONTH(T1,0))</f>
        <v>0</v>
      </c>
      <c r="U17" s="19">
        <f>-SUMIFS(Core!$D:$D,Core!$B:$B,$A$17,Core!$A:$A,"&gt;="&amp;U1,Core!$A:$A,"&lt;="&amp;EOMONTH(U1,0))</f>
        <v>0</v>
      </c>
      <c r="V17" s="19">
        <f>-SUMIFS(Core!$D:$D,Core!$B:$B,$A$17,Core!$A:$A,"&gt;="&amp;V1,Core!$A:$A,"&lt;="&amp;EOMONTH(V1,0))</f>
        <v>0</v>
      </c>
      <c r="W17" s="19">
        <f>-SUMIFS(Core!$D:$D,Core!$B:$B,$A$17,Core!$A:$A,"&gt;="&amp;W1,Core!$A:$A,"&lt;="&amp;EOMONTH(W1,0))</f>
        <v>0</v>
      </c>
      <c r="X17" s="19">
        <f>-SUMIFS(Core!$D:$D,Core!$B:$B,$A$17,Core!$A:$A,"&gt;="&amp;X1,Core!$A:$A,"&lt;="&amp;EOMONTH(X1,0))</f>
        <v>0</v>
      </c>
      <c r="Y17" s="19">
        <f>-SUMIFS(Core!$D:$D,Core!$B:$B,$A$17,Core!$A:$A,"&gt;="&amp;Y1,Core!$A:$A,"&lt;="&amp;EOMONTH(Y1,0))</f>
        <v>0</v>
      </c>
      <c r="Z17" s="19">
        <f>-SUMIFS(Core!$D:$D,Core!$B:$B,$A$17,Core!$A:$A,"&gt;="&amp;Z1,Core!$A:$A,"&lt;="&amp;EOMONTH(Z1,0))</f>
        <v>0</v>
      </c>
      <c r="AA17" s="19">
        <f>-SUMIFS(Core!$D:$D,Core!$B:$B,$A$17,Core!$A:$A,"&gt;="&amp;AA1,Core!$A:$A,"&lt;="&amp;EOMONTH(AA1,0))</f>
        <v>0</v>
      </c>
      <c r="AB17" s="19">
        <f>-SUMIFS(Core!$D:$D,Core!$B:$B,$A$17,Core!$A:$A,"&gt;="&amp;AB1,Core!$A:$A,"&lt;="&amp;EOMONTH(AB1,0))</f>
        <v>0</v>
      </c>
      <c r="AC17" s="19">
        <f>-SUMIFS(Core!$D:$D,Core!$B:$B,$A$17,Core!$A:$A,"&gt;="&amp;AC1,Core!$A:$A,"&lt;="&amp;EOMONTH(AC1,0))</f>
        <v>0</v>
      </c>
      <c r="AD17" s="19">
        <f>-SUMIFS(Core!$D:$D,Core!$B:$B,$A$17,Core!$A:$A,"&gt;="&amp;AD1,Core!$A:$A,"&lt;="&amp;EOMONTH(AD1,0))</f>
        <v>0</v>
      </c>
      <c r="AE17" s="19">
        <f>-SUMIFS(Core!$D:$D,Core!$B:$B,$A$17,Core!$A:$A,"&gt;="&amp;AE1,Core!$A:$A,"&lt;="&amp;EOMONTH(AE1,0))</f>
        <v>0</v>
      </c>
      <c r="AF17" s="19">
        <f>-SUMIFS(Core!$D:$D,Core!$B:$B,$A$17,Core!$A:$A,"&gt;="&amp;AF1,Core!$A:$A,"&lt;="&amp;EOMONTH(AF1,0))</f>
        <v>0</v>
      </c>
      <c r="AG17" s="19">
        <f>-SUMIFS(Core!$D:$D,Core!$B:$B,$A$17,Core!$A:$A,"&gt;="&amp;AG1,Core!$A:$A,"&lt;="&amp;EOMONTH(AG1,0))</f>
        <v>0</v>
      </c>
      <c r="AH17" s="19">
        <f>-SUMIFS(Core!$D:$D,Core!$B:$B,$A$17,Core!$A:$A,"&gt;="&amp;AH1,Core!$A:$A,"&lt;="&amp;EOMONTH(AH1,0))</f>
        <v>0</v>
      </c>
      <c r="AI17" s="19">
        <f>-SUMIFS(Core!$D:$D,Core!$B:$B,$A$17,Core!$A:$A,"&gt;="&amp;AI1,Core!$A:$A,"&lt;="&amp;EOMONTH(AI1,0))</f>
        <v>0</v>
      </c>
      <c r="AJ17" s="19">
        <f>-SUMIFS(Core!$D:$D,Core!$B:$B,$A$17,Core!$A:$A,"&gt;="&amp;AJ1,Core!$A:$A,"&lt;="&amp;EOMONTH(AJ1,0))</f>
        <v>0</v>
      </c>
      <c r="AK17" s="19">
        <f>-SUMIFS(Core!$D:$D,Core!$B:$B,$A$17,Core!$A:$A,"&gt;="&amp;AK1,Core!$A:$A,"&lt;="&amp;EOMONTH(AK1,0))</f>
        <v>0</v>
      </c>
      <c r="AL17" s="19">
        <f>-SUMIFS(Core!$D:$D,Core!$B:$B,$A$17,Core!$A:$A,"&gt;="&amp;AL1,Core!$A:$A,"&lt;="&amp;EOMONTH(AL1,0))</f>
        <v>0</v>
      </c>
      <c r="AM17" s="19">
        <f>-SUMIFS(Core!$D:$D,Core!$B:$B,$A$17,Core!$A:$A,"&gt;="&amp;AM1,Core!$A:$A,"&lt;="&amp;EOMONTH(AM1,0))</f>
        <v>0</v>
      </c>
      <c r="AN17" s="19">
        <f>-SUMIFS(Core!$D:$D,Core!$B:$B,$A$17,Core!$A:$A,"&gt;="&amp;AN1,Core!$A:$A,"&lt;="&amp;EOMONTH(AN1,0))</f>
        <v>0</v>
      </c>
      <c r="AO17" s="19">
        <f>-SUMIFS(Core!$D:$D,Core!$B:$B,$A$17,Core!$A:$A,"&gt;="&amp;AO1,Core!$A:$A,"&lt;="&amp;EOMONTH(AO1,0))</f>
        <v>0</v>
      </c>
      <c r="AP17" s="19">
        <f>-SUMIFS(Core!$D:$D,Core!$B:$B,$A$17,Core!$A:$A,"&gt;="&amp;AP1,Core!$A:$A,"&lt;="&amp;EOMONTH(AP1,0))</f>
        <v>0</v>
      </c>
      <c r="AQ17" s="19">
        <f>-SUMIFS(Core!$D:$D,Core!$B:$B,$A$17,Core!$A:$A,"&gt;="&amp;AQ1,Core!$A:$A,"&lt;="&amp;EOMONTH(AQ1,0))</f>
        <v>0</v>
      </c>
      <c r="AR17" s="19">
        <f>-SUMIFS(Core!$D:$D,Core!$B:$B,$A$17,Core!$A:$A,"&gt;="&amp;AR1,Core!$A:$A,"&lt;="&amp;EOMONTH(AR1,0))</f>
        <v>0</v>
      </c>
      <c r="AS17" s="19">
        <f>-SUMIFS(Core!$D:$D,Core!$B:$B,$A$17,Core!$A:$A,"&gt;="&amp;AS1,Core!$A:$A,"&lt;="&amp;EOMONTH(AS1,0))</f>
        <v>0</v>
      </c>
      <c r="AT17" s="19">
        <f>-SUMIFS(Core!$D:$D,Core!$B:$B,$A$17,Core!$A:$A,"&gt;="&amp;AT1,Core!$A:$A,"&lt;="&amp;EOMONTH(AT1,0))</f>
        <v>0</v>
      </c>
      <c r="AU17" s="19">
        <f>-SUMIFS(Core!$D:$D,Core!$B:$B,$A$17,Core!$A:$A,"&gt;="&amp;AU1,Core!$A:$A,"&lt;="&amp;EOMONTH(AU1,0))</f>
        <v>0</v>
      </c>
      <c r="AV17" s="19">
        <f>-SUMIFS(Core!$D:$D,Core!$B:$B,$A$17,Core!$A:$A,"&gt;="&amp;AV1,Core!$A:$A,"&lt;="&amp;EOMONTH(AV1,0))</f>
        <v>0</v>
      </c>
      <c r="AW17" s="19">
        <f>-SUMIFS(Core!$D:$D,Core!$B:$B,$A$17,Core!$A:$A,"&gt;="&amp;AW1,Core!$A:$A,"&lt;="&amp;EOMONTH(AW1,0))</f>
        <v>0</v>
      </c>
      <c r="AX17" s="19">
        <f>-SUMIFS(Core!$D:$D,Core!$B:$B,$A$17,Core!$A:$A,"&gt;="&amp;AX1,Core!$A:$A,"&lt;="&amp;EOMONTH(AX1,0))</f>
        <v>0</v>
      </c>
      <c r="AY17" s="19">
        <f>-SUMIFS(Core!$D:$D,Core!$B:$B,$A$17,Core!$A:$A,"&gt;="&amp;AY1,Core!$A:$A,"&lt;="&amp;EOMONTH(AY1,0))</f>
        <v>0</v>
      </c>
      <c r="AZ17" s="19">
        <f>-SUMIFS(Core!$D:$D,Core!$B:$B,$A$17,Core!$A:$A,"&gt;="&amp;AZ1,Core!$A:$A,"&lt;="&amp;EOMONTH(AZ1,0))</f>
        <v>0</v>
      </c>
    </row>
    <row r="18" spans="1:52" x14ac:dyDescent="0.25">
      <c r="A18" s="15" t="s">
        <v>27</v>
      </c>
      <c r="B18" s="19">
        <f>-SUMIFS(Core!$D:$D,Core!$B:$B,$A$18,Core!$A:$A,"&gt;="&amp;B1,Core!$A:$A,"&lt;="&amp;EOMONTH(B1,0))</f>
        <v>3274.13</v>
      </c>
      <c r="C18" s="19">
        <f>-SUMIFS(Core!$D:$D,Core!$B:$B,$A$18,Core!$A:$A,"&gt;="&amp;C1,Core!$A:$A,"&lt;="&amp;EOMONTH(C1,0))</f>
        <v>596</v>
      </c>
      <c r="D18" s="19">
        <f>-SUMIFS(Core!$D:$D,Core!$B:$B,$A$18,Core!$A:$A,"&gt;="&amp;D1,Core!$A:$A,"&lt;="&amp;EOMONTH(D1,0))</f>
        <v>3793.21</v>
      </c>
      <c r="E18" s="19">
        <f>-SUMIFS(Core!$D:$D,Core!$B:$B,$A$18,Core!$A:$A,"&gt;="&amp;E1,Core!$A:$A,"&lt;="&amp;EOMONTH(E1,0))</f>
        <v>639</v>
      </c>
      <c r="F18" s="19">
        <f>-SUMIFS(Core!$D:$D,Core!$B:$B,$A$18,Core!$A:$A,"&gt;="&amp;F1,Core!$A:$A,"&lt;="&amp;EOMONTH(F1,0))</f>
        <v>4716.08</v>
      </c>
      <c r="G18" s="19">
        <f>-SUMIFS(Core!$D:$D,Core!$B:$B,$A$18,Core!$A:$A,"&gt;="&amp;G1,Core!$A:$A,"&lt;="&amp;EOMONTH(G1,0))</f>
        <v>6359.58</v>
      </c>
      <c r="H18" s="19">
        <f>-SUMIFS(Core!$D:$D,Core!$B:$B,$A$18,Core!$A:$A,"&gt;="&amp;H1,Core!$A:$A,"&lt;="&amp;EOMONTH(H1,0))</f>
        <v>788.64999999999986</v>
      </c>
      <c r="I18" s="19">
        <f>-SUMIFS(Core!$D:$D,Core!$B:$B,$A$18,Core!$A:$A,"&gt;="&amp;I1,Core!$A:$A,"&lt;="&amp;EOMONTH(I1,0))</f>
        <v>287.97000000000003</v>
      </c>
      <c r="J18" s="19">
        <f>-SUMIFS(Core!$D:$D,Core!$B:$B,$A$18,Core!$A:$A,"&gt;="&amp;J1,Core!$A:$A,"&lt;="&amp;EOMONTH(J1,0))</f>
        <v>1685.06</v>
      </c>
      <c r="K18" s="19">
        <f>-SUMIFS(Core!$D:$D,Core!$B:$B,$A$18,Core!$A:$A,"&gt;="&amp;K1,Core!$A:$A,"&lt;="&amp;EOMONTH(K1,0))</f>
        <v>13229.010000000006</v>
      </c>
      <c r="L18" s="19">
        <f>-SUMIFS(Core!$D:$D,Core!$B:$B,$A$18,Core!$A:$A,"&gt;="&amp;L1,Core!$A:$A,"&lt;="&amp;EOMONTH(L1,0))</f>
        <v>3261.54</v>
      </c>
      <c r="M18" s="19">
        <f>-SUMIFS(Core!$D:$D,Core!$B:$B,$A$18,Core!$A:$A,"&gt;="&amp;M1,Core!$A:$A,"&lt;="&amp;EOMONTH(M1,0))</f>
        <v>5841.57</v>
      </c>
      <c r="N18" s="19">
        <f>-SUMIFS(Core!$D:$D,Core!$B:$B,$A$18,Core!$A:$A,"&gt;="&amp;N1,Core!$A:$A,"&lt;="&amp;EOMONTH(N1,0))</f>
        <v>0</v>
      </c>
      <c r="O18" s="19">
        <f>-SUMIFS(Core!$D:$D,Core!$B:$B,$A$18,Core!$A:$A,"&gt;="&amp;O1,Core!$A:$A,"&lt;="&amp;EOMONTH(O1,0))</f>
        <v>0</v>
      </c>
      <c r="P18" s="19">
        <f>-SUMIFS(Core!$D:$D,Core!$B:$B,$A$18,Core!$A:$A,"&gt;="&amp;P1,Core!$A:$A,"&lt;="&amp;EOMONTH(P1,0))</f>
        <v>0</v>
      </c>
      <c r="Q18" s="19">
        <f>-SUMIFS(Core!$D:$D,Core!$B:$B,$A$18,Core!$A:$A,"&gt;="&amp;Q1,Core!$A:$A,"&lt;="&amp;EOMONTH(Q1,0))</f>
        <v>0</v>
      </c>
      <c r="R18" s="19">
        <f>-SUMIFS(Core!$D:$D,Core!$B:$B,$A$18,Core!$A:$A,"&gt;="&amp;R1,Core!$A:$A,"&lt;="&amp;EOMONTH(R1,0))</f>
        <v>0</v>
      </c>
      <c r="S18" s="19">
        <f>-SUMIFS(Core!$D:$D,Core!$B:$B,$A$18,Core!$A:$A,"&gt;="&amp;S1,Core!$A:$A,"&lt;="&amp;EOMONTH(S1,0))</f>
        <v>0</v>
      </c>
      <c r="T18" s="19">
        <f>-SUMIFS(Core!$D:$D,Core!$B:$B,$A$18,Core!$A:$A,"&gt;="&amp;T1,Core!$A:$A,"&lt;="&amp;EOMONTH(T1,0))</f>
        <v>0</v>
      </c>
      <c r="U18" s="19">
        <f>-SUMIFS(Core!$D:$D,Core!$B:$B,$A$18,Core!$A:$A,"&gt;="&amp;U1,Core!$A:$A,"&lt;="&amp;EOMONTH(U1,0))</f>
        <v>0</v>
      </c>
      <c r="V18" s="19">
        <f>-SUMIFS(Core!$D:$D,Core!$B:$B,$A$18,Core!$A:$A,"&gt;="&amp;V1,Core!$A:$A,"&lt;="&amp;EOMONTH(V1,0))</f>
        <v>0</v>
      </c>
      <c r="W18" s="19">
        <f>-SUMIFS(Core!$D:$D,Core!$B:$B,$A$18,Core!$A:$A,"&gt;="&amp;W1,Core!$A:$A,"&lt;="&amp;EOMONTH(W1,0))</f>
        <v>0</v>
      </c>
      <c r="X18" s="19">
        <f>-SUMIFS(Core!$D:$D,Core!$B:$B,$A$18,Core!$A:$A,"&gt;="&amp;X1,Core!$A:$A,"&lt;="&amp;EOMONTH(X1,0))</f>
        <v>0</v>
      </c>
      <c r="Y18" s="19">
        <f>-SUMIFS(Core!$D:$D,Core!$B:$B,$A$18,Core!$A:$A,"&gt;="&amp;Y1,Core!$A:$A,"&lt;="&amp;EOMONTH(Y1,0))</f>
        <v>0</v>
      </c>
      <c r="Z18" s="19">
        <f>-SUMIFS(Core!$D:$D,Core!$B:$B,$A$18,Core!$A:$A,"&gt;="&amp;Z1,Core!$A:$A,"&lt;="&amp;EOMONTH(Z1,0))</f>
        <v>0</v>
      </c>
      <c r="AA18" s="19">
        <f>-SUMIFS(Core!$D:$D,Core!$B:$B,$A$18,Core!$A:$A,"&gt;="&amp;AA1,Core!$A:$A,"&lt;="&amp;EOMONTH(AA1,0))</f>
        <v>0</v>
      </c>
      <c r="AB18" s="19">
        <f>-SUMIFS(Core!$D:$D,Core!$B:$B,$A$18,Core!$A:$A,"&gt;="&amp;AB1,Core!$A:$A,"&lt;="&amp;EOMONTH(AB1,0))</f>
        <v>0</v>
      </c>
      <c r="AC18" s="19">
        <f>-SUMIFS(Core!$D:$D,Core!$B:$B,$A$18,Core!$A:$A,"&gt;="&amp;AC1,Core!$A:$A,"&lt;="&amp;EOMONTH(AC1,0))</f>
        <v>0</v>
      </c>
      <c r="AD18" s="19">
        <f>-SUMIFS(Core!$D:$D,Core!$B:$B,$A$18,Core!$A:$A,"&gt;="&amp;AD1,Core!$A:$A,"&lt;="&amp;EOMONTH(AD1,0))</f>
        <v>0</v>
      </c>
      <c r="AE18" s="19">
        <f>-SUMIFS(Core!$D:$D,Core!$B:$B,$A$18,Core!$A:$A,"&gt;="&amp;AE1,Core!$A:$A,"&lt;="&amp;EOMONTH(AE1,0))</f>
        <v>0</v>
      </c>
      <c r="AF18" s="19">
        <f>-SUMIFS(Core!$D:$D,Core!$B:$B,$A$18,Core!$A:$A,"&gt;="&amp;AF1,Core!$A:$A,"&lt;="&amp;EOMONTH(AF1,0))</f>
        <v>0</v>
      </c>
      <c r="AG18" s="19">
        <f>-SUMIFS(Core!$D:$D,Core!$B:$B,$A$18,Core!$A:$A,"&gt;="&amp;AG1,Core!$A:$A,"&lt;="&amp;EOMONTH(AG1,0))</f>
        <v>0</v>
      </c>
      <c r="AH18" s="19">
        <f>-SUMIFS(Core!$D:$D,Core!$B:$B,$A$18,Core!$A:$A,"&gt;="&amp;AH1,Core!$A:$A,"&lt;="&amp;EOMONTH(AH1,0))</f>
        <v>0</v>
      </c>
      <c r="AI18" s="19">
        <f>-SUMIFS(Core!$D:$D,Core!$B:$B,$A$18,Core!$A:$A,"&gt;="&amp;AI1,Core!$A:$A,"&lt;="&amp;EOMONTH(AI1,0))</f>
        <v>0</v>
      </c>
      <c r="AJ18" s="19">
        <f>-SUMIFS(Core!$D:$D,Core!$B:$B,$A$18,Core!$A:$A,"&gt;="&amp;AJ1,Core!$A:$A,"&lt;="&amp;EOMONTH(AJ1,0))</f>
        <v>0</v>
      </c>
      <c r="AK18" s="19">
        <f>-SUMIFS(Core!$D:$D,Core!$B:$B,$A$18,Core!$A:$A,"&gt;="&amp;AK1,Core!$A:$A,"&lt;="&amp;EOMONTH(AK1,0))</f>
        <v>0</v>
      </c>
      <c r="AL18" s="19">
        <f>-SUMIFS(Core!$D:$D,Core!$B:$B,$A$18,Core!$A:$A,"&gt;="&amp;AL1,Core!$A:$A,"&lt;="&amp;EOMONTH(AL1,0))</f>
        <v>0</v>
      </c>
      <c r="AM18" s="19">
        <f>-SUMIFS(Core!$D:$D,Core!$B:$B,$A$18,Core!$A:$A,"&gt;="&amp;AM1,Core!$A:$A,"&lt;="&amp;EOMONTH(AM1,0))</f>
        <v>0</v>
      </c>
      <c r="AN18" s="19">
        <f>-SUMIFS(Core!$D:$D,Core!$B:$B,$A$18,Core!$A:$A,"&gt;="&amp;AN1,Core!$A:$A,"&lt;="&amp;EOMONTH(AN1,0))</f>
        <v>0</v>
      </c>
      <c r="AO18" s="19">
        <f>-SUMIFS(Core!$D:$D,Core!$B:$B,$A$18,Core!$A:$A,"&gt;="&amp;AO1,Core!$A:$A,"&lt;="&amp;EOMONTH(AO1,0))</f>
        <v>0</v>
      </c>
      <c r="AP18" s="19">
        <f>-SUMIFS(Core!$D:$D,Core!$B:$B,$A$18,Core!$A:$A,"&gt;="&amp;AP1,Core!$A:$A,"&lt;="&amp;EOMONTH(AP1,0))</f>
        <v>0</v>
      </c>
      <c r="AQ18" s="19">
        <f>-SUMIFS(Core!$D:$D,Core!$B:$B,$A$18,Core!$A:$A,"&gt;="&amp;AQ1,Core!$A:$A,"&lt;="&amp;EOMONTH(AQ1,0))</f>
        <v>0</v>
      </c>
      <c r="AR18" s="19">
        <f>-SUMIFS(Core!$D:$D,Core!$B:$B,$A$18,Core!$A:$A,"&gt;="&amp;AR1,Core!$A:$A,"&lt;="&amp;EOMONTH(AR1,0))</f>
        <v>0</v>
      </c>
      <c r="AS18" s="19">
        <f>-SUMIFS(Core!$D:$D,Core!$B:$B,$A$18,Core!$A:$A,"&gt;="&amp;AS1,Core!$A:$A,"&lt;="&amp;EOMONTH(AS1,0))</f>
        <v>0</v>
      </c>
      <c r="AT18" s="19">
        <f>-SUMIFS(Core!$D:$D,Core!$B:$B,$A$18,Core!$A:$A,"&gt;="&amp;AT1,Core!$A:$A,"&lt;="&amp;EOMONTH(AT1,0))</f>
        <v>0</v>
      </c>
      <c r="AU18" s="19">
        <f>-SUMIFS(Core!$D:$D,Core!$B:$B,$A$18,Core!$A:$A,"&gt;="&amp;AU1,Core!$A:$A,"&lt;="&amp;EOMONTH(AU1,0))</f>
        <v>0</v>
      </c>
      <c r="AV18" s="19">
        <f>-SUMIFS(Core!$D:$D,Core!$B:$B,$A$18,Core!$A:$A,"&gt;="&amp;AV1,Core!$A:$A,"&lt;="&amp;EOMONTH(AV1,0))</f>
        <v>0</v>
      </c>
      <c r="AW18" s="19">
        <f>-SUMIFS(Core!$D:$D,Core!$B:$B,$A$18,Core!$A:$A,"&gt;="&amp;AW1,Core!$A:$A,"&lt;="&amp;EOMONTH(AW1,0))</f>
        <v>0</v>
      </c>
      <c r="AX18" s="19">
        <f>-SUMIFS(Core!$D:$D,Core!$B:$B,$A$18,Core!$A:$A,"&gt;="&amp;AX1,Core!$A:$A,"&lt;="&amp;EOMONTH(AX1,0))</f>
        <v>0</v>
      </c>
      <c r="AY18" s="19">
        <f>-SUMIFS(Core!$D:$D,Core!$B:$B,$A$18,Core!$A:$A,"&gt;="&amp;AY1,Core!$A:$A,"&lt;="&amp;EOMONTH(AY1,0))</f>
        <v>0</v>
      </c>
      <c r="AZ18" s="19">
        <f>-SUMIFS(Core!$D:$D,Core!$B:$B,$A$18,Core!$A:$A,"&gt;="&amp;AZ1,Core!$A:$A,"&lt;="&amp;EOMONTH(AZ1,0))</f>
        <v>0</v>
      </c>
    </row>
    <row r="19" spans="1:52" s="16" customFormat="1" x14ac:dyDescent="0.25">
      <c r="A19" s="20" t="s">
        <v>5</v>
      </c>
      <c r="B19" s="21">
        <f t="shared" ref="B19:AG19" si="4">B2-B9</f>
        <v>6572.3600000000006</v>
      </c>
      <c r="C19" s="21">
        <f t="shared" si="4"/>
        <v>12930.580000000002</v>
      </c>
      <c r="D19" s="21">
        <f t="shared" si="4"/>
        <v>4287.57</v>
      </c>
      <c r="E19" s="21">
        <f t="shared" si="4"/>
        <v>21204.799999999999</v>
      </c>
      <c r="F19" s="21">
        <f t="shared" si="4"/>
        <v>5716.3699999999953</v>
      </c>
      <c r="G19" s="21">
        <f t="shared" si="4"/>
        <v>40170.969999999994</v>
      </c>
      <c r="H19" s="21">
        <f t="shared" si="4"/>
        <v>27711.260000000002</v>
      </c>
      <c r="I19" s="21">
        <f t="shared" si="4"/>
        <v>16625.740000000002</v>
      </c>
      <c r="J19" s="21">
        <f t="shared" si="4"/>
        <v>7634.0200000000041</v>
      </c>
      <c r="K19" s="21">
        <f t="shared" si="4"/>
        <v>-14380.400000000001</v>
      </c>
      <c r="L19" s="21">
        <f t="shared" si="4"/>
        <v>28641.72</v>
      </c>
      <c r="M19" s="21">
        <f t="shared" si="4"/>
        <v>11491.73</v>
      </c>
      <c r="N19" s="21">
        <f t="shared" si="4"/>
        <v>0</v>
      </c>
      <c r="O19" s="21">
        <f t="shared" si="4"/>
        <v>0</v>
      </c>
      <c r="P19" s="21">
        <f t="shared" si="4"/>
        <v>0</v>
      </c>
      <c r="Q19" s="21">
        <f t="shared" si="4"/>
        <v>0</v>
      </c>
      <c r="R19" s="21">
        <f t="shared" si="4"/>
        <v>0</v>
      </c>
      <c r="S19" s="21">
        <f t="shared" si="4"/>
        <v>0</v>
      </c>
      <c r="T19" s="21">
        <f t="shared" si="4"/>
        <v>0</v>
      </c>
      <c r="U19" s="21">
        <f t="shared" si="4"/>
        <v>0</v>
      </c>
      <c r="V19" s="21">
        <f t="shared" si="4"/>
        <v>0</v>
      </c>
      <c r="W19" s="21">
        <f t="shared" si="4"/>
        <v>0</v>
      </c>
      <c r="X19" s="21">
        <f t="shared" si="4"/>
        <v>0</v>
      </c>
      <c r="Y19" s="21">
        <f t="shared" si="4"/>
        <v>0</v>
      </c>
      <c r="Z19" s="21">
        <f t="shared" si="4"/>
        <v>0</v>
      </c>
      <c r="AA19" s="21">
        <f t="shared" si="4"/>
        <v>0</v>
      </c>
      <c r="AB19" s="21">
        <f t="shared" si="4"/>
        <v>0</v>
      </c>
      <c r="AC19" s="21">
        <f t="shared" si="4"/>
        <v>0</v>
      </c>
      <c r="AD19" s="21">
        <f t="shared" si="4"/>
        <v>0</v>
      </c>
      <c r="AE19" s="21">
        <f t="shared" si="4"/>
        <v>0</v>
      </c>
      <c r="AF19" s="21">
        <f t="shared" si="4"/>
        <v>0</v>
      </c>
      <c r="AG19" s="21">
        <f t="shared" si="4"/>
        <v>0</v>
      </c>
      <c r="AH19" s="21">
        <f t="shared" ref="AH19:AZ19" si="5">AH2-AH9</f>
        <v>0</v>
      </c>
      <c r="AI19" s="21">
        <f t="shared" si="5"/>
        <v>0</v>
      </c>
      <c r="AJ19" s="21">
        <f t="shared" si="5"/>
        <v>0</v>
      </c>
      <c r="AK19" s="21">
        <f t="shared" si="5"/>
        <v>0</v>
      </c>
      <c r="AL19" s="21">
        <f t="shared" si="5"/>
        <v>0</v>
      </c>
      <c r="AM19" s="21">
        <f t="shared" si="5"/>
        <v>0</v>
      </c>
      <c r="AN19" s="21">
        <f t="shared" si="5"/>
        <v>0</v>
      </c>
      <c r="AO19" s="21">
        <f t="shared" si="5"/>
        <v>0</v>
      </c>
      <c r="AP19" s="21">
        <f t="shared" si="5"/>
        <v>0</v>
      </c>
      <c r="AQ19" s="21">
        <f t="shared" si="5"/>
        <v>0</v>
      </c>
      <c r="AR19" s="21">
        <f t="shared" si="5"/>
        <v>0</v>
      </c>
      <c r="AS19" s="21">
        <f t="shared" si="5"/>
        <v>0</v>
      </c>
      <c r="AT19" s="21">
        <f t="shared" si="5"/>
        <v>0</v>
      </c>
      <c r="AU19" s="21">
        <f t="shared" si="5"/>
        <v>0</v>
      </c>
      <c r="AV19" s="21">
        <f t="shared" si="5"/>
        <v>0</v>
      </c>
      <c r="AW19" s="21">
        <f t="shared" si="5"/>
        <v>0</v>
      </c>
      <c r="AX19" s="21">
        <f t="shared" si="5"/>
        <v>0</v>
      </c>
      <c r="AY19" s="21">
        <f t="shared" si="5"/>
        <v>0</v>
      </c>
      <c r="AZ19" s="21">
        <f t="shared" si="5"/>
        <v>0</v>
      </c>
    </row>
    <row r="21" spans="1:52" x14ac:dyDescent="0.25">
      <c r="H21" s="22"/>
    </row>
    <row r="22" spans="1:52" x14ac:dyDescent="0.25">
      <c r="A22" s="12"/>
      <c r="I22" s="23"/>
    </row>
    <row r="23" spans="1:52" x14ac:dyDescent="0.25">
      <c r="A23" s="14"/>
    </row>
    <row r="24" spans="1:52" x14ac:dyDescent="0.25">
      <c r="A24" s="14"/>
    </row>
    <row r="25" spans="1:52" x14ac:dyDescent="0.25">
      <c r="A25" s="14"/>
    </row>
    <row r="26" spans="1:52" x14ac:dyDescent="0.25">
      <c r="A26" s="14"/>
    </row>
    <row r="27" spans="1:52" x14ac:dyDescent="0.25">
      <c r="A27" s="14"/>
    </row>
    <row r="28" spans="1:52" x14ac:dyDescent="0.25">
      <c r="A28" s="14"/>
    </row>
    <row r="29" spans="1:52" x14ac:dyDescent="0.25">
      <c r="A29" s="14"/>
    </row>
    <row r="30" spans="1:52" x14ac:dyDescent="0.25">
      <c r="A30" s="14"/>
    </row>
    <row r="31" spans="1:52" x14ac:dyDescent="0.25">
      <c r="A31" s="14"/>
    </row>
    <row r="32" spans="1:52" x14ac:dyDescent="0.25">
      <c r="A32" s="14"/>
    </row>
    <row r="33" spans="1:7" x14ac:dyDescent="0.25">
      <c r="A33" s="14"/>
    </row>
    <row r="34" spans="1:7" x14ac:dyDescent="0.25">
      <c r="A34" s="14"/>
    </row>
    <row r="35" spans="1:7" x14ac:dyDescent="0.25">
      <c r="A35" s="14"/>
    </row>
    <row r="36" spans="1:7" x14ac:dyDescent="0.25">
      <c r="A36" s="14"/>
    </row>
    <row r="37" spans="1:7" x14ac:dyDescent="0.25">
      <c r="A37" s="14"/>
    </row>
    <row r="38" spans="1:7" x14ac:dyDescent="0.25">
      <c r="A38" s="14"/>
    </row>
    <row r="39" spans="1:7" x14ac:dyDescent="0.25">
      <c r="A39" s="14"/>
      <c r="G39" s="22"/>
    </row>
    <row r="40" spans="1:7" x14ac:dyDescent="0.25">
      <c r="A40" s="14"/>
    </row>
    <row r="41" spans="1:7" x14ac:dyDescent="0.25">
      <c r="A41" s="14"/>
    </row>
    <row r="42" spans="1:7" x14ac:dyDescent="0.25">
      <c r="A42" s="14"/>
    </row>
    <row r="43" spans="1:7" x14ac:dyDescent="0.25">
      <c r="A43" s="14"/>
    </row>
    <row r="44" spans="1:7" x14ac:dyDescent="0.25">
      <c r="A44" s="14"/>
    </row>
    <row r="45" spans="1:7" x14ac:dyDescent="0.25">
      <c r="A45" s="14"/>
    </row>
    <row r="46" spans="1:7" x14ac:dyDescent="0.25">
      <c r="A46" s="14"/>
    </row>
    <row r="47" spans="1:7" x14ac:dyDescent="0.25">
      <c r="A47" s="14"/>
    </row>
    <row r="48" spans="1:7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</sheetData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Core</vt:lpstr>
      <vt:lpstr>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Idermark</dc:creator>
  <cp:lastModifiedBy>Eric Idermark</cp:lastModifiedBy>
  <dcterms:created xsi:type="dcterms:W3CDTF">2022-10-30T18:32:05Z</dcterms:created>
  <dcterms:modified xsi:type="dcterms:W3CDTF">2024-02-09T21:25:33Z</dcterms:modified>
</cp:coreProperties>
</file>