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<sst xmlns="http://schemas.openxmlformats.org/spreadsheetml/2006/main" count="128" uniqueCount="19">
  <si>
    <t xml:space="preserve">TOOL RADIUS</t>
  </si>
  <si>
    <t xml:space="preserve">X</t>
  </si>
  <si>
    <t xml:space="preserve">Z</t>
  </si>
  <si>
    <t xml:space="preserve">CHAMFER ANGLE</t>
  </si>
  <si>
    <t xml:space="preserve">CAD</t>
  </si>
  <si>
    <t xml:space="preserve">X-COMP</t>
  </si>
  <si>
    <t xml:space="preserve">Z-COMP</t>
  </si>
  <si>
    <t xml:space="preserve">CHAMFER SIZE FOR A 45*</t>
  </si>
  <si>
    <t xml:space="preserve">HEAD 1</t>
  </si>
  <si>
    <t xml:space="preserve">TOOL WIDTH</t>
  </si>
  <si>
    <t xml:space="preserve">HEAD 2</t>
  </si>
  <si>
    <t xml:space="preserve">D1</t>
  </si>
  <si>
    <t xml:space="preserve">D2</t>
  </si>
  <si>
    <t xml:space="preserve">D3</t>
  </si>
  <si>
    <t xml:space="preserve">D4</t>
  </si>
  <si>
    <t xml:space="preserve">Z1</t>
  </si>
  <si>
    <t xml:space="preserve">Z2</t>
  </si>
  <si>
    <t xml:space="preserve">Z3</t>
  </si>
  <si>
    <t xml:space="preserve">Z4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</si>
</sst>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.####"/>
    <numFmt numFmtId="166" formatCode="0.0000"/>
    <numFmt numFmtId="167" formatCode=".####00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color rgb="FFFFFF00"/>
      <name val="Arial"/>
      <family val="2"/>
      <charset val="1"/>
    </font>
    <font>
      <sz val="10"/>
      <name val="Arial"/>
      <family val="2"/>
    </font>
    <font>
      <b val="true"/>
      <sz val="10"/>
      <color rgb="FFFF00FF"/>
      <name val="Arial"/>
      <family val="2"/>
      <charset val="1"/>
    </font>
    <font>
      <u val="singl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66FFFF"/>
        <bgColor rgb="FF33CCCC"/>
      </patternFill>
    </fill>
    <fill>
      <patternFill patternType="solid">
        <fgColor rgb="FFFFF2CC"/>
        <bgColor rgb="FFF3F3F3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2B2B2"/>
      </patternFill>
    </fill>
    <fill>
      <patternFill patternType="solid">
        <fgColor rgb="FF999999"/>
        <bgColor rgb="FF808080"/>
      </patternFill>
    </fill>
    <fill>
      <patternFill patternType="solid">
        <fgColor rgb="FFB2B2B2"/>
        <bgColor rgb="FFB7B7B7"/>
      </patternFill>
    </fill>
    <fill>
      <patternFill patternType="solid">
        <fgColor rgb="FFF3F3F3"/>
        <bgColor rgb="FFEFEFEF"/>
      </patternFill>
    </fill>
    <fill>
      <patternFill patternType="solid">
        <fgColor rgb="FFEFEFEF"/>
        <bgColor rgb="FFF3F3F3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B2B2B2"/>
      <rgbColor rgb="FF993366"/>
      <rgbColor rgb="FFFFF2CC"/>
      <rgbColor rgb="FFEFE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15</xdr:row>
      <xdr:rowOff>9720</xdr:rowOff>
    </xdr:from>
    <xdr:to>
      <xdr:col>3</xdr:col>
      <xdr:colOff>56880</xdr:colOff>
      <xdr:row>25</xdr:row>
      <xdr:rowOff>104760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76320" y="2724120"/>
          <a:ext cx="2999880" cy="19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276120</xdr:colOff>
      <xdr:row>15</xdr:row>
      <xdr:rowOff>66960</xdr:rowOff>
    </xdr:from>
    <xdr:to>
      <xdr:col>12</xdr:col>
      <xdr:colOff>828360</xdr:colOff>
      <xdr:row>25</xdr:row>
      <xdr:rowOff>114120</xdr:rowOff>
    </xdr:to>
    <xdr:pic>
      <xdr:nvPicPr>
        <xdr:cNvPr id="1" name="image2.png" descr=""/>
        <xdr:cNvPicPr/>
      </xdr:nvPicPr>
      <xdr:blipFill>
        <a:blip r:embed="rId2"/>
        <a:stretch/>
      </xdr:blipFill>
      <xdr:spPr>
        <a:xfrm>
          <a:off x="5702040" y="2781360"/>
          <a:ext cx="2809800" cy="1856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.75"/>
  <cols>
    <col collapsed="false" hidden="false" max="1" min="1" style="0" width="9.31632653061224"/>
    <col collapsed="false" hidden="false" max="2" min="2" style="0" width="20.3826530612245"/>
    <col collapsed="false" hidden="false" max="3" min="3" style="0" width="13.0918367346939"/>
    <col collapsed="false" hidden="false" max="4" min="4" style="0" width="8.05612244897959"/>
    <col collapsed="false" hidden="false" max="5" min="5" style="0" width="3.10714285714286"/>
    <col collapsed="false" hidden="false" max="6" min="6" style="0" width="2.83673469387755"/>
    <col collapsed="false" hidden="false" max="7" min="7" style="0" width="8.63775510204082"/>
    <col collapsed="false" hidden="false" max="8" min="8" style="0" width="2.83673469387755"/>
    <col collapsed="false" hidden="false" max="9" min="9" style="0" width="8.63775510204082"/>
    <col collapsed="false" hidden="false" max="10" min="10" style="0" width="8.10204081632653"/>
    <col collapsed="false" hidden="false" max="11" min="11" style="0" width="9.71938775510204"/>
    <col collapsed="false" hidden="false" max="12" min="12" style="0" width="14.1734693877551"/>
    <col collapsed="false" hidden="false" max="13" min="13" style="0" width="13.0918367346939"/>
    <col collapsed="false" hidden="false" max="14" min="14" style="0" width="7.49489795918367"/>
    <col collapsed="false" hidden="false" max="15" min="15" style="0" width="3.51020408163265"/>
    <col collapsed="false" hidden="false" max="16" min="16" style="0" width="2.69897959183673"/>
    <col collapsed="false" hidden="false" max="17" min="17" style="0" width="9.04591836734694"/>
    <col collapsed="false" hidden="false" max="18" min="18" style="0" width="3.64285714285714"/>
    <col collapsed="false" hidden="false" max="19" min="19" style="0" width="7.83163265306122"/>
    <col collapsed="false" hidden="false" max="20" min="20" style="0" width="4.18367346938776"/>
    <col collapsed="false" hidden="false" max="1025" min="21" style="0" width="14.1734693877551"/>
  </cols>
  <sheetData>
    <row r="1" customFormat="false" ht="14.25" hidden="false" customHeight="true" outlineLevel="0" collapsed="false">
      <c r="A1" s="1" t="s">
        <v>0</v>
      </c>
      <c r="B1" s="1"/>
      <c r="C1" s="2" t="n">
        <v>0.0156</v>
      </c>
      <c r="D1" s="3"/>
      <c r="E1" s="4" t="n">
        <v>1</v>
      </c>
      <c r="F1" s="5" t="s">
        <v>1</v>
      </c>
      <c r="G1" s="6" t="n">
        <f aca="false">B8</f>
        <v>1</v>
      </c>
      <c r="H1" s="5" t="s">
        <v>2</v>
      </c>
      <c r="I1" s="6" t="n">
        <f aca="false">B11-C5-C4</f>
        <v>-0.0235462210376366</v>
      </c>
      <c r="J1" s="7"/>
      <c r="K1" s="1" t="s">
        <v>0</v>
      </c>
      <c r="L1" s="1"/>
      <c r="M1" s="2" t="n">
        <v>0.001</v>
      </c>
      <c r="N1" s="3"/>
      <c r="O1" s="4" t="n">
        <v>1</v>
      </c>
      <c r="P1" s="5" t="s">
        <v>1</v>
      </c>
      <c r="Q1" s="6" t="n">
        <f aca="false">L8</f>
        <v>1</v>
      </c>
      <c r="R1" s="5" t="s">
        <v>2</v>
      </c>
      <c r="S1" s="6" t="n">
        <f aca="false">L11+M4+M5</f>
        <v>0.0105857864376269</v>
      </c>
      <c r="T1" s="7"/>
      <c r="U1" s="8"/>
      <c r="V1" s="8"/>
      <c r="W1" s="8"/>
    </row>
    <row r="2" customFormat="false" ht="14.25" hidden="false" customHeight="true" outlineLevel="0" collapsed="false">
      <c r="A2" s="1" t="s">
        <v>3</v>
      </c>
      <c r="B2" s="1"/>
      <c r="C2" s="9" t="n">
        <v>15</v>
      </c>
      <c r="D2" s="10" t="s">
        <v>4</v>
      </c>
      <c r="E2" s="11" t="n">
        <v>2</v>
      </c>
      <c r="F2" s="12" t="s">
        <v>1</v>
      </c>
      <c r="G2" s="13" t="n">
        <f aca="false">B8-C3-(2*C5)</f>
        <v>0.972740602024943</v>
      </c>
      <c r="H2" s="12" t="s">
        <v>2</v>
      </c>
      <c r="I2" s="13" t="n">
        <f aca="false">B11</f>
        <v>0</v>
      </c>
      <c r="J2" s="14"/>
      <c r="K2" s="1" t="s">
        <v>3</v>
      </c>
      <c r="L2" s="1"/>
      <c r="M2" s="9" t="n">
        <v>45</v>
      </c>
      <c r="N2" s="10" t="s">
        <v>4</v>
      </c>
      <c r="O2" s="11" t="n">
        <v>2</v>
      </c>
      <c r="P2" s="12" t="s">
        <v>1</v>
      </c>
      <c r="Q2" s="13" t="n">
        <f aca="false">L8-M3-(2*M5)</f>
        <v>0.978828427124746</v>
      </c>
      <c r="R2" s="12" t="s">
        <v>2</v>
      </c>
      <c r="S2" s="13" t="n">
        <f aca="false">L11</f>
        <v>0</v>
      </c>
      <c r="T2" s="14"/>
      <c r="U2" s="8"/>
      <c r="V2" s="8"/>
      <c r="W2" s="8"/>
    </row>
    <row r="3" customFormat="false" ht="14.25" hidden="false" customHeight="true" outlineLevel="0" collapsed="false">
      <c r="A3" s="1" t="s">
        <v>5</v>
      </c>
      <c r="B3" s="1"/>
      <c r="C3" s="15" t="n">
        <f aca="false">2*(C1-(C1*TAN(RADIANS(45-(C2/2)))))</f>
        <v>0.00725939797505644</v>
      </c>
      <c r="D3" s="16" t="n">
        <f aca="false">(C1-(C1*TAN(RADIANS(45-(C2/2)))))</f>
        <v>0.00362969898752822</v>
      </c>
      <c r="E3" s="11" t="n">
        <v>3</v>
      </c>
      <c r="F3" s="12" t="s">
        <v>1</v>
      </c>
      <c r="G3" s="13" t="n">
        <f aca="false">B9+C3+(2*C5)</f>
        <v>0.827259397975057</v>
      </c>
      <c r="H3" s="12" t="s">
        <v>2</v>
      </c>
      <c r="I3" s="13" t="n">
        <f aca="false">B11</f>
        <v>0</v>
      </c>
      <c r="J3" s="14"/>
      <c r="K3" s="1" t="s">
        <v>5</v>
      </c>
      <c r="L3" s="1"/>
      <c r="M3" s="15" t="n">
        <f aca="false">2*(M1-(M1*TAN(RADIANS(45-(M2/2)))))</f>
        <v>0.00117157287525381</v>
      </c>
      <c r="N3" s="17" t="n">
        <f aca="false">(M1-(M1*TAN(RADIANS(45-(M2/2)))))</f>
        <v>0.000585786437626905</v>
      </c>
      <c r="O3" s="11" t="n">
        <v>3</v>
      </c>
      <c r="P3" s="12" t="s">
        <v>1</v>
      </c>
      <c r="Q3" s="13" t="n">
        <f aca="false">L9+M3+(2*M5)</f>
        <v>0.821171572875254</v>
      </c>
      <c r="R3" s="12" t="s">
        <v>2</v>
      </c>
      <c r="S3" s="13" t="n">
        <f aca="false">L11</f>
        <v>0</v>
      </c>
      <c r="T3" s="14"/>
      <c r="U3" s="8"/>
      <c r="V3" s="8"/>
      <c r="W3" s="8"/>
    </row>
    <row r="4" customFormat="false" ht="14.25" hidden="false" customHeight="true" outlineLevel="0" collapsed="false">
      <c r="A4" s="1" t="s">
        <v>6</v>
      </c>
      <c r="B4" s="1"/>
      <c r="C4" s="15" t="n">
        <f aca="false">C1-(C1*TAN(RADIANS(C2/2)))</f>
        <v>0.0135462210376366</v>
      </c>
      <c r="D4" s="8"/>
      <c r="E4" s="11" t="n">
        <v>4</v>
      </c>
      <c r="F4" s="12" t="s">
        <v>1</v>
      </c>
      <c r="G4" s="13" t="n">
        <f aca="false">B9</f>
        <v>0.8</v>
      </c>
      <c r="H4" s="12" t="s">
        <v>2</v>
      </c>
      <c r="I4" s="13" t="n">
        <f aca="false">I1</f>
        <v>-0.0235462210376366</v>
      </c>
      <c r="J4" s="14"/>
      <c r="K4" s="1" t="s">
        <v>6</v>
      </c>
      <c r="L4" s="1"/>
      <c r="M4" s="15" t="n">
        <f aca="false">M1-(M1*TAN(RADIANS(M2/2)))</f>
        <v>0.000585786437626905</v>
      </c>
      <c r="N4" s="8"/>
      <c r="O4" s="11" t="n">
        <v>4</v>
      </c>
      <c r="P4" s="12" t="s">
        <v>1</v>
      </c>
      <c r="Q4" s="13" t="n">
        <f aca="false">L9</f>
        <v>0.8</v>
      </c>
      <c r="R4" s="12" t="s">
        <v>2</v>
      </c>
      <c r="S4" s="13" t="n">
        <f aca="false">S1</f>
        <v>0.0105857864376269</v>
      </c>
      <c r="T4" s="14"/>
      <c r="U4" s="8"/>
      <c r="V4" s="8"/>
      <c r="W4" s="8"/>
    </row>
    <row r="5" customFormat="false" ht="14.25" hidden="false" customHeight="true" outlineLevel="0" collapsed="false">
      <c r="A5" s="18" t="s">
        <v>7</v>
      </c>
      <c r="B5" s="18"/>
      <c r="C5" s="19" t="n">
        <v>0.01</v>
      </c>
      <c r="D5" s="8"/>
      <c r="E5" s="11" t="n">
        <v>5</v>
      </c>
      <c r="F5" s="12" t="s">
        <v>1</v>
      </c>
      <c r="G5" s="13" t="n">
        <f aca="false">B9</f>
        <v>0.8</v>
      </c>
      <c r="H5" s="12" t="s">
        <v>2</v>
      </c>
      <c r="I5" s="13" t="n">
        <f aca="false">B12+C5-C4</f>
        <v>-0.253546221037637</v>
      </c>
      <c r="J5" s="14"/>
      <c r="K5" s="18" t="s">
        <v>7</v>
      </c>
      <c r="L5" s="18"/>
      <c r="M5" s="19" t="n">
        <v>0.01</v>
      </c>
      <c r="N5" s="8"/>
      <c r="O5" s="11" t="n">
        <v>5</v>
      </c>
      <c r="P5" s="12" t="s">
        <v>1</v>
      </c>
      <c r="Q5" s="13" t="n">
        <f aca="false">L9</f>
        <v>0.8</v>
      </c>
      <c r="R5" s="12" t="s">
        <v>2</v>
      </c>
      <c r="S5" s="13" t="n">
        <f aca="false">L12-M5+M4</f>
        <v>0.240585786437627</v>
      </c>
      <c r="T5" s="14"/>
      <c r="U5" s="8"/>
      <c r="V5" s="8"/>
      <c r="W5" s="8"/>
    </row>
    <row r="6" customFormat="false" ht="14.25" hidden="false" customHeight="true" outlineLevel="0" collapsed="false">
      <c r="A6" s="20" t="s">
        <v>8</v>
      </c>
      <c r="B6" s="20"/>
      <c r="C6" s="21" t="s">
        <v>9</v>
      </c>
      <c r="D6" s="8"/>
      <c r="E6" s="11" t="n">
        <v>6</v>
      </c>
      <c r="F6" s="12" t="s">
        <v>1</v>
      </c>
      <c r="G6" s="13" t="n">
        <f aca="false">B9-(2*C5)+C3</f>
        <v>0.787259397975056</v>
      </c>
      <c r="H6" s="12" t="s">
        <v>2</v>
      </c>
      <c r="I6" s="13" t="n">
        <f aca="false">B12</f>
        <v>-0.25</v>
      </c>
      <c r="J6" s="14"/>
      <c r="K6" s="20" t="s">
        <v>10</v>
      </c>
      <c r="L6" s="20"/>
      <c r="M6" s="21" t="s">
        <v>9</v>
      </c>
      <c r="N6" s="8"/>
      <c r="O6" s="11" t="n">
        <v>6</v>
      </c>
      <c r="P6" s="12" t="s">
        <v>1</v>
      </c>
      <c r="Q6" s="13" t="n">
        <f aca="false">L9-(2*M5)+M3</f>
        <v>0.781171572875254</v>
      </c>
      <c r="R6" s="12" t="s">
        <v>2</v>
      </c>
      <c r="S6" s="13" t="n">
        <f aca="false">L12</f>
        <v>0.25</v>
      </c>
      <c r="T6" s="14"/>
      <c r="U6" s="8"/>
      <c r="V6" s="8"/>
      <c r="W6" s="8"/>
    </row>
    <row r="7" customFormat="false" ht="14.25" hidden="false" customHeight="true" outlineLevel="0" collapsed="false">
      <c r="A7" s="22" t="s">
        <v>11</v>
      </c>
      <c r="B7" s="23" t="n">
        <v>2</v>
      </c>
      <c r="C7" s="24" t="n">
        <v>0.2</v>
      </c>
      <c r="D7" s="8"/>
      <c r="E7" s="11" t="n">
        <v>7</v>
      </c>
      <c r="F7" s="12" t="s">
        <v>1</v>
      </c>
      <c r="G7" s="13" t="n">
        <f aca="false">B10+C3+(2*C5)</f>
        <v>0.527259397975057</v>
      </c>
      <c r="H7" s="12" t="s">
        <v>2</v>
      </c>
      <c r="I7" s="13" t="n">
        <f aca="false">B12</f>
        <v>-0.25</v>
      </c>
      <c r="J7" s="14"/>
      <c r="K7" s="22" t="s">
        <v>11</v>
      </c>
      <c r="L7" s="23" t="n">
        <v>2</v>
      </c>
      <c r="M7" s="24" t="n">
        <v>0.2</v>
      </c>
      <c r="N7" s="8"/>
      <c r="O7" s="11" t="n">
        <v>7</v>
      </c>
      <c r="P7" s="12" t="s">
        <v>1</v>
      </c>
      <c r="Q7" s="13" t="n">
        <f aca="false">L10+M3+(2*M5)</f>
        <v>0.521171572875254</v>
      </c>
      <c r="R7" s="12" t="s">
        <v>2</v>
      </c>
      <c r="S7" s="13" t="n">
        <f aca="false">L12</f>
        <v>0.25</v>
      </c>
      <c r="T7" s="14"/>
      <c r="U7" s="8"/>
      <c r="V7" s="8"/>
      <c r="W7" s="8"/>
    </row>
    <row r="8" customFormat="false" ht="14.25" hidden="false" customHeight="true" outlineLevel="0" collapsed="false">
      <c r="A8" s="22" t="s">
        <v>12</v>
      </c>
      <c r="B8" s="23" t="n">
        <v>1</v>
      </c>
      <c r="C8" s="25"/>
      <c r="D8" s="25"/>
      <c r="E8" s="11" t="n">
        <v>8</v>
      </c>
      <c r="F8" s="12" t="s">
        <v>1</v>
      </c>
      <c r="G8" s="13" t="n">
        <f aca="false">B10</f>
        <v>0.5</v>
      </c>
      <c r="H8" s="12" t="s">
        <v>2</v>
      </c>
      <c r="I8" s="13" t="n">
        <f aca="false">B12-C5-C4</f>
        <v>-0.273546221037637</v>
      </c>
      <c r="J8" s="14"/>
      <c r="K8" s="22" t="s">
        <v>12</v>
      </c>
      <c r="L8" s="23" t="n">
        <v>1</v>
      </c>
      <c r="M8" s="25"/>
      <c r="N8" s="25"/>
      <c r="O8" s="11" t="n">
        <v>8</v>
      </c>
      <c r="P8" s="12" t="s">
        <v>1</v>
      </c>
      <c r="Q8" s="13" t="n">
        <f aca="false">L10</f>
        <v>0.5</v>
      </c>
      <c r="R8" s="12" t="s">
        <v>2</v>
      </c>
      <c r="S8" s="13" t="n">
        <f aca="false">L12+M4+M5</f>
        <v>0.260585786437627</v>
      </c>
      <c r="T8" s="14"/>
      <c r="U8" s="8"/>
      <c r="V8" s="8"/>
      <c r="W8" s="8"/>
    </row>
    <row r="9" customFormat="false" ht="14.25" hidden="false" customHeight="true" outlineLevel="0" collapsed="false">
      <c r="A9" s="22" t="s">
        <v>13</v>
      </c>
      <c r="B9" s="23" t="n">
        <v>0.8</v>
      </c>
      <c r="C9" s="26"/>
      <c r="D9" s="8"/>
      <c r="E9" s="11" t="n">
        <v>9</v>
      </c>
      <c r="F9" s="12" t="s">
        <v>1</v>
      </c>
      <c r="G9" s="13" t="n">
        <f aca="false">B10</f>
        <v>0.5</v>
      </c>
      <c r="H9" s="12" t="s">
        <v>2</v>
      </c>
      <c r="I9" s="27" t="n">
        <f aca="false">B13+C4+C5-C7</f>
        <v>-0.676453778962363</v>
      </c>
      <c r="J9" s="14"/>
      <c r="K9" s="22" t="s">
        <v>13</v>
      </c>
      <c r="L9" s="23" t="n">
        <v>0.8</v>
      </c>
      <c r="M9" s="26"/>
      <c r="N9" s="8"/>
      <c r="O9" s="11" t="n">
        <v>9</v>
      </c>
      <c r="P9" s="12" t="s">
        <v>1</v>
      </c>
      <c r="Q9" s="13" t="n">
        <f aca="false">L10</f>
        <v>0.5</v>
      </c>
      <c r="R9" s="12" t="s">
        <v>2</v>
      </c>
      <c r="S9" s="28" t="n">
        <f aca="false">L13-M5-M4+M7</f>
        <v>0.689414213562373</v>
      </c>
      <c r="T9" s="14"/>
      <c r="U9" s="8"/>
      <c r="V9" s="8"/>
      <c r="W9" s="8"/>
    </row>
    <row r="10" customFormat="false" ht="14.25" hidden="false" customHeight="true" outlineLevel="0" collapsed="false">
      <c r="A10" s="22" t="s">
        <v>14</v>
      </c>
      <c r="B10" s="23" t="n">
        <v>0.5</v>
      </c>
      <c r="C10" s="26"/>
      <c r="D10" s="8"/>
      <c r="E10" s="11" t="n">
        <v>10</v>
      </c>
      <c r="F10" s="12" t="s">
        <v>1</v>
      </c>
      <c r="G10" s="13" t="n">
        <f aca="false">G7</f>
        <v>0.527259397975057</v>
      </c>
      <c r="H10" s="12" t="s">
        <v>2</v>
      </c>
      <c r="I10" s="27" t="n">
        <f aca="false">B13-C7</f>
        <v>-0.7</v>
      </c>
      <c r="J10" s="14"/>
      <c r="K10" s="22" t="s">
        <v>14</v>
      </c>
      <c r="L10" s="23" t="n">
        <v>0.5</v>
      </c>
      <c r="M10" s="26"/>
      <c r="N10" s="8"/>
      <c r="O10" s="11" t="n">
        <v>10</v>
      </c>
      <c r="P10" s="12" t="s">
        <v>1</v>
      </c>
      <c r="Q10" s="13" t="n">
        <f aca="false">Q7</f>
        <v>0.521171572875254</v>
      </c>
      <c r="R10" s="12" t="s">
        <v>2</v>
      </c>
      <c r="S10" s="28" t="n">
        <f aca="false">L13+M7</f>
        <v>0.7</v>
      </c>
      <c r="T10" s="14"/>
      <c r="U10" s="8"/>
      <c r="V10" s="8"/>
      <c r="W10" s="8"/>
    </row>
    <row r="11" customFormat="false" ht="14.25" hidden="false" customHeight="true" outlineLevel="0" collapsed="false">
      <c r="A11" s="22" t="s">
        <v>15</v>
      </c>
      <c r="B11" s="23" t="n">
        <v>0</v>
      </c>
      <c r="C11" s="26"/>
      <c r="D11" s="8"/>
      <c r="E11" s="11" t="n">
        <v>11</v>
      </c>
      <c r="F11" s="12" t="s">
        <v>1</v>
      </c>
      <c r="G11" s="13" t="n">
        <f aca="false">G6</f>
        <v>0.787259397975056</v>
      </c>
      <c r="H11" s="12" t="s">
        <v>2</v>
      </c>
      <c r="I11" s="27" t="n">
        <f aca="false">B13-C7</f>
        <v>-0.7</v>
      </c>
      <c r="J11" s="14"/>
      <c r="K11" s="22" t="s">
        <v>15</v>
      </c>
      <c r="L11" s="23" t="n">
        <v>0</v>
      </c>
      <c r="M11" s="26"/>
      <c r="N11" s="8"/>
      <c r="O11" s="11" t="n">
        <v>11</v>
      </c>
      <c r="P11" s="12" t="s">
        <v>1</v>
      </c>
      <c r="Q11" s="13" t="n">
        <f aca="false">Q6</f>
        <v>0.781171572875254</v>
      </c>
      <c r="R11" s="12" t="s">
        <v>2</v>
      </c>
      <c r="S11" s="28" t="n">
        <f aca="false">L13+M7</f>
        <v>0.7</v>
      </c>
      <c r="T11" s="14"/>
      <c r="U11" s="8"/>
      <c r="V11" s="8"/>
      <c r="W11" s="8"/>
    </row>
    <row r="12" customFormat="false" ht="14.25" hidden="false" customHeight="true" outlineLevel="0" collapsed="false">
      <c r="A12" s="22" t="s">
        <v>16</v>
      </c>
      <c r="B12" s="23" t="n">
        <v>-0.25</v>
      </c>
      <c r="C12" s="26"/>
      <c r="D12" s="8"/>
      <c r="E12" s="11" t="n">
        <v>12</v>
      </c>
      <c r="F12" s="12" t="s">
        <v>1</v>
      </c>
      <c r="G12" s="13" t="n">
        <f aca="false">B9</f>
        <v>0.8</v>
      </c>
      <c r="H12" s="12" t="s">
        <v>2</v>
      </c>
      <c r="I12" s="27" t="n">
        <f aca="false">B13-C5+C4-C7</f>
        <v>-0.696453778962363</v>
      </c>
      <c r="J12" s="14"/>
      <c r="K12" s="22" t="s">
        <v>16</v>
      </c>
      <c r="L12" s="23" t="n">
        <v>0.25</v>
      </c>
      <c r="M12" s="26"/>
      <c r="N12" s="8"/>
      <c r="O12" s="11" t="n">
        <v>12</v>
      </c>
      <c r="P12" s="12" t="s">
        <v>1</v>
      </c>
      <c r="Q12" s="13" t="n">
        <f aca="false">L9</f>
        <v>0.8</v>
      </c>
      <c r="R12" s="12" t="s">
        <v>2</v>
      </c>
      <c r="S12" s="28" t="n">
        <f aca="false">L13+M5-M4+M7</f>
        <v>0.709414213562373</v>
      </c>
      <c r="T12" s="14"/>
      <c r="U12" s="8"/>
      <c r="V12" s="8"/>
      <c r="W12" s="8"/>
    </row>
    <row r="13" customFormat="false" ht="14.25" hidden="false" customHeight="true" outlineLevel="0" collapsed="false">
      <c r="A13" s="22" t="s">
        <v>17</v>
      </c>
      <c r="B13" s="23" t="n">
        <v>-0.5</v>
      </c>
      <c r="C13" s="26"/>
      <c r="D13" s="8"/>
      <c r="E13" s="11" t="n">
        <v>13</v>
      </c>
      <c r="F13" s="12" t="s">
        <v>1</v>
      </c>
      <c r="G13" s="13" t="n">
        <f aca="false">B9</f>
        <v>0.8</v>
      </c>
      <c r="H13" s="12" t="s">
        <v>2</v>
      </c>
      <c r="I13" s="27" t="n">
        <f aca="false">B14+C5+C4-C7</f>
        <v>-1.17645377896236</v>
      </c>
      <c r="J13" s="14"/>
      <c r="K13" s="22" t="s">
        <v>17</v>
      </c>
      <c r="L13" s="23" t="n">
        <v>0.5</v>
      </c>
      <c r="M13" s="26"/>
      <c r="N13" s="8"/>
      <c r="O13" s="11" t="n">
        <v>13</v>
      </c>
      <c r="P13" s="12" t="s">
        <v>1</v>
      </c>
      <c r="Q13" s="13" t="n">
        <f aca="false">L9</f>
        <v>0.8</v>
      </c>
      <c r="R13" s="12" t="s">
        <v>2</v>
      </c>
      <c r="S13" s="28" t="n">
        <f aca="false">L14-M5-M4+M7</f>
        <v>1.18941421356237</v>
      </c>
      <c r="T13" s="14"/>
      <c r="U13" s="8"/>
      <c r="V13" s="8"/>
      <c r="W13" s="8"/>
    </row>
    <row r="14" customFormat="false" ht="14.25" hidden="false" customHeight="true" outlineLevel="0" collapsed="false">
      <c r="A14" s="22" t="s">
        <v>18</v>
      </c>
      <c r="B14" s="23" t="n">
        <v>-1</v>
      </c>
      <c r="C14" s="26"/>
      <c r="D14" s="8"/>
      <c r="E14" s="11" t="n">
        <v>14</v>
      </c>
      <c r="F14" s="12" t="s">
        <v>1</v>
      </c>
      <c r="G14" s="13" t="n">
        <f aca="false">G3</f>
        <v>0.827259397975057</v>
      </c>
      <c r="H14" s="12" t="s">
        <v>2</v>
      </c>
      <c r="I14" s="27" t="n">
        <f aca="false">B14-C7</f>
        <v>-1.2</v>
      </c>
      <c r="J14" s="14"/>
      <c r="K14" s="22" t="s">
        <v>18</v>
      </c>
      <c r="L14" s="23" t="n">
        <v>1</v>
      </c>
      <c r="M14" s="26"/>
      <c r="N14" s="8"/>
      <c r="O14" s="11" t="n">
        <v>14</v>
      </c>
      <c r="P14" s="12" t="s">
        <v>1</v>
      </c>
      <c r="Q14" s="13" t="n">
        <f aca="false">Q3</f>
        <v>0.821171572875254</v>
      </c>
      <c r="R14" s="12" t="s">
        <v>2</v>
      </c>
      <c r="S14" s="28" t="n">
        <f aca="false">L14+M7</f>
        <v>1.2</v>
      </c>
      <c r="T14" s="14"/>
      <c r="U14" s="8"/>
      <c r="V14" s="8"/>
      <c r="W14" s="8"/>
    </row>
    <row r="15" customFormat="false" ht="14.25" hidden="false" customHeight="true" outlineLevel="0" collapsed="false">
      <c r="A15" s="29"/>
      <c r="B15" s="8"/>
      <c r="C15" s="26"/>
      <c r="D15" s="8"/>
      <c r="E15" s="11" t="n">
        <v>15</v>
      </c>
      <c r="F15" s="12" t="s">
        <v>1</v>
      </c>
      <c r="G15" s="13" t="n">
        <f aca="false">G2</f>
        <v>0.972740602024943</v>
      </c>
      <c r="H15" s="12" t="s">
        <v>2</v>
      </c>
      <c r="I15" s="27" t="n">
        <f aca="false">B14-C7</f>
        <v>-1.2</v>
      </c>
      <c r="J15" s="14"/>
      <c r="K15" s="29"/>
      <c r="L15" s="8"/>
      <c r="M15" s="26"/>
      <c r="N15" s="8"/>
      <c r="O15" s="11" t="n">
        <v>15</v>
      </c>
      <c r="P15" s="12" t="s">
        <v>1</v>
      </c>
      <c r="Q15" s="13" t="n">
        <f aca="false">Q2</f>
        <v>0.978828427124746</v>
      </c>
      <c r="R15" s="12" t="s">
        <v>2</v>
      </c>
      <c r="S15" s="28" t="n">
        <f aca="false">L14+M7</f>
        <v>1.2</v>
      </c>
      <c r="T15" s="14"/>
      <c r="U15" s="8"/>
      <c r="V15" s="8"/>
      <c r="W15" s="8"/>
    </row>
    <row r="16" customFormat="false" ht="14.25" hidden="false" customHeight="true" outlineLevel="0" collapsed="false">
      <c r="A16" s="29"/>
      <c r="B16" s="8"/>
      <c r="C16" s="26"/>
      <c r="D16" s="8"/>
      <c r="E16" s="11" t="n">
        <v>16</v>
      </c>
      <c r="F16" s="12" t="s">
        <v>1</v>
      </c>
      <c r="G16" s="13" t="n">
        <f aca="false">B8</f>
        <v>1</v>
      </c>
      <c r="H16" s="12" t="s">
        <v>2</v>
      </c>
      <c r="I16" s="27" t="n">
        <f aca="false">I13</f>
        <v>-1.17645377896236</v>
      </c>
      <c r="J16" s="14"/>
      <c r="K16" s="29"/>
      <c r="L16" s="8"/>
      <c r="M16" s="26"/>
      <c r="N16" s="8"/>
      <c r="O16" s="11" t="n">
        <v>16</v>
      </c>
      <c r="P16" s="12" t="s">
        <v>1</v>
      </c>
      <c r="Q16" s="13" t="n">
        <f aca="false">L8</f>
        <v>1</v>
      </c>
      <c r="R16" s="12" t="s">
        <v>2</v>
      </c>
      <c r="S16" s="28" t="n">
        <f aca="false">S13</f>
        <v>1.18941421356237</v>
      </c>
      <c r="T16" s="14"/>
      <c r="U16" s="8"/>
      <c r="V16" s="8"/>
      <c r="W16" s="8"/>
    </row>
    <row r="17" customFormat="false" ht="14.25" hidden="false" customHeight="true" outlineLevel="0" collapsed="false">
      <c r="A17" s="29"/>
      <c r="B17" s="8"/>
      <c r="C17" s="8"/>
      <c r="D17" s="8"/>
      <c r="E17" s="11" t="n">
        <v>17</v>
      </c>
      <c r="F17" s="12" t="s">
        <v>1</v>
      </c>
      <c r="G17" s="13" t="n">
        <f aca="false">B8</f>
        <v>1</v>
      </c>
      <c r="H17" s="12" t="s">
        <v>2</v>
      </c>
      <c r="I17" s="27" t="n">
        <f aca="false">I12</f>
        <v>-0.696453778962363</v>
      </c>
      <c r="J17" s="14"/>
      <c r="K17" s="29"/>
      <c r="L17" s="8"/>
      <c r="M17" s="8"/>
      <c r="N17" s="8"/>
      <c r="O17" s="11" t="n">
        <v>17</v>
      </c>
      <c r="P17" s="12" t="s">
        <v>1</v>
      </c>
      <c r="Q17" s="13" t="n">
        <f aca="false">L8</f>
        <v>1</v>
      </c>
      <c r="R17" s="12" t="s">
        <v>2</v>
      </c>
      <c r="S17" s="28" t="n">
        <f aca="false">S12</f>
        <v>0.709414213562373</v>
      </c>
      <c r="T17" s="14"/>
      <c r="U17" s="8"/>
      <c r="V17" s="8"/>
      <c r="W17" s="8"/>
    </row>
    <row r="18" customFormat="false" ht="14.25" hidden="false" customHeight="true" outlineLevel="0" collapsed="false">
      <c r="A18" s="29"/>
      <c r="B18" s="8"/>
      <c r="C18" s="8"/>
      <c r="D18" s="8"/>
      <c r="E18" s="11" t="n">
        <v>18</v>
      </c>
      <c r="F18" s="12" t="s">
        <v>1</v>
      </c>
      <c r="G18" s="13" t="n">
        <f aca="false">B8+(2*C5)-C3</f>
        <v>1.01274060202494</v>
      </c>
      <c r="H18" s="12" t="s">
        <v>2</v>
      </c>
      <c r="I18" s="27" t="n">
        <f aca="false">B13-C7</f>
        <v>-0.7</v>
      </c>
      <c r="J18" s="14"/>
      <c r="K18" s="29"/>
      <c r="L18" s="8"/>
      <c r="M18" s="8"/>
      <c r="N18" s="8"/>
      <c r="O18" s="11" t="n">
        <v>18</v>
      </c>
      <c r="P18" s="12" t="s">
        <v>1</v>
      </c>
      <c r="Q18" s="13" t="n">
        <f aca="false">L8+(2*M5)-M3</f>
        <v>1.01882842712475</v>
      </c>
      <c r="R18" s="12" t="s">
        <v>2</v>
      </c>
      <c r="S18" s="28" t="n">
        <f aca="false">L13+M7</f>
        <v>0.7</v>
      </c>
      <c r="T18" s="14"/>
      <c r="U18" s="8"/>
      <c r="V18" s="8"/>
      <c r="W18" s="8"/>
    </row>
    <row r="19" customFormat="false" ht="14.25" hidden="false" customHeight="true" outlineLevel="0" collapsed="false">
      <c r="A19" s="29"/>
      <c r="B19" s="8"/>
      <c r="C19" s="8"/>
      <c r="D19" s="8"/>
      <c r="E19" s="11" t="n">
        <v>19</v>
      </c>
      <c r="F19" s="12" t="s">
        <v>1</v>
      </c>
      <c r="G19" s="13" t="n">
        <f aca="false">B7-C3-(2*C5)</f>
        <v>1.97274060202494</v>
      </c>
      <c r="H19" s="12" t="s">
        <v>2</v>
      </c>
      <c r="I19" s="27" t="n">
        <f aca="false">B13-C7</f>
        <v>-0.7</v>
      </c>
      <c r="J19" s="14"/>
      <c r="K19" s="29"/>
      <c r="L19" s="8"/>
      <c r="M19" s="8"/>
      <c r="N19" s="8"/>
      <c r="O19" s="11" t="n">
        <v>19</v>
      </c>
      <c r="P19" s="12" t="s">
        <v>1</v>
      </c>
      <c r="Q19" s="13" t="n">
        <f aca="false">L7-M3-(2*M5)</f>
        <v>1.97882842712475</v>
      </c>
      <c r="R19" s="12" t="s">
        <v>2</v>
      </c>
      <c r="S19" s="28" t="n">
        <f aca="false">L13+M7</f>
        <v>0.7</v>
      </c>
      <c r="T19" s="14"/>
      <c r="U19" s="8"/>
      <c r="V19" s="8"/>
      <c r="W19" s="8"/>
    </row>
    <row r="20" customFormat="false" ht="14.25" hidden="false" customHeight="true" outlineLevel="0" collapsed="false">
      <c r="A20" s="29"/>
      <c r="B20" s="8"/>
      <c r="C20" s="8"/>
      <c r="D20" s="8"/>
      <c r="E20" s="11" t="n">
        <v>20</v>
      </c>
      <c r="F20" s="12" t="s">
        <v>1</v>
      </c>
      <c r="G20" s="13" t="n">
        <f aca="false">B7</f>
        <v>2</v>
      </c>
      <c r="H20" s="12" t="s">
        <v>2</v>
      </c>
      <c r="I20" s="27" t="n">
        <f aca="false">I9</f>
        <v>-0.676453778962363</v>
      </c>
      <c r="J20" s="14"/>
      <c r="K20" s="29"/>
      <c r="L20" s="8"/>
      <c r="M20" s="8"/>
      <c r="N20" s="8"/>
      <c r="O20" s="11" t="n">
        <v>20</v>
      </c>
      <c r="P20" s="12" t="s">
        <v>1</v>
      </c>
      <c r="Q20" s="13" t="n">
        <f aca="false">L7</f>
        <v>2</v>
      </c>
      <c r="R20" s="12" t="s">
        <v>2</v>
      </c>
      <c r="S20" s="28" t="n">
        <f aca="false">S9</f>
        <v>0.689414213562373</v>
      </c>
      <c r="T20" s="14"/>
      <c r="U20" s="8"/>
      <c r="V20" s="8"/>
      <c r="W20" s="8"/>
    </row>
    <row r="21" customFormat="false" ht="14.25" hidden="false" customHeight="true" outlineLevel="0" collapsed="false">
      <c r="A21" s="29"/>
      <c r="B21" s="8"/>
      <c r="C21" s="8"/>
      <c r="D21" s="8"/>
      <c r="E21" s="11" t="n">
        <v>21</v>
      </c>
      <c r="F21" s="12" t="s">
        <v>1</v>
      </c>
      <c r="G21" s="13" t="n">
        <f aca="false">B7</f>
        <v>2</v>
      </c>
      <c r="H21" s="12" t="s">
        <v>2</v>
      </c>
      <c r="I21" s="13" t="n">
        <f aca="false">I8</f>
        <v>-0.273546221037637</v>
      </c>
      <c r="J21" s="14"/>
      <c r="K21" s="29"/>
      <c r="L21" s="8"/>
      <c r="M21" s="8"/>
      <c r="N21" s="8"/>
      <c r="O21" s="11" t="n">
        <v>21</v>
      </c>
      <c r="P21" s="12" t="s">
        <v>1</v>
      </c>
      <c r="Q21" s="13" t="n">
        <f aca="false">L7</f>
        <v>2</v>
      </c>
      <c r="R21" s="12" t="s">
        <v>2</v>
      </c>
      <c r="S21" s="13" t="n">
        <f aca="false">S8</f>
        <v>0.260585786437627</v>
      </c>
      <c r="T21" s="14"/>
      <c r="U21" s="8"/>
      <c r="V21" s="8"/>
      <c r="W21" s="8"/>
    </row>
    <row r="22" customFormat="false" ht="14.25" hidden="false" customHeight="true" outlineLevel="0" collapsed="false">
      <c r="A22" s="29"/>
      <c r="B22" s="8"/>
      <c r="C22" s="8"/>
      <c r="D22" s="8"/>
      <c r="E22" s="11" t="n">
        <v>22</v>
      </c>
      <c r="F22" s="12" t="s">
        <v>1</v>
      </c>
      <c r="G22" s="13" t="n">
        <f aca="false">G19</f>
        <v>1.97274060202494</v>
      </c>
      <c r="H22" s="12" t="s">
        <v>2</v>
      </c>
      <c r="I22" s="13" t="n">
        <f aca="false">B12</f>
        <v>-0.25</v>
      </c>
      <c r="J22" s="14"/>
      <c r="K22" s="29"/>
      <c r="L22" s="8"/>
      <c r="M22" s="8"/>
      <c r="N22" s="8"/>
      <c r="O22" s="11" t="n">
        <v>22</v>
      </c>
      <c r="P22" s="12" t="s">
        <v>1</v>
      </c>
      <c r="Q22" s="13" t="n">
        <f aca="false">Q19</f>
        <v>1.97882842712475</v>
      </c>
      <c r="R22" s="12" t="s">
        <v>2</v>
      </c>
      <c r="S22" s="13" t="n">
        <f aca="false">L12</f>
        <v>0.25</v>
      </c>
      <c r="T22" s="14"/>
      <c r="U22" s="8"/>
      <c r="V22" s="8"/>
      <c r="W22" s="8"/>
    </row>
    <row r="23" customFormat="false" ht="14.25" hidden="false" customHeight="true" outlineLevel="0" collapsed="false">
      <c r="A23" s="29"/>
      <c r="B23" s="8"/>
      <c r="C23" s="8"/>
      <c r="D23" s="8"/>
      <c r="E23" s="11" t="n">
        <v>23</v>
      </c>
      <c r="F23" s="12" t="s">
        <v>1</v>
      </c>
      <c r="G23" s="13" t="n">
        <f aca="false">G18</f>
        <v>1.01274060202494</v>
      </c>
      <c r="H23" s="12" t="s">
        <v>2</v>
      </c>
      <c r="I23" s="13" t="n">
        <f aca="false">B12</f>
        <v>-0.25</v>
      </c>
      <c r="J23" s="14"/>
      <c r="K23" s="29"/>
      <c r="L23" s="8"/>
      <c r="M23" s="8"/>
      <c r="N23" s="8"/>
      <c r="O23" s="11" t="n">
        <v>23</v>
      </c>
      <c r="P23" s="12" t="s">
        <v>1</v>
      </c>
      <c r="Q23" s="13" t="n">
        <f aca="false">Q18</f>
        <v>1.01882842712475</v>
      </c>
      <c r="R23" s="12" t="s">
        <v>2</v>
      </c>
      <c r="S23" s="13" t="n">
        <f aca="false">L12</f>
        <v>0.25</v>
      </c>
      <c r="T23" s="14"/>
      <c r="U23" s="8"/>
      <c r="V23" s="8"/>
      <c r="W23" s="8"/>
    </row>
    <row r="24" customFormat="false" ht="14.25" hidden="false" customHeight="true" outlineLevel="0" collapsed="false">
      <c r="A24" s="29"/>
      <c r="B24" s="8"/>
      <c r="C24" s="8"/>
      <c r="D24" s="8"/>
      <c r="E24" s="11" t="n">
        <v>24</v>
      </c>
      <c r="F24" s="12" t="s">
        <v>1</v>
      </c>
      <c r="G24" s="13" t="n">
        <f aca="false">B8</f>
        <v>1</v>
      </c>
      <c r="H24" s="12" t="s">
        <v>2</v>
      </c>
      <c r="I24" s="13" t="n">
        <f aca="false">I5</f>
        <v>-0.253546221037637</v>
      </c>
      <c r="J24" s="14"/>
      <c r="K24" s="29"/>
      <c r="L24" s="8"/>
      <c r="M24" s="8"/>
      <c r="N24" s="8"/>
      <c r="O24" s="11" t="n">
        <v>24</v>
      </c>
      <c r="P24" s="12" t="s">
        <v>1</v>
      </c>
      <c r="Q24" s="13" t="n">
        <f aca="false">L8</f>
        <v>1</v>
      </c>
      <c r="R24" s="12" t="s">
        <v>2</v>
      </c>
      <c r="S24" s="13" t="n">
        <f aca="false">S5</f>
        <v>0.240585786437627</v>
      </c>
      <c r="T24" s="14"/>
      <c r="U24" s="8"/>
      <c r="V24" s="8"/>
      <c r="W24" s="8"/>
    </row>
    <row r="25" customFormat="false" ht="14.25" hidden="false" customHeight="true" outlineLevel="0" collapsed="false">
      <c r="A25" s="30"/>
      <c r="B25" s="31"/>
      <c r="C25" s="31"/>
      <c r="D25" s="31"/>
      <c r="E25" s="31"/>
      <c r="F25" s="31"/>
      <c r="G25" s="31"/>
      <c r="H25" s="31"/>
      <c r="I25" s="31"/>
      <c r="J25" s="32"/>
      <c r="K25" s="30"/>
      <c r="L25" s="31"/>
      <c r="M25" s="31"/>
      <c r="N25" s="31"/>
      <c r="O25" s="31"/>
      <c r="P25" s="31"/>
      <c r="Q25" s="31"/>
      <c r="R25" s="31"/>
      <c r="S25" s="31"/>
      <c r="T25" s="32"/>
      <c r="U25" s="8"/>
      <c r="V25" s="8"/>
      <c r="W25" s="8"/>
    </row>
    <row r="26" customFormat="false" ht="14.25" hidden="false" customHeight="tru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customFormat="false" ht="14.25" hidden="false" customHeight="tru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customFormat="false" ht="14.25" hidden="false" customHeight="tru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customFormat="false" ht="14.25" hidden="false" customHeight="tru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</sheetData>
  <mergeCells count="14">
    <mergeCell ref="A1:B1"/>
    <mergeCell ref="K1:L1"/>
    <mergeCell ref="A2:B2"/>
    <mergeCell ref="K2:L2"/>
    <mergeCell ref="A3:B3"/>
    <mergeCell ref="K3:L3"/>
    <mergeCell ref="A4:B4"/>
    <mergeCell ref="K4:L4"/>
    <mergeCell ref="A5:B5"/>
    <mergeCell ref="K5:L5"/>
    <mergeCell ref="A6:B6"/>
    <mergeCell ref="K6:L6"/>
    <mergeCell ref="C8:D8"/>
    <mergeCell ref="M8:N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2018-03-22T15:38:20Z</dcterms:created>
  <dc:creator>Engineering2</dc:creator>
  <dc:description/>
  <dc:language>en-US</dc:language>
  <cp:lastModifiedBy/>
  <dcterms:modified xsi:type="dcterms:W3CDTF">2018-04-28T18:23:51Z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