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1.xml"/>
  <Override ContentType="application/vnd.openxmlformats-officedocument.spreadsheetml.worksheet+xml" PartName="/xl/worksheets/sheet3.xml"/>
  <Override ContentType="application/vnd.openxmlformats-officedocument.spreadsheetml.chartsheet+xml" PartName="/xl/chart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binary" PartName="/xl/metadata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inetpub\wwwroot\PruebasMinimalist\"/>
    </mc:Choice>
  </mc:AlternateContent>
  <xr:revisionPtr revIDLastSave="0" documentId="13_ncr:1_{AA95AB5B-B590-4EF7-A198-3385012219C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 1" sheetId="2" r:id="rId1"/>
    <sheet name="Programacion Semanal" sheetId="3" state="hidden" r:id="rId2"/>
    <sheet name="Grafica HH-Tns general" sheetId="4" state="hidden" r:id="rId3"/>
    <sheet name="Hoja1" sheetId="5" state="hidden" r:id="rId4"/>
    <sheet name="E08-17" sheetId="6" state="hidden" r:id="rId5"/>
    <sheet name="Graficas HH-TNS" sheetId="8" state="hidden" r:id="rId6"/>
    <sheet name="Sheet2" sheetId="9" state="hidden" r:id="rId7"/>
    <sheet name="Hoja2" sheetId="10" state="hidden" r:id="rId8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4" roundtripDataSignature="AMtx7mguvQMW++Er9TjPg0mSMBtGV9HMLg=="/>
    </ext>
  </extLst>
</workbook>
</file>

<file path=xl/sharedStrings.xml><?xml version="1.0" encoding="utf-8"?>
<sst xmlns="http://schemas.openxmlformats.org/spreadsheetml/2006/main" count="96" uniqueCount="96">
  <si>
    <t>Anio</t>
  </si>
  <si>
    <t>Mes</t>
  </si>
  <si>
    <t>IdProyecto</t>
  </si>
  <si>
    <t>Proyecto</t>
  </si>
  <si>
    <t>CuentasXCobrar</t>
  </si>
  <si>
    <t>CuentasXPagar</t>
  </si>
  <si>
    <t>Inventarios</t>
  </si>
  <si>
    <t>2021</t>
  </si>
  <si>
    <t>04</t>
  </si>
  <si>
    <t>CONTINENTAL LAS COLINAS</t>
  </si>
  <si>
    <t>05</t>
  </si>
  <si>
    <t>06</t>
  </si>
  <si>
    <t>07</t>
  </si>
  <si>
    <t>01</t>
  </si>
  <si>
    <t>DATA CENTERQRO</t>
  </si>
  <si>
    <t>02</t>
  </si>
  <si>
    <t>03</t>
  </si>
  <si>
    <t>PLANTA DE ALIMENTOS INTERPEC</t>
  </si>
  <si>
    <t>RIO ESCONDIDO 2</t>
  </si>
  <si>
    <t>Programacion Semana 9</t>
  </si>
  <si>
    <t>Conceptos</t>
  </si>
  <si>
    <t>FC01-16 CM-01</t>
  </si>
  <si>
    <t>FC01-16 CM-02</t>
  </si>
  <si>
    <t>FC01-16 CM-03</t>
  </si>
  <si>
    <t>E08-17</t>
  </si>
  <si>
    <t>E08-17 (Ductos)</t>
  </si>
  <si>
    <t>E08-18 ARMADURAS</t>
  </si>
  <si>
    <t>Totales</t>
  </si>
  <si>
    <t>Ingenieria Recibida( kg)</t>
  </si>
  <si>
    <t>Material Recibido (kg)</t>
  </si>
  <si>
    <t>Mezcla de Materiales (Kg)</t>
  </si>
  <si>
    <t>Producto Terminado (kg)</t>
  </si>
  <si>
    <t>Por Fabricar (kg)</t>
  </si>
  <si>
    <t>Personal Asignado</t>
  </si>
  <si>
    <t>HH/Tons Teorico</t>
  </si>
  <si>
    <t>HH/Tons Real Prog. (Sem 24)</t>
  </si>
  <si>
    <t>Programable x semana</t>
  </si>
  <si>
    <t>Dias de Semana Considerados</t>
  </si>
  <si>
    <t>Semana 9</t>
  </si>
  <si>
    <t>Tns Programadas (Sem Actual)</t>
  </si>
  <si>
    <t>Liberado Real Semanal (Tns)</t>
  </si>
  <si>
    <t xml:space="preserve">HH/Tons  Prog. (Sem Actual)</t>
  </si>
  <si>
    <t>HH/Tons Real Semanal (Sem Actual)</t>
  </si>
  <si>
    <t>Remanente Tns</t>
  </si>
  <si>
    <t>Semana 12</t>
  </si>
  <si>
    <t>Semana 11</t>
  </si>
  <si>
    <t>Semana 10</t>
  </si>
  <si>
    <t>Tns Programadas (Sem )</t>
  </si>
  <si>
    <t xml:space="preserve">HH/Tons  Prog. (Sem 24 )</t>
  </si>
  <si>
    <t>HH/Tons Real Semanal (Sem 24)</t>
  </si>
  <si>
    <t xml:space="preserve">HH/Tons  Prog. (Sem 23 )</t>
  </si>
  <si>
    <t>HH/Tons Real Semanal (Sem 23)</t>
  </si>
  <si>
    <t>PERSONAL</t>
  </si>
  <si>
    <t>HH</t>
  </si>
  <si>
    <t>Estructural</t>
  </si>
  <si>
    <t>Semana 5</t>
  </si>
  <si>
    <t>Semana 6</t>
  </si>
  <si>
    <t>Ductos</t>
  </si>
  <si>
    <t>Objetivo</t>
  </si>
  <si>
    <t>550 Ton Mes</t>
  </si>
  <si>
    <t>DIA 1</t>
  </si>
  <si>
    <t>ALSA 1</t>
  </si>
  <si>
    <t>ALSA 2</t>
  </si>
  <si>
    <t>EDY Ductos</t>
  </si>
  <si>
    <t>EDY Estructural</t>
  </si>
  <si>
    <t>TEO</t>
  </si>
  <si>
    <t>GIL</t>
  </si>
  <si>
    <t>MARIO</t>
  </si>
  <si>
    <t>BETO</t>
  </si>
  <si>
    <t>LUCIO V.</t>
  </si>
  <si>
    <t xml:space="preserve">Produccion x Grupos </t>
  </si>
  <si>
    <t>Proyectos Programados</t>
  </si>
  <si>
    <t>Otros Proyectos</t>
  </si>
  <si>
    <t>Area</t>
  </si>
  <si>
    <t>Peso</t>
  </si>
  <si>
    <t>E01-15</t>
  </si>
  <si>
    <t>ALSA</t>
  </si>
  <si>
    <t>E26-15</t>
  </si>
  <si>
    <t>E03-16</t>
  </si>
  <si>
    <t>M04-16</t>
  </si>
  <si>
    <t>E25-15</t>
  </si>
  <si>
    <t>M05-16</t>
  </si>
  <si>
    <t>ALSA 4</t>
  </si>
  <si>
    <t>TOTAL</t>
  </si>
  <si>
    <t>HABILITADO</t>
  </si>
  <si>
    <t>JOIST</t>
  </si>
  <si>
    <t>AC-42 Benjamin</t>
  </si>
  <si>
    <t>AC-48 Bracamontes</t>
  </si>
  <si>
    <t>AC-56 Jose Luis</t>
  </si>
  <si>
    <t>AC-57 Teo</t>
  </si>
  <si>
    <t>Semana</t>
  </si>
  <si>
    <t>Real</t>
  </si>
  <si>
    <t>NAVA</t>
  </si>
  <si>
    <t>JLBANDA</t>
  </si>
  <si>
    <t>COMPARATIVOS ALSA/CONTRATISTAS</t>
  </si>
  <si>
    <t>CONTRATISTAS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</si>
</sst>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yy"/>
    <numFmt numFmtId="165" formatCode="_-* #,##0.00_-;\-* #,##0.00_-;_-* &quot;-&quot;??_-;_-@"/>
    <numFmt numFmtId="166" formatCode="yyyy\.mm"/>
    <numFmt numFmtId="167" formatCode="_-* #,##0_-;\-* #,##0_-;_-* &quot;-&quot;??_-;_-@"/>
  </numFmts>
  <fonts count="16">
    <font>
      <sz val="11"/>
      <color theme="1"/>
      <name val="Arial"/>
    </font>
    <font>
      <sz val="11"/>
      <color theme="0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color rgb="FFF2DBDB"/>
      <name val="Calibri"/>
    </font>
    <font>
      <sz val="11"/>
      <name val="Arial"/>
    </font>
    <font>
      <b/>
      <sz val="10"/>
      <color theme="0"/>
      <name val="Calibri"/>
    </font>
    <font>
      <sz val="10"/>
      <color rgb="FF000000"/>
      <name val="Calibri"/>
    </font>
    <font>
      <b/>
      <sz val="11"/>
      <color theme="0"/>
      <name val="Calibri"/>
    </font>
    <font>
      <sz val="11"/>
      <color theme="1"/>
      <name val="Calibri"/>
    </font>
    <font>
      <sz val="16"/>
      <color theme="1"/>
      <name val="Calibri"/>
    </font>
    <font>
      <b/>
      <i/>
      <sz val="12"/>
      <color theme="1"/>
      <name val="Calibri"/>
    </font>
    <font>
      <b/>
      <sz val="11"/>
      <color rgb="FF000000"/>
      <name val="Calibri"/>
    </font>
    <font>
      <sz val="12"/>
      <color theme="1"/>
      <name val="Calibri"/>
    </font>
    <font>
      <b/>
      <sz val="10"/>
      <color rgb="FF000000"/>
      <name val="Calibri"/>
    </font>
    <font>
      <u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53734"/>
        <bgColor rgb="FF953734"/>
      </patternFill>
    </fill>
    <fill>
      <patternFill patternType="solid">
        <fgColor rgb="FF366092"/>
        <bgColor rgb="FF366092"/>
      </patternFill>
    </fill>
    <fill>
      <patternFill patternType="solid">
        <fgColor rgb="FFEDEEE8"/>
        <bgColor rgb="FFEDEEE8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800000"/>
        <bgColor rgb="FF800000"/>
      </patternFill>
    </fill>
    <fill>
      <patternFill patternType="solid">
        <fgColor rgb="FFB4C6E7"/>
        <bgColor rgb="FFB4C6E7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">
    <xf numFmtId="0" applyNumberFormat="1" fontId="0" applyFont="1" fillId="0" applyFill="1" borderId="0" applyBorder="1" xfId="0" applyProtection="1"/>
    <xf numFmtId="0" applyNumberFormat="1" fontId="6" applyFont="1" fillId="3" applyFill="1" borderId="3" applyBorder="1" xfId="0" applyProtection="1" applyAlignment="1">
      <alignment horizontal="center" vertical="center"/>
    </xf>
    <xf numFmtId="9" applyNumberFormat="1" fontId="2" applyFont="1" fillId="0" applyFill="1" borderId="0" applyBorder="1" xfId="0" applyProtection="1"/>
    <xf numFmtId="3" applyNumberFormat="1" fontId="2" applyFont="1" fillId="0" applyFill="1" borderId="0" applyBorder="1" xfId="0" applyProtection="1"/>
    <xf numFmtId="0" applyNumberFormat="1" fontId="2" applyFont="1" fillId="0" applyFill="1" borderId="0" applyBorder="1" xfId="0" applyProtection="1" applyAlignment="1">
      <alignment horizontal="left"/>
    </xf>
    <xf numFmtId="164" applyNumberFormat="1" fontId="2" applyFont="1" fillId="0" applyFill="1" borderId="0" applyBorder="1" xfId="0" applyProtection="1"/>
    <xf numFmtId="0" applyNumberFormat="1" fontId="11" applyFont="1" fillId="6" applyFill="1" borderId="5" applyBorder="1" xfId="0" applyProtection="1" applyAlignment="1">
      <alignment horizontal="center" vertical="center" wrapText="1"/>
    </xf>
    <xf numFmtId="0" applyNumberFormat="1" fontId="8" applyFont="1" fillId="7" applyFill="1" borderId="5" applyBorder="1" xfId="0" applyProtection="1" applyAlignment="1">
      <alignment horizontal="center" vertical="center" wrapText="1"/>
    </xf>
    <xf numFmtId="0" applyNumberFormat="1" fontId="12" applyFont="1" fillId="8" applyFill="1" borderId="9" applyBorder="1" xfId="0" applyProtection="1" applyAlignment="1">
      <alignment horizontal="center" vertical="center"/>
    </xf>
    <xf numFmtId="167" applyNumberFormat="1" fontId="2" applyFont="1" fillId="5" applyFill="1" borderId="10" applyBorder="1" xfId="0" applyProtection="1"/>
    <xf numFmtId="4" applyNumberFormat="1" fontId="2" applyFont="1" fillId="5" applyFill="1" borderId="10" applyBorder="1" xfId="0" applyProtection="1"/>
    <xf numFmtId="167" applyNumberFormat="1" fontId="2" applyFont="1" fillId="6" applyFill="1" borderId="11" applyBorder="1" xfId="0" applyProtection="1"/>
    <xf numFmtId="4" applyNumberFormat="1" fontId="2" applyFont="1" fillId="0" applyFill="1" borderId="0" applyBorder="1" xfId="0" applyProtection="1"/>
    <xf numFmtId="0" applyNumberFormat="1" fontId="12" applyFont="1" fillId="8" applyFill="1" borderId="12" applyBorder="1" xfId="0" applyProtection="1" applyAlignment="1">
      <alignment horizontal="center" vertical="center"/>
    </xf>
    <xf numFmtId="167" applyNumberFormat="1" fontId="2" applyFont="1" fillId="0" applyFill="1" borderId="13" applyBorder="1" xfId="0" applyProtection="1"/>
    <xf numFmtId="0" applyNumberFormat="1" fontId="2" applyFont="1" fillId="0" applyFill="1" borderId="13" applyBorder="1" xfId="0" applyProtection="1"/>
    <xf numFmtId="167" applyNumberFormat="1" fontId="2" applyFont="1" fillId="0" applyFill="1" borderId="14" applyBorder="1" xfId="0" applyProtection="1"/>
    <xf numFmtId="3" applyNumberFormat="1" fontId="2" applyFont="1" fillId="6" applyFill="1" borderId="18" applyBorder="1" xfId="0" applyProtection="1" applyAlignment="1">
      <alignment vertical="center"/>
    </xf>
    <xf numFmtId="167" applyNumberFormat="1" fontId="2" applyFont="1" fillId="6" applyFill="1" borderId="14" applyBorder="1" xfId="0" applyProtection="1"/>
    <xf numFmtId="167" applyNumberFormat="1" fontId="2" applyFont="1" fillId="0" applyFill="1" borderId="19" applyBorder="1" xfId="0" applyProtection="1"/>
    <xf numFmtId="0" applyNumberFormat="1" fontId="2" applyFont="1" fillId="0" applyFill="1" borderId="19" applyBorder="1" xfId="0" applyProtection="1"/>
    <xf numFmtId="167" applyNumberFormat="1" fontId="2" applyFont="1" fillId="5" applyFill="1" borderId="20" applyBorder="1" xfId="0" applyProtection="1"/>
    <xf numFmtId="167" applyNumberFormat="1" fontId="2" applyFont="1" fillId="0" applyFill="1" borderId="20" applyBorder="1" xfId="0" applyProtection="1"/>
    <xf numFmtId="165" applyNumberFormat="1" fontId="2" applyFont="1" fillId="0" applyFill="1" borderId="20" applyBorder="1" xfId="0" applyProtection="1"/>
    <xf numFmtId="4" applyNumberFormat="1" fontId="2" applyFont="1" fillId="5" applyFill="1" borderId="20" applyBorder="1" xfId="0" applyProtection="1"/>
    <xf numFmtId="167" applyNumberFormat="1" fontId="2" applyFont="1" fillId="6" applyFill="1" borderId="20" applyBorder="1" xfId="0" applyProtection="1"/>
    <xf numFmtId="165" applyNumberFormat="1" fontId="2" applyFont="1" fillId="6" applyFill="1" borderId="20" applyBorder="1" xfId="0" applyProtection="1"/>
    <xf numFmtId="0" applyNumberFormat="1" fontId="12" applyFont="1" fillId="8" applyFill="1" borderId="22" applyBorder="1" xfId="0" applyProtection="1" applyAlignment="1">
      <alignment horizontal="center" vertical="center"/>
    </xf>
    <xf numFmtId="165" applyNumberFormat="1" fontId="2" applyFont="1" fillId="6" applyFill="1" borderId="23" applyBorder="1" xfId="0" applyProtection="1"/>
    <xf numFmtId="167" applyNumberFormat="1" fontId="2" applyFont="1" fillId="6" applyFill="1" borderId="24" applyBorder="1" xfId="0" applyProtection="1"/>
    <xf numFmtId="0" applyNumberFormat="1" fontId="9" applyFont="1" fillId="0" applyFill="1" borderId="0" applyBorder="1" xfId="0" applyProtection="1"/>
    <xf numFmtId="0" applyNumberFormat="1" fontId="12" applyFont="1" fillId="8" applyFill="1" borderId="25" applyBorder="1" xfId="0" applyProtection="1" applyAlignment="1">
      <alignment horizontal="center" vertical="center"/>
    </xf>
    <xf numFmtId="165" applyNumberFormat="1" fontId="2" applyFont="1" fillId="6" applyFill="1" borderId="10" applyBorder="1" xfId="0" applyProtection="1" applyAlignment="1">
      <alignment horizontal="center" vertical="center"/>
    </xf>
    <xf numFmtId="165" applyNumberFormat="1" fontId="2" applyFont="1" fillId="6" applyFill="1" borderId="14" applyBorder="1" xfId="0" applyProtection="1" applyAlignment="1">
      <alignment horizontal="center" vertical="center"/>
    </xf>
    <xf numFmtId="0" applyNumberFormat="1" fontId="8" applyFont="1" fillId="7" applyFill="1" borderId="26" applyBorder="1" xfId="0" applyProtection="1" applyAlignment="1">
      <alignment horizontal="center" vertical="center" wrapText="1"/>
    </xf>
    <xf numFmtId="0" applyNumberFormat="1" fontId="12" applyFont="1" fillId="8" applyFill="1" borderId="27" applyBorder="1" xfId="0" applyProtection="1" applyAlignment="1">
      <alignment horizontal="center" vertical="center"/>
    </xf>
    <xf numFmtId="165" applyNumberFormat="1" fontId="2" applyFont="1" fillId="0" applyFill="1" borderId="20" applyBorder="1" xfId="0" applyProtection="1" applyAlignment="1">
      <alignment horizontal="center" vertical="center"/>
    </xf>
    <xf numFmtId="16" applyNumberFormat="1" fontId="2" applyFont="1" fillId="0" applyFill="1" borderId="0" applyBorder="1" xfId="0" applyProtection="1"/>
    <xf numFmtId="165" applyNumberFormat="1" fontId="2" applyFont="1" fillId="5" applyFill="1" borderId="20" applyBorder="1" xfId="0" applyProtection="1" applyAlignment="1">
      <alignment horizontal="center" vertical="center"/>
    </xf>
    <xf numFmtId="165" applyNumberFormat="1" fontId="2" applyFont="1" fillId="5" applyFill="1" borderId="28" applyBorder="1" xfId="0" applyProtection="1" applyAlignment="1">
      <alignment horizontal="center" vertical="center"/>
    </xf>
    <xf numFmtId="165" applyNumberFormat="1" fontId="2" applyFont="1" fillId="0" applyFill="1" borderId="0" applyBorder="1" xfId="0" applyProtection="1"/>
    <xf numFmtId="165" applyNumberFormat="1" fontId="2" applyFont="1" fillId="0" applyFill="1" borderId="29" applyBorder="1" xfId="0" applyProtection="1" applyAlignment="1">
      <alignment horizontal="center" vertical="center"/>
    </xf>
    <xf numFmtId="165" applyNumberFormat="1" fontId="2" applyFont="1" fillId="0" applyFill="1" borderId="14" applyBorder="1" xfId="0" applyProtection="1" applyAlignment="1">
      <alignment horizontal="center" vertical="center"/>
    </xf>
    <xf numFmtId="0" applyNumberFormat="1" fontId="3" applyFont="1" fillId="3" applyFill="1" borderId="26" applyBorder="1" xfId="0" applyProtection="1"/>
    <xf numFmtId="165" applyNumberFormat="1" fontId="2" applyFont="1" fillId="6" applyFill="1" borderId="20" applyBorder="1" xfId="0" applyProtection="1" applyAlignment="1">
      <alignment horizontal="center" vertical="center"/>
    </xf>
    <xf numFmtId="165" applyNumberFormat="1" fontId="2" applyFont="1" fillId="6" applyFill="1" borderId="28" applyBorder="1" xfId="0" applyProtection="1"/>
    <xf numFmtId="0" applyNumberFormat="1" fontId="12" applyFont="1" fillId="8" applyFill="1" borderId="30" applyBorder="1" xfId="0" applyProtection="1" applyAlignment="1">
      <alignment horizontal="center" vertical="center"/>
    </xf>
    <xf numFmtId="165" applyNumberFormat="1" fontId="2" applyFont="1" fillId="6" applyFill="1" borderId="23" applyBorder="1" xfId="0" applyProtection="1" applyAlignment="1">
      <alignment horizontal="center" vertical="center"/>
    </xf>
    <xf numFmtId="0" applyNumberFormat="1" fontId="2" applyFont="1" fillId="0" applyFill="1" borderId="0" applyBorder="1" xfId="0" applyProtection="1" applyAlignment="1">
      <alignment horizontal="center" vertical="center" textRotation="90"/>
    </xf>
    <xf numFmtId="0" applyNumberFormat="1" fontId="1" applyFont="1" fillId="0" applyFill="1" borderId="0" applyBorder="1" xfId="0" applyProtection="1" applyAlignment="1">
      <alignment horizontal="center" vertical="center" textRotation="90"/>
    </xf>
    <xf numFmtId="0" applyNumberFormat="1" fontId="2" applyFont="1" fillId="5" applyFill="1" borderId="26" applyBorder="1" xfId="0" applyProtection="1"/>
    <xf numFmtId="1" applyNumberFormat="1" fontId="2" applyFont="1" fillId="5" applyFill="1" borderId="26" applyBorder="1" xfId="0" applyProtection="1"/>
    <xf numFmtId="1" applyNumberFormat="1" fontId="2" applyFont="1" fillId="0" applyFill="1" borderId="0" applyBorder="1" xfId="0" applyProtection="1"/>
    <xf numFmtId="0" applyNumberFormat="1" fontId="6" applyFont="1" fillId="3" applyFill="1" borderId="3" applyBorder="1" xfId="0" applyProtection="1" applyAlignment="1">
      <alignment horizontal="left" vertical="center"/>
    </xf>
    <xf numFmtId="0" applyNumberFormat="1" fontId="7" applyFont="1" fillId="4" applyFill="1" borderId="3" applyBorder="1" xfId="0" applyProtection="1" applyAlignment="1">
      <alignment horizontal="left" vertical="center"/>
    </xf>
    <xf numFmtId="4" applyNumberFormat="1" fontId="7" applyFont="1" fillId="4" applyFill="1" borderId="3" applyBorder="1" xfId="0" applyProtection="1" applyAlignment="1">
      <alignment horizontal="right" vertical="center"/>
    </xf>
    <xf numFmtId="0" applyNumberFormat="1" fontId="7" applyFont="1" fillId="0" applyFill="1" borderId="21" applyBorder="1" xfId="0" applyProtection="1" applyAlignment="1">
      <alignment vertical="center"/>
    </xf>
    <xf numFmtId="165" applyNumberFormat="1" fontId="7" applyFont="1" fillId="0" applyFill="1" borderId="32" applyBorder="1" xfId="0" applyProtection="1" applyAlignment="1">
      <alignment horizontal="right" vertical="center"/>
    </xf>
    <xf numFmtId="165" applyNumberFormat="1" fontId="6" applyFont="1" fillId="3" applyFill="1" borderId="3" applyBorder="1" xfId="0" applyProtection="1" applyAlignment="1">
      <alignment horizontal="center" vertical="center"/>
    </xf>
    <xf numFmtId="0" applyNumberFormat="1" fontId="10" applyFont="1" fillId="0" applyFill="1" borderId="4" applyBorder="1" xfId="0" applyProtection="1" applyAlignment="1">
      <alignment horizontal="center" vertical="center" textRotation="90"/>
    </xf>
    <xf numFmtId="0" applyNumberFormat="1" fontId="5" applyFont="1" fillId="0" applyFill="1" borderId="8" applyBorder="1" xfId="0" applyProtection="1"/>
    <xf numFmtId="0" applyNumberFormat="1" fontId="5" applyFont="1" fillId="0" applyFill="1" borderId="21" applyBorder="1" xfId="0" applyProtection="1"/>
    <xf numFmtId="0" applyNumberFormat="1" fontId="8" applyFont="1" fillId="7" applyFill="1" borderId="6" applyBorder="1" xfId="0" applyProtection="1" applyAlignment="1">
      <alignment horizontal="center" vertical="center" wrapText="1"/>
    </xf>
    <xf numFmtId="0" applyNumberFormat="1" fontId="5" applyFont="1" fillId="0" applyFill="1" borderId="7" applyBorder="1" xfId="0" applyProtection="1"/>
    <xf numFmtId="3" applyNumberFormat="1" fontId="2" applyFont="1" fillId="6" applyFill="1" borderId="15" applyBorder="1" xfId="0" applyProtection="1" applyAlignment="1">
      <alignment horizontal="center" vertical="center"/>
    </xf>
    <xf numFmtId="0" applyNumberFormat="1" fontId="5" applyFont="1" fillId="0" applyFill="1" borderId="16" applyBorder="1" xfId="0" applyProtection="1"/>
    <xf numFmtId="0" applyNumberFormat="1" fontId="5" applyFont="1" fillId="0" applyFill="1" borderId="17" applyBorder="1" xfId="0" applyProtection="1"/>
    <xf numFmtId="0" applyNumberFormat="1" fontId="13" applyFont="1" fillId="0" applyFill="1" borderId="4" applyBorder="1" xfId="0" applyProtection="1" applyAlignment="1">
      <alignment horizontal="center" vertical="center" textRotation="90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/>
    <xf numFmtId="0" applyNumberFormat="1" fontId="4" applyFont="1" fillId="2" applyFill="1" borderId="1" applyBorder="1" xfId="0" applyProtection="1" applyAlignment="1">
      <alignment horizontal="center"/>
    </xf>
    <xf numFmtId="0" applyNumberFormat="1" fontId="5" applyFont="1" fillId="0" applyFill="1" borderId="2" applyBorder="1" xfId="0" applyProtection="1"/>
    <xf numFmtId="0" applyNumberFormat="1" fontId="2" applyFont="1" fillId="0" applyFill="1" borderId="31" applyBorder="1" xfId="0" applyProtection="1" applyAlignment="1">
      <alignment horizontal="center"/>
    </xf>
    <xf numFmtId="0" applyNumberFormat="1" fontId="5" applyFont="1" fillId="0" applyFill="1" borderId="31" applyBorder="1" xfId="0" applyProtection="1"/>
    <xf numFmtId="0" applyNumberFormat="1" fontId="14" applyFont="1" fillId="0" applyFill="1" borderId="0" applyBorder="1" xfId="0" applyProtection="1" applyAlignment="1">
      <alignment horizontal="center" vertical="center"/>
    </xf>
    <xf numFmtId="0" applyNumberFormat="1" fontId="15" applyFont="1" fillId="0" applyFill="1" borderId="0" applyBorder="1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6.xml"/><Relationship Id="rId1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5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15" Type="http://schemas.openxmlformats.org/officeDocument/2006/relationships/theme" Target="theme/theme1.xml"/><Relationship Id="rId4" Type="http://schemas.openxmlformats.org/officeDocument/2006/relationships/worksheet" Target="worksheets/sheet3.xml"/><Relationship Id="rId14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sz="1600" b="1" i="0">
                <a:solidFill>
                  <a:schemeClr val="lt1"/>
                </a:solidFill>
                <a:latin typeface="+mn-lt"/>
              </a:rPr>
              <a:t>Grafica de Comportamieno de HH / Tonelada Abril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DF3-45CC-A145-0178C445853D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6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DF3-45CC-A145-0178C4458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207688"/>
        <c:axId val="908151231"/>
      </c:lineChart>
      <c:catAx>
        <c:axId val="258207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MX"/>
          </a:p>
        </c:txPr>
        <c:crossAx val="908151231"/>
        <c:crosses val="autoZero"/>
        <c:auto val="1"/>
        <c:lblAlgn val="ctr"/>
        <c:lblOffset val="100"/>
        <c:noMultiLvlLbl val="1"/>
      </c:catAx>
      <c:valAx>
        <c:axId val="908151231"/>
        <c:scaling>
          <c:orientation val="minMax"/>
          <c:min val="4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chemeClr val="lt1"/>
                    </a:solidFill>
                    <a:latin typeface="+mn-lt"/>
                  </a:defRPr>
                </a:pPr>
                <a:r>
                  <a:rPr sz="1200" b="1" i="0">
                    <a:solidFill>
                      <a:schemeClr val="lt1"/>
                    </a:solidFill>
                    <a:latin typeface="+mn-lt"/>
                  </a:rPr>
                  <a:t>HH / Tonleada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MX"/>
          </a:p>
        </c:txPr>
        <c:crossAx val="258207688"/>
        <c:crosses val="autoZero"/>
        <c:crossBetween val="between"/>
      </c:valAx>
    </c:plotArea>
    <c:plotVisOnly val="1"/>
    <c:dispBlanksAs val="zero"/>
    <c:showDLblsOverMax val="1"/>
  </c:chart>
  <c:spPr>
    <a:solidFill>
      <a:schemeClr val="dk1"/>
    </a:solidFill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chemeClr val="lt1"/>
                </a:solidFill>
                <a:latin typeface="+mn-lt"/>
              </a:defRPr>
            </a:pPr>
            <a:r>
              <a:rPr sz="1400" b="1" i="0">
                <a:solidFill>
                  <a:schemeClr val="lt1"/>
                </a:solidFill>
                <a:latin typeface="+mn-lt"/>
              </a:rPr>
              <a:t>Proyecto E08-17 Estructura Seguimiento HH/Tns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67342988612716"/>
          <c:y val="0.10906029961867351"/>
          <c:w val="0.79882122591950422"/>
          <c:h val="0.7194664293600711"/>
        </c:manualLayout>
      </c:layout>
      <c:lineChart>
        <c:grouping val="standard"/>
        <c:varyColors val="1"/>
        <c:ser>
          <c:idx val="0"/>
          <c:order val="0"/>
          <c:tx>
            <c:v>HH/Tns. Prog.</c:v>
          </c:tx>
          <c:spPr>
            <a:ln w="19050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'Programacion Semanal'!$E$69</c:f>
              <c:strCache>
                <c:ptCount val="1"/>
                <c:pt idx="0">
                  <c:v>Semana 9</c:v>
                </c:pt>
              </c:strCache>
            </c:strRef>
          </c:cat>
          <c:val>
            <c:numRef>
              <c:f>'Programacion Semanal'!$E$57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F1D-43D8-91DD-5BF8C73D014B}"/>
            </c:ext>
          </c:extLst>
        </c:ser>
        <c:ser>
          <c:idx val="1"/>
          <c:order val="1"/>
          <c:tx>
            <c:v>real</c:v>
          </c:tx>
          <c:spPr>
            <a:ln w="19050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'Programacion Semanal'!$E$69</c:f>
              <c:strCache>
                <c:ptCount val="1"/>
                <c:pt idx="0">
                  <c:v>Semana 9</c:v>
                </c:pt>
              </c:strCache>
            </c:strRef>
          </c:cat>
          <c:val>
            <c:numRef>
              <c:f>'Programacion Semanal'!$E$46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F1D-43D8-91DD-5BF8C73D014B}"/>
            </c:ext>
          </c:extLst>
        </c:ser>
        <c:ser>
          <c:idx val="2"/>
          <c:order val="2"/>
          <c:tx>
            <c:v>Teorico</c:v>
          </c:tx>
          <c:spPr>
            <a:ln w="19050" cmpd="sng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'Programacion Semanal'!$E$69</c:f>
              <c:strCache>
                <c:ptCount val="1"/>
                <c:pt idx="0">
                  <c:v>Semana 9</c:v>
                </c:pt>
              </c:strCache>
            </c:strRef>
          </c:cat>
          <c:val>
            <c:numRef>
              <c:f>'Programacion Semanal'!$E$23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F1D-43D8-91DD-5BF8C73D014B}"/>
            </c:ext>
          </c:extLst>
        </c:ser>
        <c:ser>
          <c:idx val="3"/>
          <c:order val="3"/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strRef>
              <c:f>'Programacion Semanal'!$E$69</c:f>
              <c:strCache>
                <c:ptCount val="1"/>
                <c:pt idx="0">
                  <c:v>Semana 9</c:v>
                </c:pt>
              </c:strCache>
            </c:strRef>
          </c:cat>
          <c:val>
            <c:numRef>
              <c:f>'Programacion Semanal'!$K$74</c:f>
              <c:numCache>
                <c:formatCode>_-* #,##0.00_-;\-* #,##0.00_-;_-* "-"??_-;_-@</c:formatCode>
                <c:ptCount val="1"/>
                <c:pt idx="0">
                  <c:v>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3F1D-43D8-91DD-5BF8C73D014B}"/>
            </c:ext>
          </c:extLst>
        </c:ser>
        <c:ser>
          <c:idx val="4"/>
          <c:order val="4"/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cat>
            <c:strRef>
              <c:f>'Programacion Semanal'!$E$69</c:f>
              <c:strCache>
                <c:ptCount val="1"/>
                <c:pt idx="0">
                  <c:v>Semana 9</c:v>
                </c:pt>
              </c:strCache>
            </c:strRef>
          </c:cat>
          <c:val>
            <c:numRef>
              <c:f>'Programacion Semanal'!$K$62</c:f>
              <c:numCache>
                <c:formatCode>_-* #,##0.00_-;\-* #,##0.00_-;_-* "-"??_-;_-@</c:formatCode>
                <c:ptCount val="1"/>
                <c:pt idx="0">
                  <c:v>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3F1D-43D8-91DD-5BF8C73D014B}"/>
            </c:ext>
          </c:extLst>
        </c:ser>
        <c:ser>
          <c:idx val="5"/>
          <c:order val="5"/>
          <c:spPr>
            <a:ln cmpd="sng">
              <a:solidFill>
                <a:srgbClr val="F79646"/>
              </a:solidFill>
            </a:ln>
          </c:spPr>
          <c:marker>
            <c:symbol val="none"/>
          </c:marker>
          <c:cat>
            <c:strRef>
              <c:f>'Programacion Semanal'!$E$69</c:f>
              <c:strCache>
                <c:ptCount val="1"/>
                <c:pt idx="0">
                  <c:v>Semana 9</c:v>
                </c:pt>
              </c:strCache>
            </c:strRef>
          </c:cat>
          <c:val>
            <c:numRef>
              <c:f>'Programacion Semanal'!$K$51</c:f>
              <c:numCache>
                <c:formatCode>_-* #,##0.00_-;\-* #,##0.00_-;_-* "-"??_-;_-@</c:formatCode>
                <c:ptCount val="1"/>
                <c:pt idx="0">
                  <c:v>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3F1D-43D8-91DD-5BF8C73D014B}"/>
            </c:ext>
          </c:extLst>
        </c:ser>
        <c:ser>
          <c:idx val="6"/>
          <c:order val="6"/>
          <c:spPr>
            <a:ln cmpd="sng">
              <a:solidFill>
                <a:srgbClr val="84A7D1"/>
              </a:solidFill>
            </a:ln>
          </c:spPr>
          <c:marker>
            <c:symbol val="none"/>
          </c:marker>
          <c:cat>
            <c:strRef>
              <c:f>'Programacion Semanal'!$E$69</c:f>
              <c:strCache>
                <c:ptCount val="1"/>
                <c:pt idx="0">
                  <c:v>Semana 9</c:v>
                </c:pt>
              </c:strCache>
            </c:strRef>
          </c:cat>
          <c:val>
            <c:numRef>
              <c:f>'Programacion Semanal'!$K$28</c:f>
              <c:numCache>
                <c:formatCode>_-* #,##0.00_-;\-* #,##0.00_-;_-* "-"??_-;_-@</c:formatCode>
                <c:ptCount val="1"/>
                <c:pt idx="0">
                  <c:v>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3F1D-43D8-91DD-5BF8C73D014B}"/>
            </c:ext>
          </c:extLst>
        </c:ser>
        <c:ser>
          <c:idx val="7"/>
          <c:order val="7"/>
          <c:spPr>
            <a:ln cmpd="sng">
              <a:solidFill>
                <a:srgbClr val="D38582"/>
              </a:solidFill>
            </a:ln>
          </c:spPr>
          <c:marker>
            <c:symbol val="none"/>
          </c:marker>
          <c:cat>
            <c:strRef>
              <c:f>'Programacion Semanal'!$E$69</c:f>
              <c:strCache>
                <c:ptCount val="1"/>
                <c:pt idx="0">
                  <c:v>Semana 9</c:v>
                </c:pt>
              </c:strCache>
            </c:strRef>
          </c:cat>
          <c:val>
            <c:numRef>
              <c:f>'Programacion Semanal'!$K$76</c:f>
              <c:numCache>
                <c:formatCode>_-* #,##0.00_-;\-* #,##0.00_-;_-* "-"??_-;_-@</c:formatCode>
                <c:ptCount val="1"/>
                <c:pt idx="0">
                  <c:v>1147.1683106225873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3F1D-43D8-91DD-5BF8C73D014B}"/>
            </c:ext>
          </c:extLst>
        </c:ser>
        <c:ser>
          <c:idx val="8"/>
          <c:order val="8"/>
          <c:spPr>
            <a:ln cmpd="sng">
              <a:solidFill>
                <a:srgbClr val="B9CF8B"/>
              </a:solidFill>
            </a:ln>
          </c:spPr>
          <c:marker>
            <c:symbol val="none"/>
          </c:marker>
          <c:cat>
            <c:strRef>
              <c:f>'Programacion Semanal'!$E$69</c:f>
              <c:strCache>
                <c:ptCount val="1"/>
                <c:pt idx="0">
                  <c:v>Semana 9</c:v>
                </c:pt>
              </c:strCache>
            </c:strRef>
          </c:cat>
          <c:val>
            <c:numRef>
              <c:f>'Programacion Semanal'!$K$64</c:f>
              <c:numCache>
                <c:formatCode>_-* #,##0.00_-;\-* #,##0.00_-;_-* "-"??_-;_-@</c:formatCode>
                <c:ptCount val="1"/>
                <c:pt idx="0">
                  <c:v>433.36819539705186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3F1D-43D8-91DD-5BF8C73D014B}"/>
            </c:ext>
          </c:extLst>
        </c:ser>
        <c:ser>
          <c:idx val="9"/>
          <c:order val="9"/>
          <c:spPr>
            <a:ln cmpd="sng">
              <a:solidFill>
                <a:srgbClr val="A693BE"/>
              </a:solidFill>
            </a:ln>
          </c:spPr>
          <c:marker>
            <c:symbol val="none"/>
          </c:marker>
          <c:cat>
            <c:strRef>
              <c:f>'Programacion Semanal'!$E$69</c:f>
              <c:strCache>
                <c:ptCount val="1"/>
                <c:pt idx="0">
                  <c:v>Semana 9</c:v>
                </c:pt>
              </c:strCache>
            </c:strRef>
          </c:cat>
          <c:val>
            <c:numRef>
              <c:f>'Programacion Semanal'!$K$53</c:f>
              <c:numCache>
                <c:formatCode>_-* #,##0.00_-;\-* #,##0.00_-;_-* "-"??_-;_-@</c:formatCode>
                <c:ptCount val="1"/>
                <c:pt idx="0">
                  <c:v>745.61832729848504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3F1D-43D8-91DD-5BF8C73D014B}"/>
            </c:ext>
          </c:extLst>
        </c:ser>
        <c:ser>
          <c:idx val="10"/>
          <c:order val="10"/>
          <c:spPr>
            <a:ln cmpd="sng">
              <a:solidFill>
                <a:srgbClr val="81C5D7"/>
              </a:solidFill>
            </a:ln>
          </c:spPr>
          <c:marker>
            <c:symbol val="none"/>
          </c:marker>
          <c:cat>
            <c:strRef>
              <c:f>'Programacion Semanal'!$E$69</c:f>
              <c:strCache>
                <c:ptCount val="1"/>
                <c:pt idx="0">
                  <c:v>Semana 9</c:v>
                </c:pt>
              </c:strCache>
            </c:strRef>
          </c:cat>
          <c:val>
            <c:numRef>
              <c:f>'Programacion Semanal'!$K$30</c:f>
              <c:numCache>
                <c:formatCode>_-* #,##0.00_-;\-* #,##0.00_-;_-* "-"??_-;_-@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3F1D-43D8-91DD-5BF8C73D014B}"/>
            </c:ext>
          </c:extLst>
        </c:ser>
        <c:ser>
          <c:idx val="11"/>
          <c:order val="11"/>
          <c:spPr>
            <a:ln cmpd="sng">
              <a:solidFill>
                <a:srgbClr val="F9B67E"/>
              </a:solidFill>
            </a:ln>
          </c:spPr>
          <c:marker>
            <c:symbol val="none"/>
          </c:marker>
          <c:cat>
            <c:strRef>
              <c:f>'Programacion Semanal'!$E$69</c:f>
              <c:strCache>
                <c:ptCount val="1"/>
                <c:pt idx="0">
                  <c:v>Semana 9</c:v>
                </c:pt>
              </c:strCache>
            </c:strRef>
          </c:cat>
          <c:val>
            <c:numRef>
              <c:f>'Programacion Semanal'!$K$79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3F1D-43D8-91DD-5BF8C73D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853531"/>
        <c:axId val="377842742"/>
      </c:lineChart>
      <c:catAx>
        <c:axId val="8128535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MX"/>
          </a:p>
        </c:txPr>
        <c:crossAx val="377842742"/>
        <c:crosses val="autoZero"/>
        <c:auto val="1"/>
        <c:lblAlgn val="ctr"/>
        <c:lblOffset val="100"/>
        <c:noMultiLvlLbl val="1"/>
      </c:catAx>
      <c:valAx>
        <c:axId val="377842742"/>
        <c:scaling>
          <c:orientation val="minMax"/>
          <c:min val="-2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chemeClr val="lt1"/>
                    </a:solidFill>
                    <a:latin typeface="+mn-lt"/>
                  </a:defRPr>
                </a:pPr>
                <a:r>
                  <a:rPr sz="900" b="1" i="0">
                    <a:solidFill>
                      <a:schemeClr val="lt1"/>
                    </a:solidFill>
                    <a:latin typeface="+mn-lt"/>
                  </a:rPr>
                  <a:t>HH / Tonelada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MX"/>
          </a:p>
        </c:txPr>
        <c:crossAx val="812853531"/>
        <c:crosses val="autoZero"/>
        <c:crossBetween val="between"/>
      </c:valAx>
    </c:plotArea>
    <c:plotVisOnly val="1"/>
    <c:dispBlanksAs val="zero"/>
    <c:showDLblsOverMax val="1"/>
  </c:chart>
  <c:spPr>
    <a:solidFill>
      <a:schemeClr val="dk1"/>
    </a:solidFill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chemeClr val="lt1"/>
                </a:solidFill>
                <a:latin typeface="+mn-lt"/>
              </a:defRPr>
            </a:pPr>
            <a:r>
              <a:rPr sz="1400" b="1" i="0">
                <a:solidFill>
                  <a:schemeClr val="lt1"/>
                </a:solidFill>
                <a:latin typeface="+mn-lt"/>
              </a:rPr>
              <a:t>Proyecto CM-01-FC01-16 Seguimiento HH/Tns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24907020997375329"/>
          <c:y val="0.17171296296296298"/>
          <c:w val="0.70648534558180232"/>
          <c:h val="0.54161380869058029"/>
        </c:manualLayout>
      </c:layout>
      <c:lineChart>
        <c:grouping val="standard"/>
        <c:varyColors val="1"/>
        <c:ser>
          <c:idx val="0"/>
          <c:order val="0"/>
          <c:tx>
            <c:v>HH/Tns. Prog.</c:v>
          </c:tx>
          <c:spPr>
            <a:ln w="19050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'Programacion Semanal'!$H$74</c:f>
              <c:numCache>
                <c:formatCode>_-* #,##0.00_-;\-* #,##0.00_-;_-* "-"??_-;_-@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99B-4282-91EC-7B49C2730ED5}"/>
            </c:ext>
          </c:extLst>
        </c:ser>
        <c:ser>
          <c:idx val="1"/>
          <c:order val="1"/>
          <c:tx>
            <c:v>real</c:v>
          </c:tx>
          <c:spPr>
            <a:ln w="19050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'Programacion Semanal'!$H$62</c:f>
              <c:numCache>
                <c:formatCode>_-* #,##0.00_-;\-* #,##0.00_-;_-* "-"??_-;_-@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99B-4282-91EC-7B49C2730ED5}"/>
            </c:ext>
          </c:extLst>
        </c:ser>
        <c:ser>
          <c:idx val="2"/>
          <c:order val="2"/>
          <c:tx>
            <c:v>Teorico</c:v>
          </c:tx>
          <c:spPr>
            <a:ln w="19050" cmpd="sng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'Programacion Semanal'!$H$28</c:f>
              <c:numCache>
                <c:formatCode>_-* #,##0.00_-;\-* #,##0.00_-;_-* "-"??_-;_-@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99B-4282-91EC-7B49C2730ED5}"/>
            </c:ext>
          </c:extLst>
        </c:ser>
        <c:ser>
          <c:idx val="3"/>
          <c:order val="3"/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val>
            <c:numRef>
              <c:f>'Programacion Semanal'!$H$76</c:f>
              <c:numCache>
                <c:formatCode>_-* #,##0.00_-;\-* #,##0.00_-;_-* "-"??_-;_-@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99B-4282-91EC-7B49C2730ED5}"/>
            </c:ext>
          </c:extLst>
        </c:ser>
        <c:ser>
          <c:idx val="4"/>
          <c:order val="4"/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val>
            <c:numRef>
              <c:f>'Programacion Semanal'!$H$64</c:f>
              <c:numCache>
                <c:formatCode>_-* #,##0.00_-;\-* #,##0.00_-;_-* "-"??_-;_-@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899B-4282-91EC-7B49C2730ED5}"/>
            </c:ext>
          </c:extLst>
        </c:ser>
        <c:ser>
          <c:idx val="5"/>
          <c:order val="5"/>
          <c:spPr>
            <a:ln cmpd="sng">
              <a:solidFill>
                <a:srgbClr val="F79646"/>
              </a:solidFill>
            </a:ln>
          </c:spPr>
          <c:marker>
            <c:symbol val="none"/>
          </c:marker>
          <c:val>
            <c:numRef>
              <c:f>'Programacion Semanal'!$H$30</c:f>
              <c:numCache>
                <c:formatCode>_-* #,##0.00_-;\-* #,##0.00_-;_-* "-"??_-;_-@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899B-4282-91EC-7B49C2730ED5}"/>
            </c:ext>
          </c:extLst>
        </c:ser>
        <c:ser>
          <c:idx val="6"/>
          <c:order val="6"/>
          <c:spPr>
            <a:ln cmpd="sng">
              <a:solidFill>
                <a:srgbClr val="84A7D1"/>
              </a:solidFill>
            </a:ln>
          </c:spPr>
          <c:marker>
            <c:symbol val="none"/>
          </c:marker>
          <c:val>
            <c:numRef>
              <c:f>'Programacion Semanal'!$H$79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899B-4282-91EC-7B49C2730ED5}"/>
            </c:ext>
          </c:extLst>
        </c:ser>
        <c:ser>
          <c:idx val="7"/>
          <c:order val="7"/>
          <c:spPr>
            <a:ln cmpd="sng">
              <a:solidFill>
                <a:srgbClr val="D38582"/>
              </a:solidFill>
            </a:ln>
          </c:spPr>
          <c:marker>
            <c:symbol val="none"/>
          </c:marker>
          <c:val>
            <c:numRef>
              <c:f>'Programacion Semanal'!$H$67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899B-4282-91EC-7B49C2730ED5}"/>
            </c:ext>
          </c:extLst>
        </c:ser>
        <c:ser>
          <c:idx val="8"/>
          <c:order val="8"/>
          <c:spPr>
            <a:ln cmpd="sng">
              <a:solidFill>
                <a:srgbClr val="B9CF8B"/>
              </a:solidFill>
            </a:ln>
          </c:spPr>
          <c:marker>
            <c:symbol val="none"/>
          </c:marker>
          <c:val>
            <c:numRef>
              <c:f>'Programacion Semanal'!$H$44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899B-4282-91EC-7B49C2730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368544"/>
        <c:axId val="1173216774"/>
      </c:lineChart>
      <c:catAx>
        <c:axId val="32036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MX"/>
          </a:p>
        </c:txPr>
        <c:crossAx val="1173216774"/>
        <c:crosses val="autoZero"/>
        <c:auto val="1"/>
        <c:lblAlgn val="ctr"/>
        <c:lblOffset val="100"/>
        <c:noMultiLvlLbl val="1"/>
      </c:catAx>
      <c:valAx>
        <c:axId val="11732167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chemeClr val="lt1"/>
                    </a:solidFill>
                    <a:latin typeface="+mn-lt"/>
                  </a:defRPr>
                </a:pPr>
                <a:r>
                  <a:rPr sz="900" b="1" i="0">
                    <a:solidFill>
                      <a:schemeClr val="lt1"/>
                    </a:solidFill>
                    <a:latin typeface="+mn-lt"/>
                  </a:rPr>
                  <a:t>HH / Tonelada</a:t>
                </a:r>
              </a:p>
            </c:rich>
          </c:tx>
          <c:overlay val="0"/>
        </c:title>
        <c:numFmt formatCode="_-* #,##0.00_-;\-* #,##0.00_-;_-* &quot;-&quot;??_-;_-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MX"/>
          </a:p>
        </c:txPr>
        <c:crossAx val="320368544"/>
        <c:crosses val="autoZero"/>
        <c:crossBetween val="between"/>
      </c:valAx>
    </c:plotArea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chemeClr val="lt1"/>
                </a:solidFill>
                <a:latin typeface="+mn-lt"/>
              </a:defRPr>
            </a:pPr>
            <a:r>
              <a:rPr sz="1400" b="1" i="0">
                <a:solidFill>
                  <a:schemeClr val="lt1"/>
                </a:solidFill>
                <a:latin typeface="+mn-lt"/>
              </a:rPr>
              <a:t>Proyecto CM-02-FC01-16 Seguimiento HH/Tns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24907020997375329"/>
          <c:y val="0.17171296296296298"/>
          <c:w val="0.70648534558180232"/>
          <c:h val="0.54161380869058029"/>
        </c:manualLayout>
      </c:layout>
      <c:lineChart>
        <c:grouping val="standard"/>
        <c:varyColors val="1"/>
        <c:ser>
          <c:idx val="0"/>
          <c:order val="0"/>
          <c:tx>
            <c:v>HH/Tns. Prog.</c:v>
          </c:tx>
          <c:spPr>
            <a:ln w="19050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'Programacion Semanal'!$I$74</c:f>
              <c:numCache>
                <c:formatCode>_-* #,##0.00_-;\-* #,##0.00_-;_-* "-"??_-;_-@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336-4951-BB1F-942F42FF3977}"/>
            </c:ext>
          </c:extLst>
        </c:ser>
        <c:ser>
          <c:idx val="1"/>
          <c:order val="1"/>
          <c:tx>
            <c:v>real</c:v>
          </c:tx>
          <c:spPr>
            <a:ln w="19050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'Programacion Semanal'!$I$62</c:f>
              <c:numCache>
                <c:formatCode>_-* #,##0.00_-;\-* #,##0.00_-;_-* "-"??_-;_-@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336-4951-BB1F-942F42FF3977}"/>
            </c:ext>
          </c:extLst>
        </c:ser>
        <c:ser>
          <c:idx val="2"/>
          <c:order val="2"/>
          <c:tx>
            <c:v>Teorico</c:v>
          </c:tx>
          <c:spPr>
            <a:ln w="19050" cmpd="sng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'Programacion Semanal'!$I$28</c:f>
              <c:numCache>
                <c:formatCode>_-* #,##0.00_-;\-* #,##0.00_-;_-* "-"??_-;_-@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336-4951-BB1F-942F42FF3977}"/>
            </c:ext>
          </c:extLst>
        </c:ser>
        <c:ser>
          <c:idx val="3"/>
          <c:order val="3"/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val>
            <c:numRef>
              <c:f>'Programacion Semanal'!$I$76</c:f>
              <c:numCache>
                <c:formatCode>_-* #,##0.00_-;\-* #,##0.00_-;_-* "-"??_-;_-@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336-4951-BB1F-942F42FF3977}"/>
            </c:ext>
          </c:extLst>
        </c:ser>
        <c:ser>
          <c:idx val="4"/>
          <c:order val="4"/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val>
            <c:numRef>
              <c:f>'Programacion Semanal'!$I$64</c:f>
              <c:numCache>
                <c:formatCode>_-* #,##0.00_-;\-* #,##0.00_-;_-* "-"??_-;_-@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E336-4951-BB1F-942F42FF3977}"/>
            </c:ext>
          </c:extLst>
        </c:ser>
        <c:ser>
          <c:idx val="5"/>
          <c:order val="5"/>
          <c:spPr>
            <a:ln cmpd="sng">
              <a:solidFill>
                <a:srgbClr val="F79646"/>
              </a:solidFill>
            </a:ln>
          </c:spPr>
          <c:marker>
            <c:symbol val="none"/>
          </c:marker>
          <c:val>
            <c:numRef>
              <c:f>'Programacion Semanal'!$I$30</c:f>
              <c:numCache>
                <c:formatCode>_-* #,##0.00_-;\-* #,##0.00_-;_-* "-"??_-;_-@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E336-4951-BB1F-942F42FF3977}"/>
            </c:ext>
          </c:extLst>
        </c:ser>
        <c:ser>
          <c:idx val="6"/>
          <c:order val="6"/>
          <c:spPr>
            <a:ln cmpd="sng">
              <a:solidFill>
                <a:srgbClr val="84A7D1"/>
              </a:solidFill>
            </a:ln>
          </c:spPr>
          <c:marker>
            <c:symbol val="none"/>
          </c:marker>
          <c:val>
            <c:numRef>
              <c:f>'Programacion Semanal'!$I$79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E336-4951-BB1F-942F42FF3977}"/>
            </c:ext>
          </c:extLst>
        </c:ser>
        <c:ser>
          <c:idx val="7"/>
          <c:order val="7"/>
          <c:spPr>
            <a:ln cmpd="sng">
              <a:solidFill>
                <a:srgbClr val="D38582"/>
              </a:solidFill>
            </a:ln>
          </c:spPr>
          <c:marker>
            <c:symbol val="none"/>
          </c:marker>
          <c:val>
            <c:numRef>
              <c:f>'Programacion Semanal'!$I$67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E336-4951-BB1F-942F42FF3977}"/>
            </c:ext>
          </c:extLst>
        </c:ser>
        <c:ser>
          <c:idx val="8"/>
          <c:order val="8"/>
          <c:spPr>
            <a:ln cmpd="sng">
              <a:solidFill>
                <a:srgbClr val="B9CF8B"/>
              </a:solidFill>
            </a:ln>
          </c:spPr>
          <c:marker>
            <c:symbol val="none"/>
          </c:marker>
          <c:val>
            <c:numRef>
              <c:f>'Programacion Semanal'!$I$44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E336-4951-BB1F-942F42FF3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8227429"/>
        <c:axId val="680279959"/>
      </c:lineChart>
      <c:catAx>
        <c:axId val="17382274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MX"/>
          </a:p>
        </c:txPr>
        <c:crossAx val="680279959"/>
        <c:crosses val="autoZero"/>
        <c:auto val="1"/>
        <c:lblAlgn val="ctr"/>
        <c:lblOffset val="100"/>
        <c:noMultiLvlLbl val="1"/>
      </c:catAx>
      <c:valAx>
        <c:axId val="6802799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chemeClr val="lt1"/>
                    </a:solidFill>
                    <a:latin typeface="+mn-lt"/>
                  </a:defRPr>
                </a:pPr>
                <a:r>
                  <a:rPr sz="900" b="1" i="0">
                    <a:solidFill>
                      <a:schemeClr val="lt1"/>
                    </a:solidFill>
                    <a:latin typeface="+mn-lt"/>
                  </a:rPr>
                  <a:t>HH / Tonelada</a:t>
                </a:r>
              </a:p>
            </c:rich>
          </c:tx>
          <c:overlay val="0"/>
        </c:title>
        <c:numFmt formatCode="_-* #,##0.00_-;\-* #,##0.00_-;_-* &quot;-&quot;??_-;_-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MX"/>
          </a:p>
        </c:txPr>
        <c:crossAx val="1738227429"/>
        <c:crosses val="autoZero"/>
        <c:crossBetween val="between"/>
      </c:valAx>
    </c:plotArea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chemeClr val="lt1"/>
                </a:solidFill>
                <a:latin typeface="+mn-lt"/>
              </a:defRPr>
            </a:pPr>
            <a:r>
              <a:rPr sz="1400" b="1" i="0">
                <a:solidFill>
                  <a:schemeClr val="lt1"/>
                </a:solidFill>
                <a:latin typeface="+mn-lt"/>
              </a:rPr>
              <a:t>Proyecto CM-03-FC01-16 Seguimiento HH/Tns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24907020997375329"/>
          <c:y val="0.17171296296296298"/>
          <c:w val="0.70648534558180232"/>
          <c:h val="0.54161380869058029"/>
        </c:manualLayout>
      </c:layout>
      <c:lineChart>
        <c:grouping val="standard"/>
        <c:varyColors val="1"/>
        <c:ser>
          <c:idx val="0"/>
          <c:order val="0"/>
          <c:tx>
            <c:v>HH/Tns. Prog.</c:v>
          </c:tx>
          <c:spPr>
            <a:ln w="19050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'Programacion Semanal'!$J$74</c:f>
              <c:numCache>
                <c:formatCode>_-* #,##0.00_-;\-* #,##0.00_-;_-* "-"??_-;_-@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E76-4332-9C3E-CC66AA906FC9}"/>
            </c:ext>
          </c:extLst>
        </c:ser>
        <c:ser>
          <c:idx val="1"/>
          <c:order val="1"/>
          <c:tx>
            <c:v>real</c:v>
          </c:tx>
          <c:spPr>
            <a:ln w="19050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'Programacion Semanal'!$J$62</c:f>
              <c:numCache>
                <c:formatCode>_-* #,##0.00_-;\-* #,##0.00_-;_-* "-"??_-;_-@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E76-4332-9C3E-CC66AA906FC9}"/>
            </c:ext>
          </c:extLst>
        </c:ser>
        <c:ser>
          <c:idx val="2"/>
          <c:order val="2"/>
          <c:tx>
            <c:v>Teorico</c:v>
          </c:tx>
          <c:spPr>
            <a:ln w="19050" cmpd="sng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'Programacion Semanal'!$J$28</c:f>
              <c:numCache>
                <c:formatCode>_-* #,##0.00_-;\-* #,##0.00_-;_-* "-"??_-;_-@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E76-4332-9C3E-CC66AA906FC9}"/>
            </c:ext>
          </c:extLst>
        </c:ser>
        <c:ser>
          <c:idx val="3"/>
          <c:order val="3"/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val>
            <c:numRef>
              <c:f>'Programacion Semanal'!$J$76</c:f>
              <c:numCache>
                <c:formatCode>_-* #,##0.00_-;\-* #,##0.00_-;_-* "-"??_-;_-@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E76-4332-9C3E-CC66AA906FC9}"/>
            </c:ext>
          </c:extLst>
        </c:ser>
        <c:ser>
          <c:idx val="4"/>
          <c:order val="4"/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val>
            <c:numRef>
              <c:f>'Programacion Semanal'!$J$64</c:f>
              <c:numCache>
                <c:formatCode>_-* #,##0.00_-;\-* #,##0.00_-;_-* "-"??_-;_-@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CE76-4332-9C3E-CC66AA906FC9}"/>
            </c:ext>
          </c:extLst>
        </c:ser>
        <c:ser>
          <c:idx val="5"/>
          <c:order val="5"/>
          <c:spPr>
            <a:ln cmpd="sng">
              <a:solidFill>
                <a:srgbClr val="F79646"/>
              </a:solidFill>
            </a:ln>
          </c:spPr>
          <c:marker>
            <c:symbol val="none"/>
          </c:marker>
          <c:val>
            <c:numRef>
              <c:f>'Programacion Semanal'!$J$30</c:f>
              <c:numCache>
                <c:formatCode>_-* #,##0.00_-;\-* #,##0.00_-;_-* "-"??_-;_-@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CE76-4332-9C3E-CC66AA906FC9}"/>
            </c:ext>
          </c:extLst>
        </c:ser>
        <c:ser>
          <c:idx val="6"/>
          <c:order val="6"/>
          <c:spPr>
            <a:ln cmpd="sng">
              <a:solidFill>
                <a:srgbClr val="84A7D1"/>
              </a:solidFill>
            </a:ln>
          </c:spPr>
          <c:marker>
            <c:symbol val="none"/>
          </c:marker>
          <c:val>
            <c:numRef>
              <c:f>'Programacion Semanal'!$J$79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CE76-4332-9C3E-CC66AA906FC9}"/>
            </c:ext>
          </c:extLst>
        </c:ser>
        <c:ser>
          <c:idx val="7"/>
          <c:order val="7"/>
          <c:spPr>
            <a:ln cmpd="sng">
              <a:solidFill>
                <a:srgbClr val="D38582"/>
              </a:solidFill>
            </a:ln>
          </c:spPr>
          <c:marker>
            <c:symbol val="none"/>
          </c:marker>
          <c:val>
            <c:numRef>
              <c:f>'Programacion Semanal'!$J$67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CE76-4332-9C3E-CC66AA906FC9}"/>
            </c:ext>
          </c:extLst>
        </c:ser>
        <c:ser>
          <c:idx val="8"/>
          <c:order val="8"/>
          <c:spPr>
            <a:ln cmpd="sng">
              <a:solidFill>
                <a:srgbClr val="B9CF8B"/>
              </a:solidFill>
            </a:ln>
          </c:spPr>
          <c:marker>
            <c:symbol val="none"/>
          </c:marker>
          <c:val>
            <c:numRef>
              <c:f>'Programacion Semanal'!$J$44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CE76-4332-9C3E-CC66AA906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308035"/>
        <c:axId val="1246294874"/>
      </c:lineChart>
      <c:catAx>
        <c:axId val="5493080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MX"/>
          </a:p>
        </c:txPr>
        <c:crossAx val="1246294874"/>
        <c:crosses val="autoZero"/>
        <c:auto val="1"/>
        <c:lblAlgn val="ctr"/>
        <c:lblOffset val="100"/>
        <c:noMultiLvlLbl val="1"/>
      </c:catAx>
      <c:valAx>
        <c:axId val="12462948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chemeClr val="lt1"/>
                    </a:solidFill>
                    <a:latin typeface="+mn-lt"/>
                  </a:defRPr>
                </a:pPr>
                <a:r>
                  <a:rPr sz="900" b="1" i="0">
                    <a:solidFill>
                      <a:schemeClr val="lt1"/>
                    </a:solidFill>
                    <a:latin typeface="+mn-lt"/>
                  </a:rPr>
                  <a:t>HH / Tonelada</a:t>
                </a:r>
              </a:p>
            </c:rich>
          </c:tx>
          <c:overlay val="0"/>
        </c:title>
        <c:numFmt formatCode="_-* #,##0.00_-;\-* #,##0.00_-;_-* &quot;-&quot;??_-;_-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MX"/>
          </a:p>
        </c:txPr>
        <c:crossAx val="549308035"/>
        <c:crosses val="autoZero"/>
        <c:crossBetween val="between"/>
      </c:valAx>
    </c:plotArea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chemeClr val="lt1"/>
                </a:solidFill>
                <a:latin typeface="+mn-lt"/>
              </a:defRPr>
            </a:pPr>
            <a:r>
              <a:rPr sz="1400" b="1" i="0">
                <a:solidFill>
                  <a:schemeClr val="lt1"/>
                </a:solidFill>
                <a:latin typeface="+mn-lt"/>
              </a:rPr>
              <a:t>Proyecto E08-17 Ductos Seguimiento HH/Tns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24907020997375329"/>
          <c:y val="0.17171296296296298"/>
          <c:w val="0.70648534558180232"/>
          <c:h val="0.54161380869058029"/>
        </c:manualLayout>
      </c:layout>
      <c:lineChart>
        <c:grouping val="standard"/>
        <c:varyColors val="1"/>
        <c:ser>
          <c:idx val="0"/>
          <c:order val="0"/>
          <c:tx>
            <c:v>HH/Tns. Prog.</c:v>
          </c:tx>
          <c:spPr>
            <a:ln w="19050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'Programacion Semanal'!$L$74</c:f>
              <c:numCache>
                <c:formatCode>_-* #,##0.00_-;\-* #,##0.00_-;_-* "-"??_-;_-@</c:formatCode>
                <c:ptCount val="1"/>
                <c:pt idx="0">
                  <c:v>120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B5F-4BA9-B56B-CA7EB9156A98}"/>
            </c:ext>
          </c:extLst>
        </c:ser>
        <c:ser>
          <c:idx val="1"/>
          <c:order val="1"/>
          <c:tx>
            <c:v>real</c:v>
          </c:tx>
          <c:spPr>
            <a:ln w="19050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'Programacion Semanal'!$L$62</c:f>
              <c:numCache>
                <c:formatCode>_-* #,##0.00_-;\-* #,##0.00_-;_-* "-"??_-;_-@</c:formatCode>
                <c:ptCount val="1"/>
                <c:pt idx="0">
                  <c:v>120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B5F-4BA9-B56B-CA7EB9156A98}"/>
            </c:ext>
          </c:extLst>
        </c:ser>
        <c:ser>
          <c:idx val="2"/>
          <c:order val="2"/>
          <c:tx>
            <c:v>Teorico</c:v>
          </c:tx>
          <c:spPr>
            <a:ln w="19050" cmpd="sng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'Programacion Semanal'!$L$28</c:f>
              <c:numCache>
                <c:formatCode>_-* #,##0.00_-;\-* #,##0.00_-;_-* "-"??_-;_-@</c:formatCode>
                <c:ptCount val="1"/>
                <c:pt idx="0">
                  <c:v>120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B5F-4BA9-B56B-CA7EB9156A98}"/>
            </c:ext>
          </c:extLst>
        </c:ser>
        <c:ser>
          <c:idx val="3"/>
          <c:order val="3"/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val>
            <c:numRef>
              <c:f>'Programacion Semanal'!$L$76</c:f>
              <c:numCache>
                <c:formatCode>_-* #,##0.00_-;\-* #,##0.00_-;_-* "-"??_-;_-@</c:formatCode>
                <c:ptCount val="1"/>
                <c:pt idx="0">
                  <c:v>261.34862861662941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B5F-4BA9-B56B-CA7EB9156A98}"/>
            </c:ext>
          </c:extLst>
        </c:ser>
        <c:ser>
          <c:idx val="4"/>
          <c:order val="4"/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val>
            <c:numRef>
              <c:f>'Programacion Semanal'!$L$64</c:f>
              <c:numCache>
                <c:formatCode>_-* #,##0.00_-;\-* #,##0.00_-;_-* "-"??_-;_-@</c:formatCode>
                <c:ptCount val="1"/>
                <c:pt idx="0">
                  <c:v>210.80884895909031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9B5F-4BA9-B56B-CA7EB9156A98}"/>
            </c:ext>
          </c:extLst>
        </c:ser>
        <c:ser>
          <c:idx val="5"/>
          <c:order val="5"/>
          <c:spPr>
            <a:ln cmpd="sng">
              <a:solidFill>
                <a:srgbClr val="F79646"/>
              </a:solidFill>
            </a:ln>
          </c:spPr>
          <c:marker>
            <c:symbol val="none"/>
          </c:marker>
          <c:val>
            <c:numRef>
              <c:f>'Programacion Semanal'!$L$30</c:f>
              <c:numCache>
                <c:formatCode>_-* #,##0.00_-;\-* #,##0.00_-;_-* "-"??_-;_-@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9B5F-4BA9-B56B-CA7EB9156A98}"/>
            </c:ext>
          </c:extLst>
        </c:ser>
        <c:ser>
          <c:idx val="6"/>
          <c:order val="6"/>
          <c:spPr>
            <a:ln cmpd="sng">
              <a:solidFill>
                <a:srgbClr val="84A7D1"/>
              </a:solidFill>
            </a:ln>
          </c:spPr>
          <c:marker>
            <c:symbol val="none"/>
          </c:marker>
          <c:val>
            <c:numRef>
              <c:f>'Programacion Semanal'!$L$79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9B5F-4BA9-B56B-CA7EB9156A98}"/>
            </c:ext>
          </c:extLst>
        </c:ser>
        <c:ser>
          <c:idx val="7"/>
          <c:order val="7"/>
          <c:spPr>
            <a:ln cmpd="sng">
              <a:solidFill>
                <a:srgbClr val="D38582"/>
              </a:solidFill>
            </a:ln>
          </c:spPr>
          <c:marker>
            <c:symbol val="none"/>
          </c:marker>
          <c:val>
            <c:numRef>
              <c:f>'Programacion Semanal'!$L$67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9B5F-4BA9-B56B-CA7EB9156A98}"/>
            </c:ext>
          </c:extLst>
        </c:ser>
        <c:ser>
          <c:idx val="8"/>
          <c:order val="8"/>
          <c:spPr>
            <a:ln cmpd="sng">
              <a:solidFill>
                <a:srgbClr val="B9CF8B"/>
              </a:solidFill>
            </a:ln>
          </c:spPr>
          <c:marker>
            <c:symbol val="none"/>
          </c:marker>
          <c:val>
            <c:numRef>
              <c:f>'Programacion Semanal'!$L$44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9B5F-4BA9-B56B-CA7EB9156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05693"/>
        <c:axId val="1628825640"/>
      </c:lineChart>
      <c:catAx>
        <c:axId val="352056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MX"/>
          </a:p>
        </c:txPr>
        <c:crossAx val="1628825640"/>
        <c:crosses val="autoZero"/>
        <c:auto val="1"/>
        <c:lblAlgn val="ctr"/>
        <c:lblOffset val="100"/>
        <c:noMultiLvlLbl val="1"/>
      </c:catAx>
      <c:valAx>
        <c:axId val="1628825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chemeClr val="lt1"/>
                    </a:solidFill>
                    <a:latin typeface="+mn-lt"/>
                  </a:defRPr>
                </a:pPr>
                <a:r>
                  <a:rPr sz="900" b="1" i="0">
                    <a:solidFill>
                      <a:schemeClr val="lt1"/>
                    </a:solidFill>
                    <a:latin typeface="+mn-lt"/>
                  </a:rPr>
                  <a:t>HH / Tonelada</a:t>
                </a:r>
              </a:p>
            </c:rich>
          </c:tx>
          <c:overlay val="0"/>
        </c:title>
        <c:numFmt formatCode="_-* #,##0.00_-;\-* #,##0.00_-;_-* &quot;-&quot;??_-;_-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MX"/>
          </a:p>
        </c:txPr>
        <c:crossAx val="35205693"/>
        <c:crosses val="autoZero"/>
        <c:crossBetween val="between"/>
      </c:valAx>
    </c:plotArea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1115876498" name="Chart 4">
          <a:extLst>
            <a:ext uri="{FF2B5EF4-FFF2-40B4-BE49-F238E27FC236}">
              <a16:creationId xmlns:a16="http://schemas.microsoft.com/office/drawing/2014/main" id="{00000000-0008-0000-0300-000092EC8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508067084" name="Chart 5">
          <a:extLst>
            <a:ext uri="{FF2B5EF4-FFF2-40B4-BE49-F238E27FC236}">
              <a16:creationId xmlns:a16="http://schemas.microsoft.com/office/drawing/2014/main" id="{00000000-0008-0000-0500-00000C7D48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17</xdr:row>
      <xdr:rowOff>161925</xdr:rowOff>
    </xdr:from>
    <xdr:ext cx="4867275" cy="3057525"/>
    <xdr:graphicFrame macro="">
      <xdr:nvGraphicFramePr>
        <xdr:cNvPr id="779671373" name="Chart 6">
          <a:extLst>
            <a:ext uri="{FF2B5EF4-FFF2-40B4-BE49-F238E27FC236}">
              <a16:creationId xmlns:a16="http://schemas.microsoft.com/office/drawing/2014/main" id="{00000000-0008-0000-0600-00004DD77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0</xdr:colOff>
      <xdr:row>17</xdr:row>
      <xdr:rowOff>171450</xdr:rowOff>
    </xdr:from>
    <xdr:ext cx="4895850" cy="3057525"/>
    <xdr:graphicFrame macro="">
      <xdr:nvGraphicFramePr>
        <xdr:cNvPr id="2051798336" name="Chart 7">
          <a:extLst>
            <a:ext uri="{FF2B5EF4-FFF2-40B4-BE49-F238E27FC236}">
              <a16:creationId xmlns:a16="http://schemas.microsoft.com/office/drawing/2014/main" id="{00000000-0008-0000-0600-000040F54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18</xdr:col>
      <xdr:colOff>600075</xdr:colOff>
      <xdr:row>18</xdr:row>
      <xdr:rowOff>0</xdr:rowOff>
    </xdr:from>
    <xdr:ext cx="4876800" cy="2971800"/>
    <xdr:graphicFrame macro="">
      <xdr:nvGraphicFramePr>
        <xdr:cNvPr id="798705876" name="Chart 8">
          <a:extLst>
            <a:ext uri="{FF2B5EF4-FFF2-40B4-BE49-F238E27FC236}">
              <a16:creationId xmlns:a16="http://schemas.microsoft.com/office/drawing/2014/main" id="{00000000-0008-0000-0600-0000D4489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9</xdr:col>
      <xdr:colOff>590550</xdr:colOff>
      <xdr:row>34</xdr:row>
      <xdr:rowOff>171450</xdr:rowOff>
    </xdr:from>
    <xdr:ext cx="4914900" cy="3028950"/>
    <xdr:graphicFrame macro="">
      <xdr:nvGraphicFramePr>
        <xdr:cNvPr id="1593121513" name="Chart 9">
          <a:extLst>
            <a:ext uri="{FF2B5EF4-FFF2-40B4-BE49-F238E27FC236}">
              <a16:creationId xmlns:a16="http://schemas.microsoft.com/office/drawing/2014/main" id="{00000000-0008-0000-0600-0000E91AF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7"/>
  <sheetViews>
    <sheetView tabSelected="1" workbookViewId="0">
      <selection activeCell="I9" sqref="I9"/>
    </sheetView>
  </sheetViews>
  <sheetFormatPr baseColWidth="10" defaultColWidth="12.625" defaultRowHeight="15" customHeight="1" x14ac:dyDescent="0.2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>
      <c r="A2" s="0" t="s">
        <v>7</v>
      </c>
      <c r="B2" s="0" t="s">
        <v>8</v>
      </c>
      <c r="C2" s="0">
        <v>1190</v>
      </c>
      <c r="D2" s="0" t="s">
        <v>9</v>
      </c>
      <c r="E2" s="0">
        <v>0</v>
      </c>
      <c r="F2" s="0">
        <v>-3666632.33</v>
      </c>
      <c r="G2" s="0">
        <v>0</v>
      </c>
    </row>
    <row r="3">
      <c r="A3" s="0" t="s">
        <v>7</v>
      </c>
      <c r="B3" s="0" t="s">
        <v>10</v>
      </c>
      <c r="C3" s="0">
        <v>1190</v>
      </c>
      <c r="D3" s="0" t="s">
        <v>9</v>
      </c>
      <c r="E3" s="0">
        <v>3941529.95</v>
      </c>
      <c r="F3" s="0">
        <v>-2645017.95</v>
      </c>
      <c r="G3" s="0">
        <v>2668585.04</v>
      </c>
    </row>
    <row r="4">
      <c r="A4" s="0" t="s">
        <v>7</v>
      </c>
      <c r="B4" s="0" t="s">
        <v>11</v>
      </c>
      <c r="C4" s="0">
        <v>1190</v>
      </c>
      <c r="D4" s="0" t="s">
        <v>9</v>
      </c>
      <c r="E4" s="0">
        <v>-1031540.07</v>
      </c>
      <c r="F4" s="0">
        <v>-672630.09</v>
      </c>
      <c r="G4" s="0">
        <v>-502967.35</v>
      </c>
    </row>
    <row r="5">
      <c r="A5" s="0" t="s">
        <v>7</v>
      </c>
      <c r="B5" s="0" t="s">
        <v>12</v>
      </c>
      <c r="C5" s="0">
        <v>1190</v>
      </c>
      <c r="D5" s="0" t="s">
        <v>9</v>
      </c>
      <c r="E5" s="0">
        <v>1934821.92</v>
      </c>
      <c r="F5" s="0">
        <v>838002.92</v>
      </c>
      <c r="G5" s="0">
        <v>-100720.77</v>
      </c>
    </row>
    <row r="6">
      <c r="A6" s="0" t="s">
        <v>7</v>
      </c>
      <c r="B6" s="0" t="s">
        <v>13</v>
      </c>
      <c r="C6" s="0">
        <v>1191</v>
      </c>
      <c r="D6" s="0" t="s">
        <v>14</v>
      </c>
      <c r="E6" s="0">
        <v>5942586.94</v>
      </c>
      <c r="F6" s="0">
        <v>-3064899.85</v>
      </c>
      <c r="G6" s="0">
        <v>4143426.06</v>
      </c>
    </row>
    <row r="7">
      <c r="A7" s="0" t="s">
        <v>7</v>
      </c>
      <c r="B7" s="0" t="s">
        <v>15</v>
      </c>
      <c r="C7" s="0">
        <v>1191</v>
      </c>
      <c r="D7" s="0" t="s">
        <v>14</v>
      </c>
      <c r="E7" s="0">
        <v>-15407381.05</v>
      </c>
      <c r="F7" s="0">
        <v>-4490330.11</v>
      </c>
      <c r="G7" s="0">
        <v>4831162.88</v>
      </c>
    </row>
    <row r="8">
      <c r="A8" s="0" t="s">
        <v>7</v>
      </c>
      <c r="B8" s="0" t="s">
        <v>16</v>
      </c>
      <c r="C8" s="0">
        <v>1191</v>
      </c>
      <c r="D8" s="0" t="s">
        <v>14</v>
      </c>
      <c r="E8" s="0">
        <v>7564102.64</v>
      </c>
      <c r="F8" s="0">
        <v>4703813.47</v>
      </c>
      <c r="G8" s="0">
        <v>0.01</v>
      </c>
    </row>
    <row r="9">
      <c r="A9" s="0" t="s">
        <v>7</v>
      </c>
      <c r="B9" s="0" t="s">
        <v>8</v>
      </c>
      <c r="C9" s="0">
        <v>1191</v>
      </c>
      <c r="D9" s="0" t="s">
        <v>14</v>
      </c>
      <c r="E9" s="0">
        <v>-3521444.9</v>
      </c>
      <c r="F9" s="0">
        <v>5305395.82</v>
      </c>
      <c r="G9" s="0">
        <v>-3767145.09</v>
      </c>
      <c r="I9" s="75"/>
    </row>
    <row r="10">
      <c r="A10" s="0" t="s">
        <v>7</v>
      </c>
      <c r="B10" s="0" t="s">
        <v>10</v>
      </c>
      <c r="C10" s="0">
        <v>1191</v>
      </c>
      <c r="D10" s="0" t="s">
        <v>14</v>
      </c>
      <c r="E10" s="0">
        <v>2249094.6</v>
      </c>
      <c r="F10" s="0">
        <v>2572029.4</v>
      </c>
      <c r="G10" s="0">
        <v>-242591.79</v>
      </c>
    </row>
    <row r="11">
      <c r="A11" s="0" t="s">
        <v>7</v>
      </c>
      <c r="B11" s="0" t="s">
        <v>11</v>
      </c>
      <c r="C11" s="0">
        <v>1191</v>
      </c>
      <c r="D11" s="0" t="s">
        <v>14</v>
      </c>
      <c r="E11" s="0">
        <v>2677344.64</v>
      </c>
      <c r="F11" s="0">
        <v>-1342025.15</v>
      </c>
      <c r="G11" s="0">
        <v>-156078.14</v>
      </c>
    </row>
    <row r="12">
      <c r="A12" s="0" t="s">
        <v>7</v>
      </c>
      <c r="B12" s="0" t="s">
        <v>12</v>
      </c>
      <c r="C12" s="0">
        <v>1191</v>
      </c>
      <c r="D12" s="0" t="s">
        <v>14</v>
      </c>
      <c r="E12" s="0">
        <v>4068110.95</v>
      </c>
      <c r="F12" s="0">
        <v>-2193763.06</v>
      </c>
      <c r="G12" s="0">
        <v>-225767.57</v>
      </c>
    </row>
    <row r="13">
      <c r="A13" s="0" t="s">
        <v>7</v>
      </c>
      <c r="B13" s="0" t="s">
        <v>10</v>
      </c>
      <c r="C13" s="0">
        <v>1192</v>
      </c>
      <c r="D13" s="0" t="s">
        <v>17</v>
      </c>
      <c r="E13" s="0">
        <v>0</v>
      </c>
      <c r="F13" s="0">
        <v>-28150000</v>
      </c>
      <c r="G13" s="0">
        <v>0</v>
      </c>
    </row>
    <row r="14">
      <c r="A14" s="0" t="s">
        <v>7</v>
      </c>
      <c r="B14" s="0" t="s">
        <v>11</v>
      </c>
      <c r="C14" s="0">
        <v>1192</v>
      </c>
      <c r="D14" s="0" t="s">
        <v>17</v>
      </c>
      <c r="E14" s="0">
        <v>41579.9</v>
      </c>
      <c r="F14" s="0">
        <v>-18802352.75</v>
      </c>
      <c r="G14" s="0">
        <v>25402092.77</v>
      </c>
    </row>
    <row r="15">
      <c r="A15" s="0" t="s">
        <v>7</v>
      </c>
      <c r="B15" s="0" t="s">
        <v>12</v>
      </c>
      <c r="C15" s="0">
        <v>1192</v>
      </c>
      <c r="D15" s="0" t="s">
        <v>17</v>
      </c>
      <c r="E15" s="0">
        <v>193101.55</v>
      </c>
      <c r="F15" s="0">
        <v>-10800689.63</v>
      </c>
      <c r="G15" s="0">
        <v>1182989.54</v>
      </c>
    </row>
    <row r="16">
      <c r="A16" s="0" t="s">
        <v>7</v>
      </c>
      <c r="B16" s="0" t="s">
        <v>11</v>
      </c>
      <c r="C16" s="0">
        <v>1193</v>
      </c>
      <c r="D16" s="0" t="s">
        <v>18</v>
      </c>
      <c r="E16" s="0">
        <v>0</v>
      </c>
      <c r="F16" s="0">
        <v>0</v>
      </c>
      <c r="G16" s="0">
        <v>95124.9</v>
      </c>
    </row>
    <row r="17">
      <c r="A17" s="0" t="s">
        <v>7</v>
      </c>
      <c r="B17" s="0" t="s">
        <v>12</v>
      </c>
      <c r="C17" s="0">
        <v>1193</v>
      </c>
      <c r="D17" s="0" t="s">
        <v>18</v>
      </c>
      <c r="E17" s="0">
        <v>966.25</v>
      </c>
      <c r="F17" s="0">
        <v>-688528.51</v>
      </c>
      <c r="G17" s="0">
        <v>1132441.41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Q79"/>
  <sheetViews>
    <sheetView workbookViewId="0"/>
  </sheetViews>
  <sheetFormatPr baseColWidth="10" defaultColWidth="12.625" defaultRowHeight="15" customHeight="1" x14ac:dyDescent="0.2"/>
  <cols>
    <col min="1" max="6" width="8" customWidth="1"/>
    <col min="7" max="7" width="33.875" customWidth="1"/>
    <col min="8" max="8" width="13.375" customWidth="1"/>
    <col min="9" max="9" width="14.625" customWidth="1"/>
    <col min="10" max="10" width="12.125" customWidth="1"/>
    <col min="11" max="11" width="13.5" customWidth="1"/>
    <col min="12" max="12" width="14.625" customWidth="1"/>
    <col min="13" max="13" width="18.25" customWidth="1"/>
    <col min="14" max="14" width="12.875" customWidth="1"/>
    <col min="15" max="15" hidden="1" width="8" customWidth="1"/>
    <col min="16" max="16" width="12.75" customWidth="1"/>
    <col min="17" max="26" width="8" customWidth="1"/>
  </cols>
  <sheetData>
    <row r="3" ht="28.5" customHeight="1">
      <c r="F3" s="59" t="s">
        <v>19</v>
      </c>
      <c r="G3" s="6" t="s">
        <v>20</v>
      </c>
      <c r="H3" s="7" t="s">
        <v>21</v>
      </c>
      <c r="I3" s="7" t="s">
        <v>22</v>
      </c>
      <c r="J3" s="7" t="s">
        <v>23</v>
      </c>
      <c r="K3" s="7" t="s">
        <v>24</v>
      </c>
      <c r="L3" s="7" t="s">
        <v>25</v>
      </c>
      <c r="M3" s="7" t="s">
        <v>26</v>
      </c>
      <c r="N3" s="62" t="s">
        <v>27</v>
      </c>
      <c r="O3" s="63"/>
    </row>
    <row r="4">
      <c r="E4" s="3"/>
      <c r="F4" s="60"/>
      <c r="G4" s="8" t="s">
        <v>28</v>
      </c>
      <c r="H4" s="9" t="e">
        <f ref="H4:M4" t="shared" si="0">#REF!</f>
        <v>#REF!</v>
      </c>
      <c r="I4" s="9" t="e">
        <f t="shared" si="0"/>
        <v>#REF!</v>
      </c>
      <c r="J4" s="9" t="e">
        <f t="shared" si="0"/>
        <v>#REF!</v>
      </c>
      <c r="K4" s="9" t="e">
        <f t="shared" si="0"/>
        <v>#REF!</v>
      </c>
      <c r="L4" s="10" t="e">
        <f t="shared" si="0"/>
        <v>#REF!</v>
      </c>
      <c r="M4" s="10" t="e">
        <f t="shared" si="0"/>
        <v>#REF!</v>
      </c>
      <c r="N4" s="10" t="e">
        <f>SUM(H4:M4)</f>
        <v>#REF!</v>
      </c>
      <c r="O4" s="11"/>
      <c r="Q4" s="12"/>
    </row>
    <row r="5">
      <c r="F5" s="60"/>
      <c r="G5" s="13"/>
      <c r="H5" s="14"/>
      <c r="I5" s="14"/>
      <c r="J5" s="14"/>
      <c r="K5" s="14"/>
      <c r="L5" s="15"/>
      <c r="M5" s="15"/>
      <c r="N5" s="15"/>
      <c r="O5" s="16"/>
      <c r="Q5" s="12"/>
    </row>
    <row r="6">
      <c r="E6" s="3"/>
      <c r="F6" s="60"/>
      <c r="G6" s="13" t="s">
        <v>29</v>
      </c>
      <c r="H6" s="64">
        <v>1318655</v>
      </c>
      <c r="I6" s="65"/>
      <c r="J6" s="66"/>
      <c r="K6" s="64">
        <v>3025880.1367</v>
      </c>
      <c r="L6" s="66"/>
      <c r="M6" s="17" t="e">
        <f>#REF!</f>
        <v>#REF!</v>
      </c>
      <c r="N6" s="17"/>
      <c r="O6" s="18"/>
      <c r="Q6" s="12"/>
    </row>
    <row r="7">
      <c r="F7" s="60"/>
      <c r="G7" s="13"/>
      <c r="H7" s="19"/>
      <c r="I7" s="19"/>
      <c r="J7" s="19"/>
      <c r="K7" s="19"/>
      <c r="L7" s="20"/>
      <c r="M7" s="20"/>
      <c r="N7" s="20"/>
      <c r="O7" s="16"/>
      <c r="Q7" s="12"/>
    </row>
    <row r="8">
      <c r="E8" s="3"/>
      <c r="F8" s="60"/>
      <c r="G8" s="13" t="s">
        <v>30</v>
      </c>
      <c r="H8" s="21">
        <v>1261689.5570000021</v>
      </c>
      <c r="I8" s="21">
        <v>1145231.2230000002</v>
      </c>
      <c r="J8" s="21">
        <v>34430.867999999995</v>
      </c>
      <c r="K8" s="21" t="e">
        <f ref="K8:L8" t="shared" si="1">K12+K10</f>
        <v>#REF!</v>
      </c>
      <c r="L8" s="21" t="e">
        <f t="shared" si="1"/>
        <v>#REF!</v>
      </c>
      <c r="M8" s="21" t="e">
        <f>#REF!</f>
        <v>#REF!</v>
      </c>
      <c r="N8" s="21" t="e">
        <f>SUM(H8:M8)</f>
        <v>#REF!</v>
      </c>
      <c r="O8" s="18"/>
      <c r="Q8" s="12"/>
    </row>
    <row r="9">
      <c r="F9" s="60"/>
      <c r="G9" s="13"/>
      <c r="H9" s="22"/>
      <c r="I9" s="22"/>
      <c r="J9" s="22"/>
      <c r="K9" s="22"/>
      <c r="L9" s="23"/>
      <c r="M9" s="23"/>
      <c r="N9" s="23"/>
      <c r="O9" s="16"/>
      <c r="Q9" s="12"/>
    </row>
    <row r="10">
      <c r="E10" s="3"/>
      <c r="F10" s="60"/>
      <c r="G10" s="13" t="s">
        <v>31</v>
      </c>
      <c r="H10" s="21" t="e">
        <f ref="H10:M10" t="shared" si="2">#REF!</f>
        <v>#REF!</v>
      </c>
      <c r="I10" s="21" t="e">
        <f t="shared" si="2"/>
        <v>#REF!</v>
      </c>
      <c r="J10" s="21" t="e">
        <f t="shared" si="2"/>
        <v>#REF!</v>
      </c>
      <c r="K10" s="21" t="e">
        <f t="shared" si="2"/>
        <v>#REF!</v>
      </c>
      <c r="L10" s="24" t="e">
        <f t="shared" si="2"/>
        <v>#REF!</v>
      </c>
      <c r="M10" s="24" t="e">
        <f t="shared" si="2"/>
        <v>#REF!</v>
      </c>
      <c r="N10" s="24" t="e">
        <f>SUM(H10:M10)</f>
        <v>#REF!</v>
      </c>
      <c r="O10" s="18"/>
      <c r="Q10" s="12"/>
    </row>
    <row r="11">
      <c r="F11" s="60"/>
      <c r="G11" s="13"/>
      <c r="H11" s="23"/>
      <c r="I11" s="23"/>
      <c r="J11" s="23"/>
      <c r="K11" s="23"/>
      <c r="L11" s="23"/>
      <c r="M11" s="23"/>
      <c r="N11" s="23"/>
      <c r="O11" s="16"/>
      <c r="Q11" s="12"/>
    </row>
    <row r="12">
      <c r="E12" s="3"/>
      <c r="F12" s="60"/>
      <c r="G12" s="13" t="s">
        <v>32</v>
      </c>
      <c r="H12" s="25">
        <v>1131719.3215810023</v>
      </c>
      <c r="I12" s="25">
        <v>300723.13100799895</v>
      </c>
      <c r="J12" s="25">
        <v>0</v>
      </c>
      <c r="K12" s="25" t="e">
        <f ref="K12:M12" t="shared" si="3">#REF!</f>
        <v>#REF!</v>
      </c>
      <c r="L12" s="25" t="e">
        <f t="shared" si="3"/>
        <v>#REF!</v>
      </c>
      <c r="M12" s="25" t="e">
        <f t="shared" si="3"/>
        <v>#REF!</v>
      </c>
      <c r="N12" s="25" t="e">
        <f>SUM(H12:M12)</f>
        <v>#REF!</v>
      </c>
      <c r="O12" s="18"/>
      <c r="Q12" s="12"/>
    </row>
    <row r="13">
      <c r="F13" s="60"/>
      <c r="G13" s="13"/>
      <c r="H13" s="23"/>
      <c r="I13" s="23"/>
      <c r="J13" s="23"/>
      <c r="K13" s="23"/>
      <c r="L13" s="23"/>
      <c r="M13" s="23"/>
      <c r="N13" s="23"/>
      <c r="O13" s="16"/>
      <c r="Q13" s="12"/>
    </row>
    <row r="14">
      <c r="F14" s="60"/>
      <c r="G14" s="13" t="s">
        <v>33</v>
      </c>
      <c r="H14" s="26"/>
      <c r="I14" s="26">
        <v>0</v>
      </c>
      <c r="J14" s="26"/>
      <c r="K14" s="26">
        <v>30</v>
      </c>
      <c r="L14" s="26">
        <v>45</v>
      </c>
      <c r="M14" s="26">
        <v>26</v>
      </c>
      <c r="N14" s="26">
        <f>SUM(H14:M14)</f>
        <v>101</v>
      </c>
      <c r="O14" s="18"/>
      <c r="Q14" s="12"/>
    </row>
    <row r="15">
      <c r="F15" s="60"/>
      <c r="G15" s="13"/>
      <c r="H15" s="23"/>
      <c r="I15" s="23"/>
      <c r="J15" s="23"/>
      <c r="K15" s="23"/>
      <c r="L15" s="23"/>
      <c r="M15" s="23"/>
      <c r="N15" s="23"/>
      <c r="O15" s="16"/>
      <c r="Q15" s="12"/>
    </row>
    <row r="16">
      <c r="F16" s="60"/>
      <c r="G16" s="13" t="s">
        <v>34</v>
      </c>
      <c r="H16" s="26">
        <v>64</v>
      </c>
      <c r="I16" s="26">
        <v>64</v>
      </c>
      <c r="J16" s="26">
        <v>64</v>
      </c>
      <c r="K16" s="26">
        <v>50</v>
      </c>
      <c r="L16" s="26">
        <v>120</v>
      </c>
      <c r="M16" s="26">
        <v>50</v>
      </c>
      <c r="N16" s="26">
        <f>SUM(H16:M16)</f>
        <v>412</v>
      </c>
      <c r="O16" s="18"/>
      <c r="Q16" s="12"/>
    </row>
    <row r="17">
      <c r="F17" s="60"/>
      <c r="G17" s="13"/>
      <c r="H17" s="23"/>
      <c r="I17" s="23"/>
      <c r="J17" s="23"/>
      <c r="K17" s="23"/>
      <c r="L17" s="23"/>
      <c r="M17" s="23"/>
      <c r="N17" s="23"/>
      <c r="O17" s="16"/>
      <c r="Q17" s="12"/>
    </row>
    <row r="18">
      <c r="F18" s="60"/>
      <c r="G18" s="13" t="s">
        <v>35</v>
      </c>
      <c r="H18" s="26">
        <v>0</v>
      </c>
      <c r="I18" s="26">
        <v>0</v>
      </c>
      <c r="J18" s="26">
        <v>0</v>
      </c>
      <c r="K18" s="26">
        <v>40</v>
      </c>
      <c r="L18" s="26">
        <v>60</v>
      </c>
      <c r="M18" s="26">
        <v>40</v>
      </c>
      <c r="N18" s="26">
        <f>SUM(H18:M18)</f>
        <v>140</v>
      </c>
      <c r="O18" s="18"/>
      <c r="Q18" s="12"/>
    </row>
    <row r="19">
      <c r="F19" s="60"/>
      <c r="G19" s="13"/>
      <c r="H19" s="23"/>
      <c r="I19" s="23"/>
      <c r="J19" s="23"/>
      <c r="K19" s="23"/>
      <c r="L19" s="23"/>
      <c r="M19" s="23"/>
      <c r="N19" s="23"/>
      <c r="O19" s="16"/>
      <c r="Q19" s="12"/>
    </row>
    <row r="20">
      <c r="F20" s="61"/>
      <c r="G20" s="27" t="s">
        <v>36</v>
      </c>
      <c r="H20" s="28">
        <f ref="H20:I20" t="shared" si="4">IFERROR((H14*48)/H18,0)</f>
        <v>0</v>
      </c>
      <c r="I20" s="28">
        <f t="shared" si="4"/>
        <v>0</v>
      </c>
      <c r="J20" s="28">
        <v>0</v>
      </c>
      <c r="K20" s="28">
        <f ref="K20:M20" t="shared" si="5">(K14*48)/K18</f>
        <v>36</v>
      </c>
      <c r="L20" s="28">
        <f t="shared" si="5"/>
        <v>36</v>
      </c>
      <c r="M20" s="28">
        <f t="shared" si="5"/>
        <v>31.2</v>
      </c>
      <c r="N20" s="28">
        <f>SUM(H20:M20)</f>
        <v>103.2</v>
      </c>
      <c r="O20" s="29"/>
      <c r="Q20" s="12"/>
    </row>
    <row r="21" ht="15.75" customHeight="1"/>
    <row r="22" ht="15.75" customHeight="1">
      <c r="G22" s="30" t="s">
        <v>37</v>
      </c>
      <c r="H22" s="30" t="e">
        <f>#REF!</f>
        <v>#REF!</v>
      </c>
    </row>
    <row r="23" ht="30.75" customHeight="1">
      <c r="E23" s="30" t="str">
        <f>F23</f>
        <v>Semana 9</v>
      </c>
      <c r="F23" s="67" t="s">
        <v>38</v>
      </c>
      <c r="G23" s="6" t="s">
        <v>20</v>
      </c>
      <c r="H23" s="7" t="s">
        <v>21</v>
      </c>
      <c r="I23" s="7" t="s">
        <v>22</v>
      </c>
      <c r="J23" s="7" t="s">
        <v>23</v>
      </c>
      <c r="K23" s="7" t="s">
        <v>24</v>
      </c>
      <c r="L23" s="7" t="s">
        <v>25</v>
      </c>
      <c r="M23" s="7" t="s">
        <v>26</v>
      </c>
      <c r="N23" s="62" t="s">
        <v>27</v>
      </c>
      <c r="O23" s="63"/>
    </row>
    <row r="24" ht="15.75" customHeight="1">
      <c r="F24" s="60"/>
      <c r="G24" s="31" t="s">
        <v>39</v>
      </c>
      <c r="H24" s="32">
        <v>0</v>
      </c>
      <c r="I24" s="32">
        <v>0</v>
      </c>
      <c r="J24" s="32">
        <v>0</v>
      </c>
      <c r="K24" s="32">
        <v>25.384615384615383</v>
      </c>
      <c r="L24" s="32">
        <v>46.15384615384615</v>
      </c>
      <c r="M24" s="32">
        <v>25.384615384615383</v>
      </c>
      <c r="N24" s="33">
        <f>SUM(H24:M24)</f>
        <v>96.92307692307692</v>
      </c>
      <c r="O24" s="34"/>
    </row>
    <row r="25" ht="15.75" customHeight="1">
      <c r="F25" s="60"/>
      <c r="G25" s="35"/>
      <c r="H25" s="36"/>
      <c r="I25" s="36"/>
      <c r="J25" s="36"/>
      <c r="K25" s="36"/>
      <c r="L25" s="36"/>
      <c r="M25" s="36"/>
      <c r="N25" s="22"/>
      <c r="O25" s="34"/>
    </row>
    <row r="26" ht="15" customHeight="1">
      <c r="D26" s="37"/>
      <c r="E26" s="37"/>
      <c r="F26" s="60"/>
      <c r="G26" s="35" t="s">
        <v>40</v>
      </c>
      <c r="H26" s="38" t="e">
        <f>#REF!/1000</f>
        <v>#REF!</v>
      </c>
      <c r="I26" s="38" t="e">
        <f>#REF!/1000</f>
        <v>#REF!</v>
      </c>
      <c r="J26" s="38" t="e">
        <f>#REF!/1000</f>
        <v>#REF!</v>
      </c>
      <c r="K26" s="38" t="e">
        <f>#REF!/1000</f>
        <v>#REF!</v>
      </c>
      <c r="L26" s="38" t="e">
        <f>#REF!/1000</f>
        <v>#REF!</v>
      </c>
      <c r="M26" s="39" t="e">
        <f>#REF!/1000</f>
        <v>#REF!</v>
      </c>
      <c r="N26" s="33" t="e">
        <f>SUM(H26:M26)</f>
        <v>#REF!</v>
      </c>
      <c r="P26" s="40"/>
    </row>
    <row r="27" ht="15.75" customHeight="1">
      <c r="F27" s="60"/>
      <c r="G27" s="35"/>
      <c r="H27" s="36"/>
      <c r="I27" s="36"/>
      <c r="J27" s="36"/>
      <c r="K27" s="36"/>
      <c r="L27" s="36"/>
      <c r="M27" s="41"/>
      <c r="N27" s="42"/>
      <c r="P27" s="43"/>
    </row>
    <row r="28" ht="15.75" customHeight="1">
      <c r="F28" s="60"/>
      <c r="G28" s="35" t="s">
        <v>41</v>
      </c>
      <c r="H28" s="26">
        <v>0</v>
      </c>
      <c r="I28" s="26">
        <v>0</v>
      </c>
      <c r="J28" s="44">
        <v>0</v>
      </c>
      <c r="K28" s="44">
        <v>50</v>
      </c>
      <c r="L28" s="26">
        <v>120</v>
      </c>
      <c r="M28" s="45">
        <v>50</v>
      </c>
      <c r="N28" s="33">
        <f>SUM(H28:M28)</f>
        <v>220</v>
      </c>
    </row>
    <row r="29" ht="15.75" customHeight="1">
      <c r="F29" s="60"/>
      <c r="G29" s="35"/>
      <c r="H29" s="36"/>
      <c r="I29" s="36"/>
      <c r="J29" s="36"/>
      <c r="K29" s="36"/>
      <c r="L29" s="36"/>
      <c r="M29" s="41"/>
      <c r="N29" s="42"/>
    </row>
    <row r="30" ht="15.75" customHeight="1">
      <c r="F30" s="60"/>
      <c r="G30" s="35" t="s">
        <v>42</v>
      </c>
      <c r="H30" s="44">
        <f ref="H30:M30" t="shared" si="6">IFERROR((H14*8*$H$22)/H26,0)</f>
        <v>0</v>
      </c>
      <c r="I30" s="44">
        <f t="shared" si="6"/>
        <v>0</v>
      </c>
      <c r="J30" s="44">
        <f t="shared" si="6"/>
        <v>0</v>
      </c>
      <c r="K30" s="44">
        <f t="shared" si="6"/>
        <v>0</v>
      </c>
      <c r="L30" s="44">
        <f t="shared" si="6"/>
        <v>0</v>
      </c>
      <c r="M30" s="44">
        <f t="shared" si="6"/>
        <v>0</v>
      </c>
      <c r="N30" s="33">
        <f>SUM(H30:M30)</f>
        <v>0</v>
      </c>
    </row>
    <row r="31" ht="15.75" customHeight="1">
      <c r="F31" s="60"/>
      <c r="G31" s="35"/>
      <c r="H31" s="36"/>
      <c r="I31" s="36"/>
      <c r="J31" s="36"/>
      <c r="K31" s="36"/>
      <c r="L31" s="36"/>
      <c r="M31" s="41"/>
      <c r="N31" s="42"/>
    </row>
    <row r="32" ht="15.75" customHeight="1">
      <c r="F32" s="61"/>
      <c r="G32" s="46" t="s">
        <v>43</v>
      </c>
      <c r="H32" s="47" t="e">
        <f ref="H32:M32" t="shared" si="7">H24-H26</f>
        <v>#REF!</v>
      </c>
      <c r="I32" s="47" t="e">
        <f t="shared" si="7"/>
        <v>#REF!</v>
      </c>
      <c r="J32" s="47" t="e">
        <f t="shared" si="7"/>
        <v>#REF!</v>
      </c>
      <c r="K32" s="47" t="e">
        <f t="shared" si="7"/>
        <v>#REF!</v>
      </c>
      <c r="L32" s="47" t="e">
        <f t="shared" si="7"/>
        <v>#REF!</v>
      </c>
      <c r="M32" s="47" t="e">
        <f t="shared" si="7"/>
        <v>#REF!</v>
      </c>
      <c r="N32" s="33" t="e">
        <f>SUM(H32:M32)</f>
        <v>#REF!</v>
      </c>
    </row>
    <row r="33" ht="15.75" customHeight="1"/>
    <row r="34" ht="30.75" customHeight="1">
      <c r="E34" s="30" t="str">
        <f>F34</f>
        <v>Semana 12</v>
      </c>
      <c r="F34" s="67" t="s">
        <v>44</v>
      </c>
      <c r="G34" s="6" t="s">
        <v>20</v>
      </c>
      <c r="H34" s="7" t="s">
        <v>21</v>
      </c>
      <c r="I34" s="7" t="s">
        <v>22</v>
      </c>
      <c r="J34" s="7" t="s">
        <v>23</v>
      </c>
      <c r="K34" s="7" t="s">
        <v>24</v>
      </c>
      <c r="L34" s="7" t="s">
        <v>25</v>
      </c>
      <c r="M34" s="7" t="s">
        <v>26</v>
      </c>
      <c r="N34" s="62" t="s">
        <v>27</v>
      </c>
      <c r="O34" s="63"/>
    </row>
    <row r="35" ht="15" customHeight="1">
      <c r="F35" s="60"/>
      <c r="G35" s="31" t="s">
        <v>39</v>
      </c>
      <c r="H35" s="32"/>
      <c r="I35" s="32"/>
      <c r="J35" s="32"/>
      <c r="K35" s="32"/>
      <c r="L35" s="32"/>
      <c r="M35" s="32"/>
      <c r="N35" s="32"/>
      <c r="O35" s="34"/>
    </row>
    <row r="36" ht="15.75" customHeight="1">
      <c r="F36" s="60"/>
      <c r="G36" s="35"/>
      <c r="H36" s="36"/>
      <c r="I36" s="36"/>
      <c r="J36" s="36"/>
      <c r="K36" s="36"/>
      <c r="L36" s="36"/>
      <c r="M36" s="36"/>
      <c r="N36" s="36"/>
      <c r="O36" s="34"/>
    </row>
    <row r="37" ht="15" customHeight="1">
      <c r="D37" s="37"/>
      <c r="E37" s="37"/>
      <c r="F37" s="60"/>
      <c r="G37" s="35" t="s">
        <v>40</v>
      </c>
      <c r="H37" s="44"/>
      <c r="I37" s="44"/>
      <c r="J37" s="44"/>
      <c r="K37" s="44"/>
      <c r="L37" s="44"/>
      <c r="M37" s="44"/>
      <c r="N37" s="44"/>
      <c r="P37" s="40"/>
    </row>
    <row r="38" ht="15.75" customHeight="1">
      <c r="F38" s="60"/>
      <c r="G38" s="35"/>
      <c r="H38" s="36"/>
      <c r="I38" s="36"/>
      <c r="J38" s="36"/>
      <c r="K38" s="36"/>
      <c r="L38" s="36"/>
      <c r="M38" s="36"/>
      <c r="N38" s="36"/>
    </row>
    <row r="39" ht="15.75" customHeight="1">
      <c r="F39" s="60"/>
      <c r="G39" s="35" t="s">
        <v>41</v>
      </c>
      <c r="H39" s="44"/>
      <c r="I39" s="44"/>
      <c r="J39" s="44"/>
      <c r="K39" s="44"/>
      <c r="L39" s="44"/>
      <c r="M39" s="44"/>
      <c r="N39" s="44"/>
    </row>
    <row r="40" ht="15.75" customHeight="1">
      <c r="F40" s="60"/>
      <c r="G40" s="35"/>
      <c r="H40" s="36"/>
      <c r="I40" s="36"/>
      <c r="J40" s="36"/>
      <c r="K40" s="36"/>
      <c r="L40" s="36"/>
      <c r="M40" s="36"/>
      <c r="N40" s="36"/>
    </row>
    <row r="41" ht="15.75" customHeight="1">
      <c r="F41" s="60"/>
      <c r="G41" s="35" t="s">
        <v>42</v>
      </c>
      <c r="H41" s="44"/>
      <c r="I41" s="44"/>
      <c r="J41" s="44"/>
      <c r="K41" s="44"/>
      <c r="L41" s="44"/>
      <c r="M41" s="44"/>
      <c r="N41" s="44"/>
    </row>
    <row r="42" ht="15.75" customHeight="1">
      <c r="F42" s="60"/>
      <c r="G42" s="35"/>
      <c r="H42" s="36"/>
      <c r="I42" s="36"/>
      <c r="J42" s="36"/>
      <c r="K42" s="36"/>
      <c r="L42" s="36"/>
      <c r="M42" s="36"/>
      <c r="N42" s="36"/>
    </row>
    <row r="43" ht="15.75" customHeight="1">
      <c r="F43" s="61"/>
      <c r="G43" s="46" t="s">
        <v>43</v>
      </c>
      <c r="H43" s="47"/>
      <c r="I43" s="47"/>
      <c r="J43" s="47"/>
      <c r="K43" s="47"/>
      <c r="L43" s="47"/>
      <c r="M43" s="47"/>
      <c r="N43" s="47"/>
    </row>
    <row r="44" ht="15.75" customHeight="1">
      <c r="F44" s="48"/>
      <c r="G44" s="48"/>
      <c r="H44" s="49">
        <v>64</v>
      </c>
      <c r="I44" s="49">
        <v>64</v>
      </c>
      <c r="J44" s="49">
        <v>64</v>
      </c>
      <c r="K44" s="49">
        <v>40</v>
      </c>
      <c r="L44" s="49">
        <v>60</v>
      </c>
      <c r="M44" s="49"/>
      <c r="N44" s="48"/>
      <c r="O44" s="48"/>
    </row>
    <row r="45" ht="15.75" customHeight="1"/>
    <row r="46" ht="30.75" customHeight="1">
      <c r="E46" s="30" t="str">
        <f>F46</f>
        <v>Semana 11</v>
      </c>
      <c r="F46" s="67" t="s">
        <v>45</v>
      </c>
      <c r="G46" s="6" t="s">
        <v>20</v>
      </c>
      <c r="H46" s="7" t="s">
        <v>21</v>
      </c>
      <c r="I46" s="7" t="s">
        <v>22</v>
      </c>
      <c r="J46" s="7" t="s">
        <v>23</v>
      </c>
      <c r="K46" s="7" t="s">
        <v>24</v>
      </c>
      <c r="L46" s="7" t="s">
        <v>25</v>
      </c>
      <c r="M46" s="7" t="s">
        <v>26</v>
      </c>
      <c r="N46" s="62" t="s">
        <v>27</v>
      </c>
      <c r="O46" s="63"/>
    </row>
    <row r="47" ht="15" customHeight="1">
      <c r="F47" s="60"/>
      <c r="G47" s="31" t="s">
        <v>39</v>
      </c>
      <c r="H47" s="32">
        <v>0</v>
      </c>
      <c r="I47" s="32">
        <v>0</v>
      </c>
      <c r="J47" s="32">
        <v>0</v>
      </c>
      <c r="K47" s="32">
        <v>25.384615384615383</v>
      </c>
      <c r="L47" s="32">
        <v>46.15384615384615</v>
      </c>
      <c r="M47" s="32">
        <v>25.384615384615383</v>
      </c>
      <c r="N47" s="32">
        <v>96.92307692307692</v>
      </c>
      <c r="O47" s="34"/>
    </row>
    <row r="48" ht="15.75" customHeight="1">
      <c r="F48" s="60"/>
      <c r="G48" s="35"/>
      <c r="H48" s="36"/>
      <c r="I48" s="36"/>
      <c r="J48" s="36"/>
      <c r="K48" s="36"/>
      <c r="L48" s="36"/>
      <c r="M48" s="36"/>
      <c r="N48" s="36"/>
      <c r="O48" s="34"/>
    </row>
    <row r="49" ht="15" customHeight="1">
      <c r="D49" s="37"/>
      <c r="E49" s="37"/>
      <c r="F49" s="60"/>
      <c r="G49" s="35" t="s">
        <v>40</v>
      </c>
      <c r="H49" s="44">
        <v>0</v>
      </c>
      <c r="I49" s="44">
        <v>0</v>
      </c>
      <c r="J49" s="44">
        <v>0</v>
      </c>
      <c r="K49" s="44">
        <v>1.9312829999999999</v>
      </c>
      <c r="L49" s="44">
        <v>0.808732</v>
      </c>
      <c r="M49" s="44">
        <v>19.098678</v>
      </c>
      <c r="N49" s="44">
        <v>21.838693</v>
      </c>
      <c r="P49" s="40"/>
    </row>
    <row r="50" ht="15.75" customHeight="1">
      <c r="F50" s="60"/>
      <c r="G50" s="35"/>
      <c r="H50" s="36"/>
      <c r="I50" s="36"/>
      <c r="J50" s="36"/>
      <c r="K50" s="36"/>
      <c r="L50" s="36"/>
      <c r="M50" s="36"/>
      <c r="N50" s="36"/>
    </row>
    <row r="51" ht="15.75" customHeight="1">
      <c r="F51" s="60"/>
      <c r="G51" s="35" t="s">
        <v>41</v>
      </c>
      <c r="H51" s="44">
        <v>0</v>
      </c>
      <c r="I51" s="44">
        <v>0</v>
      </c>
      <c r="J51" s="44">
        <v>0</v>
      </c>
      <c r="K51" s="44">
        <v>50</v>
      </c>
      <c r="L51" s="44">
        <v>120</v>
      </c>
      <c r="M51" s="44">
        <v>50</v>
      </c>
      <c r="N51" s="44">
        <v>220</v>
      </c>
    </row>
    <row r="52" ht="15.75" customHeight="1">
      <c r="F52" s="60"/>
      <c r="G52" s="35"/>
      <c r="H52" s="36"/>
      <c r="I52" s="36"/>
      <c r="J52" s="36"/>
      <c r="K52" s="36"/>
      <c r="L52" s="36"/>
      <c r="M52" s="36"/>
      <c r="N52" s="36"/>
    </row>
    <row r="53" ht="15.75" customHeight="1">
      <c r="F53" s="60"/>
      <c r="G53" s="35" t="s">
        <v>42</v>
      </c>
      <c r="H53" s="44">
        <v>0</v>
      </c>
      <c r="I53" s="44">
        <v>0</v>
      </c>
      <c r="J53" s="44">
        <v>0</v>
      </c>
      <c r="K53" s="44">
        <v>745.618327298485</v>
      </c>
      <c r="L53" s="44">
        <v>2670.847697383064</v>
      </c>
      <c r="M53" s="44">
        <v>65.34483695677785</v>
      </c>
      <c r="N53" s="44">
        <v>3481.8108616383265</v>
      </c>
    </row>
    <row r="54" ht="15.75" customHeight="1">
      <c r="F54" s="60"/>
      <c r="G54" s="35"/>
      <c r="H54" s="36"/>
      <c r="I54" s="36"/>
      <c r="J54" s="36"/>
      <c r="K54" s="36"/>
      <c r="L54" s="36"/>
      <c r="M54" s="36"/>
      <c r="N54" s="36"/>
    </row>
    <row r="55" ht="15.75" customHeight="1">
      <c r="F55" s="61"/>
      <c r="G55" s="46" t="s">
        <v>43</v>
      </c>
      <c r="H55" s="47">
        <v>0</v>
      </c>
      <c r="I55" s="47">
        <v>0</v>
      </c>
      <c r="J55" s="47">
        <v>0</v>
      </c>
      <c r="K55" s="47">
        <v>23.453332384615383</v>
      </c>
      <c r="L55" s="47">
        <v>45.345114153846154</v>
      </c>
      <c r="M55" s="47">
        <v>6.285937384615384</v>
      </c>
      <c r="N55" s="47">
        <v>75.08438392307691</v>
      </c>
    </row>
    <row r="56" ht="15.75" customHeight="1">
      <c r="H56" s="49">
        <v>64</v>
      </c>
      <c r="I56" s="49">
        <v>64</v>
      </c>
      <c r="J56" s="49">
        <v>64</v>
      </c>
      <c r="K56" s="49">
        <v>40</v>
      </c>
      <c r="L56" s="49">
        <v>60</v>
      </c>
      <c r="M56" s="49"/>
    </row>
    <row r="57" ht="30.75" customHeight="1">
      <c r="E57" s="30" t="str">
        <f>F57</f>
        <v>Semana 10</v>
      </c>
      <c r="F57" s="67" t="s">
        <v>46</v>
      </c>
      <c r="G57" s="6" t="s">
        <v>20</v>
      </c>
      <c r="H57" s="7" t="s">
        <v>21</v>
      </c>
      <c r="I57" s="7" t="s">
        <v>22</v>
      </c>
      <c r="J57" s="7" t="s">
        <v>23</v>
      </c>
      <c r="K57" s="7" t="s">
        <v>24</v>
      </c>
      <c r="L57" s="7" t="s">
        <v>25</v>
      </c>
      <c r="M57" s="7" t="s">
        <v>26</v>
      </c>
      <c r="N57" s="62" t="s">
        <v>27</v>
      </c>
      <c r="O57" s="63"/>
    </row>
    <row r="58" ht="15" customHeight="1">
      <c r="F58" s="60"/>
      <c r="G58" s="31" t="s">
        <v>47</v>
      </c>
      <c r="H58" s="32">
        <v>0</v>
      </c>
      <c r="I58" s="32">
        <v>0</v>
      </c>
      <c r="J58" s="32">
        <v>0</v>
      </c>
      <c r="K58" s="32">
        <v>25.384615384615383</v>
      </c>
      <c r="L58" s="32">
        <v>46.15384615384615</v>
      </c>
      <c r="M58" s="32">
        <v>25.384615384615383</v>
      </c>
      <c r="N58" s="32">
        <v>96.92307692307692</v>
      </c>
      <c r="O58" s="34"/>
    </row>
    <row r="59" ht="15.75" customHeight="1">
      <c r="F59" s="60"/>
      <c r="G59" s="35"/>
      <c r="H59" s="36"/>
      <c r="I59" s="36"/>
      <c r="J59" s="36"/>
      <c r="K59" s="36"/>
      <c r="L59" s="36"/>
      <c r="M59" s="36"/>
      <c r="N59" s="36"/>
      <c r="O59" s="34"/>
    </row>
    <row r="60" ht="15" customHeight="1">
      <c r="D60" s="37"/>
      <c r="E60" s="37"/>
      <c r="F60" s="60"/>
      <c r="G60" s="35" t="s">
        <v>40</v>
      </c>
      <c r="H60" s="44">
        <v>0</v>
      </c>
      <c r="I60" s="44">
        <v>0</v>
      </c>
      <c r="J60" s="44">
        <v>0</v>
      </c>
      <c r="K60" s="44">
        <v>2.7690080000000004</v>
      </c>
      <c r="L60" s="44">
        <v>8.538541</v>
      </c>
      <c r="M60" s="44">
        <v>12.144601</v>
      </c>
      <c r="N60" s="44">
        <v>23.452150000000003</v>
      </c>
      <c r="P60" s="40"/>
    </row>
    <row r="61" ht="15.75" customHeight="1">
      <c r="F61" s="60"/>
      <c r="G61" s="35"/>
      <c r="H61" s="36"/>
      <c r="I61" s="36"/>
      <c r="J61" s="36"/>
      <c r="K61" s="36"/>
      <c r="L61" s="36"/>
      <c r="M61" s="36"/>
      <c r="N61" s="36"/>
    </row>
    <row r="62" ht="15.75" customHeight="1">
      <c r="F62" s="60"/>
      <c r="G62" s="35" t="s">
        <v>48</v>
      </c>
      <c r="H62" s="44">
        <v>0</v>
      </c>
      <c r="I62" s="44">
        <v>0</v>
      </c>
      <c r="J62" s="44">
        <v>0</v>
      </c>
      <c r="K62" s="44">
        <v>50</v>
      </c>
      <c r="L62" s="44">
        <v>120</v>
      </c>
      <c r="M62" s="44">
        <v>50</v>
      </c>
      <c r="N62" s="44">
        <v>220</v>
      </c>
    </row>
    <row r="63" ht="15.75" customHeight="1">
      <c r="F63" s="60"/>
      <c r="G63" s="35"/>
      <c r="H63" s="36"/>
      <c r="I63" s="36"/>
      <c r="J63" s="36"/>
      <c r="K63" s="36"/>
      <c r="L63" s="36"/>
      <c r="M63" s="36"/>
      <c r="N63" s="36"/>
    </row>
    <row r="64" ht="15.75" customHeight="1">
      <c r="F64" s="60"/>
      <c r="G64" s="35" t="s">
        <v>49</v>
      </c>
      <c r="H64" s="44">
        <v>0</v>
      </c>
      <c r="I64" s="44">
        <v>0</v>
      </c>
      <c r="J64" s="44">
        <v>0</v>
      </c>
      <c r="K64" s="44">
        <v>433.36819539705186</v>
      </c>
      <c r="L64" s="44">
        <v>210.8088489590903</v>
      </c>
      <c r="M64" s="44">
        <v>85.63476066443023</v>
      </c>
      <c r="N64" s="44">
        <v>729.8118050205725</v>
      </c>
    </row>
    <row r="65" ht="15.75" customHeight="1">
      <c r="F65" s="60"/>
      <c r="G65" s="35"/>
      <c r="H65" s="36"/>
      <c r="I65" s="36"/>
      <c r="J65" s="36"/>
      <c r="K65" s="36"/>
      <c r="L65" s="36"/>
      <c r="M65" s="36"/>
      <c r="N65" s="36"/>
    </row>
    <row r="66" ht="15.75" customHeight="1">
      <c r="F66" s="61"/>
      <c r="G66" s="46" t="s">
        <v>43</v>
      </c>
      <c r="H66" s="47">
        <v>0</v>
      </c>
      <c r="I66" s="47">
        <v>0</v>
      </c>
      <c r="J66" s="47">
        <v>0</v>
      </c>
      <c r="K66" s="47">
        <v>22.615607384615384</v>
      </c>
      <c r="L66" s="47">
        <v>37.61530515384615</v>
      </c>
      <c r="M66" s="47">
        <v>13.240014384615383</v>
      </c>
      <c r="N66" s="47">
        <v>73.47092692307692</v>
      </c>
    </row>
    <row r="67" ht="15.75" customHeight="1">
      <c r="H67" s="49">
        <v>64</v>
      </c>
      <c r="I67" s="49">
        <v>64</v>
      </c>
      <c r="J67" s="49">
        <v>64</v>
      </c>
      <c r="K67" s="49">
        <v>40</v>
      </c>
      <c r="L67" s="49">
        <v>60</v>
      </c>
      <c r="M67" s="49"/>
    </row>
    <row r="68" ht="15.75" customHeight="1"/>
    <row r="69" ht="30.75" customHeight="1">
      <c r="E69" s="30" t="str">
        <f>F69</f>
        <v>Semana 9</v>
      </c>
      <c r="F69" s="67" t="s">
        <v>38</v>
      </c>
      <c r="G69" s="6" t="s">
        <v>20</v>
      </c>
      <c r="H69" s="7" t="s">
        <v>21</v>
      </c>
      <c r="I69" s="7" t="s">
        <v>22</v>
      </c>
      <c r="J69" s="7" t="s">
        <v>23</v>
      </c>
      <c r="K69" s="7" t="s">
        <v>24</v>
      </c>
      <c r="L69" s="7" t="s">
        <v>25</v>
      </c>
      <c r="M69" s="7" t="s">
        <v>26</v>
      </c>
      <c r="N69" s="62" t="s">
        <v>27</v>
      </c>
      <c r="O69" s="63"/>
    </row>
    <row r="70" ht="15" customHeight="1">
      <c r="F70" s="60"/>
      <c r="G70" s="31" t="s">
        <v>47</v>
      </c>
      <c r="H70" s="32">
        <v>0</v>
      </c>
      <c r="I70" s="32">
        <v>0</v>
      </c>
      <c r="J70" s="32">
        <v>0</v>
      </c>
      <c r="K70" s="32">
        <v>25.384615384615383</v>
      </c>
      <c r="L70" s="32">
        <v>46.15384615384615</v>
      </c>
      <c r="M70" s="32">
        <v>25.384615384615383</v>
      </c>
      <c r="N70" s="32">
        <v>96.92307692307692</v>
      </c>
      <c r="O70" s="34"/>
    </row>
    <row r="71" ht="15.75" customHeight="1">
      <c r="F71" s="60"/>
      <c r="G71" s="35"/>
      <c r="H71" s="36"/>
      <c r="I71" s="36"/>
      <c r="J71" s="36"/>
      <c r="K71" s="36"/>
      <c r="L71" s="36"/>
      <c r="M71" s="36"/>
      <c r="N71" s="36"/>
      <c r="O71" s="34"/>
    </row>
    <row r="72" ht="15" customHeight="1">
      <c r="F72" s="60"/>
      <c r="G72" s="35" t="s">
        <v>40</v>
      </c>
      <c r="H72" s="44">
        <v>0</v>
      </c>
      <c r="I72" s="44">
        <v>0</v>
      </c>
      <c r="J72" s="44">
        <v>0</v>
      </c>
      <c r="K72" s="44">
        <v>1.046054</v>
      </c>
      <c r="L72" s="44">
        <v>6.887352000000001</v>
      </c>
      <c r="M72" s="44">
        <v>1.353842</v>
      </c>
      <c r="N72" s="44">
        <v>9.287248</v>
      </c>
    </row>
    <row r="73" ht="15.75" customHeight="1">
      <c r="F73" s="60"/>
      <c r="G73" s="35"/>
      <c r="H73" s="36"/>
      <c r="I73" s="36"/>
      <c r="J73" s="36"/>
      <c r="K73" s="36"/>
      <c r="L73" s="36"/>
      <c r="M73" s="36"/>
      <c r="N73" s="36"/>
    </row>
    <row r="74" ht="15.75" customHeight="1">
      <c r="F74" s="60"/>
      <c r="G74" s="35" t="s">
        <v>50</v>
      </c>
      <c r="H74" s="44">
        <v>0</v>
      </c>
      <c r="I74" s="44">
        <v>0</v>
      </c>
      <c r="J74" s="44">
        <v>0</v>
      </c>
      <c r="K74" s="44">
        <v>50</v>
      </c>
      <c r="L74" s="44">
        <v>120</v>
      </c>
      <c r="M74" s="44">
        <v>50</v>
      </c>
      <c r="N74" s="44">
        <v>220</v>
      </c>
    </row>
    <row r="75" ht="15.75" customHeight="1">
      <c r="F75" s="60"/>
      <c r="G75" s="35"/>
      <c r="H75" s="36"/>
      <c r="I75" s="36"/>
      <c r="J75" s="36"/>
      <c r="K75" s="36"/>
      <c r="L75" s="36"/>
      <c r="M75" s="36"/>
      <c r="N75" s="36"/>
    </row>
    <row r="76" ht="15.75" customHeight="1">
      <c r="F76" s="60"/>
      <c r="G76" s="35" t="s">
        <v>51</v>
      </c>
      <c r="H76" s="44">
        <v>0</v>
      </c>
      <c r="I76" s="44">
        <v>0</v>
      </c>
      <c r="J76" s="44">
        <v>0</v>
      </c>
      <c r="K76" s="44">
        <v>1147.1683106225873</v>
      </c>
      <c r="L76" s="44">
        <v>261.3486286166294</v>
      </c>
      <c r="M76" s="44">
        <v>768.1841751105372</v>
      </c>
      <c r="N76" s="44">
        <v>2176.701114349754</v>
      </c>
    </row>
    <row r="77" ht="15.75" customHeight="1">
      <c r="F77" s="60"/>
      <c r="G77" s="35"/>
      <c r="H77" s="36"/>
      <c r="I77" s="36"/>
      <c r="J77" s="36"/>
      <c r="K77" s="36"/>
      <c r="L77" s="36"/>
      <c r="M77" s="36"/>
      <c r="N77" s="36"/>
    </row>
    <row r="78" ht="15.75" customHeight="1">
      <c r="F78" s="61"/>
      <c r="G78" s="46" t="s">
        <v>43</v>
      </c>
      <c r="H78" s="47">
        <v>0</v>
      </c>
      <c r="I78" s="47">
        <v>0</v>
      </c>
      <c r="J78" s="47">
        <v>0</v>
      </c>
      <c r="K78" s="47">
        <v>24.33856138461538</v>
      </c>
      <c r="L78" s="47">
        <v>39.26649415384615</v>
      </c>
      <c r="M78" s="47">
        <v>24.030773384615383</v>
      </c>
      <c r="N78" s="47">
        <v>87.63582892307691</v>
      </c>
    </row>
    <row r="79" ht="15.75" customHeight="1">
      <c r="H79" s="49">
        <v>64</v>
      </c>
      <c r="I79" s="49">
        <v>64</v>
      </c>
      <c r="J79" s="49">
        <v>64</v>
      </c>
      <c r="K79" s="49">
        <v>40</v>
      </c>
      <c r="L79" s="49">
        <v>60</v>
      </c>
      <c r="M79" s="49"/>
    </row>
    <row r="80" ht="15.75" customHeight="1"/>
    <row r="81" ht="30.75" customHeight="1"/>
    <row r="82" ht="15.75" customHeight="1"/>
    <row r="83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>
    <mergeCell ref="F34:F43"/>
    <mergeCell ref="F46:F55"/>
    <mergeCell ref="F57:F66"/>
    <mergeCell ref="F69:F78"/>
    <mergeCell ref="N46:O46"/>
    <mergeCell ref="N57:O57"/>
    <mergeCell ref="N69:O69"/>
    <mergeCell ref="N34:O34"/>
    <mergeCell ref="F3:F20"/>
    <mergeCell ref="N3:O3"/>
    <mergeCell ref="H6:J6"/>
    <mergeCell ref="K6:L6"/>
    <mergeCell ref="F23:F32"/>
    <mergeCell ref="N23:O23"/>
  </mergeCells>
  <pageMargins left="0.70866141732283472" right="0.70866141732283472" top="0.74803149606299213" bottom="0.74803149606299213" header="0" footer="0"/>
  <pageSetup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6"/>
  <sheetViews>
    <sheetView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D8" sqref="D8"/>
    </sheetView>
  </sheetViews>
  <sheetFormatPr baseColWidth="10" defaultColWidth="12.625" defaultRowHeight="15" customHeight="1" x14ac:dyDescent="0.2"/>
  <cols>
    <col min="1" max="3" width="10" customWidth="1"/>
    <col min="4" max="19" hidden="1" width="10" customWidth="1"/>
    <col min="20" max="20" width="10" customWidth="1"/>
    <col min="21" max="27" width="6.25" customWidth="1"/>
    <col min="28" max="28" width="10" customWidth="1"/>
    <col min="29" max="42" width="6.25" customWidth="1"/>
  </cols>
  <sheetData>
    <row r="1">
      <c r="B1" s="30" t="s">
        <v>52</v>
      </c>
      <c r="C1" s="30" t="s">
        <v>53</v>
      </c>
    </row>
    <row r="2">
      <c r="A2" s="30" t="s">
        <v>54</v>
      </c>
      <c r="B2" s="30">
        <v>133</v>
      </c>
      <c r="C2" s="30">
        <v>50</v>
      </c>
      <c r="U2" s="68" t="s">
        <v>55</v>
      </c>
      <c r="V2" s="69"/>
      <c r="W2" s="69"/>
      <c r="X2" s="69"/>
      <c r="Y2" s="69"/>
      <c r="Z2" s="69"/>
      <c r="AA2" s="69"/>
      <c r="AC2" s="68" t="s">
        <v>56</v>
      </c>
      <c r="AD2" s="69"/>
      <c r="AE2" s="69"/>
      <c r="AF2" s="69"/>
      <c r="AG2" s="69"/>
      <c r="AH2" s="69"/>
      <c r="AI2" s="69"/>
      <c r="AJ2" s="69"/>
    </row>
    <row r="3">
      <c r="A3" s="30" t="s">
        <v>57</v>
      </c>
      <c r="B3" s="30">
        <v>40</v>
      </c>
      <c r="C3" s="30">
        <v>120</v>
      </c>
    </row>
    <row r="4">
      <c r="A4" s="30" t="s">
        <v>58</v>
      </c>
      <c r="B4" s="30" t="s">
        <v>59</v>
      </c>
      <c r="I4" s="50">
        <f ref="I4:N4" t="shared" si="0">AVERAGE($I$6:I6)</f>
        <v>133</v>
      </c>
      <c r="J4" s="30">
        <f t="shared" si="0"/>
        <v>135.5</v>
      </c>
      <c r="K4" s="30">
        <f t="shared" si="0"/>
        <v>137.33333333333334</v>
      </c>
      <c r="L4" s="30">
        <f t="shared" si="0"/>
        <v>137.25</v>
      </c>
      <c r="M4" s="30">
        <f t="shared" si="0"/>
        <v>138</v>
      </c>
      <c r="N4" s="30">
        <f t="shared" si="0"/>
        <v>138.66666666666666</v>
      </c>
      <c r="U4" s="51">
        <f ref="U4:AA4" t="shared" si="1">AVERAGE($I$6:U6)</f>
        <v>138.63636363636363</v>
      </c>
      <c r="V4" s="52">
        <f t="shared" si="1"/>
        <v>138.83333333333334</v>
      </c>
      <c r="W4" s="52">
        <f t="shared" si="1"/>
        <v>138.53846153846155</v>
      </c>
      <c r="X4" s="52">
        <f t="shared" si="1"/>
        <v>138.14285714285714</v>
      </c>
      <c r="Y4" s="52">
        <f t="shared" si="1"/>
        <v>138.26666666666668</v>
      </c>
      <c r="Z4" s="52">
        <f t="shared" si="1"/>
        <v>138.4375</v>
      </c>
      <c r="AA4" s="52">
        <f t="shared" si="1"/>
        <v>131.41176470588235</v>
      </c>
      <c r="AC4" s="51">
        <f>AVERAGE($AC$6:AC6)</f>
        <v>0</v>
      </c>
      <c r="AD4" s="52">
        <f ref="AD4:AH4" t="shared" si="2">AVERAGE($AD$6:AD6)</f>
        <v>128</v>
      </c>
      <c r="AE4" s="52">
        <f t="shared" si="2"/>
        <v>127.5</v>
      </c>
      <c r="AF4" s="52">
        <f t="shared" si="2"/>
        <v>128.33333333333334</v>
      </c>
      <c r="AG4" s="52">
        <f t="shared" si="2"/>
        <v>129.5</v>
      </c>
      <c r="AH4" s="52">
        <f t="shared" si="2"/>
        <v>130</v>
      </c>
      <c r="AI4" s="52"/>
      <c r="AJ4" s="52"/>
      <c r="AK4" s="51">
        <f ref="AK4:AP4" t="shared" si="3">AVERAGE($AK$6:AK6)</f>
        <v>132</v>
      </c>
      <c r="AL4" s="51">
        <f t="shared" si="3"/>
        <v>132</v>
      </c>
      <c r="AM4" s="51">
        <f t="shared" si="3"/>
        <v>88</v>
      </c>
      <c r="AN4" s="51">
        <f t="shared" si="3"/>
        <v>66</v>
      </c>
      <c r="AO4" s="51">
        <f t="shared" si="3"/>
        <v>52.8</v>
      </c>
      <c r="AP4" s="51">
        <f t="shared" si="3"/>
        <v>44</v>
      </c>
    </row>
    <row r="5">
      <c r="D5" s="37">
        <v>43467</v>
      </c>
      <c r="E5" s="37">
        <v>43468</v>
      </c>
      <c r="F5" s="37">
        <v>43469</v>
      </c>
      <c r="G5" s="37">
        <v>43470</v>
      </c>
      <c r="I5" s="37">
        <v>43486</v>
      </c>
      <c r="J5" s="37">
        <f ref="J5:N5" t="shared" si="4">I5+1</f>
        <v>43487</v>
      </c>
      <c r="K5" s="37">
        <f t="shared" si="4"/>
        <v>43488</v>
      </c>
      <c r="L5" s="37">
        <f t="shared" si="4"/>
        <v>43489</v>
      </c>
      <c r="M5" s="37">
        <f t="shared" si="4"/>
        <v>43490</v>
      </c>
      <c r="N5" s="37">
        <f t="shared" si="4"/>
        <v>43491</v>
      </c>
      <c r="P5" s="5">
        <v>43479</v>
      </c>
      <c r="Q5" s="5">
        <v>43480</v>
      </c>
      <c r="R5" s="5">
        <v>43481</v>
      </c>
      <c r="S5" s="5">
        <v>43482</v>
      </c>
      <c r="U5" s="37">
        <v>43493</v>
      </c>
      <c r="V5" s="37">
        <f ref="V5:AA5" t="shared" si="5">U5+1</f>
        <v>43494</v>
      </c>
      <c r="W5" s="37">
        <f t="shared" si="5"/>
        <v>43495</v>
      </c>
      <c r="X5" s="37">
        <f t="shared" si="5"/>
        <v>43496</v>
      </c>
      <c r="Y5" s="37">
        <f t="shared" si="5"/>
        <v>43497</v>
      </c>
      <c r="Z5" s="37">
        <f t="shared" si="5"/>
        <v>43498</v>
      </c>
      <c r="AA5" s="37">
        <f t="shared" si="5"/>
        <v>43499</v>
      </c>
      <c r="AC5" s="37">
        <f>AA5+1</f>
        <v>43500</v>
      </c>
      <c r="AD5" s="37">
        <f ref="AD5:AH5" t="shared" si="6">AC5+1</f>
        <v>43501</v>
      </c>
      <c r="AE5" s="37">
        <f t="shared" si="6"/>
        <v>43502</v>
      </c>
      <c r="AF5" s="37">
        <f t="shared" si="6"/>
        <v>43503</v>
      </c>
      <c r="AG5" s="37">
        <f t="shared" si="6"/>
        <v>43504</v>
      </c>
      <c r="AH5" s="37">
        <f t="shared" si="6"/>
        <v>43505</v>
      </c>
      <c r="AI5" s="37">
        <v>43506</v>
      </c>
      <c r="AJ5" s="37"/>
      <c r="AK5" s="37">
        <v>43507</v>
      </c>
      <c r="AL5" s="37">
        <f ref="AL5:AP5" t="shared" si="7">AK5+1</f>
        <v>43508</v>
      </c>
      <c r="AM5" s="37">
        <f t="shared" si="7"/>
        <v>43509</v>
      </c>
      <c r="AN5" s="37">
        <f t="shared" si="7"/>
        <v>43510</v>
      </c>
      <c r="AO5" s="37">
        <f t="shared" si="7"/>
        <v>43511</v>
      </c>
      <c r="AP5" s="37">
        <f t="shared" si="7"/>
        <v>43512</v>
      </c>
    </row>
    <row r="6">
      <c r="C6" s="30" t="s">
        <v>60</v>
      </c>
      <c r="D6" s="30">
        <v>89</v>
      </c>
      <c r="E6" s="30">
        <v>113</v>
      </c>
      <c r="F6" s="30">
        <v>123</v>
      </c>
      <c r="G6" s="30">
        <v>127</v>
      </c>
      <c r="I6" s="30">
        <f ref="I6:N6" t="shared" si="8">SUM(I8:I16)</f>
        <v>133</v>
      </c>
      <c r="J6" s="30">
        <f t="shared" si="8"/>
        <v>138</v>
      </c>
      <c r="K6" s="30">
        <f t="shared" si="8"/>
        <v>141</v>
      </c>
      <c r="L6" s="30">
        <f t="shared" si="8"/>
        <v>137</v>
      </c>
      <c r="M6" s="30">
        <f t="shared" si="8"/>
        <v>141</v>
      </c>
      <c r="N6" s="30">
        <f t="shared" si="8"/>
        <v>142</v>
      </c>
      <c r="P6" s="30">
        <f ref="P6:S6" t="shared" si="9">SUM(P8:P16)</f>
        <v>138</v>
      </c>
      <c r="Q6" s="30">
        <f t="shared" si="9"/>
        <v>139</v>
      </c>
      <c r="R6" s="30">
        <f t="shared" si="9"/>
        <v>142</v>
      </c>
      <c r="S6" s="30">
        <f t="shared" si="9"/>
        <v>140</v>
      </c>
      <c r="U6" s="30">
        <f ref="U6:AA6" t="shared" si="10">SUM(U8:U16)</f>
        <v>134</v>
      </c>
      <c r="V6" s="30">
        <f t="shared" si="10"/>
        <v>141</v>
      </c>
      <c r="W6" s="30">
        <f t="shared" si="10"/>
        <v>135</v>
      </c>
      <c r="X6" s="30">
        <f t="shared" si="10"/>
        <v>133</v>
      </c>
      <c r="Y6" s="30">
        <f t="shared" si="10"/>
        <v>140</v>
      </c>
      <c r="Z6" s="30">
        <f t="shared" si="10"/>
        <v>141</v>
      </c>
      <c r="AA6" s="30">
        <f t="shared" si="10"/>
        <v>19</v>
      </c>
      <c r="AC6" s="30">
        <f ref="AC6:AH6" t="shared" si="11">SUM(AC8:AC16)</f>
        <v>0</v>
      </c>
      <c r="AD6" s="30">
        <f t="shared" si="11"/>
        <v>128</v>
      </c>
      <c r="AE6" s="30">
        <f t="shared" si="11"/>
        <v>127</v>
      </c>
      <c r="AF6" s="30">
        <f t="shared" si="11"/>
        <v>130</v>
      </c>
      <c r="AG6" s="30">
        <f t="shared" si="11"/>
        <v>133</v>
      </c>
      <c r="AH6" s="30">
        <f t="shared" si="11"/>
        <v>132</v>
      </c>
      <c r="AK6" s="30">
        <f ref="AK6:AP6" t="shared" si="12">SUM(AK8:AK16)</f>
        <v>132</v>
      </c>
      <c r="AL6" s="30">
        <f t="shared" si="12"/>
        <v>132</v>
      </c>
      <c r="AM6" s="30">
        <f t="shared" si="12"/>
        <v>0</v>
      </c>
      <c r="AN6" s="30">
        <f t="shared" si="12"/>
        <v>0</v>
      </c>
      <c r="AO6" s="30">
        <f t="shared" si="12"/>
        <v>0</v>
      </c>
      <c r="AP6" s="30">
        <f t="shared" si="12"/>
        <v>0</v>
      </c>
    </row>
    <row r="8">
      <c r="C8" s="30" t="s">
        <v>61</v>
      </c>
      <c r="I8" s="30">
        <v>18</v>
      </c>
      <c r="J8" s="30">
        <v>18</v>
      </c>
      <c r="K8" s="30">
        <v>18</v>
      </c>
      <c r="L8" s="30">
        <v>17</v>
      </c>
      <c r="M8" s="30">
        <v>18</v>
      </c>
      <c r="N8" s="30">
        <v>20</v>
      </c>
      <c r="P8" s="30">
        <v>16</v>
      </c>
      <c r="Q8" s="30">
        <v>16</v>
      </c>
      <c r="R8" s="30">
        <v>16</v>
      </c>
      <c r="S8" s="30">
        <v>14</v>
      </c>
      <c r="U8" s="30">
        <v>17</v>
      </c>
      <c r="V8" s="30">
        <v>17</v>
      </c>
      <c r="W8" s="30">
        <v>16</v>
      </c>
      <c r="X8" s="30">
        <v>16</v>
      </c>
      <c r="Y8" s="30">
        <v>17</v>
      </c>
      <c r="Z8" s="30">
        <v>17</v>
      </c>
      <c r="AD8" s="30">
        <v>16</v>
      </c>
      <c r="AE8" s="30">
        <v>16</v>
      </c>
      <c r="AF8" s="30">
        <v>17</v>
      </c>
      <c r="AG8" s="30">
        <v>17</v>
      </c>
      <c r="AH8" s="30">
        <v>17</v>
      </c>
      <c r="AK8" s="30">
        <v>17</v>
      </c>
      <c r="AL8" s="30">
        <v>17</v>
      </c>
    </row>
    <row r="9">
      <c r="C9" s="30" t="s">
        <v>62</v>
      </c>
      <c r="I9" s="30">
        <v>8</v>
      </c>
      <c r="J9" s="30">
        <v>8</v>
      </c>
      <c r="K9" s="30">
        <v>8</v>
      </c>
      <c r="L9" s="30">
        <v>7</v>
      </c>
      <c r="M9" s="30">
        <v>8</v>
      </c>
      <c r="N9" s="30">
        <v>8</v>
      </c>
      <c r="P9" s="30">
        <v>8</v>
      </c>
      <c r="Q9" s="30">
        <v>8</v>
      </c>
      <c r="R9" s="30">
        <v>7</v>
      </c>
      <c r="S9" s="30">
        <v>8</v>
      </c>
      <c r="U9" s="30">
        <v>7</v>
      </c>
      <c r="V9" s="30">
        <v>6</v>
      </c>
      <c r="W9" s="30">
        <v>6</v>
      </c>
      <c r="X9" s="30">
        <v>7</v>
      </c>
      <c r="Y9" s="30">
        <v>7</v>
      </c>
      <c r="Z9" s="30">
        <v>7</v>
      </c>
      <c r="AD9" s="30">
        <v>7</v>
      </c>
      <c r="AE9" s="30">
        <v>8</v>
      </c>
      <c r="AF9" s="30">
        <v>8</v>
      </c>
      <c r="AG9" s="30">
        <v>8</v>
      </c>
      <c r="AH9" s="30">
        <v>8</v>
      </c>
      <c r="AK9" s="30">
        <v>8</v>
      </c>
      <c r="AL9" s="30">
        <v>8</v>
      </c>
    </row>
    <row r="10">
      <c r="C10" s="30" t="s">
        <v>63</v>
      </c>
      <c r="I10" s="30">
        <v>7</v>
      </c>
      <c r="J10" s="30">
        <v>8</v>
      </c>
      <c r="K10" s="30">
        <v>9</v>
      </c>
      <c r="L10" s="30">
        <v>10</v>
      </c>
      <c r="M10" s="30">
        <v>9</v>
      </c>
      <c r="N10" s="30">
        <v>8</v>
      </c>
      <c r="P10" s="30">
        <v>9</v>
      </c>
      <c r="Q10" s="30">
        <v>9</v>
      </c>
      <c r="R10" s="30">
        <v>9</v>
      </c>
      <c r="S10" s="30">
        <v>9</v>
      </c>
      <c r="U10" s="30">
        <v>7</v>
      </c>
      <c r="V10" s="30">
        <v>9</v>
      </c>
      <c r="W10" s="30">
        <v>7</v>
      </c>
      <c r="X10" s="30">
        <v>5</v>
      </c>
      <c r="Y10" s="30">
        <v>8</v>
      </c>
      <c r="Z10" s="30">
        <v>8</v>
      </c>
      <c r="AD10" s="30">
        <v>6</v>
      </c>
      <c r="AE10" s="30">
        <v>3</v>
      </c>
      <c r="AF10" s="30">
        <v>3</v>
      </c>
    </row>
    <row r="11">
      <c r="C11" s="30" t="s">
        <v>64</v>
      </c>
      <c r="I11" s="30">
        <v>7</v>
      </c>
      <c r="J11" s="30">
        <v>8</v>
      </c>
      <c r="K11" s="30">
        <v>9</v>
      </c>
      <c r="L11" s="30">
        <v>10</v>
      </c>
      <c r="M11" s="30">
        <v>9</v>
      </c>
      <c r="N11" s="30">
        <v>8</v>
      </c>
      <c r="P11" s="30">
        <v>9</v>
      </c>
      <c r="Q11" s="30">
        <v>9</v>
      </c>
      <c r="R11" s="30">
        <v>9</v>
      </c>
      <c r="S11" s="30">
        <v>9</v>
      </c>
      <c r="U11" s="30">
        <v>7</v>
      </c>
      <c r="V11" s="30">
        <v>9</v>
      </c>
      <c r="W11" s="30">
        <v>7</v>
      </c>
      <c r="X11" s="30">
        <v>5</v>
      </c>
      <c r="Y11" s="30">
        <v>8</v>
      </c>
      <c r="Z11" s="30">
        <v>8</v>
      </c>
      <c r="AE11" s="30">
        <v>5</v>
      </c>
      <c r="AF11" s="30">
        <v>6</v>
      </c>
      <c r="AG11" s="30">
        <v>7</v>
      </c>
      <c r="AH11" s="30">
        <v>7</v>
      </c>
      <c r="AK11" s="30">
        <v>8</v>
      </c>
      <c r="AL11" s="30">
        <v>7</v>
      </c>
    </row>
    <row r="12">
      <c r="C12" s="30" t="s">
        <v>65</v>
      </c>
      <c r="I12" s="30">
        <v>8</v>
      </c>
      <c r="J12" s="30">
        <v>8</v>
      </c>
      <c r="K12" s="30">
        <v>8</v>
      </c>
      <c r="L12" s="30">
        <v>8</v>
      </c>
      <c r="M12" s="30">
        <v>7</v>
      </c>
      <c r="N12" s="30">
        <v>7</v>
      </c>
      <c r="P12" s="30">
        <v>8</v>
      </c>
      <c r="Q12" s="30">
        <v>7</v>
      </c>
      <c r="R12" s="30">
        <v>7</v>
      </c>
      <c r="S12" s="30">
        <v>7</v>
      </c>
      <c r="U12" s="30">
        <v>7</v>
      </c>
      <c r="V12" s="30">
        <v>8</v>
      </c>
      <c r="W12" s="30">
        <v>8</v>
      </c>
      <c r="X12" s="30">
        <v>7</v>
      </c>
      <c r="Y12" s="30">
        <v>8</v>
      </c>
      <c r="Z12" s="30">
        <v>8</v>
      </c>
      <c r="AD12" s="30">
        <v>8</v>
      </c>
      <c r="AE12" s="30">
        <v>8</v>
      </c>
      <c r="AF12" s="30">
        <v>8</v>
      </c>
      <c r="AG12" s="30">
        <v>8</v>
      </c>
      <c r="AH12" s="30">
        <v>8</v>
      </c>
      <c r="AK12" s="30">
        <v>8</v>
      </c>
      <c r="AL12" s="30">
        <v>8</v>
      </c>
    </row>
    <row r="13">
      <c r="C13" s="30" t="s">
        <v>66</v>
      </c>
      <c r="I13" s="30">
        <v>20</v>
      </c>
      <c r="J13" s="30">
        <v>19</v>
      </c>
      <c r="K13" s="30">
        <v>19</v>
      </c>
      <c r="L13" s="30">
        <v>13</v>
      </c>
      <c r="M13" s="30">
        <v>20</v>
      </c>
      <c r="N13" s="30">
        <v>19</v>
      </c>
      <c r="P13" s="30">
        <v>18</v>
      </c>
      <c r="Q13" s="30">
        <v>18</v>
      </c>
      <c r="R13" s="30">
        <v>20</v>
      </c>
      <c r="S13" s="30">
        <v>20</v>
      </c>
      <c r="U13" s="30">
        <v>20</v>
      </c>
      <c r="V13" s="30">
        <v>19</v>
      </c>
      <c r="W13" s="30">
        <v>18</v>
      </c>
      <c r="X13" s="30">
        <v>20</v>
      </c>
      <c r="Y13" s="30">
        <v>19</v>
      </c>
      <c r="Z13" s="30">
        <v>19</v>
      </c>
      <c r="AD13" s="30">
        <v>19</v>
      </c>
      <c r="AE13" s="30">
        <v>19</v>
      </c>
      <c r="AF13" s="30">
        <v>20</v>
      </c>
      <c r="AG13" s="30">
        <v>20</v>
      </c>
      <c r="AH13" s="30">
        <v>19</v>
      </c>
      <c r="AK13" s="30">
        <v>19</v>
      </c>
      <c r="AL13" s="30">
        <v>18</v>
      </c>
    </row>
    <row r="14">
      <c r="C14" s="30" t="s">
        <v>67</v>
      </c>
      <c r="I14" s="30">
        <v>36</v>
      </c>
      <c r="J14" s="30">
        <v>39</v>
      </c>
      <c r="K14" s="30">
        <v>39</v>
      </c>
      <c r="L14" s="30">
        <v>39</v>
      </c>
      <c r="M14" s="30">
        <v>40</v>
      </c>
      <c r="N14" s="30">
        <v>39</v>
      </c>
      <c r="P14" s="30">
        <v>41</v>
      </c>
      <c r="Q14" s="30">
        <v>41</v>
      </c>
      <c r="R14" s="30">
        <v>40</v>
      </c>
      <c r="S14" s="30">
        <v>40</v>
      </c>
      <c r="U14" s="30">
        <v>37</v>
      </c>
      <c r="V14" s="30">
        <v>40</v>
      </c>
      <c r="W14" s="30">
        <v>41</v>
      </c>
      <c r="X14" s="30">
        <v>40</v>
      </c>
      <c r="Y14" s="30">
        <v>41</v>
      </c>
      <c r="Z14" s="30">
        <v>41</v>
      </c>
      <c r="AA14" s="30">
        <v>19</v>
      </c>
      <c r="AD14" s="30">
        <v>40</v>
      </c>
      <c r="AE14" s="30">
        <v>36</v>
      </c>
      <c r="AF14" s="30">
        <v>38</v>
      </c>
      <c r="AG14" s="30">
        <v>41</v>
      </c>
      <c r="AH14" s="30">
        <v>42</v>
      </c>
      <c r="AI14" s="30">
        <v>12</v>
      </c>
      <c r="AK14" s="30">
        <v>41</v>
      </c>
      <c r="AL14" s="30">
        <v>41</v>
      </c>
    </row>
    <row r="15">
      <c r="C15" s="30" t="s">
        <v>68</v>
      </c>
      <c r="I15" s="30">
        <v>7</v>
      </c>
      <c r="J15" s="30">
        <v>8</v>
      </c>
      <c r="K15" s="30">
        <v>8</v>
      </c>
      <c r="L15" s="30">
        <v>9</v>
      </c>
      <c r="M15" s="30">
        <v>7</v>
      </c>
      <c r="N15" s="30">
        <v>8</v>
      </c>
      <c r="P15" s="30">
        <v>7</v>
      </c>
      <c r="Q15" s="30">
        <v>7</v>
      </c>
      <c r="R15" s="30">
        <v>9</v>
      </c>
      <c r="S15" s="30">
        <v>8</v>
      </c>
      <c r="U15" s="30">
        <v>7</v>
      </c>
      <c r="V15" s="30">
        <v>8</v>
      </c>
      <c r="W15" s="30">
        <v>9</v>
      </c>
      <c r="X15" s="30">
        <v>9</v>
      </c>
      <c r="Y15" s="30">
        <v>9</v>
      </c>
      <c r="Z15" s="30">
        <v>9</v>
      </c>
      <c r="AD15" s="30">
        <v>8</v>
      </c>
      <c r="AE15" s="30">
        <v>9</v>
      </c>
      <c r="AF15" s="30">
        <v>8</v>
      </c>
      <c r="AG15" s="30">
        <v>8</v>
      </c>
      <c r="AH15" s="30">
        <v>7</v>
      </c>
      <c r="AK15" s="30">
        <v>8</v>
      </c>
      <c r="AL15" s="30">
        <v>8</v>
      </c>
    </row>
    <row r="16">
      <c r="C16" s="30" t="s">
        <v>69</v>
      </c>
      <c r="I16" s="30">
        <v>22</v>
      </c>
      <c r="J16" s="30">
        <v>22</v>
      </c>
      <c r="K16" s="30">
        <v>23</v>
      </c>
      <c r="L16" s="30">
        <v>24</v>
      </c>
      <c r="M16" s="30">
        <v>23</v>
      </c>
      <c r="N16" s="30">
        <v>25</v>
      </c>
      <c r="P16" s="30">
        <v>22</v>
      </c>
      <c r="Q16" s="30">
        <v>24</v>
      </c>
      <c r="R16" s="30">
        <v>25</v>
      </c>
      <c r="S16" s="30">
        <v>25</v>
      </c>
      <c r="U16" s="30">
        <v>25</v>
      </c>
      <c r="V16" s="30">
        <v>25</v>
      </c>
      <c r="W16" s="30">
        <v>23</v>
      </c>
      <c r="X16" s="30">
        <v>24</v>
      </c>
      <c r="Y16" s="30">
        <v>23</v>
      </c>
      <c r="Z16" s="30">
        <v>24</v>
      </c>
      <c r="AD16" s="30">
        <v>24</v>
      </c>
      <c r="AE16" s="30">
        <v>23</v>
      </c>
      <c r="AF16" s="30">
        <v>22</v>
      </c>
      <c r="AG16" s="30">
        <v>24</v>
      </c>
      <c r="AH16" s="30">
        <v>24</v>
      </c>
      <c r="AK16" s="30">
        <v>23</v>
      </c>
      <c r="AL16" s="30">
        <v>25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>
    <mergeCell ref="U2:AA2"/>
    <mergeCell ref="AC2:AJ2"/>
  </mergeCells>
  <pageMargins left="0.7" right="0.7" top="0.75" bottom="0.75" header="0" footer="0"/>
  <pageSetup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Views>
    <sheetView workbookViewId="0"/>
  </sheetViews>
  <sheetFormatPr baseColWidth="10" defaultColWidth="12.625" defaultRowHeight="15" customHeight="1" x14ac:dyDescent="0.2"/>
  <cols>
    <col min="1" max="1" width="8" customWidth="1"/>
    <col min="2" max="2" width="8" customWidth="1"/>
    <col min="3" max="3" width="8" customWidth="1"/>
    <col min="4" max="4" width="8" customWidth="1"/>
    <col min="5" max="5" width="8" customWidth="1"/>
    <col min="6" max="6" width="8" customWidth="1"/>
    <col min="7" max="7" width="8" customWidth="1"/>
    <col min="8" max="8" width="8" customWidth="1"/>
    <col min="9" max="9" width="8" customWidth="1"/>
    <col min="10" max="10" width="8" customWidth="1"/>
    <col min="11" max="11" width="8" customWidth="1"/>
    <col min="12" max="12" width="8" customWidth="1"/>
    <col min="13" max="13" width="8" customWidth="1"/>
    <col min="14" max="14" width="8" customWidth="1"/>
    <col min="15" max="15" width="8" customWidth="1"/>
    <col min="16" max="16" width="8" customWidth="1"/>
    <col min="17" max="17" width="8" customWidth="1"/>
    <col min="18" max="18" width="8" customWidth="1"/>
    <col min="19" max="27" width="8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Views>
    <sheetView workbookViewId="0"/>
  </sheetViews>
  <sheetFormatPr baseColWidth="10" defaultColWidth="12.625" defaultRowHeight="15" customHeight="1" x14ac:dyDescent="0.2"/>
  <cols>
    <col min="1" max="26" width="8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I23"/>
  <sheetViews>
    <sheetView workbookViewId="0"/>
  </sheetViews>
  <sheetFormatPr baseColWidth="10" defaultColWidth="12.625" defaultRowHeight="15" customHeight="1" x14ac:dyDescent="0.2"/>
  <cols>
    <col min="1" max="26" width="10" customWidth="1"/>
  </cols>
  <sheetData>
    <row r="3">
      <c r="B3" s="70" t="s">
        <v>70</v>
      </c>
      <c r="C3" s="71"/>
      <c r="E3" s="70" t="s">
        <v>71</v>
      </c>
      <c r="F3" s="71"/>
      <c r="H3" s="70" t="s">
        <v>72</v>
      </c>
      <c r="I3" s="71"/>
    </row>
    <row r="4">
      <c r="B4" s="72"/>
      <c r="C4" s="73"/>
    </row>
    <row r="5" ht="14.25">
      <c r="B5" s="53" t="s">
        <v>73</v>
      </c>
      <c r="C5" s="1" t="s">
        <v>74</v>
      </c>
      <c r="E5" s="1" t="s">
        <v>3</v>
      </c>
      <c r="F5" s="1" t="s">
        <v>74</v>
      </c>
      <c r="H5" s="1" t="s">
        <v>75</v>
      </c>
      <c r="I5" s="1">
        <v>1083.2</v>
      </c>
    </row>
    <row r="6" ht="14.25">
      <c r="B6" s="54" t="s">
        <v>76</v>
      </c>
      <c r="C6" s="55">
        <v>89644.52849986819</v>
      </c>
      <c r="E6" s="54" t="s">
        <v>77</v>
      </c>
      <c r="F6" s="55">
        <v>127776.741</v>
      </c>
      <c r="H6" s="56" t="s">
        <v>78</v>
      </c>
      <c r="I6" s="57">
        <v>84838.78100000002</v>
      </c>
    </row>
    <row r="7" ht="14.25">
      <c r="B7" s="54" t="s">
        <v>61</v>
      </c>
      <c r="C7" s="55">
        <v>28712.81295346767</v>
      </c>
      <c r="E7" s="54" t="s">
        <v>78</v>
      </c>
      <c r="F7" s="55">
        <v>84838.78100000002</v>
      </c>
      <c r="H7" s="56" t="s">
        <v>79</v>
      </c>
      <c r="I7" s="57">
        <v>40642.65363423264</v>
      </c>
    </row>
    <row r="8" ht="14.25">
      <c r="B8" s="54" t="s">
        <v>62</v>
      </c>
      <c r="C8" s="55">
        <v>48119.467927573474</v>
      </c>
      <c r="E8" s="54" t="s">
        <v>80</v>
      </c>
      <c r="F8" s="55">
        <v>419864.83099999995</v>
      </c>
      <c r="H8" s="56" t="s">
        <v>81</v>
      </c>
      <c r="I8" s="57">
        <v>4463.0830000000005</v>
      </c>
    </row>
    <row r="9" ht="14.25">
      <c r="B9" s="54" t="s">
        <v>82</v>
      </c>
      <c r="C9" s="55">
        <v>38520.55902697916</v>
      </c>
      <c r="E9" s="53" t="s">
        <v>83</v>
      </c>
      <c r="F9" s="58">
        <f>SUM(F6:F8)</f>
        <v>632480.3529999999</v>
      </c>
      <c r="H9" s="53" t="s">
        <v>83</v>
      </c>
      <c r="I9" s="58">
        <f>SUM(I6:I8)</f>
        <v>129944.51763423266</v>
      </c>
    </row>
    <row r="10" ht="14.25">
      <c r="B10" s="54" t="s">
        <v>84</v>
      </c>
      <c r="C10" s="55">
        <v>378.2549999999999</v>
      </c>
    </row>
    <row r="11" ht="14.25">
      <c r="B11" s="54" t="s">
        <v>85</v>
      </c>
      <c r="C11" s="55">
        <v>6397.836226344166</v>
      </c>
    </row>
    <row r="12" ht="14.25">
      <c r="B12" s="54" t="s">
        <v>86</v>
      </c>
      <c r="C12" s="55">
        <v>62772.096999999994</v>
      </c>
    </row>
    <row r="13" ht="14.25">
      <c r="B13" s="54" t="s">
        <v>87</v>
      </c>
      <c r="C13" s="55">
        <v>62733.404</v>
      </c>
    </row>
    <row r="14" ht="14.25">
      <c r="B14" s="54" t="s">
        <v>88</v>
      </c>
      <c r="C14" s="55">
        <v>70590.48199999999</v>
      </c>
    </row>
    <row r="15" ht="14.25">
      <c r="B15" s="54" t="s">
        <v>89</v>
      </c>
      <c r="C15" s="55">
        <v>60250.83600000001</v>
      </c>
      <c r="F15" s="1" t="s">
        <v>90</v>
      </c>
      <c r="G15" s="1" t="s">
        <v>91</v>
      </c>
      <c r="H15" s="1" t="s">
        <v>58</v>
      </c>
    </row>
    <row r="16">
      <c r="B16" s="54" t="s">
        <v>92</v>
      </c>
      <c r="C16" s="55">
        <v>63973.23</v>
      </c>
      <c r="F16" s="30">
        <v>1</v>
      </c>
      <c r="G16" s="12">
        <v>350</v>
      </c>
      <c r="H16" s="30">
        <v>300</v>
      </c>
    </row>
    <row r="17">
      <c r="B17" s="54" t="s">
        <v>93</v>
      </c>
      <c r="C17" s="55">
        <v>87563.192</v>
      </c>
      <c r="F17" s="30">
        <v>2</v>
      </c>
      <c r="G17" s="12">
        <v>128</v>
      </c>
      <c r="H17" s="30">
        <v>300</v>
      </c>
    </row>
    <row r="18">
      <c r="B18" s="53" t="s">
        <v>83</v>
      </c>
      <c r="C18" s="58">
        <v>678669.2896342326</v>
      </c>
      <c r="F18" s="30">
        <v>3</v>
      </c>
      <c r="G18" s="12">
        <v>184</v>
      </c>
      <c r="H18" s="30">
        <v>300</v>
      </c>
    </row>
    <row r="19">
      <c r="B19" s="4"/>
      <c r="F19" s="30">
        <v>4</v>
      </c>
      <c r="G19" s="12">
        <v>170</v>
      </c>
      <c r="H19" s="30">
        <v>300</v>
      </c>
    </row>
    <row r="20" ht="14.25">
      <c r="B20" s="74" t="s">
        <v>94</v>
      </c>
      <c r="C20" s="69"/>
      <c r="D20" s="69"/>
    </row>
    <row r="21" ht="15.75" customHeight="1">
      <c r="B21" s="4" t="s">
        <v>76</v>
      </c>
      <c r="C21" s="40">
        <f>SUM(C6:C11)</f>
        <v>211773.45963423268</v>
      </c>
      <c r="D21" s="2">
        <f>C21/C23</f>
        <v>0.33826679173382446</v>
      </c>
    </row>
    <row r="22" ht="15.75" customHeight="1">
      <c r="B22" s="4" t="s">
        <v>95</v>
      </c>
      <c r="C22" s="40">
        <f>SUM(C11:C17)</f>
        <v>414281.0772263441</v>
      </c>
      <c r="D22" s="2">
        <f>C22/C23</f>
        <v>0.6617332082661754</v>
      </c>
    </row>
    <row r="23" ht="15.75" customHeight="1">
      <c r="B23" s="4" t="s">
        <v>83</v>
      </c>
      <c r="C23" s="40">
        <f>SUM(C21:C22)</f>
        <v>626054.5368605768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>
    <mergeCell ref="B3:C3"/>
    <mergeCell ref="E3:F3"/>
    <mergeCell ref="H3:I3"/>
    <mergeCell ref="B4:C4"/>
    <mergeCell ref="B20:D20"/>
  </mergeCells>
  <pageMargins left="0.7" right="0.7" top="0.75" bottom="0.75" header="0" footer="0"/>
  <pageSetup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Gráficos</vt:lpstr>
      </vt:variant>
      <vt:variant>
        <vt:i4>2</vt:i4>
      </vt:variant>
    </vt:vector>
  </HeadingPairs>
  <TitlesOfParts>
    <vt:vector size="8" baseType="lpstr">
      <vt:lpstr>Hoja 1</vt:lpstr>
      <vt:lpstr>Programacion Semanal</vt:lpstr>
      <vt:lpstr>Hoja1</vt:lpstr>
      <vt:lpstr>Graficas HH-TNS</vt:lpstr>
      <vt:lpstr>Sheet2</vt:lpstr>
      <vt:lpstr>Hoja2</vt:lpstr>
      <vt:lpstr>Grafica HH-Tns general</vt:lpstr>
      <vt:lpstr>E08-17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vhernandez</dc:creator>
  <cp:lastModifiedBy>adminmeta1</cp:lastModifiedBy>
  <dcterms:created xsi:type="dcterms:W3CDTF">2016-06-29T16:43:07Z</dcterms:created>
  <dcterms:modified xsi:type="dcterms:W3CDTF">2021-07-19T16:42:12Z</dcterms:modified>
</cp:coreProperties>
</file>