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drawings/drawing6.xml" ContentType="application/vnd.openxmlformats-officedocument.drawing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drawings/drawing7.xml" ContentType="application/vnd.openxmlformats-officedocument.drawing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0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1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2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3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4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5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46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47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charts/chart148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49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drawings/drawing8.xml" ContentType="application/vnd.openxmlformats-officedocument.drawing+xml"/>
  <Override PartName="/xl/charts/chart150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drawings/drawing9.xml" ContentType="application/vnd.openxmlformats-officedocument.drawing+xml"/>
  <Override PartName="/xl/charts/chart151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52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153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charts/chart154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55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56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57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charts/chart158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59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0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161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2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charts/chart163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64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165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charts/chart166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67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charts/chart168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charts/chart169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0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charts/chart171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72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charts/chart173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L Eric B\Desktop\MCL ANALYSIS\CALL CENTER\"/>
    </mc:Choice>
  </mc:AlternateContent>
  <xr:revisionPtr revIDLastSave="0" documentId="13_ncr:1_{9D3F8DCE-B7CE-4FE9-A87C-F3BC030087B4}" xr6:coauthVersionLast="37" xr6:coauthVersionMax="37" xr10:uidLastSave="{00000000-0000-0000-0000-000000000000}"/>
  <bookViews>
    <workbookView xWindow="0" yWindow="0" windowWidth="28800" windowHeight="11925" activeTab="2" xr2:uid="{00000000-000D-0000-FFFF-FFFF00000000}"/>
  </bookViews>
  <sheets>
    <sheet name="DAILY SALES " sheetId="4" r:id="rId1"/>
    <sheet name="WEEKLY SALES" sheetId="14" r:id="rId2"/>
    <sheet name="MONTH TO DATE " sheetId="2" r:id="rId3"/>
    <sheet name="WEEK TO WEEK SALES " sheetId="6" r:id="rId4"/>
    <sheet name="GRAPHICAL FOR INDIIDUALS " sheetId="15" state="hidden" r:id="rId5"/>
    <sheet name="DAY TO ACHIEVEMENT " sheetId="12" state="hidden" r:id="rId6"/>
    <sheet name="SALES MONTHLY" sheetId="16" state="hidden" r:id="rId7"/>
    <sheet name="SALES MONTHLY GRAPH" sheetId="17" state="hidden" r:id="rId8"/>
    <sheet name="PORTFORLIO" sheetId="19" state="hidden" r:id="rId9"/>
    <sheet name="YEARLY PRODUCTIVITY" sheetId="10" r:id="rId10"/>
    <sheet name="YEARLY GRAPHS " sheetId="11" r:id="rId11"/>
    <sheet name="MONTHLY DATA" sheetId="1" r:id="rId12"/>
    <sheet name="YEARLY DATA" sheetId="8" r:id="rId13"/>
    <sheet name="VALUATIONS " sheetId="7" r:id="rId14"/>
    <sheet name="SUMMARRY YEAR TO DATE" sheetId="20" r:id="rId15"/>
  </sheets>
  <definedNames>
    <definedName name="_xlnm._FilterDatabase" localSheetId="0" hidden="1">'DAILY SALES '!$A$1:$J$14</definedName>
    <definedName name="_xlnm._FilterDatabase" localSheetId="2" hidden="1">'MONTH TO DATE '!$A$22:$I$38</definedName>
    <definedName name="_xlnm._FilterDatabase" localSheetId="11" hidden="1">'MONTHLY DATA'!$C$1:$C$108</definedName>
    <definedName name="_xlnm._FilterDatabase" localSheetId="13" hidden="1">'VALUATIONS '!$E$1:$E$1</definedName>
    <definedName name="_xlnm._FilterDatabase" localSheetId="12" hidden="1">'YEARLY DATA'!$B$1:$B$830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4" l="1"/>
  <c r="C12" i="14"/>
  <c r="D12" i="14" s="1"/>
  <c r="B13" i="14"/>
  <c r="C13" i="14"/>
  <c r="B14" i="14"/>
  <c r="C14" i="14"/>
  <c r="D14" i="14" l="1"/>
  <c r="D13" i="14"/>
  <c r="B10" i="2"/>
  <c r="C10" i="2"/>
  <c r="B11" i="2"/>
  <c r="C11" i="2"/>
  <c r="D10" i="2" l="1"/>
  <c r="D11" i="2"/>
  <c r="E77" i="2"/>
  <c r="E78" i="2"/>
  <c r="E79" i="2"/>
  <c r="E80" i="2"/>
  <c r="E81" i="2"/>
  <c r="E82" i="2"/>
  <c r="E76" i="2"/>
  <c r="D76" i="2"/>
  <c r="E83" i="2" l="1"/>
  <c r="K583" i="8"/>
  <c r="C13" i="10" l="1"/>
  <c r="D13" i="10"/>
  <c r="Q13" i="10" s="1"/>
  <c r="E13" i="10"/>
  <c r="F13" i="10"/>
  <c r="S13" i="10" s="1"/>
  <c r="G13" i="10"/>
  <c r="T13" i="10" s="1"/>
  <c r="H13" i="10"/>
  <c r="U13" i="10" s="1"/>
  <c r="I13" i="10"/>
  <c r="V13" i="10" s="1"/>
  <c r="J13" i="10"/>
  <c r="K13" i="10"/>
  <c r="X13" i="10" s="1"/>
  <c r="L13" i="10"/>
  <c r="Y13" i="10" s="1"/>
  <c r="M13" i="10"/>
  <c r="Z13" i="10" s="1"/>
  <c r="N13" i="10"/>
  <c r="AA13" i="10" s="1"/>
  <c r="C14" i="10"/>
  <c r="P14" i="10" s="1"/>
  <c r="D14" i="10"/>
  <c r="Q14" i="10" s="1"/>
  <c r="E14" i="10"/>
  <c r="F14" i="10"/>
  <c r="S14" i="10" s="1"/>
  <c r="G14" i="10"/>
  <c r="T14" i="10" s="1"/>
  <c r="H14" i="10"/>
  <c r="U14" i="10" s="1"/>
  <c r="I14" i="10"/>
  <c r="V14" i="10" s="1"/>
  <c r="J14" i="10"/>
  <c r="K14" i="10"/>
  <c r="X14" i="10" s="1"/>
  <c r="L14" i="10"/>
  <c r="Y14" i="10" s="1"/>
  <c r="M14" i="10"/>
  <c r="Z14" i="10" s="1"/>
  <c r="N14" i="10"/>
  <c r="AA14" i="10" s="1"/>
  <c r="C15" i="10"/>
  <c r="P15" i="10" s="1"/>
  <c r="D15" i="10"/>
  <c r="Q15" i="10" s="1"/>
  <c r="E15" i="10"/>
  <c r="F15" i="10"/>
  <c r="S15" i="10" s="1"/>
  <c r="G15" i="10"/>
  <c r="T15" i="10" s="1"/>
  <c r="H15" i="10"/>
  <c r="U15" i="10" s="1"/>
  <c r="I15" i="10"/>
  <c r="V15" i="10" s="1"/>
  <c r="J15" i="10"/>
  <c r="K15" i="10"/>
  <c r="X15" i="10" s="1"/>
  <c r="L15" i="10"/>
  <c r="Y15" i="10" s="1"/>
  <c r="M15" i="10"/>
  <c r="Z15" i="10" s="1"/>
  <c r="N15" i="10"/>
  <c r="AA15" i="10" s="1"/>
  <c r="C16" i="10"/>
  <c r="P16" i="10" s="1"/>
  <c r="D16" i="10"/>
  <c r="Q16" i="10" s="1"/>
  <c r="E16" i="10"/>
  <c r="F16" i="10"/>
  <c r="S16" i="10" s="1"/>
  <c r="G16" i="10"/>
  <c r="T16" i="10" s="1"/>
  <c r="H16" i="10"/>
  <c r="U16" i="10" s="1"/>
  <c r="I16" i="10"/>
  <c r="V16" i="10" s="1"/>
  <c r="J16" i="10"/>
  <c r="K16" i="10"/>
  <c r="X16" i="10" s="1"/>
  <c r="L16" i="10"/>
  <c r="Y16" i="10" s="1"/>
  <c r="M16" i="10"/>
  <c r="Z16" i="10" s="1"/>
  <c r="N16" i="10"/>
  <c r="AA16" i="10" s="1"/>
  <c r="P13" i="10"/>
  <c r="O16" i="10" l="1"/>
  <c r="AC16" i="10" s="1"/>
  <c r="AD16" i="10" s="1"/>
  <c r="O15" i="10"/>
  <c r="AC15" i="10" s="1"/>
  <c r="AD15" i="10" s="1"/>
  <c r="O14" i="10"/>
  <c r="AC14" i="10" s="1"/>
  <c r="AD14" i="10" s="1"/>
  <c r="O13" i="10"/>
  <c r="AB13" i="10" s="1"/>
  <c r="R16" i="10"/>
  <c r="R15" i="10"/>
  <c r="R14" i="10"/>
  <c r="R13" i="10"/>
  <c r="W16" i="10"/>
  <c r="W15" i="10"/>
  <c r="W14" i="10"/>
  <c r="W13" i="10"/>
  <c r="AB16" i="10" l="1"/>
  <c r="AB14" i="10"/>
  <c r="AB15" i="10"/>
  <c r="AC13" i="10"/>
  <c r="AD13" i="10" s="1"/>
  <c r="C7" i="10"/>
  <c r="P7" i="10" s="1"/>
  <c r="D7" i="10"/>
  <c r="E7" i="10"/>
  <c r="R7" i="10" s="1"/>
  <c r="F7" i="10"/>
  <c r="S7" i="10" s="1"/>
  <c r="G7" i="10"/>
  <c r="T7" i="10" s="1"/>
  <c r="H7" i="10"/>
  <c r="U7" i="10" s="1"/>
  <c r="I7" i="10"/>
  <c r="V7" i="10" s="1"/>
  <c r="J7" i="10"/>
  <c r="W7" i="10" s="1"/>
  <c r="K7" i="10"/>
  <c r="X7" i="10" s="1"/>
  <c r="L7" i="10"/>
  <c r="Y7" i="10" s="1"/>
  <c r="M7" i="10"/>
  <c r="Z7" i="10" s="1"/>
  <c r="N7" i="10"/>
  <c r="AA7" i="10" s="1"/>
  <c r="C8" i="10"/>
  <c r="D8" i="10"/>
  <c r="E8" i="10"/>
  <c r="R8" i="10" s="1"/>
  <c r="F8" i="10"/>
  <c r="S8" i="10" s="1"/>
  <c r="G8" i="10"/>
  <c r="T8" i="10" s="1"/>
  <c r="H8" i="10"/>
  <c r="U8" i="10" s="1"/>
  <c r="I8" i="10"/>
  <c r="V8" i="10" s="1"/>
  <c r="J8" i="10"/>
  <c r="W8" i="10" s="1"/>
  <c r="K8" i="10"/>
  <c r="X8" i="10" s="1"/>
  <c r="L8" i="10"/>
  <c r="Y8" i="10" s="1"/>
  <c r="M8" i="10"/>
  <c r="Z8" i="10" s="1"/>
  <c r="N8" i="10"/>
  <c r="AA8" i="10" s="1"/>
  <c r="P8" i="10"/>
  <c r="C9" i="10"/>
  <c r="D9" i="10"/>
  <c r="E9" i="10"/>
  <c r="R9" i="10" s="1"/>
  <c r="F9" i="10"/>
  <c r="S9" i="10" s="1"/>
  <c r="G9" i="10"/>
  <c r="T9" i="10" s="1"/>
  <c r="H9" i="10"/>
  <c r="U9" i="10" s="1"/>
  <c r="I9" i="10"/>
  <c r="V9" i="10" s="1"/>
  <c r="J9" i="10"/>
  <c r="W9" i="10" s="1"/>
  <c r="K9" i="10"/>
  <c r="X9" i="10" s="1"/>
  <c r="L9" i="10"/>
  <c r="Y9" i="10" s="1"/>
  <c r="M9" i="10"/>
  <c r="Z9" i="10" s="1"/>
  <c r="N9" i="10"/>
  <c r="AA9" i="10" s="1"/>
  <c r="P9" i="10"/>
  <c r="C10" i="10"/>
  <c r="P10" i="10" s="1"/>
  <c r="D10" i="10"/>
  <c r="E10" i="10"/>
  <c r="R10" i="10" s="1"/>
  <c r="F10" i="10"/>
  <c r="S10" i="10" s="1"/>
  <c r="G10" i="10"/>
  <c r="T10" i="10" s="1"/>
  <c r="H10" i="10"/>
  <c r="U10" i="10" s="1"/>
  <c r="I10" i="10"/>
  <c r="V10" i="10" s="1"/>
  <c r="J10" i="10"/>
  <c r="W10" i="10" s="1"/>
  <c r="K10" i="10"/>
  <c r="X10" i="10" s="1"/>
  <c r="L10" i="10"/>
  <c r="Y10" i="10" s="1"/>
  <c r="M10" i="10"/>
  <c r="Z10" i="10" s="1"/>
  <c r="N10" i="10"/>
  <c r="AA10" i="10" s="1"/>
  <c r="C11" i="10"/>
  <c r="P11" i="10" s="1"/>
  <c r="D11" i="10"/>
  <c r="E11" i="10"/>
  <c r="R11" i="10" s="1"/>
  <c r="F11" i="10"/>
  <c r="S11" i="10" s="1"/>
  <c r="G11" i="10"/>
  <c r="T11" i="10" s="1"/>
  <c r="H11" i="10"/>
  <c r="U11" i="10" s="1"/>
  <c r="I11" i="10"/>
  <c r="V11" i="10" s="1"/>
  <c r="J11" i="10"/>
  <c r="W11" i="10" s="1"/>
  <c r="K11" i="10"/>
  <c r="X11" i="10" s="1"/>
  <c r="L11" i="10"/>
  <c r="Y11" i="10" s="1"/>
  <c r="M11" i="10"/>
  <c r="Z11" i="10" s="1"/>
  <c r="N11" i="10"/>
  <c r="AA11" i="10" s="1"/>
  <c r="C12" i="10"/>
  <c r="P12" i="10" s="1"/>
  <c r="D12" i="10"/>
  <c r="E12" i="10"/>
  <c r="R12" i="10" s="1"/>
  <c r="F12" i="10"/>
  <c r="S12" i="10" s="1"/>
  <c r="G12" i="10"/>
  <c r="T12" i="10" s="1"/>
  <c r="H12" i="10"/>
  <c r="U12" i="10" s="1"/>
  <c r="I12" i="10"/>
  <c r="V12" i="10" s="1"/>
  <c r="J12" i="10"/>
  <c r="W12" i="10" s="1"/>
  <c r="K12" i="10"/>
  <c r="X12" i="10" s="1"/>
  <c r="L12" i="10"/>
  <c r="Y12" i="10" s="1"/>
  <c r="M12" i="10"/>
  <c r="Z12" i="10" s="1"/>
  <c r="N12" i="10"/>
  <c r="AA12" i="10" s="1"/>
  <c r="C17" i="10"/>
  <c r="P17" i="10" s="1"/>
  <c r="D17" i="10"/>
  <c r="E17" i="10"/>
  <c r="R17" i="10" s="1"/>
  <c r="F17" i="10"/>
  <c r="S17" i="10" s="1"/>
  <c r="G17" i="10"/>
  <c r="T17" i="10" s="1"/>
  <c r="H17" i="10"/>
  <c r="U17" i="10" s="1"/>
  <c r="I17" i="10"/>
  <c r="V17" i="10" s="1"/>
  <c r="J17" i="10"/>
  <c r="W17" i="10" s="1"/>
  <c r="K17" i="10"/>
  <c r="X17" i="10" s="1"/>
  <c r="L17" i="10"/>
  <c r="Y17" i="10" s="1"/>
  <c r="M17" i="10"/>
  <c r="Z17" i="10" s="1"/>
  <c r="N17" i="10"/>
  <c r="AA17" i="10" s="1"/>
  <c r="C18" i="10"/>
  <c r="P18" i="10" s="1"/>
  <c r="D18" i="10"/>
  <c r="E18" i="10"/>
  <c r="R18" i="10" s="1"/>
  <c r="F18" i="10"/>
  <c r="S18" i="10" s="1"/>
  <c r="G18" i="10"/>
  <c r="T18" i="10" s="1"/>
  <c r="H18" i="10"/>
  <c r="U18" i="10" s="1"/>
  <c r="I18" i="10"/>
  <c r="V18" i="10" s="1"/>
  <c r="J18" i="10"/>
  <c r="W18" i="10" s="1"/>
  <c r="K18" i="10"/>
  <c r="X18" i="10" s="1"/>
  <c r="L18" i="10"/>
  <c r="Y18" i="10" s="1"/>
  <c r="M18" i="10"/>
  <c r="Z18" i="10" s="1"/>
  <c r="N18" i="10"/>
  <c r="AA18" i="10" s="1"/>
  <c r="C19" i="10"/>
  <c r="P19" i="10" s="1"/>
  <c r="D19" i="10"/>
  <c r="E19" i="10"/>
  <c r="R19" i="10" s="1"/>
  <c r="F19" i="10"/>
  <c r="S19" i="10" s="1"/>
  <c r="G19" i="10"/>
  <c r="T19" i="10" s="1"/>
  <c r="H19" i="10"/>
  <c r="U19" i="10" s="1"/>
  <c r="I19" i="10"/>
  <c r="V19" i="10" s="1"/>
  <c r="J19" i="10"/>
  <c r="W19" i="10" s="1"/>
  <c r="K19" i="10"/>
  <c r="X19" i="10" s="1"/>
  <c r="L19" i="10"/>
  <c r="Y19" i="10" s="1"/>
  <c r="M19" i="10"/>
  <c r="Z19" i="10" s="1"/>
  <c r="N19" i="10"/>
  <c r="AA19" i="10" s="1"/>
  <c r="C20" i="10"/>
  <c r="P20" i="10" s="1"/>
  <c r="D20" i="10"/>
  <c r="E20" i="10"/>
  <c r="R20" i="10" s="1"/>
  <c r="F20" i="10"/>
  <c r="S20" i="10" s="1"/>
  <c r="G20" i="10"/>
  <c r="T20" i="10" s="1"/>
  <c r="H20" i="10"/>
  <c r="U20" i="10" s="1"/>
  <c r="I20" i="10"/>
  <c r="V20" i="10" s="1"/>
  <c r="J20" i="10"/>
  <c r="W20" i="10" s="1"/>
  <c r="K20" i="10"/>
  <c r="X20" i="10" s="1"/>
  <c r="L20" i="10"/>
  <c r="Y20" i="10" s="1"/>
  <c r="M20" i="10"/>
  <c r="Z20" i="10" s="1"/>
  <c r="N20" i="10"/>
  <c r="AA20" i="10" s="1"/>
  <c r="C21" i="10"/>
  <c r="P21" i="10" s="1"/>
  <c r="D21" i="10"/>
  <c r="E21" i="10"/>
  <c r="R21" i="10" s="1"/>
  <c r="F21" i="10"/>
  <c r="S21" i="10" s="1"/>
  <c r="G21" i="10"/>
  <c r="T21" i="10" s="1"/>
  <c r="H21" i="10"/>
  <c r="U21" i="10" s="1"/>
  <c r="I21" i="10"/>
  <c r="V21" i="10" s="1"/>
  <c r="J21" i="10"/>
  <c r="W21" i="10" s="1"/>
  <c r="K21" i="10"/>
  <c r="X21" i="10" s="1"/>
  <c r="L21" i="10"/>
  <c r="Y21" i="10" s="1"/>
  <c r="M21" i="10"/>
  <c r="Z21" i="10" s="1"/>
  <c r="N21" i="10"/>
  <c r="AA21" i="10" s="1"/>
  <c r="C22" i="10"/>
  <c r="P22" i="10" s="1"/>
  <c r="D22" i="10"/>
  <c r="E22" i="10"/>
  <c r="R22" i="10" s="1"/>
  <c r="F22" i="10"/>
  <c r="S22" i="10" s="1"/>
  <c r="G22" i="10"/>
  <c r="T22" i="10" s="1"/>
  <c r="H22" i="10"/>
  <c r="U22" i="10" s="1"/>
  <c r="I22" i="10"/>
  <c r="V22" i="10" s="1"/>
  <c r="J22" i="10"/>
  <c r="W22" i="10" s="1"/>
  <c r="K22" i="10"/>
  <c r="X22" i="10" s="1"/>
  <c r="L22" i="10"/>
  <c r="Y22" i="10" s="1"/>
  <c r="M22" i="10"/>
  <c r="Z22" i="10" s="1"/>
  <c r="N22" i="10"/>
  <c r="AA22" i="10" s="1"/>
  <c r="C23" i="10"/>
  <c r="P23" i="10" s="1"/>
  <c r="D23" i="10"/>
  <c r="E23" i="10"/>
  <c r="R23" i="10" s="1"/>
  <c r="F23" i="10"/>
  <c r="S23" i="10" s="1"/>
  <c r="G23" i="10"/>
  <c r="T23" i="10" s="1"/>
  <c r="H23" i="10"/>
  <c r="U23" i="10" s="1"/>
  <c r="I23" i="10"/>
  <c r="V23" i="10" s="1"/>
  <c r="J23" i="10"/>
  <c r="W23" i="10" s="1"/>
  <c r="K23" i="10"/>
  <c r="X23" i="10" s="1"/>
  <c r="L23" i="10"/>
  <c r="Y23" i="10" s="1"/>
  <c r="M23" i="10"/>
  <c r="Z23" i="10" s="1"/>
  <c r="N23" i="10"/>
  <c r="AA23" i="10" s="1"/>
  <c r="C24" i="10"/>
  <c r="P24" i="10" s="1"/>
  <c r="D24" i="10"/>
  <c r="E24" i="10"/>
  <c r="R24" i="10" s="1"/>
  <c r="F24" i="10"/>
  <c r="S24" i="10" s="1"/>
  <c r="G24" i="10"/>
  <c r="T24" i="10" s="1"/>
  <c r="H24" i="10"/>
  <c r="U24" i="10" s="1"/>
  <c r="I24" i="10"/>
  <c r="V24" i="10" s="1"/>
  <c r="J24" i="10"/>
  <c r="W24" i="10" s="1"/>
  <c r="K24" i="10"/>
  <c r="X24" i="10" s="1"/>
  <c r="L24" i="10"/>
  <c r="Y24" i="10" s="1"/>
  <c r="M24" i="10"/>
  <c r="Z24" i="10" s="1"/>
  <c r="N24" i="10"/>
  <c r="AA24" i="10" s="1"/>
  <c r="C25" i="10"/>
  <c r="P25" i="10" s="1"/>
  <c r="D25" i="10"/>
  <c r="E25" i="10"/>
  <c r="R25" i="10" s="1"/>
  <c r="F25" i="10"/>
  <c r="S25" i="10" s="1"/>
  <c r="G25" i="10"/>
  <c r="T25" i="10" s="1"/>
  <c r="H25" i="10"/>
  <c r="U25" i="10" s="1"/>
  <c r="I25" i="10"/>
  <c r="V25" i="10" s="1"/>
  <c r="J25" i="10"/>
  <c r="W25" i="10" s="1"/>
  <c r="K25" i="10"/>
  <c r="X25" i="10" s="1"/>
  <c r="L25" i="10"/>
  <c r="Y25" i="10" s="1"/>
  <c r="M25" i="10"/>
  <c r="Z25" i="10" s="1"/>
  <c r="N25" i="10"/>
  <c r="AA25" i="10" s="1"/>
  <c r="C26" i="10"/>
  <c r="P26" i="10" s="1"/>
  <c r="D26" i="10"/>
  <c r="E26" i="10"/>
  <c r="R26" i="10" s="1"/>
  <c r="F26" i="10"/>
  <c r="S26" i="10" s="1"/>
  <c r="G26" i="10"/>
  <c r="T26" i="10" s="1"/>
  <c r="H26" i="10"/>
  <c r="U26" i="10" s="1"/>
  <c r="I26" i="10"/>
  <c r="V26" i="10" s="1"/>
  <c r="J26" i="10"/>
  <c r="W26" i="10" s="1"/>
  <c r="K26" i="10"/>
  <c r="X26" i="10" s="1"/>
  <c r="L26" i="10"/>
  <c r="Y26" i="10" s="1"/>
  <c r="M26" i="10"/>
  <c r="Z26" i="10" s="1"/>
  <c r="N26" i="10"/>
  <c r="AA26" i="10" s="1"/>
  <c r="C27" i="10"/>
  <c r="P27" i="10" s="1"/>
  <c r="D27" i="10"/>
  <c r="E27" i="10"/>
  <c r="R27" i="10" s="1"/>
  <c r="F27" i="10"/>
  <c r="S27" i="10" s="1"/>
  <c r="G27" i="10"/>
  <c r="T27" i="10" s="1"/>
  <c r="H27" i="10"/>
  <c r="U27" i="10" s="1"/>
  <c r="I27" i="10"/>
  <c r="V27" i="10" s="1"/>
  <c r="J27" i="10"/>
  <c r="W27" i="10" s="1"/>
  <c r="K27" i="10"/>
  <c r="X27" i="10" s="1"/>
  <c r="L27" i="10"/>
  <c r="Y27" i="10" s="1"/>
  <c r="M27" i="10"/>
  <c r="Z27" i="10" s="1"/>
  <c r="N27" i="10"/>
  <c r="AA27" i="10" s="1"/>
  <c r="C28" i="10"/>
  <c r="P28" i="10" s="1"/>
  <c r="D28" i="10"/>
  <c r="E28" i="10"/>
  <c r="R28" i="10" s="1"/>
  <c r="F28" i="10"/>
  <c r="S28" i="10" s="1"/>
  <c r="G28" i="10"/>
  <c r="T28" i="10" s="1"/>
  <c r="H28" i="10"/>
  <c r="U28" i="10" s="1"/>
  <c r="I28" i="10"/>
  <c r="V28" i="10" s="1"/>
  <c r="J28" i="10"/>
  <c r="W28" i="10" s="1"/>
  <c r="K28" i="10"/>
  <c r="X28" i="10" s="1"/>
  <c r="L28" i="10"/>
  <c r="Y28" i="10" s="1"/>
  <c r="M28" i="10"/>
  <c r="Z28" i="10" s="1"/>
  <c r="N28" i="10"/>
  <c r="AA28" i="10" s="1"/>
  <c r="C29" i="10"/>
  <c r="P29" i="10" s="1"/>
  <c r="D29" i="10"/>
  <c r="Q29" i="10" s="1"/>
  <c r="E29" i="10"/>
  <c r="R29" i="10" s="1"/>
  <c r="F29" i="10"/>
  <c r="S29" i="10" s="1"/>
  <c r="G29" i="10"/>
  <c r="T29" i="10" s="1"/>
  <c r="H29" i="10"/>
  <c r="U29" i="10" s="1"/>
  <c r="I29" i="10"/>
  <c r="V29" i="10" s="1"/>
  <c r="J29" i="10"/>
  <c r="W29" i="10" s="1"/>
  <c r="K29" i="10"/>
  <c r="X29" i="10" s="1"/>
  <c r="L29" i="10"/>
  <c r="Y29" i="10" s="1"/>
  <c r="M29" i="10"/>
  <c r="Z29" i="10" s="1"/>
  <c r="N29" i="10"/>
  <c r="AA29" i="10" s="1"/>
  <c r="C30" i="10"/>
  <c r="P30" i="10" s="1"/>
  <c r="D30" i="10"/>
  <c r="Q30" i="10" s="1"/>
  <c r="E30" i="10"/>
  <c r="R30" i="10" s="1"/>
  <c r="F30" i="10"/>
  <c r="S30" i="10" s="1"/>
  <c r="G30" i="10"/>
  <c r="T30" i="10" s="1"/>
  <c r="H30" i="10"/>
  <c r="U30" i="10" s="1"/>
  <c r="I30" i="10"/>
  <c r="V30" i="10" s="1"/>
  <c r="J30" i="10"/>
  <c r="W30" i="10" s="1"/>
  <c r="K30" i="10"/>
  <c r="X30" i="10" s="1"/>
  <c r="L30" i="10"/>
  <c r="Y30" i="10" s="1"/>
  <c r="M30" i="10"/>
  <c r="Z30" i="10" s="1"/>
  <c r="N30" i="10"/>
  <c r="AA30" i="10" s="1"/>
  <c r="C31" i="10"/>
  <c r="P31" i="10" s="1"/>
  <c r="D31" i="10"/>
  <c r="Q31" i="10" s="1"/>
  <c r="E31" i="10"/>
  <c r="R31" i="10" s="1"/>
  <c r="F31" i="10"/>
  <c r="S31" i="10" s="1"/>
  <c r="G31" i="10"/>
  <c r="T31" i="10" s="1"/>
  <c r="H31" i="10"/>
  <c r="U31" i="10" s="1"/>
  <c r="I31" i="10"/>
  <c r="V31" i="10" s="1"/>
  <c r="J31" i="10"/>
  <c r="W31" i="10" s="1"/>
  <c r="K31" i="10"/>
  <c r="X31" i="10" s="1"/>
  <c r="L31" i="10"/>
  <c r="Y31" i="10" s="1"/>
  <c r="M31" i="10"/>
  <c r="Z31" i="10" s="1"/>
  <c r="N31" i="10"/>
  <c r="AA31" i="10" s="1"/>
  <c r="C32" i="10"/>
  <c r="P32" i="10" s="1"/>
  <c r="D32" i="10"/>
  <c r="Q32" i="10" s="1"/>
  <c r="E32" i="10"/>
  <c r="R32" i="10" s="1"/>
  <c r="F32" i="10"/>
  <c r="S32" i="10" s="1"/>
  <c r="G32" i="10"/>
  <c r="T32" i="10" s="1"/>
  <c r="H32" i="10"/>
  <c r="U32" i="10" s="1"/>
  <c r="I32" i="10"/>
  <c r="V32" i="10" s="1"/>
  <c r="J32" i="10"/>
  <c r="W32" i="10" s="1"/>
  <c r="K32" i="10"/>
  <c r="X32" i="10" s="1"/>
  <c r="L32" i="10"/>
  <c r="Y32" i="10" s="1"/>
  <c r="M32" i="10"/>
  <c r="Z32" i="10" s="1"/>
  <c r="N32" i="10"/>
  <c r="AA32" i="10" s="1"/>
  <c r="C33" i="10"/>
  <c r="P33" i="10" s="1"/>
  <c r="D33" i="10"/>
  <c r="Q33" i="10" s="1"/>
  <c r="E33" i="10"/>
  <c r="R33" i="10" s="1"/>
  <c r="F33" i="10"/>
  <c r="S33" i="10" s="1"/>
  <c r="G33" i="10"/>
  <c r="T33" i="10" s="1"/>
  <c r="H33" i="10"/>
  <c r="U33" i="10" s="1"/>
  <c r="I33" i="10"/>
  <c r="V33" i="10" s="1"/>
  <c r="J33" i="10"/>
  <c r="W33" i="10" s="1"/>
  <c r="K33" i="10"/>
  <c r="X33" i="10" s="1"/>
  <c r="L33" i="10"/>
  <c r="Y33" i="10" s="1"/>
  <c r="M33" i="10"/>
  <c r="Z33" i="10" s="1"/>
  <c r="N33" i="10"/>
  <c r="AA33" i="10" s="1"/>
  <c r="C34" i="10"/>
  <c r="P34" i="10" s="1"/>
  <c r="D34" i="10"/>
  <c r="Q34" i="10" s="1"/>
  <c r="E34" i="10"/>
  <c r="R34" i="10" s="1"/>
  <c r="F34" i="10"/>
  <c r="S34" i="10" s="1"/>
  <c r="G34" i="10"/>
  <c r="T34" i="10" s="1"/>
  <c r="H34" i="10"/>
  <c r="U34" i="10" s="1"/>
  <c r="I34" i="10"/>
  <c r="V34" i="10" s="1"/>
  <c r="J34" i="10"/>
  <c r="W34" i="10" s="1"/>
  <c r="K34" i="10"/>
  <c r="X34" i="10" s="1"/>
  <c r="L34" i="10"/>
  <c r="Y34" i="10" s="1"/>
  <c r="M34" i="10"/>
  <c r="Z34" i="10" s="1"/>
  <c r="N34" i="10"/>
  <c r="AA34" i="10" s="1"/>
  <c r="C35" i="10"/>
  <c r="P35" i="10" s="1"/>
  <c r="D35" i="10"/>
  <c r="Q35" i="10" s="1"/>
  <c r="E35" i="10"/>
  <c r="R35" i="10" s="1"/>
  <c r="F35" i="10"/>
  <c r="S35" i="10" s="1"/>
  <c r="G35" i="10"/>
  <c r="T35" i="10" s="1"/>
  <c r="H35" i="10"/>
  <c r="U35" i="10" s="1"/>
  <c r="I35" i="10"/>
  <c r="V35" i="10" s="1"/>
  <c r="J35" i="10"/>
  <c r="W35" i="10" s="1"/>
  <c r="K35" i="10"/>
  <c r="X35" i="10" s="1"/>
  <c r="L35" i="10"/>
  <c r="Y35" i="10" s="1"/>
  <c r="M35" i="10"/>
  <c r="Z35" i="10" s="1"/>
  <c r="N35" i="10"/>
  <c r="AA35" i="10" s="1"/>
  <c r="C3" i="10"/>
  <c r="P3" i="10" s="1"/>
  <c r="D3" i="10"/>
  <c r="Q3" i="10" s="1"/>
  <c r="E3" i="10"/>
  <c r="R3" i="10" s="1"/>
  <c r="F3" i="10"/>
  <c r="S3" i="10" s="1"/>
  <c r="G3" i="10"/>
  <c r="T3" i="10" s="1"/>
  <c r="H3" i="10"/>
  <c r="U3" i="10" s="1"/>
  <c r="I3" i="10"/>
  <c r="V3" i="10" s="1"/>
  <c r="J3" i="10"/>
  <c r="W3" i="10" s="1"/>
  <c r="K3" i="10"/>
  <c r="X3" i="10" s="1"/>
  <c r="L3" i="10"/>
  <c r="Y3" i="10" s="1"/>
  <c r="M3" i="10"/>
  <c r="Z3" i="10" s="1"/>
  <c r="N3" i="10"/>
  <c r="AA3" i="10" s="1"/>
  <c r="C4" i="10"/>
  <c r="P4" i="10" s="1"/>
  <c r="D4" i="10"/>
  <c r="Q4" i="10" s="1"/>
  <c r="E4" i="10"/>
  <c r="R4" i="10" s="1"/>
  <c r="F4" i="10"/>
  <c r="S4" i="10" s="1"/>
  <c r="G4" i="10"/>
  <c r="T4" i="10" s="1"/>
  <c r="H4" i="10"/>
  <c r="U4" i="10" s="1"/>
  <c r="I4" i="10"/>
  <c r="V4" i="10" s="1"/>
  <c r="J4" i="10"/>
  <c r="W4" i="10" s="1"/>
  <c r="K4" i="10"/>
  <c r="X4" i="10" s="1"/>
  <c r="L4" i="10"/>
  <c r="Y4" i="10" s="1"/>
  <c r="M4" i="10"/>
  <c r="Z4" i="10" s="1"/>
  <c r="N4" i="10"/>
  <c r="AA4" i="10" s="1"/>
  <c r="C5" i="10"/>
  <c r="P5" i="10" s="1"/>
  <c r="D5" i="10"/>
  <c r="Q5" i="10" s="1"/>
  <c r="E5" i="10"/>
  <c r="F5" i="10"/>
  <c r="S5" i="10" s="1"/>
  <c r="G5" i="10"/>
  <c r="T5" i="10" s="1"/>
  <c r="H5" i="10"/>
  <c r="U5" i="10" s="1"/>
  <c r="I5" i="10"/>
  <c r="V5" i="10" s="1"/>
  <c r="J5" i="10"/>
  <c r="W5" i="10" s="1"/>
  <c r="K5" i="10"/>
  <c r="X5" i="10" s="1"/>
  <c r="L5" i="10"/>
  <c r="Y5" i="10" s="1"/>
  <c r="M5" i="10"/>
  <c r="Z5" i="10" s="1"/>
  <c r="N5" i="10"/>
  <c r="AA5" i="10" s="1"/>
  <c r="C6" i="10"/>
  <c r="P6" i="10" s="1"/>
  <c r="D6" i="10"/>
  <c r="Q6" i="10" s="1"/>
  <c r="E6" i="10"/>
  <c r="R6" i="10" s="1"/>
  <c r="F6" i="10"/>
  <c r="S6" i="10" s="1"/>
  <c r="G6" i="10"/>
  <c r="T6" i="10" s="1"/>
  <c r="H6" i="10"/>
  <c r="U6" i="10" s="1"/>
  <c r="I6" i="10"/>
  <c r="V6" i="10" s="1"/>
  <c r="J6" i="10"/>
  <c r="W6" i="10" s="1"/>
  <c r="K6" i="10"/>
  <c r="X6" i="10" s="1"/>
  <c r="L6" i="10"/>
  <c r="Y6" i="10" s="1"/>
  <c r="M6" i="10"/>
  <c r="Z6" i="10" s="1"/>
  <c r="N6" i="10"/>
  <c r="AA6" i="10" s="1"/>
  <c r="O5" i="10" l="1"/>
  <c r="AC5" i="10" s="1"/>
  <c r="AD5" i="10" s="1"/>
  <c r="O4" i="10"/>
  <c r="AC4" i="10" s="1"/>
  <c r="AD4" i="10" s="1"/>
  <c r="R5" i="10"/>
  <c r="O3" i="10"/>
  <c r="AC3" i="10" s="1"/>
  <c r="AD3" i="10" s="1"/>
  <c r="O6" i="10"/>
  <c r="AC6" i="10" s="1"/>
  <c r="AD6" i="10" s="1"/>
  <c r="O29" i="10"/>
  <c r="O27" i="10"/>
  <c r="Q27" i="10"/>
  <c r="O25" i="10"/>
  <c r="Q25" i="10"/>
  <c r="O23" i="10"/>
  <c r="Q23" i="10"/>
  <c r="O21" i="10"/>
  <c r="Q21" i="10"/>
  <c r="O19" i="10"/>
  <c r="Q19" i="10"/>
  <c r="O18" i="10"/>
  <c r="Q18" i="10"/>
  <c r="O12" i="10"/>
  <c r="Q12" i="10"/>
  <c r="O11" i="10"/>
  <c r="Q11" i="10"/>
  <c r="O10" i="10"/>
  <c r="Q10" i="10"/>
  <c r="O9" i="10"/>
  <c r="Q9" i="10"/>
  <c r="O8" i="10"/>
  <c r="Q8" i="10"/>
  <c r="O7" i="10"/>
  <c r="O35" i="10"/>
  <c r="O34" i="10"/>
  <c r="O33" i="10"/>
  <c r="O32" i="10"/>
  <c r="O31" i="10"/>
  <c r="O30" i="10"/>
  <c r="O28" i="10"/>
  <c r="Q28" i="10"/>
  <c r="O26" i="10"/>
  <c r="Q26" i="10"/>
  <c r="O24" i="10"/>
  <c r="Q24" i="10"/>
  <c r="O22" i="10"/>
  <c r="Q22" i="10"/>
  <c r="O20" i="10"/>
  <c r="Q20" i="10"/>
  <c r="O17" i="10"/>
  <c r="Q17" i="10"/>
  <c r="Q7" i="10"/>
  <c r="AB5" i="10" l="1"/>
  <c r="AB4" i="10"/>
  <c r="AB3" i="10"/>
  <c r="AB6" i="10"/>
  <c r="AC7" i="10"/>
  <c r="AD7" i="10" s="1"/>
  <c r="AB7" i="10"/>
  <c r="AC18" i="10"/>
  <c r="AD18" i="10" s="1"/>
  <c r="AB18" i="10"/>
  <c r="AC20" i="10"/>
  <c r="AD20" i="10" s="1"/>
  <c r="AB20" i="10"/>
  <c r="AC24" i="10"/>
  <c r="AD24" i="10" s="1"/>
  <c r="AB24" i="10"/>
  <c r="AC28" i="10"/>
  <c r="AD28" i="10" s="1"/>
  <c r="AB28" i="10"/>
  <c r="AB33" i="10"/>
  <c r="AC33" i="10"/>
  <c r="AD33" i="10" s="1"/>
  <c r="AB32" i="10"/>
  <c r="AC32" i="10"/>
  <c r="AD32" i="10" s="1"/>
  <c r="AC11" i="10"/>
  <c r="AD11" i="10" s="1"/>
  <c r="AB11" i="10"/>
  <c r="AC25" i="10"/>
  <c r="AD25" i="10" s="1"/>
  <c r="AB25" i="10"/>
  <c r="AB30" i="10"/>
  <c r="AC30" i="10"/>
  <c r="AD30" i="10" s="1"/>
  <c r="AB34" i="10"/>
  <c r="AC34" i="10"/>
  <c r="AD34" i="10" s="1"/>
  <c r="AC8" i="10"/>
  <c r="AD8" i="10" s="1"/>
  <c r="AB8" i="10"/>
  <c r="AC10" i="10"/>
  <c r="AD10" i="10" s="1"/>
  <c r="AB10" i="10"/>
  <c r="AC12" i="10"/>
  <c r="AD12" i="10" s="1"/>
  <c r="AB12" i="10"/>
  <c r="AC19" i="10"/>
  <c r="AD19" i="10" s="1"/>
  <c r="AB19" i="10"/>
  <c r="AC23" i="10"/>
  <c r="AD23" i="10" s="1"/>
  <c r="AB23" i="10"/>
  <c r="AC27" i="10"/>
  <c r="AD27" i="10" s="1"/>
  <c r="AB27" i="10"/>
  <c r="AC9" i="10"/>
  <c r="AD9" i="10" s="1"/>
  <c r="AB9" i="10"/>
  <c r="AC21" i="10"/>
  <c r="AD21" i="10" s="1"/>
  <c r="AB21" i="10"/>
  <c r="AC17" i="10"/>
  <c r="AD17" i="10" s="1"/>
  <c r="AB17" i="10"/>
  <c r="AC22" i="10"/>
  <c r="AD22" i="10" s="1"/>
  <c r="AB22" i="10"/>
  <c r="AC26" i="10"/>
  <c r="AD26" i="10" s="1"/>
  <c r="AB26" i="10"/>
  <c r="AB31" i="10"/>
  <c r="AC31" i="10"/>
  <c r="AD31" i="10" s="1"/>
  <c r="AB35" i="10"/>
  <c r="AC35" i="10"/>
  <c r="AD35" i="10" s="1"/>
  <c r="AB29" i="10"/>
  <c r="AC29" i="10"/>
  <c r="AD29" i="10" s="1"/>
  <c r="E39" i="10" l="1"/>
  <c r="B20" i="20" l="1"/>
  <c r="C20" i="20"/>
  <c r="D20" i="20"/>
  <c r="E20" i="20"/>
  <c r="F20" i="20"/>
  <c r="G20" i="20"/>
  <c r="H20" i="20"/>
  <c r="I20" i="20"/>
  <c r="J20" i="20"/>
  <c r="K20" i="20"/>
  <c r="L20" i="20"/>
  <c r="B21" i="20"/>
  <c r="C21" i="20"/>
  <c r="D21" i="20"/>
  <c r="E21" i="20"/>
  <c r="F21" i="20"/>
  <c r="G21" i="20"/>
  <c r="H21" i="20"/>
  <c r="I21" i="20"/>
  <c r="J21" i="20"/>
  <c r="K21" i="20"/>
  <c r="L21" i="20"/>
  <c r="B22" i="20"/>
  <c r="C22" i="20"/>
  <c r="D22" i="20"/>
  <c r="E22" i="20"/>
  <c r="F22" i="20"/>
  <c r="G22" i="20"/>
  <c r="H22" i="20"/>
  <c r="I22" i="20"/>
  <c r="J22" i="20"/>
  <c r="K22" i="20"/>
  <c r="L22" i="20"/>
  <c r="B23" i="20"/>
  <c r="C23" i="20"/>
  <c r="D23" i="20"/>
  <c r="E23" i="20"/>
  <c r="F23" i="20"/>
  <c r="G23" i="20"/>
  <c r="H23" i="20"/>
  <c r="I23" i="20"/>
  <c r="J23" i="20"/>
  <c r="K23" i="20"/>
  <c r="L23" i="20"/>
  <c r="B24" i="20"/>
  <c r="C24" i="20"/>
  <c r="D24" i="20"/>
  <c r="E24" i="20"/>
  <c r="F24" i="20"/>
  <c r="G24" i="20"/>
  <c r="H24" i="20"/>
  <c r="I24" i="20"/>
  <c r="J24" i="20"/>
  <c r="K24" i="20"/>
  <c r="L24" i="20"/>
  <c r="B25" i="20"/>
  <c r="C25" i="20"/>
  <c r="D25" i="20"/>
  <c r="E25" i="20"/>
  <c r="F25" i="20"/>
  <c r="G25" i="20"/>
  <c r="H25" i="20"/>
  <c r="I25" i="20"/>
  <c r="J25" i="20"/>
  <c r="K25" i="20"/>
  <c r="L25" i="20"/>
  <c r="B26" i="20"/>
  <c r="C26" i="20"/>
  <c r="D26" i="20"/>
  <c r="E26" i="20"/>
  <c r="F26" i="20"/>
  <c r="G26" i="20"/>
  <c r="H26" i="20"/>
  <c r="I26" i="20"/>
  <c r="J26" i="20"/>
  <c r="K26" i="20"/>
  <c r="L26" i="20"/>
  <c r="B27" i="20"/>
  <c r="C27" i="20"/>
  <c r="D27" i="20"/>
  <c r="E27" i="20"/>
  <c r="F27" i="20"/>
  <c r="G27" i="20"/>
  <c r="H27" i="20"/>
  <c r="I27" i="20"/>
  <c r="J27" i="20"/>
  <c r="K27" i="20"/>
  <c r="L27" i="20"/>
  <c r="B28" i="20"/>
  <c r="C28" i="20"/>
  <c r="D28" i="20"/>
  <c r="E28" i="20"/>
  <c r="F28" i="20"/>
  <c r="G28" i="20"/>
  <c r="H28" i="20"/>
  <c r="I28" i="20"/>
  <c r="J28" i="20"/>
  <c r="K28" i="20"/>
  <c r="L28" i="20"/>
  <c r="B29" i="20"/>
  <c r="C29" i="20"/>
  <c r="D29" i="20"/>
  <c r="E29" i="20"/>
  <c r="F29" i="20"/>
  <c r="G29" i="20"/>
  <c r="H29" i="20"/>
  <c r="I29" i="20"/>
  <c r="J29" i="20"/>
  <c r="K29" i="20"/>
  <c r="L29" i="20"/>
  <c r="B30" i="20"/>
  <c r="C30" i="20"/>
  <c r="D30" i="20"/>
  <c r="E30" i="20"/>
  <c r="F30" i="20"/>
  <c r="G30" i="20"/>
  <c r="H30" i="20"/>
  <c r="I30" i="20"/>
  <c r="J30" i="20"/>
  <c r="K30" i="20"/>
  <c r="L30" i="20"/>
  <c r="B31" i="20"/>
  <c r="C31" i="20"/>
  <c r="D31" i="20"/>
  <c r="E31" i="20"/>
  <c r="F31" i="20"/>
  <c r="G31" i="20"/>
  <c r="H31" i="20"/>
  <c r="I31" i="20"/>
  <c r="J31" i="20"/>
  <c r="K31" i="20"/>
  <c r="L31" i="20"/>
  <c r="B32" i="20"/>
  <c r="C32" i="20"/>
  <c r="D32" i="20"/>
  <c r="E32" i="20"/>
  <c r="F32" i="20"/>
  <c r="G32" i="20"/>
  <c r="H32" i="20"/>
  <c r="I32" i="20"/>
  <c r="J32" i="20"/>
  <c r="K32" i="20"/>
  <c r="L32" i="20"/>
  <c r="B33" i="20"/>
  <c r="C33" i="20"/>
  <c r="D33" i="20"/>
  <c r="E33" i="20"/>
  <c r="F33" i="20"/>
  <c r="G33" i="20"/>
  <c r="H33" i="20"/>
  <c r="I33" i="20"/>
  <c r="J33" i="20"/>
  <c r="K33" i="20"/>
  <c r="L33" i="20"/>
  <c r="B34" i="20"/>
  <c r="C34" i="20"/>
  <c r="D34" i="20"/>
  <c r="E34" i="20"/>
  <c r="F34" i="20"/>
  <c r="G34" i="20"/>
  <c r="H34" i="20"/>
  <c r="I34" i="20"/>
  <c r="J34" i="20"/>
  <c r="K34" i="20"/>
  <c r="L34" i="20"/>
  <c r="B35" i="20"/>
  <c r="C35" i="20"/>
  <c r="D35" i="20"/>
  <c r="E35" i="20"/>
  <c r="F35" i="20"/>
  <c r="G35" i="20"/>
  <c r="H35" i="20"/>
  <c r="I35" i="20"/>
  <c r="J35" i="20"/>
  <c r="K35" i="20"/>
  <c r="L35" i="20"/>
  <c r="M32" i="20" l="1"/>
  <c r="M20" i="20"/>
  <c r="M28" i="20"/>
  <c r="M24" i="20"/>
  <c r="M33" i="20"/>
  <c r="M29" i="20"/>
  <c r="M25" i="20"/>
  <c r="M21" i="20"/>
  <c r="M34" i="20"/>
  <c r="M30" i="20"/>
  <c r="M26" i="20"/>
  <c r="M22" i="20"/>
  <c r="M35" i="20"/>
  <c r="M31" i="20"/>
  <c r="M27" i="20"/>
  <c r="M23" i="20"/>
  <c r="B36" i="10" l="1"/>
  <c r="B44" i="6"/>
  <c r="C44" i="6"/>
  <c r="D44" i="6"/>
  <c r="E44" i="6"/>
  <c r="B45" i="6"/>
  <c r="C45" i="6"/>
  <c r="D45" i="6"/>
  <c r="E45" i="6"/>
  <c r="B46" i="6"/>
  <c r="C46" i="6"/>
  <c r="D46" i="6"/>
  <c r="E46" i="6"/>
  <c r="B47" i="6"/>
  <c r="C47" i="6"/>
  <c r="D47" i="6"/>
  <c r="E47" i="6"/>
  <c r="B25" i="6"/>
  <c r="C25" i="6"/>
  <c r="D25" i="6"/>
  <c r="E25" i="6"/>
  <c r="B26" i="6"/>
  <c r="C26" i="6"/>
  <c r="D26" i="6"/>
  <c r="E26" i="6"/>
  <c r="B27" i="6"/>
  <c r="C27" i="6"/>
  <c r="D27" i="6"/>
  <c r="E27" i="6"/>
  <c r="B28" i="6"/>
  <c r="C28" i="6"/>
  <c r="D28" i="6"/>
  <c r="E28" i="6"/>
  <c r="B35" i="2"/>
  <c r="C35" i="2"/>
  <c r="E35" i="2"/>
  <c r="H35" i="2"/>
  <c r="I35" i="2"/>
  <c r="B36" i="2"/>
  <c r="C36" i="2"/>
  <c r="E36" i="2"/>
  <c r="H36" i="2"/>
  <c r="I36" i="2"/>
  <c r="B37" i="2"/>
  <c r="C37" i="2"/>
  <c r="E37" i="2"/>
  <c r="H37" i="2"/>
  <c r="I37" i="2"/>
  <c r="B38" i="2"/>
  <c r="C38" i="2"/>
  <c r="E38" i="2"/>
  <c r="H38" i="2"/>
  <c r="I38" i="2"/>
  <c r="B35" i="14"/>
  <c r="C35" i="14"/>
  <c r="E35" i="14"/>
  <c r="F35" i="14"/>
  <c r="H35" i="14"/>
  <c r="I35" i="14"/>
  <c r="B36" i="14"/>
  <c r="C36" i="14"/>
  <c r="E36" i="14"/>
  <c r="F36" i="14"/>
  <c r="H36" i="14"/>
  <c r="I36" i="14"/>
  <c r="B37" i="14"/>
  <c r="C37" i="14"/>
  <c r="E37" i="14"/>
  <c r="F37" i="14"/>
  <c r="H37" i="14"/>
  <c r="I37" i="14"/>
  <c r="B38" i="14"/>
  <c r="C38" i="14"/>
  <c r="E38" i="14"/>
  <c r="F38" i="14"/>
  <c r="H38" i="14"/>
  <c r="I38" i="14"/>
  <c r="D35" i="2" l="1"/>
  <c r="D37" i="14"/>
  <c r="G37" i="14" s="1"/>
  <c r="D38" i="14"/>
  <c r="G38" i="14" s="1"/>
  <c r="D36" i="14"/>
  <c r="G36" i="14" s="1"/>
  <c r="D37" i="2"/>
  <c r="D35" i="14"/>
  <c r="G35" i="14" s="1"/>
  <c r="F47" i="6"/>
  <c r="F26" i="6"/>
  <c r="F44" i="6"/>
  <c r="F46" i="6"/>
  <c r="F45" i="6"/>
  <c r="F27" i="6"/>
  <c r="F28" i="6"/>
  <c r="F25" i="6"/>
  <c r="D38" i="2"/>
  <c r="D36" i="2"/>
  <c r="B62" i="14" l="1"/>
  <c r="C62" i="14"/>
  <c r="E62" i="14"/>
  <c r="F62" i="14"/>
  <c r="G61" i="14"/>
  <c r="G43" i="4" s="1"/>
  <c r="G62" i="14"/>
  <c r="G44" i="4" s="1"/>
  <c r="B107" i="2"/>
  <c r="C107" i="2"/>
  <c r="E107" i="2"/>
  <c r="F107" i="2"/>
  <c r="F29" i="14"/>
  <c r="F30" i="14"/>
  <c r="F31" i="14"/>
  <c r="F32" i="14"/>
  <c r="F33" i="14"/>
  <c r="F34" i="14"/>
  <c r="D107" i="2" l="1"/>
  <c r="H107" i="2" s="1"/>
  <c r="D62" i="14"/>
  <c r="H62" i="14" s="1"/>
  <c r="B18" i="6" l="1"/>
  <c r="B19" i="6"/>
  <c r="B20" i="6"/>
  <c r="B21" i="6"/>
  <c r="B22" i="6"/>
  <c r="B23" i="6"/>
  <c r="B24" i="6"/>
  <c r="C18" i="6"/>
  <c r="C19" i="6"/>
  <c r="C20" i="6"/>
  <c r="C21" i="6"/>
  <c r="C22" i="6"/>
  <c r="C23" i="6"/>
  <c r="C24" i="6"/>
  <c r="D18" i="6"/>
  <c r="D19" i="6"/>
  <c r="D20" i="6"/>
  <c r="D21" i="6"/>
  <c r="D22" i="6"/>
  <c r="D23" i="6"/>
  <c r="D24" i="6"/>
  <c r="E18" i="6"/>
  <c r="E19" i="6"/>
  <c r="E20" i="6"/>
  <c r="E21" i="6"/>
  <c r="E22" i="6"/>
  <c r="E23" i="6"/>
  <c r="E24" i="6"/>
  <c r="B6" i="6" l="1"/>
  <c r="C6" i="6"/>
  <c r="D6" i="6"/>
  <c r="E6" i="6"/>
  <c r="B7" i="6"/>
  <c r="C7" i="6"/>
  <c r="D7" i="6"/>
  <c r="E7" i="6"/>
  <c r="B8" i="6"/>
  <c r="C8" i="6"/>
  <c r="D8" i="6"/>
  <c r="E8" i="6"/>
  <c r="B9" i="6"/>
  <c r="C9" i="6"/>
  <c r="D9" i="6"/>
  <c r="E9" i="6"/>
  <c r="B10" i="6"/>
  <c r="C10" i="6"/>
  <c r="D10" i="6"/>
  <c r="E10" i="6"/>
  <c r="B11" i="6"/>
  <c r="C11" i="6"/>
  <c r="D11" i="6"/>
  <c r="E11" i="6"/>
  <c r="B12" i="6"/>
  <c r="C12" i="6"/>
  <c r="D12" i="6"/>
  <c r="E12" i="6"/>
  <c r="B13" i="6"/>
  <c r="C13" i="6"/>
  <c r="D13" i="6"/>
  <c r="E13" i="6"/>
  <c r="P6" i="6"/>
  <c r="Q6" i="6"/>
  <c r="R6" i="6"/>
  <c r="S6" i="6"/>
  <c r="P7" i="6"/>
  <c r="Q7" i="6"/>
  <c r="R7" i="6"/>
  <c r="S7" i="6"/>
  <c r="L6" i="2"/>
  <c r="M6" i="2"/>
  <c r="L7" i="2"/>
  <c r="M7" i="2"/>
  <c r="L7" i="14"/>
  <c r="M7" i="14"/>
  <c r="L8" i="14"/>
  <c r="M8" i="14"/>
  <c r="N8" i="14" l="1"/>
  <c r="N7" i="2"/>
  <c r="F7" i="6"/>
  <c r="F6" i="6"/>
  <c r="F13" i="6"/>
  <c r="F12" i="6"/>
  <c r="F10" i="6"/>
  <c r="F8" i="6"/>
  <c r="F11" i="6"/>
  <c r="F9" i="6"/>
  <c r="T6" i="6"/>
  <c r="N6" i="2"/>
  <c r="N7" i="14"/>
  <c r="T7" i="6"/>
  <c r="G38" i="4" l="1"/>
  <c r="D20" i="4" l="1"/>
  <c r="F39" i="14" s="1"/>
  <c r="H28" i="14" l="1"/>
  <c r="H29" i="14"/>
  <c r="H30" i="14"/>
  <c r="H31" i="14"/>
  <c r="H32" i="14"/>
  <c r="H33" i="14"/>
  <c r="H34" i="14"/>
  <c r="B12" i="2"/>
  <c r="C12" i="2"/>
  <c r="B13" i="2"/>
  <c r="C13" i="2"/>
  <c r="B14" i="2"/>
  <c r="C14" i="2"/>
  <c r="B15" i="14"/>
  <c r="C15" i="14"/>
  <c r="B32" i="2"/>
  <c r="C32" i="2"/>
  <c r="E32" i="2"/>
  <c r="H32" i="2"/>
  <c r="I32" i="2"/>
  <c r="B33" i="2"/>
  <c r="C33" i="2"/>
  <c r="E33" i="2"/>
  <c r="H33" i="2"/>
  <c r="I33" i="2"/>
  <c r="B34" i="2"/>
  <c r="C34" i="2"/>
  <c r="E34" i="2"/>
  <c r="H34" i="2"/>
  <c r="I34" i="2"/>
  <c r="B29" i="14"/>
  <c r="C29" i="14"/>
  <c r="E29" i="14"/>
  <c r="I29" i="14"/>
  <c r="B30" i="14"/>
  <c r="C30" i="14"/>
  <c r="E30" i="14"/>
  <c r="I30" i="14"/>
  <c r="B31" i="14"/>
  <c r="C31" i="14"/>
  <c r="E31" i="14"/>
  <c r="I31" i="14"/>
  <c r="B32" i="14"/>
  <c r="C32" i="14"/>
  <c r="E32" i="14"/>
  <c r="I32" i="14"/>
  <c r="B33" i="14"/>
  <c r="C33" i="14"/>
  <c r="E33" i="14"/>
  <c r="I33" i="14"/>
  <c r="B34" i="14"/>
  <c r="C34" i="14"/>
  <c r="E34" i="14"/>
  <c r="I34" i="14"/>
  <c r="D12" i="2" l="1"/>
  <c r="D33" i="14"/>
  <c r="G33" i="14" s="1"/>
  <c r="D32" i="14"/>
  <c r="G32" i="14" s="1"/>
  <c r="D15" i="14"/>
  <c r="D13" i="2"/>
  <c r="D14" i="2"/>
  <c r="D30" i="14"/>
  <c r="G30" i="14" s="1"/>
  <c r="D31" i="14"/>
  <c r="G31" i="14" s="1"/>
  <c r="D34" i="14"/>
  <c r="G34" i="14" s="1"/>
  <c r="D34" i="2"/>
  <c r="D33" i="2"/>
  <c r="D29" i="14"/>
  <c r="G29" i="14" s="1"/>
  <c r="D32" i="2"/>
  <c r="F21" i="6"/>
  <c r="F22" i="6"/>
  <c r="F23" i="6"/>
  <c r="H27" i="2" l="1"/>
  <c r="H28" i="2"/>
  <c r="H29" i="2"/>
  <c r="H30" i="2"/>
  <c r="H31" i="2"/>
  <c r="H39" i="2" l="1"/>
  <c r="E37" i="6"/>
  <c r="E38" i="6"/>
  <c r="E39" i="6"/>
  <c r="E40" i="6"/>
  <c r="E41" i="6"/>
  <c r="E42" i="6"/>
  <c r="E43" i="6"/>
  <c r="E36" i="6"/>
  <c r="D37" i="6"/>
  <c r="D38" i="6"/>
  <c r="D39" i="6"/>
  <c r="D40" i="6"/>
  <c r="D41" i="6"/>
  <c r="D42" i="6"/>
  <c r="D43" i="6"/>
  <c r="D36" i="6"/>
  <c r="C37" i="6"/>
  <c r="C38" i="6"/>
  <c r="C39" i="6"/>
  <c r="C40" i="6"/>
  <c r="C41" i="6"/>
  <c r="C42" i="6"/>
  <c r="C43" i="6"/>
  <c r="C36" i="6"/>
  <c r="I28" i="14"/>
  <c r="F28" i="14"/>
  <c r="F24" i="6" l="1"/>
  <c r="D48" i="6"/>
  <c r="E48" i="6"/>
  <c r="C48" i="6"/>
  <c r="H3" i="2"/>
  <c r="H4" i="2"/>
  <c r="H5" i="2"/>
  <c r="H6" i="2"/>
  <c r="H7" i="2"/>
  <c r="H8" i="2"/>
  <c r="G3" i="2"/>
  <c r="G4" i="2"/>
  <c r="G5" i="2"/>
  <c r="G6" i="2"/>
  <c r="G7" i="2"/>
  <c r="G8" i="2"/>
  <c r="I5" i="2" l="1"/>
  <c r="I8" i="2"/>
  <c r="I4" i="2"/>
  <c r="I6" i="2"/>
  <c r="I7" i="2"/>
  <c r="I3" i="2"/>
  <c r="B23" i="2"/>
  <c r="F23" i="2" s="1"/>
  <c r="G17" i="14" l="1"/>
  <c r="H17" i="14"/>
  <c r="H4" i="14"/>
  <c r="H5" i="14"/>
  <c r="H6" i="14"/>
  <c r="H7" i="14"/>
  <c r="H8" i="14"/>
  <c r="H9" i="14"/>
  <c r="H10" i="14"/>
  <c r="H11" i="14"/>
  <c r="H13" i="14"/>
  <c r="H14" i="14"/>
  <c r="H15" i="14"/>
  <c r="G4" i="14"/>
  <c r="G5" i="14"/>
  <c r="G6" i="14"/>
  <c r="G7" i="14"/>
  <c r="G8" i="14"/>
  <c r="G9" i="14"/>
  <c r="G10" i="14"/>
  <c r="G11" i="14"/>
  <c r="G13" i="14"/>
  <c r="G14" i="14"/>
  <c r="G15" i="14"/>
  <c r="I14" i="14" l="1"/>
  <c r="I17" i="14"/>
  <c r="I5" i="14"/>
  <c r="I9" i="14"/>
  <c r="I6" i="14"/>
  <c r="I10" i="14"/>
  <c r="I13" i="14"/>
  <c r="I8" i="14"/>
  <c r="I4" i="14"/>
  <c r="I11" i="14"/>
  <c r="I7" i="14"/>
  <c r="B4" i="14" l="1"/>
  <c r="C4" i="14"/>
  <c r="B5" i="14"/>
  <c r="C5" i="14"/>
  <c r="B6" i="14"/>
  <c r="C6" i="14"/>
  <c r="B7" i="14"/>
  <c r="C7" i="14"/>
  <c r="B8" i="14"/>
  <c r="C8" i="14"/>
  <c r="B9" i="14"/>
  <c r="C9" i="14"/>
  <c r="B10" i="14"/>
  <c r="C10" i="14"/>
  <c r="B11" i="14"/>
  <c r="C11" i="14"/>
  <c r="D4" i="14" l="1"/>
  <c r="D8" i="14"/>
  <c r="D11" i="14"/>
  <c r="D9" i="14"/>
  <c r="D7" i="14"/>
  <c r="D6" i="14"/>
  <c r="D10" i="14"/>
  <c r="D5" i="14"/>
  <c r="B61" i="14"/>
  <c r="C61" i="14"/>
  <c r="E61" i="14"/>
  <c r="F61" i="14"/>
  <c r="D61" i="14" l="1"/>
  <c r="H61" i="14" s="1"/>
  <c r="B37" i="6"/>
  <c r="B38" i="6"/>
  <c r="B39" i="6"/>
  <c r="B40" i="6"/>
  <c r="B41" i="6"/>
  <c r="B42" i="6"/>
  <c r="B43" i="6"/>
  <c r="B36" i="6"/>
  <c r="B30" i="2"/>
  <c r="C30" i="2"/>
  <c r="E30" i="2"/>
  <c r="I30" i="2"/>
  <c r="B31" i="2"/>
  <c r="C31" i="2"/>
  <c r="E31" i="2"/>
  <c r="I31" i="2"/>
  <c r="B48" i="6" l="1"/>
  <c r="F43" i="6"/>
  <c r="F39" i="6"/>
  <c r="F42" i="6"/>
  <c r="F38" i="6"/>
  <c r="F41" i="6"/>
  <c r="F40" i="6"/>
  <c r="F37" i="6"/>
  <c r="F36" i="6"/>
  <c r="D31" i="2"/>
  <c r="D30" i="2"/>
  <c r="F20" i="6"/>
  <c r="F19" i="6"/>
  <c r="J55" i="10"/>
  <c r="K55" i="10"/>
  <c r="L55" i="10"/>
  <c r="M55" i="10"/>
  <c r="J54" i="10"/>
  <c r="M54" i="10"/>
  <c r="I54" i="10"/>
  <c r="J40" i="10"/>
  <c r="J41" i="10"/>
  <c r="J42" i="10"/>
  <c r="J43" i="10"/>
  <c r="J44" i="10"/>
  <c r="J45" i="10"/>
  <c r="J46" i="10"/>
  <c r="J47" i="10"/>
  <c r="J48" i="10"/>
  <c r="J39" i="10"/>
  <c r="I39" i="10"/>
  <c r="X40" i="10"/>
  <c r="X41" i="10"/>
  <c r="X42" i="10"/>
  <c r="X43" i="10"/>
  <c r="X44" i="10"/>
  <c r="X45" i="10"/>
  <c r="X46" i="10"/>
  <c r="X47" i="10"/>
  <c r="X48" i="10"/>
  <c r="X49" i="10"/>
  <c r="X39" i="10"/>
  <c r="W39" i="10"/>
  <c r="AB39" i="10"/>
  <c r="M40" i="10"/>
  <c r="M41" i="10"/>
  <c r="M42" i="10"/>
  <c r="M43" i="10"/>
  <c r="M44" i="10"/>
  <c r="M45" i="10"/>
  <c r="M46" i="10"/>
  <c r="M47" i="10"/>
  <c r="M48" i="10"/>
  <c r="M39" i="10"/>
  <c r="L39" i="10"/>
  <c r="N2" i="10"/>
  <c r="AA2" i="10" s="1"/>
  <c r="M2" i="10"/>
  <c r="Z2" i="10" s="1"/>
  <c r="B1" i="4"/>
  <c r="C29" i="2"/>
  <c r="B29" i="2"/>
  <c r="C28" i="2"/>
  <c r="B28" i="2"/>
  <c r="C27" i="2"/>
  <c r="B27" i="2"/>
  <c r="B77" i="2"/>
  <c r="C77" i="2"/>
  <c r="D77" i="2"/>
  <c r="F77" i="2"/>
  <c r="B78" i="2"/>
  <c r="C78" i="2"/>
  <c r="D78" i="2"/>
  <c r="F78" i="2"/>
  <c r="B79" i="2"/>
  <c r="C79" i="2"/>
  <c r="D79" i="2"/>
  <c r="F79" i="2"/>
  <c r="B80" i="2"/>
  <c r="C80" i="2"/>
  <c r="D80" i="2"/>
  <c r="F80" i="2"/>
  <c r="B81" i="2"/>
  <c r="C81" i="2"/>
  <c r="D81" i="2"/>
  <c r="F81" i="2"/>
  <c r="B82" i="2"/>
  <c r="C82" i="2"/>
  <c r="D82" i="2"/>
  <c r="F82" i="2"/>
  <c r="F27" i="14"/>
  <c r="B12" i="4" l="1"/>
  <c r="B13" i="4"/>
  <c r="C13" i="4"/>
  <c r="C12" i="4"/>
  <c r="J56" i="10"/>
  <c r="G35" i="2"/>
  <c r="G36" i="2"/>
  <c r="G37" i="2"/>
  <c r="G38" i="2"/>
  <c r="M3" i="4"/>
  <c r="N3" i="4"/>
  <c r="B44" i="4"/>
  <c r="F44" i="4"/>
  <c r="E44" i="4"/>
  <c r="C44" i="4"/>
  <c r="G31" i="2"/>
  <c r="G32" i="2"/>
  <c r="G33" i="2"/>
  <c r="G30" i="2"/>
  <c r="G34" i="2"/>
  <c r="B35" i="4"/>
  <c r="C33" i="4"/>
  <c r="E34" i="4"/>
  <c r="E32" i="4"/>
  <c r="B34" i="4"/>
  <c r="F34" i="4"/>
  <c r="E35" i="4"/>
  <c r="B32" i="4"/>
  <c r="F32" i="4"/>
  <c r="E33" i="4"/>
  <c r="C34" i="4"/>
  <c r="F35" i="4"/>
  <c r="C32" i="4"/>
  <c r="B33" i="4"/>
  <c r="F33" i="4"/>
  <c r="C35" i="4"/>
  <c r="M9" i="4"/>
  <c r="M8" i="4"/>
  <c r="N9" i="4"/>
  <c r="N8" i="4"/>
  <c r="B29" i="4"/>
  <c r="F29" i="4"/>
  <c r="F30" i="4"/>
  <c r="C30" i="4"/>
  <c r="B31" i="4"/>
  <c r="F31" i="4"/>
  <c r="E29" i="4"/>
  <c r="C31" i="4"/>
  <c r="E30" i="4"/>
  <c r="C29" i="4"/>
  <c r="B30" i="4"/>
  <c r="E31" i="4"/>
  <c r="B11" i="4"/>
  <c r="B14" i="4"/>
  <c r="C11" i="4"/>
  <c r="C14" i="4"/>
  <c r="F48" i="6"/>
  <c r="C7" i="4"/>
  <c r="B9" i="4"/>
  <c r="B8" i="4"/>
  <c r="C9" i="4"/>
  <c r="B7" i="4"/>
  <c r="C8" i="4"/>
  <c r="C39" i="2"/>
  <c r="B39" i="2"/>
  <c r="M6" i="4"/>
  <c r="N7" i="4"/>
  <c r="M5" i="4"/>
  <c r="N6" i="4"/>
  <c r="M4" i="4"/>
  <c r="N5" i="4"/>
  <c r="N4" i="4"/>
  <c r="M7" i="4"/>
  <c r="B6" i="4"/>
  <c r="B5" i="4"/>
  <c r="C6" i="4"/>
  <c r="C5" i="4"/>
  <c r="M56" i="10"/>
  <c r="J49" i="10"/>
  <c r="M49" i="10"/>
  <c r="B36" i="4"/>
  <c r="B37" i="4"/>
  <c r="C37" i="4"/>
  <c r="E36" i="4"/>
  <c r="F36" i="4"/>
  <c r="E37" i="4"/>
  <c r="C36" i="4"/>
  <c r="F37" i="4"/>
  <c r="X50" i="10"/>
  <c r="N36" i="10"/>
  <c r="G78" i="2"/>
  <c r="G77" i="2"/>
  <c r="G79" i="2"/>
  <c r="G80" i="2"/>
  <c r="G82" i="2"/>
  <c r="G81" i="2"/>
  <c r="E28" i="4"/>
  <c r="E27" i="4"/>
  <c r="D12" i="4" l="1"/>
  <c r="D13" i="4"/>
  <c r="D11" i="4"/>
  <c r="O3" i="4"/>
  <c r="D44" i="4"/>
  <c r="H44" i="4" s="1"/>
  <c r="D32" i="4"/>
  <c r="H32" i="4" s="1"/>
  <c r="D33" i="4"/>
  <c r="H33" i="4" s="1"/>
  <c r="D35" i="4"/>
  <c r="H35" i="4" s="1"/>
  <c r="D34" i="4"/>
  <c r="H34" i="4" s="1"/>
  <c r="O8" i="4"/>
  <c r="O9" i="4"/>
  <c r="D30" i="4"/>
  <c r="H30" i="4" s="1"/>
  <c r="D31" i="4"/>
  <c r="H31" i="4" s="1"/>
  <c r="D29" i="4"/>
  <c r="H29" i="4" s="1"/>
  <c r="D14" i="4"/>
  <c r="D9" i="4"/>
  <c r="D8" i="4"/>
  <c r="D7" i="4"/>
  <c r="O4" i="4"/>
  <c r="O6" i="4"/>
  <c r="O5" i="4"/>
  <c r="O7" i="4"/>
  <c r="D6" i="4"/>
  <c r="D5" i="4"/>
  <c r="D37" i="4"/>
  <c r="H37" i="4" s="1"/>
  <c r="D36" i="4"/>
  <c r="H36" i="4" s="1"/>
  <c r="B28" i="14" l="1"/>
  <c r="C28" i="14"/>
  <c r="E28" i="14"/>
  <c r="D28" i="14" l="1"/>
  <c r="G28" i="14" s="1"/>
  <c r="B8" i="2"/>
  <c r="C8" i="2"/>
  <c r="B9" i="2"/>
  <c r="C9" i="2"/>
  <c r="B3" i="20"/>
  <c r="C3" i="20"/>
  <c r="D3" i="20"/>
  <c r="E3" i="20"/>
  <c r="F3" i="20"/>
  <c r="G3" i="20"/>
  <c r="H3" i="20"/>
  <c r="I3" i="20"/>
  <c r="J3" i="20"/>
  <c r="K3" i="20"/>
  <c r="L3" i="20"/>
  <c r="B4" i="20"/>
  <c r="C4" i="20"/>
  <c r="D4" i="20"/>
  <c r="E4" i="20"/>
  <c r="F4" i="20"/>
  <c r="G4" i="20"/>
  <c r="H4" i="20"/>
  <c r="I4" i="20"/>
  <c r="J4" i="20"/>
  <c r="K4" i="20"/>
  <c r="L4" i="20"/>
  <c r="B5" i="20"/>
  <c r="C5" i="20"/>
  <c r="D5" i="20"/>
  <c r="E5" i="20"/>
  <c r="F5" i="20"/>
  <c r="G5" i="20"/>
  <c r="H5" i="20"/>
  <c r="I5" i="20"/>
  <c r="J5" i="20"/>
  <c r="K5" i="20"/>
  <c r="L5" i="20"/>
  <c r="B6" i="20"/>
  <c r="C6" i="20"/>
  <c r="D6" i="20"/>
  <c r="E6" i="20"/>
  <c r="F6" i="20"/>
  <c r="G6" i="20"/>
  <c r="H6" i="20"/>
  <c r="I6" i="20"/>
  <c r="J6" i="20"/>
  <c r="K6" i="20"/>
  <c r="L6" i="20"/>
  <c r="B7" i="20"/>
  <c r="C7" i="20"/>
  <c r="D7" i="20"/>
  <c r="E7" i="20"/>
  <c r="F7" i="20"/>
  <c r="G7" i="20"/>
  <c r="H7" i="20"/>
  <c r="I7" i="20"/>
  <c r="J7" i="20"/>
  <c r="K7" i="20"/>
  <c r="L7" i="20"/>
  <c r="B8" i="20"/>
  <c r="C8" i="20"/>
  <c r="D8" i="20"/>
  <c r="E8" i="20"/>
  <c r="F8" i="20"/>
  <c r="G8" i="20"/>
  <c r="H8" i="20"/>
  <c r="I8" i="20"/>
  <c r="J8" i="20"/>
  <c r="K8" i="20"/>
  <c r="L8" i="20"/>
  <c r="B9" i="20"/>
  <c r="C9" i="20"/>
  <c r="D9" i="20"/>
  <c r="E9" i="20"/>
  <c r="F9" i="20"/>
  <c r="G9" i="20"/>
  <c r="H9" i="20"/>
  <c r="I9" i="20"/>
  <c r="J9" i="20"/>
  <c r="K9" i="20"/>
  <c r="L9" i="20"/>
  <c r="B10" i="20"/>
  <c r="C10" i="20"/>
  <c r="D10" i="20"/>
  <c r="E10" i="20"/>
  <c r="F10" i="20"/>
  <c r="G10" i="20"/>
  <c r="H10" i="20"/>
  <c r="I10" i="20"/>
  <c r="J10" i="20"/>
  <c r="K10" i="20"/>
  <c r="L10" i="20"/>
  <c r="B11" i="20"/>
  <c r="C11" i="20"/>
  <c r="D11" i="20"/>
  <c r="E11" i="20"/>
  <c r="F11" i="20"/>
  <c r="G11" i="20"/>
  <c r="H11" i="20"/>
  <c r="I11" i="20"/>
  <c r="J11" i="20"/>
  <c r="K11" i="20"/>
  <c r="L11" i="20"/>
  <c r="B12" i="20"/>
  <c r="C12" i="20"/>
  <c r="D12" i="20"/>
  <c r="E12" i="20"/>
  <c r="F12" i="20"/>
  <c r="G12" i="20"/>
  <c r="H12" i="20"/>
  <c r="I12" i="20"/>
  <c r="J12" i="20"/>
  <c r="K12" i="20"/>
  <c r="L12" i="20"/>
  <c r="B13" i="20"/>
  <c r="C13" i="20"/>
  <c r="D13" i="20"/>
  <c r="E13" i="20"/>
  <c r="F13" i="20"/>
  <c r="G13" i="20"/>
  <c r="H13" i="20"/>
  <c r="I13" i="20"/>
  <c r="J13" i="20"/>
  <c r="K13" i="20"/>
  <c r="L13" i="20"/>
  <c r="B14" i="20"/>
  <c r="C14" i="20"/>
  <c r="D14" i="20"/>
  <c r="E14" i="20"/>
  <c r="F14" i="20"/>
  <c r="G14" i="20"/>
  <c r="H14" i="20"/>
  <c r="I14" i="20"/>
  <c r="J14" i="20"/>
  <c r="K14" i="20"/>
  <c r="L14" i="20"/>
  <c r="B15" i="20"/>
  <c r="C15" i="20"/>
  <c r="D15" i="20"/>
  <c r="E15" i="20"/>
  <c r="F15" i="20"/>
  <c r="G15" i="20"/>
  <c r="H15" i="20"/>
  <c r="I15" i="20"/>
  <c r="J15" i="20"/>
  <c r="K15" i="20"/>
  <c r="L15" i="20"/>
  <c r="B16" i="20"/>
  <c r="C16" i="20"/>
  <c r="D16" i="20"/>
  <c r="E16" i="20"/>
  <c r="F16" i="20"/>
  <c r="G16" i="20"/>
  <c r="H16" i="20"/>
  <c r="I16" i="20"/>
  <c r="J16" i="20"/>
  <c r="K16" i="20"/>
  <c r="L16" i="20"/>
  <c r="B17" i="20"/>
  <c r="C17" i="20"/>
  <c r="D17" i="20"/>
  <c r="E17" i="20"/>
  <c r="F17" i="20"/>
  <c r="G17" i="20"/>
  <c r="H17" i="20"/>
  <c r="I17" i="20"/>
  <c r="J17" i="20"/>
  <c r="K17" i="20"/>
  <c r="L17" i="20"/>
  <c r="B18" i="20"/>
  <c r="C18" i="20"/>
  <c r="D18" i="20"/>
  <c r="E18" i="20"/>
  <c r="F18" i="20"/>
  <c r="G18" i="20"/>
  <c r="H18" i="20"/>
  <c r="I18" i="20"/>
  <c r="J18" i="20"/>
  <c r="K18" i="20"/>
  <c r="L18" i="20"/>
  <c r="B19" i="20"/>
  <c r="C19" i="20"/>
  <c r="D19" i="20"/>
  <c r="E19" i="20"/>
  <c r="F19" i="20"/>
  <c r="G19" i="20"/>
  <c r="H19" i="20"/>
  <c r="I19" i="20"/>
  <c r="J19" i="20"/>
  <c r="K19" i="20"/>
  <c r="L19" i="20"/>
  <c r="B36" i="20"/>
  <c r="C36" i="20"/>
  <c r="D36" i="20"/>
  <c r="E36" i="20"/>
  <c r="F36" i="20"/>
  <c r="G36" i="20"/>
  <c r="H36" i="20"/>
  <c r="I36" i="20"/>
  <c r="J36" i="20"/>
  <c r="K36" i="20"/>
  <c r="L36" i="20"/>
  <c r="B37" i="20"/>
  <c r="C37" i="20"/>
  <c r="D37" i="20"/>
  <c r="E37" i="20"/>
  <c r="F37" i="20"/>
  <c r="G37" i="20"/>
  <c r="H37" i="20"/>
  <c r="I37" i="20"/>
  <c r="J37" i="20"/>
  <c r="K37" i="20"/>
  <c r="L37" i="20"/>
  <c r="B38" i="20"/>
  <c r="C38" i="20"/>
  <c r="D38" i="20"/>
  <c r="E38" i="20"/>
  <c r="F38" i="20"/>
  <c r="G38" i="20"/>
  <c r="H38" i="20"/>
  <c r="I38" i="20"/>
  <c r="J38" i="20"/>
  <c r="K38" i="20"/>
  <c r="L38" i="20"/>
  <c r="B39" i="20"/>
  <c r="C39" i="20"/>
  <c r="D39" i="20"/>
  <c r="E39" i="20"/>
  <c r="F39" i="20"/>
  <c r="G39" i="20"/>
  <c r="H39" i="20"/>
  <c r="I39" i="20"/>
  <c r="J39" i="20"/>
  <c r="K39" i="20"/>
  <c r="L39" i="20"/>
  <c r="B40" i="20"/>
  <c r="C40" i="20"/>
  <c r="D40" i="20"/>
  <c r="E40" i="20"/>
  <c r="F40" i="20"/>
  <c r="G40" i="20"/>
  <c r="H40" i="20"/>
  <c r="I40" i="20"/>
  <c r="J40" i="20"/>
  <c r="K40" i="20"/>
  <c r="L40" i="20"/>
  <c r="B41" i="20"/>
  <c r="C41" i="20"/>
  <c r="D41" i="20"/>
  <c r="E41" i="20"/>
  <c r="F41" i="20"/>
  <c r="G41" i="20"/>
  <c r="H41" i="20"/>
  <c r="I41" i="20"/>
  <c r="J41" i="20"/>
  <c r="K41" i="20"/>
  <c r="L41" i="20"/>
  <c r="B42" i="20"/>
  <c r="C42" i="20"/>
  <c r="D42" i="20"/>
  <c r="E42" i="20"/>
  <c r="F42" i="20"/>
  <c r="G42" i="20"/>
  <c r="H42" i="20"/>
  <c r="I42" i="20"/>
  <c r="J42" i="20"/>
  <c r="K42" i="20"/>
  <c r="L42" i="20"/>
  <c r="B43" i="20"/>
  <c r="C43" i="20"/>
  <c r="D43" i="20"/>
  <c r="E43" i="20"/>
  <c r="F43" i="20"/>
  <c r="G43" i="20"/>
  <c r="H43" i="20"/>
  <c r="I43" i="20"/>
  <c r="J43" i="20"/>
  <c r="K43" i="20"/>
  <c r="L43" i="20"/>
  <c r="B44" i="20"/>
  <c r="C44" i="20"/>
  <c r="D44" i="20"/>
  <c r="E44" i="20"/>
  <c r="F44" i="20"/>
  <c r="G44" i="20"/>
  <c r="H44" i="20"/>
  <c r="I44" i="20"/>
  <c r="J44" i="20"/>
  <c r="K44" i="20"/>
  <c r="L44" i="20"/>
  <c r="B45" i="20"/>
  <c r="C45" i="20"/>
  <c r="D45" i="20"/>
  <c r="E45" i="20"/>
  <c r="F45" i="20"/>
  <c r="G45" i="20"/>
  <c r="H45" i="20"/>
  <c r="I45" i="20"/>
  <c r="J45" i="20"/>
  <c r="K45" i="20"/>
  <c r="L45" i="20"/>
  <c r="B46" i="20"/>
  <c r="C46" i="20"/>
  <c r="D46" i="20"/>
  <c r="E46" i="20"/>
  <c r="F46" i="20"/>
  <c r="G46" i="20"/>
  <c r="H46" i="20"/>
  <c r="I46" i="20"/>
  <c r="J46" i="20"/>
  <c r="K46" i="20"/>
  <c r="L46" i="20"/>
  <c r="B47" i="20"/>
  <c r="C47" i="20"/>
  <c r="D47" i="20"/>
  <c r="E47" i="20"/>
  <c r="F47" i="20"/>
  <c r="G47" i="20"/>
  <c r="H47" i="20"/>
  <c r="I47" i="20"/>
  <c r="J47" i="20"/>
  <c r="K47" i="20"/>
  <c r="L47" i="20"/>
  <c r="B48" i="20"/>
  <c r="C48" i="20"/>
  <c r="D48" i="20"/>
  <c r="E48" i="20"/>
  <c r="F48" i="20"/>
  <c r="G48" i="20"/>
  <c r="H48" i="20"/>
  <c r="I48" i="20"/>
  <c r="J48" i="20"/>
  <c r="K48" i="20"/>
  <c r="L48" i="20"/>
  <c r="B49" i="20"/>
  <c r="C49" i="20"/>
  <c r="D49" i="20"/>
  <c r="E49" i="20"/>
  <c r="F49" i="20"/>
  <c r="G49" i="20"/>
  <c r="H49" i="20"/>
  <c r="I49" i="20"/>
  <c r="J49" i="20"/>
  <c r="K49" i="20"/>
  <c r="L49" i="20"/>
  <c r="B50" i="20"/>
  <c r="C50" i="20"/>
  <c r="D50" i="20"/>
  <c r="E50" i="20"/>
  <c r="F50" i="20"/>
  <c r="G50" i="20"/>
  <c r="H50" i="20"/>
  <c r="I50" i="20"/>
  <c r="J50" i="20"/>
  <c r="K50" i="20"/>
  <c r="L50" i="20"/>
  <c r="B51" i="20"/>
  <c r="C51" i="20"/>
  <c r="D51" i="20"/>
  <c r="E51" i="20"/>
  <c r="F51" i="20"/>
  <c r="G51" i="20"/>
  <c r="H51" i="20"/>
  <c r="I51" i="20"/>
  <c r="J51" i="20"/>
  <c r="K51" i="20"/>
  <c r="L51" i="20"/>
  <c r="B52" i="20"/>
  <c r="C52" i="20"/>
  <c r="D52" i="20"/>
  <c r="E52" i="20"/>
  <c r="F52" i="20"/>
  <c r="G52" i="20"/>
  <c r="H52" i="20"/>
  <c r="I52" i="20"/>
  <c r="J52" i="20"/>
  <c r="K52" i="20"/>
  <c r="L52" i="20"/>
  <c r="B53" i="20"/>
  <c r="C53" i="20"/>
  <c r="D53" i="20"/>
  <c r="E53" i="20"/>
  <c r="F53" i="20"/>
  <c r="G53" i="20"/>
  <c r="H53" i="20"/>
  <c r="I53" i="20"/>
  <c r="J53" i="20"/>
  <c r="K53" i="20"/>
  <c r="L53" i="20"/>
  <c r="B54" i="20"/>
  <c r="C54" i="20"/>
  <c r="D54" i="20"/>
  <c r="E54" i="20"/>
  <c r="F54" i="20"/>
  <c r="G54" i="20"/>
  <c r="H54" i="20"/>
  <c r="I54" i="20"/>
  <c r="J54" i="20"/>
  <c r="K54" i="20"/>
  <c r="L54" i="20"/>
  <c r="L2" i="20"/>
  <c r="K2" i="20"/>
  <c r="J2" i="20"/>
  <c r="I2" i="20"/>
  <c r="H2" i="20"/>
  <c r="G2" i="20"/>
  <c r="F2" i="20"/>
  <c r="E2" i="20"/>
  <c r="D2" i="20"/>
  <c r="C2" i="20"/>
  <c r="B2" i="20"/>
  <c r="J2" i="10"/>
  <c r="W2" i="10" s="1"/>
  <c r="I2" i="10"/>
  <c r="V2" i="10" s="1"/>
  <c r="L2" i="10"/>
  <c r="Y2" i="10" s="1"/>
  <c r="I28" i="2"/>
  <c r="I29" i="2"/>
  <c r="E28" i="2"/>
  <c r="E29" i="2"/>
  <c r="G46" i="14"/>
  <c r="B46" i="14"/>
  <c r="C46" i="14"/>
  <c r="D46" i="14"/>
  <c r="E46" i="14"/>
  <c r="F46" i="14"/>
  <c r="B47" i="14"/>
  <c r="C47" i="14"/>
  <c r="D47" i="14"/>
  <c r="E47" i="14"/>
  <c r="F47" i="14"/>
  <c r="G47" i="14"/>
  <c r="B48" i="14"/>
  <c r="C48" i="14"/>
  <c r="D48" i="14"/>
  <c r="E48" i="14"/>
  <c r="F48" i="14"/>
  <c r="G48" i="14"/>
  <c r="B49" i="14"/>
  <c r="C49" i="14"/>
  <c r="D49" i="14"/>
  <c r="E49" i="14"/>
  <c r="F49" i="14"/>
  <c r="G49" i="14"/>
  <c r="B50" i="14"/>
  <c r="C50" i="14"/>
  <c r="D50" i="14"/>
  <c r="E50" i="14"/>
  <c r="F50" i="14"/>
  <c r="G50" i="14"/>
  <c r="B51" i="14"/>
  <c r="C51" i="14"/>
  <c r="D51" i="14"/>
  <c r="E51" i="14"/>
  <c r="F51" i="14"/>
  <c r="G51" i="14"/>
  <c r="B52" i="14"/>
  <c r="C52" i="14"/>
  <c r="D52" i="14"/>
  <c r="E52" i="14"/>
  <c r="F52" i="14"/>
  <c r="G52" i="14"/>
  <c r="B53" i="14"/>
  <c r="C53" i="14"/>
  <c r="D53" i="14"/>
  <c r="E53" i="14"/>
  <c r="F53" i="14"/>
  <c r="G53" i="14"/>
  <c r="B54" i="14"/>
  <c r="C54" i="14"/>
  <c r="D54" i="14"/>
  <c r="E54" i="14"/>
  <c r="F54" i="14"/>
  <c r="G54" i="14"/>
  <c r="B55" i="14"/>
  <c r="C55" i="14"/>
  <c r="D55" i="14"/>
  <c r="E55" i="14"/>
  <c r="F55" i="14"/>
  <c r="G55" i="14"/>
  <c r="M5" i="20" l="1"/>
  <c r="D8" i="2"/>
  <c r="D9" i="2"/>
  <c r="M4" i="20"/>
  <c r="M6" i="20"/>
  <c r="M9" i="20"/>
  <c r="M3" i="20"/>
  <c r="M8" i="20"/>
  <c r="M10" i="20"/>
  <c r="M11" i="20"/>
  <c r="M12" i="20"/>
  <c r="M13" i="20"/>
  <c r="M14" i="20"/>
  <c r="M15" i="20"/>
  <c r="M16" i="20"/>
  <c r="M17" i="20"/>
  <c r="M18" i="20"/>
  <c r="M19" i="20"/>
  <c r="M7" i="20"/>
  <c r="M37" i="20"/>
  <c r="M36" i="20"/>
  <c r="M38" i="20"/>
  <c r="M39" i="20"/>
  <c r="M40" i="20"/>
  <c r="M41" i="20"/>
  <c r="M42" i="20"/>
  <c r="M44" i="20"/>
  <c r="M45" i="20"/>
  <c r="M48" i="20"/>
  <c r="M51" i="20"/>
  <c r="M46" i="20"/>
  <c r="M47" i="20"/>
  <c r="M50" i="20"/>
  <c r="J55" i="20"/>
  <c r="E55" i="20"/>
  <c r="M49" i="20"/>
  <c r="M43" i="20"/>
  <c r="M53" i="20"/>
  <c r="C55" i="20"/>
  <c r="M54" i="20"/>
  <c r="K55" i="20"/>
  <c r="B55" i="20"/>
  <c r="D55" i="20"/>
  <c r="M52" i="20"/>
  <c r="L55" i="20"/>
  <c r="F55" i="20"/>
  <c r="H55" i="20"/>
  <c r="M2" i="20"/>
  <c r="G55" i="20"/>
  <c r="I55" i="20"/>
  <c r="J36" i="10"/>
  <c r="M36" i="10"/>
  <c r="F18" i="6"/>
  <c r="D29" i="2"/>
  <c r="G29" i="2" s="1"/>
  <c r="D28" i="2"/>
  <c r="G28" i="2" s="1"/>
  <c r="H50" i="14"/>
  <c r="H48" i="14"/>
  <c r="H46" i="14"/>
  <c r="H53" i="14"/>
  <c r="H54" i="14"/>
  <c r="H49" i="14"/>
  <c r="C25" i="19"/>
  <c r="F3" i="19"/>
  <c r="G3" i="19" s="1"/>
  <c r="F4" i="19"/>
  <c r="G4" i="19" s="1"/>
  <c r="F5" i="19"/>
  <c r="G5" i="19" s="1"/>
  <c r="F6" i="19"/>
  <c r="G6" i="19" s="1"/>
  <c r="F7" i="19"/>
  <c r="G7" i="19" s="1"/>
  <c r="F8" i="19"/>
  <c r="G8" i="19" s="1"/>
  <c r="F9" i="19"/>
  <c r="G9" i="19" s="1"/>
  <c r="F10" i="19"/>
  <c r="G10" i="19" s="1"/>
  <c r="F11" i="19"/>
  <c r="G11" i="19" s="1"/>
  <c r="F12" i="19"/>
  <c r="G12" i="19" s="1"/>
  <c r="F13" i="19"/>
  <c r="G13" i="19" s="1"/>
  <c r="F14" i="19"/>
  <c r="G14" i="19" s="1"/>
  <c r="F15" i="19"/>
  <c r="G15" i="19" s="1"/>
  <c r="F16" i="19"/>
  <c r="G16" i="19" s="1"/>
  <c r="F17" i="19"/>
  <c r="G17" i="19" s="1"/>
  <c r="F18" i="19"/>
  <c r="G18" i="19" s="1"/>
  <c r="F19" i="19"/>
  <c r="G19" i="19" s="1"/>
  <c r="F20" i="19"/>
  <c r="G20" i="19" s="1"/>
  <c r="F21" i="19"/>
  <c r="G21" i="19" s="1"/>
  <c r="F22" i="19"/>
  <c r="G22" i="19" s="1"/>
  <c r="F23" i="19"/>
  <c r="G23" i="19" s="1"/>
  <c r="F24" i="19"/>
  <c r="G24" i="19" s="1"/>
  <c r="F2" i="19"/>
  <c r="G2" i="19" s="1"/>
  <c r="E25" i="19"/>
  <c r="D25" i="19"/>
  <c r="G25" i="19" l="1"/>
  <c r="F25" i="19"/>
  <c r="M55" i="20"/>
  <c r="K60" i="10" l="1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59" i="10"/>
  <c r="K54" i="10"/>
  <c r="K56" i="10" s="1"/>
  <c r="I59" i="10"/>
  <c r="K40" i="10"/>
  <c r="K41" i="10"/>
  <c r="K42" i="10"/>
  <c r="K43" i="10"/>
  <c r="K44" i="10"/>
  <c r="K45" i="10"/>
  <c r="K46" i="10"/>
  <c r="K47" i="10"/>
  <c r="K48" i="10"/>
  <c r="K39" i="10"/>
  <c r="Y40" i="10"/>
  <c r="Y41" i="10"/>
  <c r="Y42" i="10"/>
  <c r="Y43" i="10"/>
  <c r="Y44" i="10"/>
  <c r="Y45" i="10"/>
  <c r="Y46" i="10"/>
  <c r="Y47" i="10"/>
  <c r="Y48" i="10"/>
  <c r="Y49" i="10"/>
  <c r="Y39" i="10"/>
  <c r="K2" i="10"/>
  <c r="X2" i="10" s="1"/>
  <c r="K49" i="10" l="1"/>
  <c r="K36" i="10"/>
  <c r="Y50" i="10"/>
  <c r="K74" i="10"/>
  <c r="B88" i="2"/>
  <c r="C88" i="2"/>
  <c r="D88" i="2"/>
  <c r="E88" i="2"/>
  <c r="F88" i="2"/>
  <c r="G88" i="2"/>
  <c r="H88" i="2"/>
  <c r="I88" i="2"/>
  <c r="J88" i="2"/>
  <c r="B89" i="2"/>
  <c r="C89" i="2"/>
  <c r="D89" i="2"/>
  <c r="E89" i="2"/>
  <c r="F89" i="2"/>
  <c r="G89" i="2"/>
  <c r="H89" i="2"/>
  <c r="I89" i="2"/>
  <c r="J89" i="2"/>
  <c r="B90" i="2"/>
  <c r="C90" i="2"/>
  <c r="D90" i="2"/>
  <c r="E90" i="2"/>
  <c r="F90" i="2"/>
  <c r="G90" i="2"/>
  <c r="H90" i="2"/>
  <c r="I90" i="2"/>
  <c r="J90" i="2"/>
  <c r="B91" i="2"/>
  <c r="C91" i="2"/>
  <c r="D91" i="2"/>
  <c r="E91" i="2"/>
  <c r="F91" i="2"/>
  <c r="G91" i="2"/>
  <c r="H91" i="2"/>
  <c r="I91" i="2"/>
  <c r="J91" i="2"/>
  <c r="B92" i="2"/>
  <c r="C92" i="2"/>
  <c r="D92" i="2"/>
  <c r="E92" i="2"/>
  <c r="F92" i="2"/>
  <c r="G92" i="2"/>
  <c r="H92" i="2"/>
  <c r="I92" i="2"/>
  <c r="J92" i="2"/>
  <c r="B93" i="2"/>
  <c r="C93" i="2"/>
  <c r="D93" i="2"/>
  <c r="E93" i="2"/>
  <c r="F93" i="2"/>
  <c r="G93" i="2"/>
  <c r="H93" i="2"/>
  <c r="I93" i="2"/>
  <c r="J93" i="2"/>
  <c r="B94" i="2"/>
  <c r="C94" i="2"/>
  <c r="D94" i="2"/>
  <c r="E94" i="2"/>
  <c r="F94" i="2"/>
  <c r="G94" i="2"/>
  <c r="H94" i="2"/>
  <c r="I94" i="2"/>
  <c r="J94" i="2"/>
  <c r="B95" i="2"/>
  <c r="C95" i="2"/>
  <c r="D95" i="2"/>
  <c r="E95" i="2"/>
  <c r="F95" i="2"/>
  <c r="G95" i="2"/>
  <c r="H95" i="2"/>
  <c r="I95" i="2"/>
  <c r="J95" i="2"/>
  <c r="B96" i="2"/>
  <c r="C96" i="2"/>
  <c r="D96" i="2"/>
  <c r="E96" i="2"/>
  <c r="F96" i="2"/>
  <c r="G96" i="2"/>
  <c r="H96" i="2"/>
  <c r="I96" i="2"/>
  <c r="J96" i="2"/>
  <c r="B97" i="2"/>
  <c r="C97" i="2"/>
  <c r="D97" i="2"/>
  <c r="E97" i="2"/>
  <c r="F97" i="2"/>
  <c r="G97" i="2"/>
  <c r="H97" i="2"/>
  <c r="I97" i="2"/>
  <c r="J97" i="2"/>
  <c r="B98" i="2"/>
  <c r="C98" i="2"/>
  <c r="D98" i="2"/>
  <c r="E98" i="2"/>
  <c r="F98" i="2"/>
  <c r="G98" i="2"/>
  <c r="H98" i="2"/>
  <c r="I98" i="2"/>
  <c r="J98" i="2"/>
  <c r="B99" i="2"/>
  <c r="C99" i="2"/>
  <c r="D99" i="2"/>
  <c r="E99" i="2"/>
  <c r="F99" i="2"/>
  <c r="G99" i="2"/>
  <c r="H99" i="2"/>
  <c r="I99" i="2"/>
  <c r="J99" i="2"/>
  <c r="B100" i="2"/>
  <c r="C100" i="2"/>
  <c r="D100" i="2"/>
  <c r="E100" i="2"/>
  <c r="F100" i="2"/>
  <c r="G100" i="2"/>
  <c r="H100" i="2"/>
  <c r="I100" i="2"/>
  <c r="J100" i="2"/>
  <c r="B101" i="2"/>
  <c r="C101" i="2"/>
  <c r="D101" i="2"/>
  <c r="E101" i="2"/>
  <c r="F101" i="2"/>
  <c r="G101" i="2"/>
  <c r="H101" i="2"/>
  <c r="I101" i="2"/>
  <c r="J101" i="2"/>
  <c r="G16" i="14"/>
  <c r="H16" i="14"/>
  <c r="I3" i="6"/>
  <c r="J3" i="6"/>
  <c r="K3" i="6"/>
  <c r="L3" i="6"/>
  <c r="I4" i="6"/>
  <c r="J4" i="6"/>
  <c r="K4" i="6"/>
  <c r="L4" i="6"/>
  <c r="I5" i="6"/>
  <c r="J5" i="6"/>
  <c r="K5" i="6"/>
  <c r="L5" i="6"/>
  <c r="I6" i="6"/>
  <c r="J6" i="6"/>
  <c r="K6" i="6"/>
  <c r="L6" i="6"/>
  <c r="I7" i="6"/>
  <c r="J7" i="6"/>
  <c r="K7" i="6"/>
  <c r="L7" i="6"/>
  <c r="I8" i="6"/>
  <c r="J8" i="6"/>
  <c r="K8" i="6"/>
  <c r="L8" i="6"/>
  <c r="I9" i="6"/>
  <c r="J9" i="6"/>
  <c r="K9" i="6"/>
  <c r="L9" i="6"/>
  <c r="I10" i="6"/>
  <c r="J10" i="6"/>
  <c r="K10" i="6"/>
  <c r="L10" i="6"/>
  <c r="I11" i="6"/>
  <c r="J11" i="6"/>
  <c r="K11" i="6"/>
  <c r="L11" i="6"/>
  <c r="I12" i="6"/>
  <c r="J12" i="6"/>
  <c r="K12" i="6"/>
  <c r="L12" i="6"/>
  <c r="I13" i="6"/>
  <c r="J13" i="6"/>
  <c r="K13" i="6"/>
  <c r="L13" i="6"/>
  <c r="I14" i="6"/>
  <c r="J14" i="6"/>
  <c r="K14" i="6"/>
  <c r="L14" i="6"/>
  <c r="I15" i="6"/>
  <c r="J15" i="6"/>
  <c r="K15" i="6"/>
  <c r="L15" i="6"/>
  <c r="I16" i="6"/>
  <c r="J16" i="6"/>
  <c r="K16" i="6"/>
  <c r="L16" i="6"/>
  <c r="B66" i="10"/>
  <c r="C66" i="10"/>
  <c r="D66" i="10"/>
  <c r="E66" i="10"/>
  <c r="F66" i="10"/>
  <c r="G66" i="10"/>
  <c r="H66" i="10"/>
  <c r="I66" i="10"/>
  <c r="L66" i="10"/>
  <c r="B67" i="10"/>
  <c r="C67" i="10"/>
  <c r="D67" i="10"/>
  <c r="E67" i="10"/>
  <c r="F67" i="10"/>
  <c r="G67" i="10"/>
  <c r="H67" i="10"/>
  <c r="I67" i="10"/>
  <c r="L67" i="10"/>
  <c r="B68" i="10"/>
  <c r="C68" i="10"/>
  <c r="D68" i="10"/>
  <c r="E68" i="10"/>
  <c r="F68" i="10"/>
  <c r="G68" i="10"/>
  <c r="H68" i="10"/>
  <c r="I68" i="10"/>
  <c r="L68" i="10"/>
  <c r="B69" i="10"/>
  <c r="C69" i="10"/>
  <c r="D69" i="10"/>
  <c r="E69" i="10"/>
  <c r="F69" i="10"/>
  <c r="G69" i="10"/>
  <c r="H69" i="10"/>
  <c r="I69" i="10"/>
  <c r="L69" i="10"/>
  <c r="B70" i="10"/>
  <c r="C70" i="10"/>
  <c r="D70" i="10"/>
  <c r="E70" i="10"/>
  <c r="F70" i="10"/>
  <c r="G70" i="10"/>
  <c r="H70" i="10"/>
  <c r="I70" i="10"/>
  <c r="L70" i="10"/>
  <c r="B71" i="10"/>
  <c r="C71" i="10"/>
  <c r="D71" i="10"/>
  <c r="E71" i="10"/>
  <c r="F71" i="10"/>
  <c r="G71" i="10"/>
  <c r="H71" i="10"/>
  <c r="I71" i="10"/>
  <c r="L71" i="10"/>
  <c r="B72" i="10"/>
  <c r="C72" i="10"/>
  <c r="D72" i="10"/>
  <c r="E72" i="10"/>
  <c r="F72" i="10"/>
  <c r="G72" i="10"/>
  <c r="H72" i="10"/>
  <c r="I72" i="10"/>
  <c r="L72" i="10"/>
  <c r="B73" i="10"/>
  <c r="C73" i="10"/>
  <c r="D73" i="10"/>
  <c r="E73" i="10"/>
  <c r="F73" i="10"/>
  <c r="G73" i="10"/>
  <c r="H73" i="10"/>
  <c r="I73" i="10"/>
  <c r="L73" i="10"/>
  <c r="B65" i="10"/>
  <c r="C65" i="10"/>
  <c r="D65" i="10"/>
  <c r="E65" i="10"/>
  <c r="F65" i="10"/>
  <c r="G65" i="10"/>
  <c r="H65" i="10"/>
  <c r="I65" i="10"/>
  <c r="L65" i="10"/>
  <c r="F60" i="14"/>
  <c r="F63" i="14" s="1"/>
  <c r="E60" i="14"/>
  <c r="E63" i="14" s="1"/>
  <c r="C60" i="14"/>
  <c r="C63" i="14" s="1"/>
  <c r="B60" i="14"/>
  <c r="B63" i="14" s="1"/>
  <c r="B106" i="2"/>
  <c r="C106" i="2"/>
  <c r="E106" i="2"/>
  <c r="F106" i="2"/>
  <c r="F105" i="2"/>
  <c r="E105" i="2"/>
  <c r="C105" i="2"/>
  <c r="B105" i="2"/>
  <c r="G60" i="14"/>
  <c r="G42" i="4" s="1"/>
  <c r="V40" i="10"/>
  <c r="V41" i="10"/>
  <c r="V42" i="10"/>
  <c r="V43" i="10"/>
  <c r="V44" i="10"/>
  <c r="V45" i="10"/>
  <c r="V46" i="10"/>
  <c r="V47" i="10"/>
  <c r="V48" i="10"/>
  <c r="V49" i="10"/>
  <c r="V39" i="10"/>
  <c r="U39" i="10"/>
  <c r="I60" i="10"/>
  <c r="I61" i="10"/>
  <c r="I62" i="10"/>
  <c r="I63" i="10"/>
  <c r="I64" i="10"/>
  <c r="H59" i="10"/>
  <c r="I55" i="10"/>
  <c r="H54" i="10"/>
  <c r="I40" i="10"/>
  <c r="I41" i="10"/>
  <c r="I42" i="10"/>
  <c r="I43" i="10"/>
  <c r="I44" i="10"/>
  <c r="I45" i="10"/>
  <c r="I46" i="10"/>
  <c r="I47" i="10"/>
  <c r="I48" i="10"/>
  <c r="H39" i="10"/>
  <c r="H2" i="10"/>
  <c r="U2" i="10" s="1"/>
  <c r="B60" i="2"/>
  <c r="C60" i="2"/>
  <c r="B61" i="2"/>
  <c r="C61" i="2"/>
  <c r="B62" i="2"/>
  <c r="C62" i="2"/>
  <c r="B63" i="2"/>
  <c r="C63" i="2"/>
  <c r="B64" i="2"/>
  <c r="C64" i="2"/>
  <c r="B43" i="4" l="1"/>
  <c r="K93" i="2"/>
  <c r="K94" i="2"/>
  <c r="K90" i="2"/>
  <c r="K97" i="2"/>
  <c r="K89" i="2"/>
  <c r="I16" i="14"/>
  <c r="M9" i="6"/>
  <c r="M16" i="6"/>
  <c r="M13" i="6"/>
  <c r="M15" i="6"/>
  <c r="M12" i="6"/>
  <c r="M6" i="6"/>
  <c r="M3" i="6"/>
  <c r="M14" i="6"/>
  <c r="M11" i="6"/>
  <c r="M8" i="6"/>
  <c r="M5" i="6"/>
  <c r="M10" i="6"/>
  <c r="M4" i="6"/>
  <c r="M7" i="6"/>
  <c r="I16" i="4"/>
  <c r="I11" i="4"/>
  <c r="I7" i="4"/>
  <c r="H16" i="4"/>
  <c r="H11" i="4"/>
  <c r="H7" i="4"/>
  <c r="H15" i="4"/>
  <c r="H10" i="4"/>
  <c r="H6" i="4"/>
  <c r="I6" i="4"/>
  <c r="I18" i="4"/>
  <c r="I14" i="4"/>
  <c r="I9" i="4"/>
  <c r="I5" i="4"/>
  <c r="I15" i="4"/>
  <c r="H18" i="4"/>
  <c r="H14" i="4"/>
  <c r="H9" i="4"/>
  <c r="H5" i="4"/>
  <c r="I10" i="4"/>
  <c r="I17" i="4"/>
  <c r="I13" i="4"/>
  <c r="I8" i="4"/>
  <c r="I4" i="4"/>
  <c r="H17" i="4"/>
  <c r="H13" i="4"/>
  <c r="H8" i="4"/>
  <c r="H4" i="4"/>
  <c r="I15" i="14"/>
  <c r="N67" i="10"/>
  <c r="N72" i="10"/>
  <c r="N68" i="10"/>
  <c r="N69" i="10"/>
  <c r="N73" i="10"/>
  <c r="N71" i="10"/>
  <c r="N70" i="10"/>
  <c r="N66" i="10"/>
  <c r="N65" i="10"/>
  <c r="D60" i="14"/>
  <c r="F108" i="2"/>
  <c r="E108" i="2"/>
  <c r="C108" i="2"/>
  <c r="D105" i="2"/>
  <c r="H105" i="2" s="1"/>
  <c r="D106" i="2"/>
  <c r="H106" i="2" s="1"/>
  <c r="K100" i="2" s="1"/>
  <c r="B108" i="2"/>
  <c r="F43" i="4"/>
  <c r="E43" i="4"/>
  <c r="C43" i="4"/>
  <c r="F42" i="4"/>
  <c r="E42" i="4"/>
  <c r="C42" i="4"/>
  <c r="B42" i="4"/>
  <c r="G45" i="4"/>
  <c r="I36" i="10"/>
  <c r="I74" i="10"/>
  <c r="V50" i="10"/>
  <c r="I56" i="10"/>
  <c r="I49" i="10"/>
  <c r="D64" i="2"/>
  <c r="F64" i="2" s="1"/>
  <c r="D63" i="2"/>
  <c r="F63" i="2" s="1"/>
  <c r="D62" i="2"/>
  <c r="F62" i="2" s="1"/>
  <c r="D60" i="2"/>
  <c r="F60" i="2" s="1"/>
  <c r="D61" i="2"/>
  <c r="F61" i="2" s="1"/>
  <c r="K99" i="2" l="1"/>
  <c r="K98" i="2"/>
  <c r="H60" i="14"/>
  <c r="D63" i="14"/>
  <c r="H63" i="14" s="1"/>
  <c r="D43" i="4"/>
  <c r="H43" i="4" s="1"/>
  <c r="J10" i="4"/>
  <c r="J15" i="4"/>
  <c r="J4" i="4"/>
  <c r="J14" i="4"/>
  <c r="J18" i="4"/>
  <c r="J6" i="4"/>
  <c r="J13" i="4"/>
  <c r="J17" i="4"/>
  <c r="J8" i="4"/>
  <c r="J7" i="4"/>
  <c r="J5" i="4"/>
  <c r="J11" i="4"/>
  <c r="J9" i="4"/>
  <c r="J16" i="4"/>
  <c r="B45" i="4"/>
  <c r="D108" i="2"/>
  <c r="H108" i="2" s="1"/>
  <c r="K101" i="2" s="1"/>
  <c r="C45" i="4"/>
  <c r="E45" i="4"/>
  <c r="F45" i="4"/>
  <c r="C68" i="2"/>
  <c r="C69" i="2"/>
  <c r="C70" i="2"/>
  <c r="C71" i="2"/>
  <c r="C72" i="2"/>
  <c r="B68" i="2"/>
  <c r="B69" i="2"/>
  <c r="B70" i="2"/>
  <c r="B71" i="2"/>
  <c r="B72" i="2"/>
  <c r="D70" i="2" l="1"/>
  <c r="F70" i="2" s="1"/>
  <c r="D71" i="2"/>
  <c r="F71" i="2" s="1"/>
  <c r="D72" i="2"/>
  <c r="F72" i="2" s="1"/>
  <c r="D68" i="2"/>
  <c r="F68" i="2" s="1"/>
  <c r="D69" i="2"/>
  <c r="F69" i="2" s="1"/>
  <c r="F45" i="14"/>
  <c r="E45" i="14"/>
  <c r="L46" i="10"/>
  <c r="L47" i="10"/>
  <c r="H47" i="10"/>
  <c r="G47" i="10"/>
  <c r="F47" i="10"/>
  <c r="E47" i="10"/>
  <c r="D47" i="10"/>
  <c r="C47" i="10"/>
  <c r="B47" i="10"/>
  <c r="I27" i="14"/>
  <c r="W40" i="10"/>
  <c r="W41" i="10"/>
  <c r="W42" i="10"/>
  <c r="W43" i="10"/>
  <c r="W44" i="10"/>
  <c r="W45" i="10"/>
  <c r="W46" i="10"/>
  <c r="W47" i="10"/>
  <c r="W48" i="10"/>
  <c r="W49" i="10"/>
  <c r="H60" i="10"/>
  <c r="H61" i="10"/>
  <c r="H62" i="10"/>
  <c r="H63" i="10"/>
  <c r="H64" i="10"/>
  <c r="G59" i="10"/>
  <c r="H55" i="10"/>
  <c r="G54" i="10"/>
  <c r="H46" i="10"/>
  <c r="H48" i="10"/>
  <c r="H40" i="10"/>
  <c r="H41" i="10"/>
  <c r="H42" i="10"/>
  <c r="H43" i="10"/>
  <c r="H44" i="10"/>
  <c r="H45" i="10"/>
  <c r="G39" i="10"/>
  <c r="G2" i="10"/>
  <c r="T2" i="10" s="1"/>
  <c r="D87" i="2"/>
  <c r="C87" i="2"/>
  <c r="J87" i="2"/>
  <c r="I87" i="2"/>
  <c r="H87" i="2"/>
  <c r="G87" i="2"/>
  <c r="F87" i="2"/>
  <c r="E87" i="2"/>
  <c r="B87" i="2"/>
  <c r="F3" i="4"/>
  <c r="AA36" i="10"/>
  <c r="I27" i="2"/>
  <c r="I39" i="2" s="1"/>
  <c r="U40" i="10"/>
  <c r="U41" i="10"/>
  <c r="U42" i="10"/>
  <c r="U43" i="10"/>
  <c r="U44" i="10"/>
  <c r="U45" i="10"/>
  <c r="U46" i="10"/>
  <c r="U47" i="10"/>
  <c r="U48" i="10"/>
  <c r="U49" i="10"/>
  <c r="T39" i="10"/>
  <c r="L60" i="10"/>
  <c r="L61" i="10"/>
  <c r="L62" i="10"/>
  <c r="L63" i="10"/>
  <c r="L64" i="10"/>
  <c r="L59" i="10"/>
  <c r="L54" i="10"/>
  <c r="L56" i="10" s="1"/>
  <c r="L40" i="10"/>
  <c r="L41" i="10"/>
  <c r="L42" i="10"/>
  <c r="L43" i="10"/>
  <c r="L44" i="10"/>
  <c r="L45" i="10"/>
  <c r="L48" i="10"/>
  <c r="B2" i="2"/>
  <c r="B3" i="2"/>
  <c r="B4" i="2"/>
  <c r="B5" i="2"/>
  <c r="B6" i="2"/>
  <c r="B7" i="2"/>
  <c r="B76" i="2"/>
  <c r="D34" i="16"/>
  <c r="C34" i="16"/>
  <c r="B34" i="16"/>
  <c r="D45" i="14"/>
  <c r="B45" i="14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M3" i="12"/>
  <c r="K91" i="2" l="1"/>
  <c r="K92" i="2"/>
  <c r="W36" i="10"/>
  <c r="Z36" i="10"/>
  <c r="X36" i="10"/>
  <c r="V36" i="10"/>
  <c r="I39" i="14"/>
  <c r="N47" i="10"/>
  <c r="B83" i="2"/>
  <c r="H49" i="10"/>
  <c r="W50" i="10"/>
  <c r="H74" i="10"/>
  <c r="H36" i="10"/>
  <c r="U36" i="10" s="1"/>
  <c r="H56" i="10"/>
  <c r="I102" i="2"/>
  <c r="H102" i="2"/>
  <c r="E102" i="2"/>
  <c r="F102" i="2"/>
  <c r="G102" i="2"/>
  <c r="J102" i="2"/>
  <c r="C102" i="2"/>
  <c r="D102" i="2"/>
  <c r="B102" i="2"/>
  <c r="K102" i="2" s="1"/>
  <c r="U50" i="10"/>
  <c r="L74" i="10"/>
  <c r="L49" i="10"/>
  <c r="L36" i="10"/>
  <c r="Y36" i="10" s="1"/>
  <c r="B15" i="2"/>
  <c r="Z3" i="16"/>
  <c r="Z4" i="16"/>
  <c r="Z5" i="16"/>
  <c r="Z6" i="16"/>
  <c r="Z7" i="16"/>
  <c r="Z8" i="16"/>
  <c r="Z9" i="16"/>
  <c r="Z10" i="16"/>
  <c r="Z11" i="16"/>
  <c r="Z12" i="16"/>
  <c r="Z13" i="16"/>
  <c r="Z14" i="16"/>
  <c r="Z15" i="16"/>
  <c r="Z16" i="16"/>
  <c r="Z17" i="16"/>
  <c r="Z18" i="16"/>
  <c r="Z19" i="16"/>
  <c r="Z20" i="16"/>
  <c r="Z21" i="16"/>
  <c r="Z22" i="16"/>
  <c r="Z23" i="16"/>
  <c r="Z24" i="16"/>
  <c r="Z25" i="16"/>
  <c r="Z26" i="16"/>
  <c r="Z27" i="16"/>
  <c r="Z28" i="16"/>
  <c r="Z29" i="16"/>
  <c r="Z30" i="16"/>
  <c r="Z31" i="16"/>
  <c r="Z32" i="16"/>
  <c r="Z33" i="16"/>
  <c r="Z2" i="16"/>
  <c r="Y3" i="16"/>
  <c r="Y4" i="16"/>
  <c r="Y5" i="16"/>
  <c r="Y6" i="16"/>
  <c r="Y7" i="16"/>
  <c r="Y8" i="16"/>
  <c r="Y9" i="16"/>
  <c r="Y10" i="16"/>
  <c r="Y11" i="16"/>
  <c r="Y12" i="16"/>
  <c r="Y13" i="16"/>
  <c r="Y14" i="16"/>
  <c r="Y15" i="16"/>
  <c r="Y16" i="16"/>
  <c r="Y17" i="16"/>
  <c r="Y18" i="16"/>
  <c r="Y19" i="16"/>
  <c r="Y20" i="16"/>
  <c r="Y21" i="16"/>
  <c r="Y22" i="16"/>
  <c r="Y23" i="16"/>
  <c r="Y24" i="16"/>
  <c r="Y25" i="16"/>
  <c r="Y26" i="16"/>
  <c r="Y27" i="16"/>
  <c r="Y28" i="16"/>
  <c r="Y29" i="16"/>
  <c r="Y30" i="16"/>
  <c r="Y31" i="16"/>
  <c r="Y32" i="16"/>
  <c r="Y33" i="16"/>
  <c r="Y2" i="16"/>
  <c r="X3" i="16"/>
  <c r="X4" i="16"/>
  <c r="X5" i="16"/>
  <c r="X6" i="16"/>
  <c r="X7" i="16"/>
  <c r="X8" i="16"/>
  <c r="X9" i="16"/>
  <c r="X10" i="16"/>
  <c r="X11" i="16"/>
  <c r="X12" i="16"/>
  <c r="X13" i="16"/>
  <c r="X14" i="16"/>
  <c r="X15" i="16"/>
  <c r="X16" i="16"/>
  <c r="X17" i="16"/>
  <c r="X18" i="16"/>
  <c r="X19" i="16"/>
  <c r="X20" i="16"/>
  <c r="X21" i="16"/>
  <c r="X22" i="16"/>
  <c r="X23" i="16"/>
  <c r="X24" i="16"/>
  <c r="X25" i="16"/>
  <c r="X26" i="16"/>
  <c r="X27" i="16"/>
  <c r="X28" i="16"/>
  <c r="X29" i="16"/>
  <c r="X30" i="16"/>
  <c r="X31" i="16"/>
  <c r="X32" i="16"/>
  <c r="X33" i="16"/>
  <c r="X2" i="16"/>
  <c r="W3" i="16"/>
  <c r="W4" i="16"/>
  <c r="W5" i="16"/>
  <c r="W6" i="16"/>
  <c r="W7" i="16"/>
  <c r="W8" i="16"/>
  <c r="W9" i="16"/>
  <c r="W10" i="16"/>
  <c r="W11" i="16"/>
  <c r="W12" i="16"/>
  <c r="W13" i="16"/>
  <c r="W14" i="16"/>
  <c r="W15" i="16"/>
  <c r="W16" i="16"/>
  <c r="W17" i="16"/>
  <c r="W18" i="16"/>
  <c r="W19" i="16"/>
  <c r="W20" i="16"/>
  <c r="W21" i="16"/>
  <c r="W22" i="16"/>
  <c r="W23" i="16"/>
  <c r="W24" i="16"/>
  <c r="W25" i="16"/>
  <c r="W26" i="16"/>
  <c r="W27" i="16"/>
  <c r="W28" i="16"/>
  <c r="W29" i="16"/>
  <c r="W30" i="16"/>
  <c r="W31" i="16"/>
  <c r="W32" i="16"/>
  <c r="W33" i="16"/>
  <c r="W2" i="16"/>
  <c r="V3" i="16"/>
  <c r="V4" i="16"/>
  <c r="V5" i="16"/>
  <c r="V6" i="16"/>
  <c r="V7" i="16"/>
  <c r="V8" i="16"/>
  <c r="V9" i="16"/>
  <c r="V10" i="16"/>
  <c r="V11" i="16"/>
  <c r="V12" i="16"/>
  <c r="V13" i="16"/>
  <c r="V14" i="16"/>
  <c r="V15" i="16"/>
  <c r="V16" i="16"/>
  <c r="V17" i="16"/>
  <c r="V18" i="16"/>
  <c r="V19" i="16"/>
  <c r="V20" i="16"/>
  <c r="V21" i="16"/>
  <c r="V22" i="16"/>
  <c r="V23" i="16"/>
  <c r="V24" i="16"/>
  <c r="V25" i="16"/>
  <c r="V26" i="16"/>
  <c r="V27" i="16"/>
  <c r="V28" i="16"/>
  <c r="V29" i="16"/>
  <c r="V30" i="16"/>
  <c r="V31" i="16"/>
  <c r="V32" i="16"/>
  <c r="V33" i="16"/>
  <c r="V2" i="16"/>
  <c r="U3" i="16"/>
  <c r="U4" i="16"/>
  <c r="U5" i="16"/>
  <c r="U6" i="16"/>
  <c r="U7" i="16"/>
  <c r="U8" i="16"/>
  <c r="U9" i="16"/>
  <c r="U10" i="16"/>
  <c r="U11" i="16"/>
  <c r="U12" i="16"/>
  <c r="U13" i="16"/>
  <c r="U14" i="16"/>
  <c r="U15" i="16"/>
  <c r="U16" i="16"/>
  <c r="U17" i="16"/>
  <c r="U18" i="16"/>
  <c r="U19" i="16"/>
  <c r="U20" i="16"/>
  <c r="U21" i="16"/>
  <c r="U22" i="16"/>
  <c r="U23" i="16"/>
  <c r="U24" i="16"/>
  <c r="U25" i="16"/>
  <c r="U26" i="16"/>
  <c r="U27" i="16"/>
  <c r="U28" i="16"/>
  <c r="U29" i="16"/>
  <c r="U30" i="16"/>
  <c r="U31" i="16"/>
  <c r="U32" i="16"/>
  <c r="U33" i="16"/>
  <c r="U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2" i="16"/>
  <c r="S3" i="16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2" i="16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2" i="16"/>
  <c r="Q3" i="16"/>
  <c r="Q4" i="16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2" i="16"/>
  <c r="P3" i="16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2" i="16"/>
  <c r="O3" i="16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2" i="16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2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2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2" i="16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2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2" i="16"/>
  <c r="B2" i="16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" i="12"/>
  <c r="G3" i="12"/>
  <c r="K95" i="2" l="1"/>
  <c r="K96" i="2"/>
  <c r="D42" i="4"/>
  <c r="AA20" i="16"/>
  <c r="AA8" i="16"/>
  <c r="AA3" i="16"/>
  <c r="AA7" i="16"/>
  <c r="AA27" i="16"/>
  <c r="AA31" i="16"/>
  <c r="AA30" i="16"/>
  <c r="AA19" i="16"/>
  <c r="AA18" i="16"/>
  <c r="AA15" i="16"/>
  <c r="AA6" i="16"/>
  <c r="AA5" i="16"/>
  <c r="W35" i="16"/>
  <c r="AA9" i="16"/>
  <c r="R35" i="16"/>
  <c r="U35" i="16"/>
  <c r="X35" i="16"/>
  <c r="Z35" i="16"/>
  <c r="AA32" i="16"/>
  <c r="AA10" i="16"/>
  <c r="Y35" i="16"/>
  <c r="V35" i="16"/>
  <c r="T35" i="16"/>
  <c r="S35" i="16"/>
  <c r="Q35" i="16"/>
  <c r="P35" i="16"/>
  <c r="O35" i="16"/>
  <c r="AA14" i="16"/>
  <c r="N35" i="16"/>
  <c r="AA11" i="16"/>
  <c r="M35" i="16"/>
  <c r="AA29" i="16"/>
  <c r="AA17" i="16"/>
  <c r="L35" i="16"/>
  <c r="AA4" i="16"/>
  <c r="K35" i="16"/>
  <c r="J35" i="16"/>
  <c r="I35" i="16"/>
  <c r="H35" i="16"/>
  <c r="G35" i="16"/>
  <c r="F35" i="16"/>
  <c r="E35" i="16"/>
  <c r="AA26" i="16"/>
  <c r="AA22" i="16"/>
  <c r="D35" i="16"/>
  <c r="AA33" i="16"/>
  <c r="AA21" i="16"/>
  <c r="AA24" i="16"/>
  <c r="AA12" i="16"/>
  <c r="AA28" i="16"/>
  <c r="AA16" i="16"/>
  <c r="C35" i="16"/>
  <c r="AA25" i="16"/>
  <c r="AA13" i="16"/>
  <c r="AA23" i="16"/>
  <c r="AA2" i="16"/>
  <c r="B35" i="16"/>
  <c r="H36" i="12"/>
  <c r="G60" i="10"/>
  <c r="G61" i="10"/>
  <c r="G62" i="10"/>
  <c r="G63" i="10"/>
  <c r="G64" i="10"/>
  <c r="F59" i="10"/>
  <c r="G55" i="10"/>
  <c r="F54" i="10"/>
  <c r="T40" i="10"/>
  <c r="T41" i="10"/>
  <c r="T42" i="10"/>
  <c r="T43" i="10"/>
  <c r="T44" i="10"/>
  <c r="T45" i="10"/>
  <c r="T46" i="10"/>
  <c r="T47" i="10"/>
  <c r="T48" i="10"/>
  <c r="T49" i="10"/>
  <c r="S39" i="10"/>
  <c r="G40" i="10"/>
  <c r="G41" i="10"/>
  <c r="G42" i="10"/>
  <c r="G43" i="10"/>
  <c r="G44" i="10"/>
  <c r="G45" i="10"/>
  <c r="G46" i="10"/>
  <c r="G48" i="10"/>
  <c r="F39" i="10"/>
  <c r="F2" i="10"/>
  <c r="S2" i="10" s="1"/>
  <c r="I21" i="14"/>
  <c r="H27" i="14"/>
  <c r="H39" i="14" s="1"/>
  <c r="G21" i="14" s="1"/>
  <c r="G45" i="14"/>
  <c r="C45" i="14"/>
  <c r="H47" i="14" s="1"/>
  <c r="E27" i="14"/>
  <c r="E39" i="14" s="1"/>
  <c r="C27" i="14"/>
  <c r="C39" i="14" s="1"/>
  <c r="B27" i="14"/>
  <c r="B39" i="14" s="1"/>
  <c r="M4" i="14"/>
  <c r="M5" i="14"/>
  <c r="M6" i="14"/>
  <c r="M9" i="14"/>
  <c r="M3" i="14"/>
  <c r="L4" i="14"/>
  <c r="L5" i="14"/>
  <c r="L6" i="14"/>
  <c r="L9" i="14"/>
  <c r="L3" i="14"/>
  <c r="H3" i="14"/>
  <c r="G3" i="14"/>
  <c r="G18" i="14" s="1"/>
  <c r="C3" i="14"/>
  <c r="B3" i="14"/>
  <c r="K21" i="14" l="1"/>
  <c r="K20" i="14"/>
  <c r="D45" i="4"/>
  <c r="H42" i="4"/>
  <c r="B56" i="14"/>
  <c r="D56" i="14"/>
  <c r="C56" i="14"/>
  <c r="E56" i="14"/>
  <c r="G56" i="14"/>
  <c r="G56" i="10"/>
  <c r="AA35" i="16"/>
  <c r="G74" i="10"/>
  <c r="G49" i="10"/>
  <c r="T50" i="10"/>
  <c r="G36" i="10"/>
  <c r="T36" i="10" s="1"/>
  <c r="N6" i="14"/>
  <c r="I3" i="14"/>
  <c r="N5" i="14"/>
  <c r="L10" i="14"/>
  <c r="B16" i="14"/>
  <c r="N9" i="14"/>
  <c r="D3" i="14"/>
  <c r="N3" i="14"/>
  <c r="N4" i="14"/>
  <c r="C16" i="14"/>
  <c r="M10" i="14"/>
  <c r="D27" i="14"/>
  <c r="D39" i="14" s="1"/>
  <c r="H18" i="14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" i="12"/>
  <c r="K36" i="12"/>
  <c r="K3" i="12"/>
  <c r="G33" i="12"/>
  <c r="F33" i="12"/>
  <c r="E33" i="12"/>
  <c r="D33" i="12"/>
  <c r="C33" i="12"/>
  <c r="B33" i="12"/>
  <c r="B33" i="6"/>
  <c r="E27" i="2"/>
  <c r="E39" i="2" s="1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4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4" i="12"/>
  <c r="F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4" i="12"/>
  <c r="E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4" i="12"/>
  <c r="D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4" i="12"/>
  <c r="C3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4" i="12"/>
  <c r="C2" i="10"/>
  <c r="P2" i="10" s="1"/>
  <c r="C65" i="2"/>
  <c r="C66" i="2"/>
  <c r="C67" i="2"/>
  <c r="B65" i="2"/>
  <c r="B66" i="2"/>
  <c r="B67" i="2"/>
  <c r="H45" i="4" l="1"/>
  <c r="H55" i="14"/>
  <c r="H51" i="14"/>
  <c r="H52" i="14"/>
  <c r="G39" i="14"/>
  <c r="N10" i="14"/>
  <c r="K7" i="12"/>
  <c r="I6" i="12"/>
  <c r="I17" i="12"/>
  <c r="K18" i="12"/>
  <c r="I4" i="12"/>
  <c r="K5" i="12"/>
  <c r="I15" i="12"/>
  <c r="K16" i="12"/>
  <c r="K4" i="12"/>
  <c r="I3" i="12"/>
  <c r="K19" i="12"/>
  <c r="I18" i="12"/>
  <c r="I28" i="12"/>
  <c r="K29" i="12"/>
  <c r="I27" i="12"/>
  <c r="K28" i="12"/>
  <c r="I26" i="12"/>
  <c r="K27" i="12"/>
  <c r="I14" i="12"/>
  <c r="K15" i="12"/>
  <c r="I33" i="12"/>
  <c r="K34" i="12"/>
  <c r="I29" i="12"/>
  <c r="K30" i="12"/>
  <c r="K17" i="12"/>
  <c r="I16" i="12"/>
  <c r="K26" i="12"/>
  <c r="I25" i="12"/>
  <c r="K14" i="12"/>
  <c r="I13" i="12"/>
  <c r="K25" i="12"/>
  <c r="I24" i="12"/>
  <c r="K12" i="12"/>
  <c r="I11" i="12"/>
  <c r="I5" i="12"/>
  <c r="K6" i="12"/>
  <c r="I9" i="12"/>
  <c r="K10" i="12"/>
  <c r="K13" i="12"/>
  <c r="I12" i="12"/>
  <c r="K11" i="12"/>
  <c r="I10" i="12"/>
  <c r="I34" i="12"/>
  <c r="I32" i="12"/>
  <c r="K33" i="12"/>
  <c r="I8" i="12"/>
  <c r="K9" i="12"/>
  <c r="K31" i="12"/>
  <c r="I30" i="12"/>
  <c r="K24" i="12"/>
  <c r="I23" i="12"/>
  <c r="K23" i="12"/>
  <c r="I22" i="12"/>
  <c r="I21" i="12"/>
  <c r="K22" i="12"/>
  <c r="I20" i="12"/>
  <c r="K21" i="12"/>
  <c r="I31" i="12"/>
  <c r="K32" i="12"/>
  <c r="I19" i="12"/>
  <c r="K20" i="12"/>
  <c r="I7" i="12"/>
  <c r="K8" i="12"/>
  <c r="O36" i="12"/>
  <c r="P36" i="12"/>
  <c r="I18" i="14"/>
  <c r="D16" i="14"/>
  <c r="G27" i="14"/>
  <c r="N18" i="12"/>
  <c r="N31" i="12"/>
  <c r="N19" i="12"/>
  <c r="N29" i="12"/>
  <c r="N24" i="12"/>
  <c r="N11" i="12"/>
  <c r="N10" i="12"/>
  <c r="N20" i="12"/>
  <c r="N27" i="12"/>
  <c r="N15" i="12"/>
  <c r="N30" i="12"/>
  <c r="N6" i="12"/>
  <c r="N22" i="12"/>
  <c r="N33" i="12"/>
  <c r="N34" i="12"/>
  <c r="N21" i="12"/>
  <c r="N9" i="12"/>
  <c r="N23" i="12"/>
  <c r="N32" i="12"/>
  <c r="N8" i="12"/>
  <c r="N7" i="12"/>
  <c r="N17" i="12"/>
  <c r="N5" i="12"/>
  <c r="N12" i="12"/>
  <c r="N28" i="12"/>
  <c r="N16" i="12"/>
  <c r="N4" i="12"/>
  <c r="N26" i="12"/>
  <c r="N14" i="12"/>
  <c r="N25" i="12"/>
  <c r="N13" i="12"/>
  <c r="M36" i="12"/>
  <c r="N3" i="12"/>
  <c r="D27" i="2"/>
  <c r="D39" i="2" s="1"/>
  <c r="J36" i="12"/>
  <c r="F36" i="12"/>
  <c r="G36" i="12"/>
  <c r="B36" i="12"/>
  <c r="C36" i="12"/>
  <c r="D36" i="12"/>
  <c r="E36" i="12"/>
  <c r="D65" i="2"/>
  <c r="F65" i="2" s="1"/>
  <c r="D67" i="2"/>
  <c r="F67" i="2" s="1"/>
  <c r="D66" i="2"/>
  <c r="F66" i="2" s="1"/>
  <c r="AB40" i="10"/>
  <c r="AB41" i="10"/>
  <c r="AB42" i="10"/>
  <c r="AB43" i="10"/>
  <c r="AB44" i="10"/>
  <c r="AB45" i="10"/>
  <c r="AB46" i="10"/>
  <c r="AB47" i="10"/>
  <c r="AB48" i="10"/>
  <c r="AB49" i="10"/>
  <c r="AA40" i="10"/>
  <c r="AA41" i="10"/>
  <c r="AA42" i="10"/>
  <c r="AA43" i="10"/>
  <c r="AA44" i="10"/>
  <c r="AA45" i="10"/>
  <c r="AA46" i="10"/>
  <c r="AA47" i="10"/>
  <c r="AA48" i="10"/>
  <c r="AA49" i="10"/>
  <c r="S40" i="10"/>
  <c r="S41" i="10"/>
  <c r="S42" i="10"/>
  <c r="S43" i="10"/>
  <c r="S44" i="10"/>
  <c r="S45" i="10"/>
  <c r="S46" i="10"/>
  <c r="S47" i="10"/>
  <c r="S48" i="10"/>
  <c r="S49" i="10"/>
  <c r="R40" i="10"/>
  <c r="R41" i="10"/>
  <c r="R42" i="10"/>
  <c r="R43" i="10"/>
  <c r="R44" i="10"/>
  <c r="R45" i="10"/>
  <c r="R46" i="10"/>
  <c r="R47" i="10"/>
  <c r="R48" i="10"/>
  <c r="R49" i="10"/>
  <c r="AA39" i="10"/>
  <c r="R39" i="10"/>
  <c r="Q39" i="10"/>
  <c r="Q40" i="10"/>
  <c r="Q41" i="10"/>
  <c r="Q42" i="10"/>
  <c r="Q43" i="10"/>
  <c r="Q44" i="10"/>
  <c r="Q45" i="10"/>
  <c r="Q46" i="10"/>
  <c r="Q47" i="10"/>
  <c r="Q48" i="10"/>
  <c r="Q49" i="10"/>
  <c r="F60" i="10"/>
  <c r="F61" i="10"/>
  <c r="F62" i="10"/>
  <c r="F63" i="10"/>
  <c r="F64" i="10"/>
  <c r="E60" i="10"/>
  <c r="E61" i="10"/>
  <c r="E62" i="10"/>
  <c r="E63" i="10"/>
  <c r="E64" i="10"/>
  <c r="E59" i="10"/>
  <c r="D60" i="10"/>
  <c r="D61" i="10"/>
  <c r="D62" i="10"/>
  <c r="D63" i="10"/>
  <c r="D64" i="10"/>
  <c r="D59" i="10"/>
  <c r="C60" i="10"/>
  <c r="C61" i="10"/>
  <c r="C62" i="10"/>
  <c r="C63" i="10"/>
  <c r="C64" i="10"/>
  <c r="C59" i="10"/>
  <c r="B59" i="10"/>
  <c r="B60" i="10"/>
  <c r="B61" i="10"/>
  <c r="B62" i="10"/>
  <c r="B63" i="10"/>
  <c r="B64" i="10"/>
  <c r="C55" i="10"/>
  <c r="D55" i="10"/>
  <c r="E55" i="10"/>
  <c r="F55" i="10"/>
  <c r="E54" i="10"/>
  <c r="D54" i="10"/>
  <c r="C54" i="10"/>
  <c r="B54" i="10"/>
  <c r="B55" i="10"/>
  <c r="F40" i="10"/>
  <c r="F41" i="10"/>
  <c r="F42" i="10"/>
  <c r="F43" i="10"/>
  <c r="F44" i="10"/>
  <c r="F45" i="10"/>
  <c r="F46" i="10"/>
  <c r="F48" i="10"/>
  <c r="E40" i="10"/>
  <c r="E41" i="10"/>
  <c r="E42" i="10"/>
  <c r="E43" i="10"/>
  <c r="E44" i="10"/>
  <c r="E45" i="10"/>
  <c r="E46" i="10"/>
  <c r="E48" i="10"/>
  <c r="C40" i="10"/>
  <c r="C41" i="10"/>
  <c r="C42" i="10"/>
  <c r="C43" i="10"/>
  <c r="C44" i="10"/>
  <c r="C45" i="10"/>
  <c r="C46" i="10"/>
  <c r="C48" i="10"/>
  <c r="D40" i="10"/>
  <c r="D41" i="10"/>
  <c r="D42" i="10"/>
  <c r="D43" i="10"/>
  <c r="D44" i="10"/>
  <c r="D45" i="10"/>
  <c r="D46" i="10"/>
  <c r="D48" i="10"/>
  <c r="D39" i="10"/>
  <c r="C39" i="10"/>
  <c r="B39" i="10"/>
  <c r="B40" i="10"/>
  <c r="B41" i="10"/>
  <c r="B42" i="10"/>
  <c r="B43" i="10"/>
  <c r="B44" i="10"/>
  <c r="B45" i="10"/>
  <c r="B46" i="10"/>
  <c r="B48" i="10"/>
  <c r="E2" i="10"/>
  <c r="D2" i="10"/>
  <c r="Q2" i="10" s="1"/>
  <c r="R2" i="10" l="1"/>
  <c r="E36" i="10"/>
  <c r="R36" i="10" s="1"/>
  <c r="G39" i="2"/>
  <c r="B20" i="2" s="1"/>
  <c r="N55" i="10"/>
  <c r="B23" i="14"/>
  <c r="H45" i="14"/>
  <c r="H56" i="14" s="1"/>
  <c r="O2" i="10"/>
  <c r="AC2" i="10" s="1"/>
  <c r="N62" i="10"/>
  <c r="N61" i="10"/>
  <c r="N64" i="10"/>
  <c r="N60" i="10"/>
  <c r="N63" i="10"/>
  <c r="N59" i="10"/>
  <c r="AC39" i="10"/>
  <c r="N45" i="10"/>
  <c r="N42" i="10"/>
  <c r="N46" i="10"/>
  <c r="N41" i="10"/>
  <c r="N44" i="10"/>
  <c r="N43" i="10"/>
  <c r="N40" i="10"/>
  <c r="N39" i="10"/>
  <c r="N54" i="10"/>
  <c r="N48" i="10"/>
  <c r="L27" i="12"/>
  <c r="L4" i="12"/>
  <c r="L15" i="12"/>
  <c r="L9" i="12"/>
  <c r="L21" i="12"/>
  <c r="L32" i="12"/>
  <c r="L12" i="12"/>
  <c r="L16" i="12"/>
  <c r="AC46" i="10"/>
  <c r="AC45" i="10"/>
  <c r="I36" i="12"/>
  <c r="L36" i="12" s="1"/>
  <c r="N36" i="12"/>
  <c r="AC44" i="10"/>
  <c r="AC43" i="10"/>
  <c r="AC42" i="10"/>
  <c r="AC41" i="10"/>
  <c r="L23" i="12"/>
  <c r="AC40" i="10"/>
  <c r="AC49" i="10"/>
  <c r="AC48" i="10"/>
  <c r="AC47" i="10"/>
  <c r="L30" i="12"/>
  <c r="L25" i="12"/>
  <c r="L14" i="12"/>
  <c r="L33" i="12"/>
  <c r="L10" i="12"/>
  <c r="L20" i="12"/>
  <c r="L11" i="12"/>
  <c r="L26" i="12"/>
  <c r="L18" i="12"/>
  <c r="L24" i="12"/>
  <c r="L29" i="12"/>
  <c r="L31" i="12"/>
  <c r="L13" i="12"/>
  <c r="L19" i="12"/>
  <c r="L28" i="12"/>
  <c r="L17" i="12"/>
  <c r="L6" i="12"/>
  <c r="L7" i="12"/>
  <c r="L5" i="12"/>
  <c r="L22" i="12"/>
  <c r="L34" i="12"/>
  <c r="L8" i="12"/>
  <c r="D56" i="10"/>
  <c r="F56" i="10"/>
  <c r="D74" i="10"/>
  <c r="C56" i="10"/>
  <c r="E56" i="10"/>
  <c r="Q50" i="10"/>
  <c r="C74" i="10"/>
  <c r="F74" i="10"/>
  <c r="E74" i="10"/>
  <c r="B74" i="10"/>
  <c r="D49" i="10"/>
  <c r="B56" i="10"/>
  <c r="B49" i="10"/>
  <c r="AB50" i="10"/>
  <c r="AA50" i="10"/>
  <c r="S50" i="10"/>
  <c r="R50" i="10"/>
  <c r="F49" i="10"/>
  <c r="E49" i="10"/>
  <c r="C49" i="10"/>
  <c r="D36" i="10"/>
  <c r="Q36" i="10" s="1"/>
  <c r="F36" i="10"/>
  <c r="S36" i="10" s="1"/>
  <c r="C36" i="10"/>
  <c r="P36" i="10" s="1"/>
  <c r="N56" i="10" l="1"/>
  <c r="AD2" i="10"/>
  <c r="AB2" i="10"/>
  <c r="AC50" i="10"/>
  <c r="O36" i="10"/>
  <c r="N74" i="10"/>
  <c r="N49" i="10"/>
  <c r="AC36" i="10" l="1"/>
  <c r="AD36" i="10" s="1"/>
  <c r="AB36" i="10"/>
  <c r="F76" i="2"/>
  <c r="C76" i="2"/>
  <c r="G76" i="2" l="1"/>
  <c r="C83" i="2"/>
  <c r="F27" i="4"/>
  <c r="F28" i="4"/>
  <c r="F26" i="4"/>
  <c r="E26" i="4"/>
  <c r="F83" i="2"/>
  <c r="E38" i="4" l="1"/>
  <c r="E21" i="4" s="1"/>
  <c r="F38" i="4"/>
  <c r="D83" i="2"/>
  <c r="G83" i="2" s="1"/>
  <c r="S5" i="6"/>
  <c r="R5" i="6"/>
  <c r="R8" i="6"/>
  <c r="Q5" i="6"/>
  <c r="P5" i="6"/>
  <c r="M5" i="2"/>
  <c r="L5" i="2"/>
  <c r="L8" i="2"/>
  <c r="B17" i="6"/>
  <c r="B29" i="6" s="1"/>
  <c r="C17" i="6"/>
  <c r="C29" i="6" s="1"/>
  <c r="S8" i="6"/>
  <c r="Q8" i="6"/>
  <c r="P8" i="6"/>
  <c r="M8" i="2"/>
  <c r="E33" i="6"/>
  <c r="D33" i="6"/>
  <c r="C33" i="6"/>
  <c r="K88" i="2" l="1"/>
  <c r="K103" i="2" s="1"/>
  <c r="F33" i="6"/>
  <c r="H30" i="6" s="1"/>
  <c r="I21" i="4"/>
  <c r="T5" i="6"/>
  <c r="N5" i="2"/>
  <c r="N8" i="2"/>
  <c r="T8" i="6"/>
  <c r="S3" i="6"/>
  <c r="S4" i="6"/>
  <c r="R3" i="6"/>
  <c r="R4" i="6"/>
  <c r="Q3" i="6"/>
  <c r="Q4" i="6"/>
  <c r="S2" i="6"/>
  <c r="R2" i="6"/>
  <c r="Q2" i="6"/>
  <c r="P2" i="6"/>
  <c r="P3" i="6"/>
  <c r="P4" i="6"/>
  <c r="L2" i="6"/>
  <c r="K2" i="6"/>
  <c r="J2" i="6"/>
  <c r="I2" i="6"/>
  <c r="E3" i="6"/>
  <c r="E4" i="6"/>
  <c r="E5" i="6"/>
  <c r="E2" i="6"/>
  <c r="D3" i="6"/>
  <c r="D4" i="6"/>
  <c r="D5" i="6"/>
  <c r="D2" i="6"/>
  <c r="E17" i="6"/>
  <c r="E29" i="6" s="1"/>
  <c r="D17" i="6"/>
  <c r="D29" i="6" s="1"/>
  <c r="C3" i="6"/>
  <c r="C4" i="6"/>
  <c r="C5" i="6"/>
  <c r="C2" i="6"/>
  <c r="B2" i="6"/>
  <c r="B3" i="6"/>
  <c r="B4" i="6"/>
  <c r="B5" i="6"/>
  <c r="C58" i="2"/>
  <c r="C59" i="2"/>
  <c r="B58" i="2"/>
  <c r="B59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42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F17" i="6" l="1"/>
  <c r="B3" i="4"/>
  <c r="D48" i="2"/>
  <c r="F48" i="2" s="1"/>
  <c r="D52" i="2"/>
  <c r="F52" i="2" s="1"/>
  <c r="D49" i="2"/>
  <c r="F49" i="2" s="1"/>
  <c r="I17" i="6"/>
  <c r="S9" i="6"/>
  <c r="R9" i="6"/>
  <c r="T4" i="6"/>
  <c r="T3" i="6"/>
  <c r="Q9" i="6"/>
  <c r="T2" i="6"/>
  <c r="P9" i="6"/>
  <c r="L17" i="6"/>
  <c r="K17" i="6"/>
  <c r="J17" i="6"/>
  <c r="F3" i="6"/>
  <c r="D53" i="2"/>
  <c r="F53" i="2" s="1"/>
  <c r="D50" i="2"/>
  <c r="F50" i="2" s="1"/>
  <c r="D59" i="2"/>
  <c r="F59" i="2" s="1"/>
  <c r="D58" i="2"/>
  <c r="F58" i="2" s="1"/>
  <c r="D42" i="2"/>
  <c r="F42" i="2" s="1"/>
  <c r="D51" i="2"/>
  <c r="F51" i="2" s="1"/>
  <c r="D57" i="2"/>
  <c r="F57" i="2" s="1"/>
  <c r="D47" i="2"/>
  <c r="F47" i="2" s="1"/>
  <c r="D56" i="2"/>
  <c r="F56" i="2" s="1"/>
  <c r="D46" i="2"/>
  <c r="F46" i="2" s="1"/>
  <c r="D55" i="2"/>
  <c r="F55" i="2" s="1"/>
  <c r="D45" i="2"/>
  <c r="F45" i="2" s="1"/>
  <c r="D54" i="2"/>
  <c r="F54" i="2" s="1"/>
  <c r="D44" i="2"/>
  <c r="F44" i="2" s="1"/>
  <c r="D43" i="2"/>
  <c r="F43" i="2" s="1"/>
  <c r="C14" i="6"/>
  <c r="D14" i="6"/>
  <c r="E14" i="6"/>
  <c r="F5" i="6"/>
  <c r="F4" i="6"/>
  <c r="F2" i="6"/>
  <c r="B14" i="6"/>
  <c r="C28" i="4"/>
  <c r="C27" i="4"/>
  <c r="B28" i="4"/>
  <c r="B27" i="4"/>
  <c r="C10" i="4"/>
  <c r="C15" i="4"/>
  <c r="C4" i="4"/>
  <c r="I3" i="4"/>
  <c r="I19" i="4" s="1"/>
  <c r="H3" i="4"/>
  <c r="H19" i="4" s="1"/>
  <c r="C26" i="4"/>
  <c r="B26" i="4"/>
  <c r="C3" i="4"/>
  <c r="B15" i="4"/>
  <c r="B10" i="4"/>
  <c r="B4" i="4"/>
  <c r="C3" i="2"/>
  <c r="C4" i="2"/>
  <c r="C5" i="2"/>
  <c r="C6" i="2"/>
  <c r="C7" i="2"/>
  <c r="C2" i="2"/>
  <c r="H2" i="2"/>
  <c r="H9" i="2" s="1"/>
  <c r="G2" i="2"/>
  <c r="G9" i="2" s="1"/>
  <c r="M3" i="2"/>
  <c r="M4" i="2"/>
  <c r="M2" i="2"/>
  <c r="L2" i="2"/>
  <c r="L3" i="2"/>
  <c r="L4" i="2"/>
  <c r="F14" i="6" l="1"/>
  <c r="C38" i="4"/>
  <c r="B38" i="4"/>
  <c r="N10" i="4"/>
  <c r="M10" i="4"/>
  <c r="T9" i="6"/>
  <c r="C15" i="2"/>
  <c r="D7" i="2"/>
  <c r="N4" i="2"/>
  <c r="N2" i="2"/>
  <c r="D2" i="2"/>
  <c r="D6" i="2"/>
  <c r="N3" i="2"/>
  <c r="D5" i="2"/>
  <c r="D4" i="2"/>
  <c r="D3" i="2"/>
  <c r="D27" i="4"/>
  <c r="H27" i="4" s="1"/>
  <c r="D15" i="4"/>
  <c r="D28" i="4"/>
  <c r="H28" i="4" s="1"/>
  <c r="D4" i="4"/>
  <c r="D10" i="4"/>
  <c r="C16" i="4"/>
  <c r="J3" i="4"/>
  <c r="D26" i="4"/>
  <c r="D3" i="4"/>
  <c r="B16" i="4"/>
  <c r="I2" i="2"/>
  <c r="I9" i="2" s="1"/>
  <c r="L9" i="2"/>
  <c r="M9" i="2"/>
  <c r="D38" i="4" l="1"/>
  <c r="H38" i="4" s="1"/>
  <c r="B21" i="4" s="1"/>
  <c r="O10" i="4"/>
  <c r="J19" i="4"/>
  <c r="D15" i="2"/>
  <c r="N9" i="2"/>
  <c r="M2" i="6"/>
  <c r="M17" i="6" s="1"/>
  <c r="D16" i="4"/>
  <c r="F4" i="4" s="1"/>
  <c r="B21" i="2" l="1"/>
  <c r="F21" i="2"/>
  <c r="G27" i="2"/>
  <c r="C1" i="4"/>
  <c r="L3" i="12" l="1"/>
  <c r="H26" i="4"/>
  <c r="F29" i="6"/>
</calcChain>
</file>

<file path=xl/sharedStrings.xml><?xml version="1.0" encoding="utf-8"?>
<sst xmlns="http://schemas.openxmlformats.org/spreadsheetml/2006/main" count="6609" uniqueCount="848">
  <si>
    <t>Date</t>
  </si>
  <si>
    <t>Agent Name</t>
  </si>
  <si>
    <t>Customer Name</t>
  </si>
  <si>
    <t>Amount</t>
  </si>
  <si>
    <t>Loan Type</t>
  </si>
  <si>
    <t>Client Status</t>
  </si>
  <si>
    <t>BRANCH</t>
  </si>
  <si>
    <t>SOURCE</t>
  </si>
  <si>
    <t>Maureen Swaleh</t>
  </si>
  <si>
    <t>Logbook loan</t>
  </si>
  <si>
    <t>REPEAT CLIENT</t>
  </si>
  <si>
    <t>PENSION</t>
  </si>
  <si>
    <t>FOLLOW UP</t>
  </si>
  <si>
    <t>Weekend loan</t>
  </si>
  <si>
    <t>Faith Njeri</t>
  </si>
  <si>
    <t>THIKA</t>
  </si>
  <si>
    <t>NEW CLIENT</t>
  </si>
  <si>
    <t>KITENGELA</t>
  </si>
  <si>
    <t>REFERRAL</t>
  </si>
  <si>
    <t>WEBSITE</t>
  </si>
  <si>
    <t>Tom Momanyi</t>
  </si>
  <si>
    <t>salary checkoff</t>
  </si>
  <si>
    <t>Corazon Nyangala (Check Off)</t>
  </si>
  <si>
    <t>INBOUND</t>
  </si>
  <si>
    <t>KISUMU</t>
  </si>
  <si>
    <t>MOMBASA</t>
  </si>
  <si>
    <t>ELDORET</t>
  </si>
  <si>
    <t>TRADE CENTER</t>
  </si>
  <si>
    <t>Victoria Sayianka</t>
  </si>
  <si>
    <t>David Otieno</t>
  </si>
  <si>
    <t>Macline Gati</t>
  </si>
  <si>
    <t>Nancy Muthoni</t>
  </si>
  <si>
    <t>Evelyn Angaywa</t>
  </si>
  <si>
    <t>SHORT-CODE</t>
  </si>
  <si>
    <t xml:space="preserve">WEEK </t>
  </si>
  <si>
    <t>WEEK TWO</t>
  </si>
  <si>
    <t>WEEK THREE</t>
  </si>
  <si>
    <t>AGENT NAME</t>
  </si>
  <si>
    <t>TOTAL</t>
  </si>
  <si>
    <t xml:space="preserve">TOTAL </t>
  </si>
  <si>
    <t xml:space="preserve">TARGET </t>
  </si>
  <si>
    <t xml:space="preserve">%ACHIEVED </t>
  </si>
  <si>
    <t>BRIAN ODUOR</t>
  </si>
  <si>
    <t xml:space="preserve">MONTH TO DATE PERFORMANCE </t>
  </si>
  <si>
    <t xml:space="preserve">TODAYS </t>
  </si>
  <si>
    <t>DATE</t>
  </si>
  <si>
    <t xml:space="preserve">ACHIEVED </t>
  </si>
  <si>
    <t xml:space="preserve">DATE </t>
  </si>
  <si>
    <t xml:space="preserve">MAKE </t>
  </si>
  <si>
    <t>YOM</t>
  </si>
  <si>
    <t>REGNO</t>
  </si>
  <si>
    <t xml:space="preserve">MARKETER </t>
  </si>
  <si>
    <t>VALUATION</t>
  </si>
  <si>
    <t xml:space="preserve">TOTAL VALUATIONS </t>
  </si>
  <si>
    <t>NELSON GITAU</t>
  </si>
  <si>
    <t xml:space="preserve">DAILY  PERFORMANCE </t>
  </si>
  <si>
    <t>NAKURU</t>
  </si>
  <si>
    <t>WHATSAPP</t>
  </si>
  <si>
    <t>Cheque discounting</t>
  </si>
  <si>
    <t>Darell Manyobe</t>
  </si>
  <si>
    <t>John Paul</t>
  </si>
  <si>
    <t>Asset finance</t>
  </si>
  <si>
    <t>Felix Agweli</t>
  </si>
  <si>
    <t>Cecilia Wanderi</t>
  </si>
  <si>
    <t>Rebecca Mwende</t>
  </si>
  <si>
    <t>Titledeed Loan</t>
  </si>
  <si>
    <t>Sharleen Vulifa</t>
  </si>
  <si>
    <t>Monicah Chepchirchir</t>
  </si>
  <si>
    <t>Sharon Wambui</t>
  </si>
  <si>
    <t>Rehema Nerima</t>
  </si>
  <si>
    <t>Valerie Hope</t>
  </si>
  <si>
    <t>Joyce Wachira</t>
  </si>
  <si>
    <t>susan Yala</t>
  </si>
  <si>
    <t>Brian Oduor</t>
  </si>
  <si>
    <t>FACEBOOK</t>
  </si>
  <si>
    <t>TARGET</t>
  </si>
  <si>
    <t>ACHIEVED</t>
  </si>
  <si>
    <t>NCC COLD CALLING</t>
  </si>
  <si>
    <t>Maurice Okumu</t>
  </si>
  <si>
    <t>Rodgers Luvaha</t>
  </si>
  <si>
    <t>Celestine Mulati</t>
  </si>
  <si>
    <t>TV ADVERT</t>
  </si>
  <si>
    <t>Kenneth Musyoka</t>
  </si>
  <si>
    <t>Jackline Namunyak</t>
  </si>
  <si>
    <t xml:space="preserve">DISBURSEMENT EFFICIENCY </t>
  </si>
  <si>
    <t>CLIENT NAME</t>
  </si>
  <si>
    <t>AMMOUNT</t>
  </si>
  <si>
    <t>SUSAN YALA</t>
  </si>
  <si>
    <t>Lucy OGETO</t>
  </si>
  <si>
    <t>HOMABAY</t>
  </si>
  <si>
    <t>Alice Wacharo</t>
  </si>
  <si>
    <t>Joyce Anyango</t>
  </si>
  <si>
    <t>Top up</t>
  </si>
  <si>
    <t>Vylma Sila</t>
  </si>
  <si>
    <t>JANUARY</t>
  </si>
  <si>
    <t>MARCH</t>
  </si>
  <si>
    <t>APRIL</t>
  </si>
  <si>
    <t>MAY</t>
  </si>
  <si>
    <t>FEBRUARY</t>
  </si>
  <si>
    <t>TSC COLD CALLING</t>
  </si>
  <si>
    <t>Chq Discounting</t>
  </si>
  <si>
    <t>VOI</t>
  </si>
  <si>
    <t>YEAR TO DATE</t>
  </si>
  <si>
    <t>MONTH AVARAGE</t>
  </si>
  <si>
    <t>%MONTHLY AVARAGE</t>
  </si>
  <si>
    <t>PRODUCT</t>
  </si>
  <si>
    <t>TYPE</t>
  </si>
  <si>
    <t>VALUATIONS</t>
  </si>
  <si>
    <t>LOAN AMOUNT FOR VALUATION</t>
  </si>
  <si>
    <t>WEEKLY TOTAL</t>
  </si>
  <si>
    <t xml:space="preserve">CALL CENTER </t>
  </si>
  <si>
    <t>TOTAL ACOUNTS</t>
  </si>
  <si>
    <t>WEEKLY TARGET</t>
  </si>
  <si>
    <t>ACHIEVD</t>
  </si>
  <si>
    <t>LEADS</t>
  </si>
  <si>
    <t xml:space="preserve">VALUTIONS </t>
  </si>
  <si>
    <t>VALUATION AMOUNT</t>
  </si>
  <si>
    <t>CUSTOMER CONVERSION</t>
  </si>
  <si>
    <t>Alpha Aguko</t>
  </si>
  <si>
    <t>ONGOING</t>
  </si>
  <si>
    <t>VALUATIONS ONGOING</t>
  </si>
  <si>
    <t>AMOUNT OF VALUATION</t>
  </si>
  <si>
    <t>JUNE</t>
  </si>
  <si>
    <t>THOMAS ONYIKWA</t>
  </si>
  <si>
    <t>Joseph Kamau</t>
  </si>
  <si>
    <t>BABRA MBULA(INACTIVE)</t>
  </si>
  <si>
    <t>SOCIAL MEDIA</t>
  </si>
  <si>
    <t>Alpha aguko</t>
  </si>
  <si>
    <t>JULY</t>
  </si>
  <si>
    <t>Corazon Checkoff</t>
  </si>
  <si>
    <t>Thomas Onyikwa</t>
  </si>
  <si>
    <t>Maurice Cerullo</t>
  </si>
  <si>
    <t>BILL BOARD</t>
  </si>
  <si>
    <t>Barbra Mbula</t>
  </si>
  <si>
    <t>VALUATION SOURCE</t>
  </si>
  <si>
    <t>ECOBANK</t>
  </si>
  <si>
    <t>USSD</t>
  </si>
  <si>
    <t>AUGUST</t>
  </si>
  <si>
    <t>import duty</t>
  </si>
  <si>
    <t>IMPORT DUTY</t>
  </si>
  <si>
    <t>Import duty</t>
  </si>
  <si>
    <t>GOOGLE</t>
  </si>
  <si>
    <t>SEPTEMBER</t>
  </si>
  <si>
    <t>TEAM LEADER</t>
  </si>
  <si>
    <t>%ACHIEVED</t>
  </si>
  <si>
    <t>CHART TEXT</t>
  </si>
  <si>
    <t xml:space="preserve">Brandy Akello </t>
  </si>
  <si>
    <t>Brandy Akello</t>
  </si>
  <si>
    <t>CSE EXISTING CLIENT</t>
  </si>
  <si>
    <t>OCTOBER</t>
  </si>
  <si>
    <t>CODE</t>
  </si>
  <si>
    <t>S00233</t>
  </si>
  <si>
    <t>S01722</t>
  </si>
  <si>
    <t>S01016</t>
  </si>
  <si>
    <t>S00383</t>
  </si>
  <si>
    <t>S01497</t>
  </si>
  <si>
    <t>S01272</t>
  </si>
  <si>
    <t>S01271</t>
  </si>
  <si>
    <t>S01033</t>
  </si>
  <si>
    <t>S01511</t>
  </si>
  <si>
    <t>S00241</t>
  </si>
  <si>
    <t>Christine Oira</t>
  </si>
  <si>
    <t>S020091</t>
  </si>
  <si>
    <t>Collins Okoth</t>
  </si>
  <si>
    <t>S020092</t>
  </si>
  <si>
    <t>S00736</t>
  </si>
  <si>
    <t>S01654</t>
  </si>
  <si>
    <t>S01619</t>
  </si>
  <si>
    <t>S01582</t>
  </si>
  <si>
    <t>S01350</t>
  </si>
  <si>
    <t>S01513</t>
  </si>
  <si>
    <t>S01273</t>
  </si>
  <si>
    <t>S01349</t>
  </si>
  <si>
    <t>Gilbert Obura Nyangau</t>
  </si>
  <si>
    <t>S00242</t>
  </si>
  <si>
    <t>S01723</t>
  </si>
  <si>
    <t>S01595</t>
  </si>
  <si>
    <t xml:space="preserve">TOTAL BALANCE </t>
  </si>
  <si>
    <t xml:space="preserve">ARREARS </t>
  </si>
  <si>
    <t>PAR</t>
  </si>
  <si>
    <t>PRINCIPAL VALUE</t>
  </si>
  <si>
    <t>COMMISSION</t>
  </si>
  <si>
    <t>WALL BRANDING</t>
  </si>
  <si>
    <t>Collince Okoth</t>
  </si>
  <si>
    <t>NOVEMBER</t>
  </si>
  <si>
    <t>STREET POLE</t>
  </si>
  <si>
    <t>WEEK ONE</t>
  </si>
  <si>
    <t>KITUI</t>
  </si>
  <si>
    <t>WEEK FOUR</t>
  </si>
  <si>
    <t>DISBURSEMENT ACHIEVED</t>
  </si>
  <si>
    <t>MONTH</t>
  </si>
  <si>
    <t>AGENT</t>
  </si>
  <si>
    <t>AMOUNT</t>
  </si>
  <si>
    <t>WEEKLY PERFROMANCE</t>
  </si>
  <si>
    <t>DECEMBER</t>
  </si>
  <si>
    <t>JOSEPHAT BIU KAMAU</t>
  </si>
  <si>
    <t>Pension</t>
  </si>
  <si>
    <t>NORAH NZISA MUENDO -</t>
  </si>
  <si>
    <t>Thika</t>
  </si>
  <si>
    <t>BENARD NJUKIA</t>
  </si>
  <si>
    <t>EVA CHEBET CHUMO</t>
  </si>
  <si>
    <t>ELIJAH WANGARURO KINUTHIA</t>
  </si>
  <si>
    <t>ALBERT KIPLANGAT ROTICH</t>
  </si>
  <si>
    <t>Trade Center</t>
  </si>
  <si>
    <t>Nakuru</t>
  </si>
  <si>
    <t>Eldoret</t>
  </si>
  <si>
    <t>CHARITY MURUGI NJUE</t>
  </si>
  <si>
    <t>Mombasa</t>
  </si>
  <si>
    <t>Faith kahare</t>
  </si>
  <si>
    <t>Kitengela</t>
  </si>
  <si>
    <t>Mercy Mueni</t>
  </si>
  <si>
    <t>William odianga</t>
  </si>
  <si>
    <t>Henry Maingi</t>
  </si>
  <si>
    <t>Margaret Abigael</t>
  </si>
  <si>
    <t>Sarah Wairimu</t>
  </si>
  <si>
    <t>VINCENT MICHAEL KATUTA</t>
  </si>
  <si>
    <t>CAROLYNE FAITH NGONYO MUTINDA</t>
  </si>
  <si>
    <t>AGATA MANGULA ABWIRE</t>
  </si>
  <si>
    <t>PETER GAITHO KIMANI</t>
  </si>
  <si>
    <t>JOSEPH WANGIRA MUSANA</t>
  </si>
  <si>
    <t>JERRY MUTEGI MUREA</t>
  </si>
  <si>
    <t>CYRUS KABARI MAGANA</t>
  </si>
  <si>
    <t>JANET MBATTA OMULO</t>
  </si>
  <si>
    <t>TIMOTHY KENEDY MACHARIA IRERI</t>
  </si>
  <si>
    <t>Hudson Nyagaka Boraya</t>
  </si>
  <si>
    <t>JAMES kamaku</t>
  </si>
  <si>
    <t>CHOGO MUSALIA</t>
  </si>
  <si>
    <t>KOIKAI STANLEY LEKISHON</t>
  </si>
  <si>
    <t>GRACE KAWIRA MUGO</t>
  </si>
  <si>
    <t>SOPHY OSITA ALICE</t>
  </si>
  <si>
    <t>PAUL ATENG'A NYAMWAMU</t>
  </si>
  <si>
    <t>LOICE MATILDA OKOMBO</t>
  </si>
  <si>
    <t>Homabay</t>
  </si>
  <si>
    <t>STANLEY KIPNGETICH KIRUI</t>
  </si>
  <si>
    <t>JAMES MACHARIA GICHIRI</t>
  </si>
  <si>
    <t>SIMON KITHONGO MUTUA</t>
  </si>
  <si>
    <t>ELLY OTIENO NYAKOMITTAH</t>
  </si>
  <si>
    <t>GEDI GAJORE BIDU</t>
  </si>
  <si>
    <t>WILLIAM GAKUO NJUGUNA</t>
  </si>
  <si>
    <t>LANGAT JUSTICE .</t>
  </si>
  <si>
    <t>EUNICE CHELANGAT MOSOIN</t>
  </si>
  <si>
    <t>PASCAL JOSEPH JUNA ABWOGA</t>
  </si>
  <si>
    <t>HILLARY KIPKEMBOI CHOGE</t>
  </si>
  <si>
    <t>ANTHONY MAITETHIA GOTONGA</t>
  </si>
  <si>
    <t>SAMUEL WAHOME KABUCHO</t>
  </si>
  <si>
    <t>EDWIN NJOROGE WAMBURU</t>
  </si>
  <si>
    <t>GRACE NJENGA .</t>
  </si>
  <si>
    <t>BRIGID MUKOYA WALIUBA</t>
  </si>
  <si>
    <t>ZAPHANIA ABALA INDEKAMA</t>
  </si>
  <si>
    <t>SILVANUS MUENDO KIVINDU</t>
  </si>
  <si>
    <t>CONSTANTINE MATHENGE NJOGU</t>
  </si>
  <si>
    <t>GEORGE OTIENO OSEWE</t>
  </si>
  <si>
    <t>SALVINCE OTIENO ANDERE</t>
  </si>
  <si>
    <t>JOSEPH KIPCHUMBA TOWEETT</t>
  </si>
  <si>
    <t>EUTYCUS MWANGI MUTHINJU</t>
  </si>
  <si>
    <t>Ecobank</t>
  </si>
  <si>
    <t>JUDE MUTUMA THURANIRA</t>
  </si>
  <si>
    <t>SCOLIE ARABELLA SYOMBUA MUTUA</t>
  </si>
  <si>
    <t>RAYMOND NJENGA MUIGAI</t>
  </si>
  <si>
    <t>RICHARD AKALA CHUCHU</t>
  </si>
  <si>
    <t>GLADYS NJERI MUHIA</t>
  </si>
  <si>
    <t>ROBERT KIPYEGO RUTO</t>
  </si>
  <si>
    <t>PATRICK MUSOTSI MATASI</t>
  </si>
  <si>
    <t>DANIEL MUNGAI KABII</t>
  </si>
  <si>
    <t>DERRICK AMADALO MWONDI</t>
  </si>
  <si>
    <t>ANTHONY KHISA MBANGU</t>
  </si>
  <si>
    <t>PETER MWANGI MAINA</t>
  </si>
  <si>
    <t>JACOB MUTHUI KILONZO</t>
  </si>
  <si>
    <t>READON ODONGO OTOYO</t>
  </si>
  <si>
    <t>MARTIN ALEX BUKO</t>
  </si>
  <si>
    <t>LANGAT KIBET NELSON</t>
  </si>
  <si>
    <t>MERCY WALUNYWA .</t>
  </si>
  <si>
    <t>WILLIAM KINUTHIA KAHINDI</t>
  </si>
  <si>
    <t>ISANYA MUTSOTSO SYLAS</t>
  </si>
  <si>
    <t>GILBERT JUMA WATOKA</t>
  </si>
  <si>
    <t>CHRISBERT SAFARIS &amp;TOURS LTD C/O GILBERT MUKHALIS</t>
  </si>
  <si>
    <t>JOHN NJUGUNA WANJIKU</t>
  </si>
  <si>
    <t>FELISTUS NZILANI MUSILA</t>
  </si>
  <si>
    <t>BONIFACE MUUMBI NZOMO</t>
  </si>
  <si>
    <t>JOAN NYAMBURA THUO</t>
  </si>
  <si>
    <t>JOHN MWANGI MACHARIA</t>
  </si>
  <si>
    <t>DEREK WAHOME NDIRANGU</t>
  </si>
  <si>
    <t>KAGWIKA RUTH</t>
  </si>
  <si>
    <t>MAUREEN GAKII MBAYA</t>
  </si>
  <si>
    <t>MOIKOYO OMWERI SAMWEL</t>
  </si>
  <si>
    <t>NORAH NZISA MUENDO</t>
  </si>
  <si>
    <t>JUDITH CHEPKIRUI BIRIR</t>
  </si>
  <si>
    <t>RUTH ACHIENG OTIENO</t>
  </si>
  <si>
    <t>PAULO ODERA .</t>
  </si>
  <si>
    <t>PRISCILLAH WANJIKU MUTHIANI</t>
  </si>
  <si>
    <t>ANDREW CLIFFORD OKAL</t>
  </si>
  <si>
    <t>CHRISTINE KENDI MUTHAMIA</t>
  </si>
  <si>
    <t>WILLIS ODIWUOR OTIENO</t>
  </si>
  <si>
    <t>JACOB OCHOLA NYAKAKO</t>
  </si>
  <si>
    <t>LOVEX ISRAEL ORENGO</t>
  </si>
  <si>
    <t>Wangui Gachigi Wanjau</t>
  </si>
  <si>
    <t>Beatrice Molly Akinyi</t>
  </si>
  <si>
    <t>Salome Gichuho</t>
  </si>
  <si>
    <t>WYCLIFE OTIENO AKETCH</t>
  </si>
  <si>
    <t>LILIAN NYIHA NDUNGU</t>
  </si>
  <si>
    <t>ANNE MUSABI SHIMECHERO</t>
  </si>
  <si>
    <t>KILLIAN KARANJA KIMANI</t>
  </si>
  <si>
    <t>Nelly Imbusi</t>
  </si>
  <si>
    <t>HOSEA SITATI BARASA</t>
  </si>
  <si>
    <t>CATHERINE NTHAMBI WAMBUA</t>
  </si>
  <si>
    <t>KIZITO MWASARU MUTISO</t>
  </si>
  <si>
    <t>DAVID ONGEI ODONDI</t>
  </si>
  <si>
    <t>ALEX MUNENE MBAKA</t>
  </si>
  <si>
    <t>SHEILA JERONO .</t>
  </si>
  <si>
    <t>PAUL AMENYA OLELA</t>
  </si>
  <si>
    <t>STANLEY KANJA KIMANI</t>
  </si>
  <si>
    <t>PETRONILLA NDUSYA MULEI</t>
  </si>
  <si>
    <t>RUTH MBULA WAMBUA</t>
  </si>
  <si>
    <t>GEOFFREY KIOKO SIMON</t>
  </si>
  <si>
    <t>S01491</t>
  </si>
  <si>
    <t>S020132</t>
  </si>
  <si>
    <t>S020129</t>
  </si>
  <si>
    <t>S020135</t>
  </si>
  <si>
    <t>S020131</t>
  </si>
  <si>
    <t>S020130</t>
  </si>
  <si>
    <t>S020137</t>
  </si>
  <si>
    <t>S020138</t>
  </si>
  <si>
    <t>S00942</t>
  </si>
  <si>
    <t>S020136</t>
  </si>
  <si>
    <t>S01934</t>
  </si>
  <si>
    <t>S020133</t>
  </si>
  <si>
    <t>Audrey Lukulu</t>
  </si>
  <si>
    <t>TL0448</t>
  </si>
  <si>
    <t>S00235</t>
  </si>
  <si>
    <t>Total Target</t>
  </si>
  <si>
    <t>MOGAKA KEMUNTO EDINAH</t>
  </si>
  <si>
    <t>BRIAN OMONDI JOMO</t>
  </si>
  <si>
    <t>RASHID HARON JUMA</t>
  </si>
  <si>
    <t>ELIZABETH AKINYI ODHIAMBO</t>
  </si>
  <si>
    <t>CAROLINE CHERUTO KAPTICH</t>
  </si>
  <si>
    <t>IRENE WAWIRA NJERU</t>
  </si>
  <si>
    <t>DUNCAN KIPSOY NDIWA</t>
  </si>
  <si>
    <t>CONSOLATA MANYONYI AKONYA</t>
  </si>
  <si>
    <t>PETER NGUGI NDUATI</t>
  </si>
  <si>
    <t>JUSTUS ONYANGO OLUOCH</t>
  </si>
  <si>
    <t>EMILY NAFULA LUMBASI</t>
  </si>
  <si>
    <t>NELLY WINNIE NKIROTE MBURUGU</t>
  </si>
  <si>
    <t>OLGA NERIMA WEBUYE</t>
  </si>
  <si>
    <t>JOYCE MUTHONI</t>
  </si>
  <si>
    <t>OSEKO OYORI JARED</t>
  </si>
  <si>
    <t>JAMES WANYOIKE WAWERU</t>
  </si>
  <si>
    <t>NOAH OCHIENG OTIENO</t>
  </si>
  <si>
    <t>PATRICK KYALO NZUKI</t>
  </si>
  <si>
    <t>Michelle Wamalwa</t>
  </si>
  <si>
    <t>FAITH MUTHANJE NJAGI</t>
  </si>
  <si>
    <t>NELIUS WAITHIRA MUIRURI</t>
  </si>
  <si>
    <t>BRIAN MAINA TERRY</t>
  </si>
  <si>
    <t>PENINAH WAMBUI MWANGI</t>
  </si>
  <si>
    <t>NICHOLAS WAITITU MWANGI</t>
  </si>
  <si>
    <t>MARTIN NGUI MUTHENGI</t>
  </si>
  <si>
    <t>YVONNE NASIMIYU KHAEMBA</t>
  </si>
  <si>
    <t>SAMUEL DAVID MUSEMBI</t>
  </si>
  <si>
    <t>BRAMWEL MWANJE SHITERO</t>
  </si>
  <si>
    <t>Ivy Atieno</t>
  </si>
  <si>
    <t>Irene Awuor</t>
  </si>
  <si>
    <t>SAMUEL MWANGI NJUGUNA</t>
  </si>
  <si>
    <t>BEN MATU NDONGA</t>
  </si>
  <si>
    <t>JOHN NJOGU KINYANJU</t>
  </si>
  <si>
    <t>LAWRENCE AGAYI OROWE</t>
  </si>
  <si>
    <t>EUGENE CHOGO MUSALIA</t>
  </si>
  <si>
    <t>WILSON NZOMO NGEI</t>
  </si>
  <si>
    <t>DAVID MUTISYA PATRICK</t>
  </si>
  <si>
    <t>FESTUS KIPKORIR ROTICH</t>
  </si>
  <si>
    <t>EPHRON NYATTA MARAMI</t>
  </si>
  <si>
    <t>CYRUS MOKAYA NYAKIENI</t>
  </si>
  <si>
    <t>NELLY MUTHYONI</t>
  </si>
  <si>
    <t>PETER KINYANJUI NDICHU</t>
  </si>
  <si>
    <t>NINAH ATIENO OJWANG</t>
  </si>
  <si>
    <t>BEATRICE WANGARI GICHINI</t>
  </si>
  <si>
    <t>JOSEPH MAINA MUTAHI</t>
  </si>
  <si>
    <t>JOSEPH BAHATI .</t>
  </si>
  <si>
    <t>ROBERT OWADE OLUOCH</t>
  </si>
  <si>
    <t>BOAZ IKAPES MATINDI</t>
  </si>
  <si>
    <t>JAEL ADHIAMBO GUUDU</t>
  </si>
  <si>
    <t>DANMIKE ODHIAMBO OLIECH</t>
  </si>
  <si>
    <t>STEPHEN NCHIMA DADDAH</t>
  </si>
  <si>
    <t>DENNIS MATOLO MUTISO</t>
  </si>
  <si>
    <t>SABINA MOHAMED HANIF</t>
  </si>
  <si>
    <t>SAMUEL NGUGI NDIBA</t>
  </si>
  <si>
    <t>GEOFFREY MACHARIA WAIRIMU</t>
  </si>
  <si>
    <t>HENRY MUNYALO NDIKU</t>
  </si>
  <si>
    <t>JOHN WAMBUA KAUNA</t>
  </si>
  <si>
    <t>ANTONY KITHINJI MUKINDIA</t>
  </si>
  <si>
    <t>TAMIA YINDA .</t>
  </si>
  <si>
    <t>JIMMY TATI MWENDA</t>
  </si>
  <si>
    <t>ISAAC OPICHO MUKHWANA</t>
  </si>
  <si>
    <t>ROY MASAI .</t>
  </si>
  <si>
    <t>RONALD KIMUTAI LAGAT</t>
  </si>
  <si>
    <t>THOMAS OBURE OSIEMO</t>
  </si>
  <si>
    <t>FREDRICK SAID DIMBWA</t>
  </si>
  <si>
    <t>EDITH NYAGOHA MWAVALI</t>
  </si>
  <si>
    <t>WRIGHT ARIEMBA MOMANYI</t>
  </si>
  <si>
    <t>JOHN KARUGA MUREMWA</t>
  </si>
  <si>
    <t>KIPKIRUI KETER CHARLES</t>
  </si>
  <si>
    <t>JAMES MENZA GEORGE</t>
  </si>
  <si>
    <t>PAUL GAKURU KARANJA</t>
  </si>
  <si>
    <t>CHADWICK BENARD BWIRE OCHWADA</t>
  </si>
  <si>
    <t>AKUAI MAWIEN AKUAI LUAT</t>
  </si>
  <si>
    <t>SHWAN GABRIEL</t>
  </si>
  <si>
    <t>DENIS OTIENO ODONGO</t>
  </si>
  <si>
    <t>CAROLINE WANJIKU MACHARIA</t>
  </si>
  <si>
    <t>MARK SALAON MASSENKE C/O SALAON (K) LIMITED</t>
  </si>
  <si>
    <t>WILFRED MWAZEMBA MWAZUNA</t>
  </si>
  <si>
    <t>Voi</t>
  </si>
  <si>
    <t>JACOB WAMALWA WERUNGA</t>
  </si>
  <si>
    <t>STEPHEN OMONDI OGENGA</t>
  </si>
  <si>
    <t>WASHINGTON MWANGI WACHIRA</t>
  </si>
  <si>
    <t>DICKSON KIBET NGETICH</t>
  </si>
  <si>
    <t>DAVID KARANJA MWANGI</t>
  </si>
  <si>
    <t>EDWARD MAXWELL ANYONA</t>
  </si>
  <si>
    <t>ANNALYNE JEPTOO MAIYO</t>
  </si>
  <si>
    <t>ISAAC KIPRONO RUTTO</t>
  </si>
  <si>
    <t>TABITHA NJERI NDUNGU</t>
  </si>
  <si>
    <t>ANDREW MOCHAMA OKEMWA</t>
  </si>
  <si>
    <t>DUNCAN MUFURIA NDUNGU</t>
  </si>
  <si>
    <t>BRIAN ODIPO OJWANGA</t>
  </si>
  <si>
    <t>ODOYO ONYANGO SORINE</t>
  </si>
  <si>
    <t>PATRICK NGUGI THUO</t>
  </si>
  <si>
    <t>SAMUEL KARIUKI MAINA</t>
  </si>
  <si>
    <t>DI</t>
  </si>
  <si>
    <t>WILLIS OTIENO OGENDO</t>
  </si>
  <si>
    <t>Kisumu</t>
  </si>
  <si>
    <t>HASSAN DIDO ROBA</t>
  </si>
  <si>
    <t>MOSES KIMEU MUSAU</t>
  </si>
  <si>
    <t>FRANCIS ONDICHO MOTIRI</t>
  </si>
  <si>
    <t>GODFREY ASILA AMBUNYA</t>
  </si>
  <si>
    <t>INNOCENT BULEMI MATASYOH</t>
  </si>
  <si>
    <t>TAKE HOME</t>
  </si>
  <si>
    <t>OMARI KINUTHIA NJENGA</t>
  </si>
  <si>
    <t>PATRICK KILAVU KAVII</t>
  </si>
  <si>
    <t>HELLEN NYIVA MUNYAO</t>
  </si>
  <si>
    <t>MAUREEN MWIHAKI WAMBUI</t>
  </si>
  <si>
    <t>FINIAS MWANDALE KIRIMA</t>
  </si>
  <si>
    <t>ALEX WANJALA KANGO</t>
  </si>
  <si>
    <t>LEAMY KARIENYE</t>
  </si>
  <si>
    <t>JANEFFER MUTHEU NZAU</t>
  </si>
  <si>
    <t>JOANNE CYNTHIA NJERI KIARIE</t>
  </si>
  <si>
    <t>SAMUEL KINYUA GITHUI</t>
  </si>
  <si>
    <t>CHACHA PATRICK MAIRO</t>
  </si>
  <si>
    <t>SAMUEL KIPROTICH TARUS</t>
  </si>
  <si>
    <t>BONFACE KAKUNYI NGUMA</t>
  </si>
  <si>
    <t>PETER KAMONDE NDEGWA</t>
  </si>
  <si>
    <t>JOHN CHEGE KUBAI</t>
  </si>
  <si>
    <t>PETER MUTETHIA .</t>
  </si>
  <si>
    <t>HARRIET MIDIKA KAGIA</t>
  </si>
  <si>
    <t>DAVID MUGAMBI MWANIKI</t>
  </si>
  <si>
    <t>INSURANCE</t>
  </si>
  <si>
    <t>MAKONGO BISMACK MAKALAKE EDWIN</t>
  </si>
  <si>
    <t>LEVICK ONYANGO OCHIENG</t>
  </si>
  <si>
    <t>RAPHAEL GERVACE OTIENO KOPIYO</t>
  </si>
  <si>
    <t>ERIC EENEN EMOJONG</t>
  </si>
  <si>
    <t>OMONDI BOVINCE ODHIAMBO</t>
  </si>
  <si>
    <t>ERIC MWANGI NDIRANGU</t>
  </si>
  <si>
    <t>ZEINABU HIRBO GISSO</t>
  </si>
  <si>
    <t>AUGUSTINE SIMIYU WANYONYI</t>
  </si>
  <si>
    <t>STEPHEN OCHIENG ACHUODHO</t>
  </si>
  <si>
    <t>JAMES BOSIRE OISEBE</t>
  </si>
  <si>
    <t>PHILIPH KIPLANGAT KOSKEI</t>
  </si>
  <si>
    <t>STANLEY MACHARIA GAKURU</t>
  </si>
  <si>
    <t>PHILIP TUJU SIJENYI</t>
  </si>
  <si>
    <t>KENNEDY MURIMI NYAGA</t>
  </si>
  <si>
    <t>CHRISTINE MUENDI KIILO</t>
  </si>
  <si>
    <t>ELIJAH KIBURI NTORURU</t>
  </si>
  <si>
    <t>JOSEPH KURU WAWERU</t>
  </si>
  <si>
    <t>ESTHER WANGARI GIKAMA</t>
  </si>
  <si>
    <t>ELIZABETH WAYUA MUTINDA</t>
  </si>
  <si>
    <t>VINLAY OGEGA MOEMI</t>
  </si>
  <si>
    <t>EMMY JEPTUM KIPKOSGEI</t>
  </si>
  <si>
    <t>WILBERFORCE MUTAMA MUNOKO</t>
  </si>
  <si>
    <t>JULIUS KENNETH WANJAU</t>
  </si>
  <si>
    <t>SIMON WARUKIRA KIGOCHO</t>
  </si>
  <si>
    <t>ALICE NJERI NGOTHO</t>
  </si>
  <si>
    <t>OUMA JEREMIAH ABONYO</t>
  </si>
  <si>
    <t>MERCY NASIMIYU WANYAMA</t>
  </si>
  <si>
    <t>Kitui</t>
  </si>
  <si>
    <t>ANDREW OMBWORI ONSOMU</t>
  </si>
  <si>
    <t>PATRICK MWANIKI MAUNDU</t>
  </si>
  <si>
    <t>ADAM MASO MARO</t>
  </si>
  <si>
    <t>MOHAMED OMAR HASSAN ABDI</t>
  </si>
  <si>
    <t>JAMES NJUGUNA KARUGA</t>
  </si>
  <si>
    <t>JOSEPH WAHOME GATONGA</t>
  </si>
  <si>
    <t>ANGIRA SHADRACK OTHIENO</t>
  </si>
  <si>
    <t>JOHN BOSCO OLAGO</t>
  </si>
  <si>
    <t>BERNARD OTIENO OBWO</t>
  </si>
  <si>
    <t>JOHN KYALO MUTISYA</t>
  </si>
  <si>
    <t>SAMUEL MUGERWA MUSISI</t>
  </si>
  <si>
    <t>ALLAN WAFULA MAKETE</t>
  </si>
  <si>
    <t>LUCY WANJIRU WAMBUI</t>
  </si>
  <si>
    <t>ALICE MUMBUA MUSYOKI</t>
  </si>
  <si>
    <t>ERICK NYAGISERA OMAE</t>
  </si>
  <si>
    <t>CHARLES LIKOYE OTUMA</t>
  </si>
  <si>
    <t>GEORGE KAMAMI WANYORO</t>
  </si>
  <si>
    <t>JIM ODHIAMBO CHACHA</t>
  </si>
  <si>
    <t>RODGERS MOSE OGENDI</t>
  </si>
  <si>
    <t>BENTA WANJIKU MAINA</t>
  </si>
  <si>
    <t>JANETRIX ADDY ODWORY</t>
  </si>
  <si>
    <t>JOGHBRIGHT MUNYALO NZIOKI</t>
  </si>
  <si>
    <t>PERIS MUTHONI KIRONJI</t>
  </si>
  <si>
    <t>MESHACK MUTIE NGUI</t>
  </si>
  <si>
    <t>JOACHIM OCHIENG OYUGI</t>
  </si>
  <si>
    <t>MARGARET STELLA WANJIRU</t>
  </si>
  <si>
    <t>ROBERT KIILU MUTISYA</t>
  </si>
  <si>
    <t>ONESMUS MUTUKU MULAA</t>
  </si>
  <si>
    <t>MICHAEL MURIMI NJOGOO</t>
  </si>
  <si>
    <t>DAN OMONDI NYALIK OSELU</t>
  </si>
  <si>
    <t>IRENE WAMBUI MURUKU</t>
  </si>
  <si>
    <t>BARRACK ODHIAMBO OWINO</t>
  </si>
  <si>
    <t>CHARITY NYAGUTHII KABAARA</t>
  </si>
  <si>
    <t>MICHIRE NJERI JUNE</t>
  </si>
  <si>
    <t>EDWIN LIGABO ANJILA</t>
  </si>
  <si>
    <t>BRIAN OTIENO NYAMAYI</t>
  </si>
  <si>
    <t>JOHN WARURU NDIRANGU</t>
  </si>
  <si>
    <t>MARTHA WANGUI NJIHIA</t>
  </si>
  <si>
    <t>SAMUEL THAIRU WANGENDO</t>
  </si>
  <si>
    <t>DENNIS MUBWEKA .</t>
  </si>
  <si>
    <t>GEOFFREY MUNYUA MWANGI</t>
  </si>
  <si>
    <t>SIMON IRUNGU WAIREGI</t>
  </si>
  <si>
    <t>HASSAN MBOGA MWAVITU</t>
  </si>
  <si>
    <t>JOHN GITUKU GATHU</t>
  </si>
  <si>
    <t>MOPHAT ORINDO WERE</t>
  </si>
  <si>
    <t>WILBERFORCE W OMUSULA</t>
  </si>
  <si>
    <t>MARGARET WANJIRU MBAARI</t>
  </si>
  <si>
    <t>EMMANUEL MARITIM</t>
  </si>
  <si>
    <t>GEORGE WANGENDO MARAI</t>
  </si>
  <si>
    <t>CYRUS MATHENGE KINYUA</t>
  </si>
  <si>
    <t>KENNEDY KIPCHIRCHIR TUWEI</t>
  </si>
  <si>
    <t>DENIS MULONGO MUTORO</t>
  </si>
  <si>
    <t>LIBESE ALA ERIC</t>
  </si>
  <si>
    <t>NELSON SUNDAY OMONDI</t>
  </si>
  <si>
    <t>COLLINS KINGORI KOIGU</t>
  </si>
  <si>
    <t>DISMAS KIPTOO .</t>
  </si>
  <si>
    <t>GEORGE KARANJA KAMAU</t>
  </si>
  <si>
    <t>TRUPHOSA KWAMBOKA MOBISA</t>
  </si>
  <si>
    <t>NELLY WAIRIMU NGUGI</t>
  </si>
  <si>
    <t>AHMED SAID HASHI ADAM</t>
  </si>
  <si>
    <t>DANIEL KAMAU MUNYORA</t>
  </si>
  <si>
    <t>JEFF LWANE KOVETI</t>
  </si>
  <si>
    <t>LILIAN WAMAITHA WAMWEYA</t>
  </si>
  <si>
    <t>JANETMILKA WANGUI KAMAU</t>
  </si>
  <si>
    <t>JACQLYNE MUTHEU IRUNGU</t>
  </si>
  <si>
    <t>WINNIE ACHIENG ONYANGO</t>
  </si>
  <si>
    <t>HABEL JACOB OTIENO</t>
  </si>
  <si>
    <t>PETER KINOTI NKANATA</t>
  </si>
  <si>
    <t>VERONICA BUSEBWA .</t>
  </si>
  <si>
    <t>DOUGLAS ONGERI .</t>
  </si>
  <si>
    <t>PZYNJAH KALOKENU MICAH</t>
  </si>
  <si>
    <t>DUNCAN NDEGWA MUKABURU</t>
  </si>
  <si>
    <t>BRIAN LETUYA LEMAYIAN</t>
  </si>
  <si>
    <t>Beverly Muvao</t>
  </si>
  <si>
    <t>Moses Geoffrey</t>
  </si>
  <si>
    <t>ASENA BICO</t>
  </si>
  <si>
    <t>JAMES NJENGA WAITHIRA</t>
  </si>
  <si>
    <t>PHILEMON YEGON KIPLANGAT</t>
  </si>
  <si>
    <t>IRENE NDUKU MALUKI</t>
  </si>
  <si>
    <t>ABRAHAM KIPKEINO TALEL</t>
  </si>
  <si>
    <t>JOHN MATHEKA KITHUKA</t>
  </si>
  <si>
    <t>TITUS MUTEA B NTUCHIU</t>
  </si>
  <si>
    <t>CALISTO OGARA .</t>
  </si>
  <si>
    <t>DERICK ODHIAMBO EKESA</t>
  </si>
  <si>
    <t>HENRY NIXON SWARA</t>
  </si>
  <si>
    <t>ISAYA ODUOR OTIENO</t>
  </si>
  <si>
    <t>DENIS MUTAI .</t>
  </si>
  <si>
    <t>DANIEL ELIUD NYONGESA MOGORIA</t>
  </si>
  <si>
    <t>SAVELINE WANJIKU MITHI</t>
  </si>
  <si>
    <t>GORDON OLUOCH ODEDE</t>
  </si>
  <si>
    <t>JOSEPH GAICHURU MIGWI</t>
  </si>
  <si>
    <t>RANGE NYAMANI JOHN</t>
  </si>
  <si>
    <t>DANIEL OLE TAKI NASHULA</t>
  </si>
  <si>
    <t>JULIUS CHERUIYOT SHANGAROI</t>
  </si>
  <si>
    <t>CAROLINE WANGARI WAMBUI</t>
  </si>
  <si>
    <t>JOSHUA MSEE INANGA</t>
  </si>
  <si>
    <t>GRACE WANGARI KARANJA</t>
  </si>
  <si>
    <t>MARION SIAMANTA KOIKAI</t>
  </si>
  <si>
    <t>MAKENA FRIDAH MUTHINJA</t>
  </si>
  <si>
    <t>EDGAR OGAI WAMANGO</t>
  </si>
  <si>
    <t>JOHN KIHONGE .</t>
  </si>
  <si>
    <t>SARAH BETTY OTIENO</t>
  </si>
  <si>
    <t>KENNEDY MATHERI WAMBUGU</t>
  </si>
  <si>
    <t>BENSON MWANGI MURAGE</t>
  </si>
  <si>
    <t>JANET MORAA OKARI</t>
  </si>
  <si>
    <t>DOREEN NKATHA .</t>
  </si>
  <si>
    <t>MACDONALD KING'ORI GITAU</t>
  </si>
  <si>
    <t>MARY WAMAITHA MIRINGU</t>
  </si>
  <si>
    <t>VICTOR KIMORI AROGO</t>
  </si>
  <si>
    <t>ROSELINE APONDI AKIRI</t>
  </si>
  <si>
    <t>JULIUS MWANGI KINYUA</t>
  </si>
  <si>
    <t>SALOME SAISI MBOGO</t>
  </si>
  <si>
    <t>AGATHA MUTHONI .</t>
  </si>
  <si>
    <t>GAITANO OUMA LUTA</t>
  </si>
  <si>
    <t>GIKUNDA BENSON ERASTUS JAMES</t>
  </si>
  <si>
    <t>REUBEN MUSAU NDELEVA</t>
  </si>
  <si>
    <t>IRINE MINOO JACKSON</t>
  </si>
  <si>
    <t>IBRAHIM ADAN ALI</t>
  </si>
  <si>
    <t>GEOFFREY MUIGAI KARANJA</t>
  </si>
  <si>
    <t>JULIUS MANYARA OCHOKI</t>
  </si>
  <si>
    <t>ANTONY KIPRONO CHEBON</t>
  </si>
  <si>
    <t>BONFACE OWUOR OKELLO</t>
  </si>
  <si>
    <t>BILLY MAGAME LUVAI</t>
  </si>
  <si>
    <t>OBADIAH NJUKI MWAURA</t>
  </si>
  <si>
    <t>JOHATHAN MULWA AKILTE OSOI</t>
  </si>
  <si>
    <t>GEOFFREY IVUTHA MAUNDU</t>
  </si>
  <si>
    <t>BRIAN MAKUBA INGALULA</t>
  </si>
  <si>
    <t>KELVIS WANJIA IRAVONGA</t>
  </si>
  <si>
    <t>EMILY MASIYOI NAIJA</t>
  </si>
  <si>
    <t>MOSES KINYANJUI MUCHERU</t>
  </si>
  <si>
    <t>WESLEY GITHINJI KIBUGI</t>
  </si>
  <si>
    <t>YUNGO NYABERA EDWARD</t>
  </si>
  <si>
    <t>MAXIMILLAH SALOME SAKWA</t>
  </si>
  <si>
    <t>DOMINIC NYABERA RATEMO</t>
  </si>
  <si>
    <t>CECILIA NYOKABI MUCHENE</t>
  </si>
  <si>
    <t>NAOMI WANGARI GACHUHO</t>
  </si>
  <si>
    <t>RICHARD LITU MAJANI</t>
  </si>
  <si>
    <t>COLLINS OKOTH OUNDO</t>
  </si>
  <si>
    <t>Ryan Githinji</t>
  </si>
  <si>
    <t>Esther Njeri</t>
  </si>
  <si>
    <t>MUASA JUDE KIVUVA</t>
  </si>
  <si>
    <t>FRANCIS MURITHI NYAGA</t>
  </si>
  <si>
    <t>CHRISTOPHER ANGOTE</t>
  </si>
  <si>
    <t>JOYCE MUKHUNJI CHUNE</t>
  </si>
  <si>
    <t>CALVIN NYAKURE KUNI</t>
  </si>
  <si>
    <t>ERIC MURIITHI NJOKA</t>
  </si>
  <si>
    <t>STEPHEN MUSAWIA VODOTI</t>
  </si>
  <si>
    <t>KIENDE KINOTI .</t>
  </si>
  <si>
    <t>JANETH CHERONO .</t>
  </si>
  <si>
    <t>ADAN OSMAN OMAR</t>
  </si>
  <si>
    <t>LEON WAFULA .</t>
  </si>
  <si>
    <t>JOSEPH MEIBUKO SHUNGIYA</t>
  </si>
  <si>
    <t>FESTUS KIBET KIPSANG</t>
  </si>
  <si>
    <t>OLIVIA KEMUNTO MOMANYI</t>
  </si>
  <si>
    <t>STEPHEN KAIRU GATUNDU</t>
  </si>
  <si>
    <t>ODERA STEPHEN OWIKO</t>
  </si>
  <si>
    <t>EDWIN OSUNDWA MBATI</t>
  </si>
  <si>
    <t>CHARLES KIMWAMA CHACHA3</t>
  </si>
  <si>
    <t>SIMON MURIMI MUCHIRI</t>
  </si>
  <si>
    <t>DANIEL LTAALWA LESUKAT</t>
  </si>
  <si>
    <t>SOSTEN KIPKOECH .</t>
  </si>
  <si>
    <t>FAITH CHEPKORIR</t>
  </si>
  <si>
    <t>SAMMY NYAKUNDI ONYANCHA</t>
  </si>
  <si>
    <t>DAVID KIVALE MUTHUKU</t>
  </si>
  <si>
    <t>ALBERT KIVIVYE MBINDYO</t>
  </si>
  <si>
    <t>OCHIENG JAPHETH DIBO</t>
  </si>
  <si>
    <t>MOURINE JOICE AWUOR ODUOR</t>
  </si>
  <si>
    <t>JAMES MWANGI NDIRITU</t>
  </si>
  <si>
    <t>JOHN MUVINZU NGILA</t>
  </si>
  <si>
    <t>SHARON ADISA SHAUNDA</t>
  </si>
  <si>
    <t>RUTH BONARERI MOMANYI</t>
  </si>
  <si>
    <t>SAMUEL MWANGI NJIHIA</t>
  </si>
  <si>
    <t>CAROLINE CHERONO NGENO</t>
  </si>
  <si>
    <t>RACHEL GESARE ORANG'I</t>
  </si>
  <si>
    <t>FRED JOAB ODHIAMBO OSUMBA</t>
  </si>
  <si>
    <t>PETER KIBET LANGAT</t>
  </si>
  <si>
    <t>ROGERS MUGAMBI .</t>
  </si>
  <si>
    <t>EDWIN ODIDA ODHIAMBO</t>
  </si>
  <si>
    <t>CHRISTINE IRONDE MUNYULI</t>
  </si>
  <si>
    <t>JOHN KIHONGE MBICHIRI</t>
  </si>
  <si>
    <t>EZEKIEL OMONDI ONDITI</t>
  </si>
  <si>
    <t>ERIC MUTWIRI MARANGU</t>
  </si>
  <si>
    <t>SERA WANGUI MWAURA</t>
  </si>
  <si>
    <t>KIPKEMOI DOMINIC KOECH</t>
  </si>
  <si>
    <t>CLINTON AMBUNE .</t>
  </si>
  <si>
    <t>RACHAEL NAKAMI .</t>
  </si>
  <si>
    <t>EVANS SHAMALA LUBISIA</t>
  </si>
  <si>
    <t>DAVID GITARI MUGO</t>
  </si>
  <si>
    <t>JOSEPH NJOGU MBUGUA</t>
  </si>
  <si>
    <t>NELSON TORORI KIBWAGE</t>
  </si>
  <si>
    <t>JUDITH MWONGELI KATUMO</t>
  </si>
  <si>
    <t>EDWIN ONSARIGO KENGERE</t>
  </si>
  <si>
    <t>NICHOLAS KASYOKI MWANIA</t>
  </si>
  <si>
    <t>ISACK KIBIWOT YEGO</t>
  </si>
  <si>
    <t>PETER KARANJA NJERI</t>
  </si>
  <si>
    <t>ERIC JUMA OBEKO</t>
  </si>
  <si>
    <t>PETER MUNENE WANGOMBE</t>
  </si>
  <si>
    <t>ZABLON MOTURI BOGOMBA</t>
  </si>
  <si>
    <t>JAMES MUEMA MUTUKU</t>
  </si>
  <si>
    <t>Unsecured</t>
  </si>
  <si>
    <t>ERIC MWENDA MUGAMBI</t>
  </si>
  <si>
    <t>PHILIP SOITA KOROTI</t>
  </si>
  <si>
    <t>ELVIS PRESLEY JUMA</t>
  </si>
  <si>
    <t>JULIE ANNE WANJIRU MUREITHI</t>
  </si>
  <si>
    <t>GEOFFREY ODUOR GANGLA</t>
  </si>
  <si>
    <t>STEPHEN GITHINJI OYUKO</t>
  </si>
  <si>
    <t>MARIERA MATAGARO MICHAEL</t>
  </si>
  <si>
    <t>AMOS OMONDI WANGWA</t>
  </si>
  <si>
    <t>MICHAEL KINYANJUI MUHOHO</t>
  </si>
  <si>
    <t>CYNTHIA WAMBUI GIKERA</t>
  </si>
  <si>
    <t>NELLY AFANDI MUNGAFU</t>
  </si>
  <si>
    <t>GEORGE GITONGA MURIUNGI</t>
  </si>
  <si>
    <t>AUSTINE WESLY OCHIENG</t>
  </si>
  <si>
    <t>JAMES IGANGA MUHANI C/O PRECIMED ENTERPRISES LIMITED</t>
  </si>
  <si>
    <t>MERCY NALEKU NASERIAN</t>
  </si>
  <si>
    <t>MARTIN MWIRIGI KARANI</t>
  </si>
  <si>
    <t>JOSPHAT RURIGI WAMBUGU</t>
  </si>
  <si>
    <t>CATHERINE WANJIRU GITAU</t>
  </si>
  <si>
    <t>OWEN KHAYUMBI MATASYOH</t>
  </si>
  <si>
    <t>JAMES MWANGI WAMUGI</t>
  </si>
  <si>
    <t>NICHOLAS KIRANGO KINGATUA</t>
  </si>
  <si>
    <t>EVERLINE NAWATE WAFULA</t>
  </si>
  <si>
    <t>EVA KANYIRI KAIMENYI</t>
  </si>
  <si>
    <t>RICHARD WAWIRE WAFULA</t>
  </si>
  <si>
    <t>BRIAN SERETE .</t>
  </si>
  <si>
    <t>LYDIA NJERI NGIGI</t>
  </si>
  <si>
    <t>JEFLOY MWIRIGI MARANGU</t>
  </si>
  <si>
    <t>BENARD OMONDI OCHIENG</t>
  </si>
  <si>
    <t>BETH WANJIRU MWANGI</t>
  </si>
  <si>
    <t>DENNIS ODUOR NYONGESA</t>
  </si>
  <si>
    <t>EVERLYNE JANE SAKWA</t>
  </si>
  <si>
    <t>LORNAH NYAMISA OTISO</t>
  </si>
  <si>
    <t>SAMUEL THUO KIAMBO</t>
  </si>
  <si>
    <t>TIMOTHY KIBE NJUGUNA</t>
  </si>
  <si>
    <t>NELLY NJOKI GATONYE</t>
  </si>
  <si>
    <t>ERIC KINYOWE MULI</t>
  </si>
  <si>
    <t>JASPER MWITI KINOTI</t>
  </si>
  <si>
    <t>DORIS KADOGO OMWAKWE</t>
  </si>
  <si>
    <t>ONESMUS MWANGI WAMUTITU</t>
  </si>
  <si>
    <t>VICTOR ANYURA OLUOCH</t>
  </si>
  <si>
    <t>FAITH MWIHAKI NDIARI</t>
  </si>
  <si>
    <t>NDEGWA MWANIKI</t>
  </si>
  <si>
    <t>DOMINIC KARANJA OGONYO</t>
  </si>
  <si>
    <t>ERIC NGUKU MBIU</t>
  </si>
  <si>
    <t>KASIBANTE LIVINGSTONE GEORGE</t>
  </si>
  <si>
    <t>JANET NJERI WANJIKU</t>
  </si>
  <si>
    <t>FELIX BRIAN ODHIAMBO</t>
  </si>
  <si>
    <t>KELVIN MUGAMBI MWIRIGI</t>
  </si>
  <si>
    <t>PAUL OLUNGA LUTTA</t>
  </si>
  <si>
    <t>ALEX THIAKA MUGERA</t>
  </si>
  <si>
    <t>DORCAS ACHIENG OTINGA</t>
  </si>
  <si>
    <t>STEPHEN NYAMBOGA NYANCHOKA</t>
  </si>
  <si>
    <t>ODHIAMBO CAROLINE AWUOR</t>
  </si>
  <si>
    <t>FRANCIS KAMWARO</t>
  </si>
  <si>
    <t>KEPHA NYAMONGO OENGA</t>
  </si>
  <si>
    <t>JAPHLET MORRIS MAKARI GITHUKU</t>
  </si>
  <si>
    <t>BERNARD KIPROTICH KOROS</t>
  </si>
  <si>
    <t>DORCAS JEPKURUNY KIPLAGAT</t>
  </si>
  <si>
    <t>EZRA AMUKONYI OLUCHIRI</t>
  </si>
  <si>
    <t>GEORGE MAINA MWANIKI</t>
  </si>
  <si>
    <t>GERALD NJUGUNA MUHUNGI</t>
  </si>
  <si>
    <t>WESLEY KIPKURUI RONOH</t>
  </si>
  <si>
    <t>SILVIA KAGWENGWE SILA</t>
  </si>
  <si>
    <t>David Were</t>
  </si>
  <si>
    <t>CALL CENTER</t>
  </si>
  <si>
    <t>JOSPHAT WOKABI KAMAU</t>
  </si>
  <si>
    <t>ANTONY RUNYENJE</t>
  </si>
  <si>
    <t>JOSHUA ODONGO OMIDO</t>
  </si>
  <si>
    <t>EZEKIEL JOEL SANYA</t>
  </si>
  <si>
    <t>WATO DOKO YATTANI</t>
  </si>
  <si>
    <t>MAURICE OMONDI</t>
  </si>
  <si>
    <t>SAMANTHA MWAVISHI MISANGO</t>
  </si>
  <si>
    <t>TOYOTA VITZ</t>
  </si>
  <si>
    <t>TOYOTA LANDCRUISER</t>
  </si>
  <si>
    <t>TOYOTA VANGUARD</t>
  </si>
  <si>
    <t>CHARLES NJERU KAARA</t>
  </si>
  <si>
    <t>TOYOTA FIELDER</t>
  </si>
  <si>
    <t>ISAAC SHIBIA KADANE</t>
  </si>
  <si>
    <t>JAMLECK K KABUNGO</t>
  </si>
  <si>
    <t>EVAN MWANJALA UWAO</t>
  </si>
  <si>
    <t>RICHARD GITHAE GATHUNGU</t>
  </si>
  <si>
    <t>ALEX MATWALI MALUMETI</t>
  </si>
  <si>
    <t>CAROLINE MWENDE KIMILU</t>
  </si>
  <si>
    <t>CAROLINE NJERI NG'ANG'A</t>
  </si>
  <si>
    <t>ELIZABETH WAMBUI KARANJA</t>
  </si>
  <si>
    <t>MBUVI MAKITI .</t>
  </si>
  <si>
    <t>JOE MARTIN MUTURI MURONGE</t>
  </si>
  <si>
    <t>AMON MBURA MWASAMBU</t>
  </si>
  <si>
    <t>ONYANGO TITUS OMONDI</t>
  </si>
  <si>
    <t>JOYLINE CHEROP CHEWOREI</t>
  </si>
  <si>
    <t>PATRICK NJEHIA MUNGAI</t>
  </si>
  <si>
    <t>GRIFFINS NYAKEGO ONSONGO</t>
  </si>
  <si>
    <t>RATEMO NYACHAE KEPHA</t>
  </si>
  <si>
    <t>ROSELIDA AKUMU ALUKHABA</t>
  </si>
  <si>
    <t>KEZIA MWENDE KYULE</t>
  </si>
  <si>
    <t>JUSTUS MUTINDA MUTUA</t>
  </si>
  <si>
    <t>BETTY STELLA MWENDE NJUE</t>
  </si>
  <si>
    <t>METRINE KHADIOLI LUGOSE</t>
  </si>
  <si>
    <t>GRACE NAFULA MUTONGWA</t>
  </si>
  <si>
    <t>DUNCAN NDIGITHE KARIUKI</t>
  </si>
  <si>
    <t>ALEX ODERO KAZONGO</t>
  </si>
  <si>
    <t>PERIS NJERI KINYANJUI</t>
  </si>
  <si>
    <t>OSCAR OMUKHULU LYAMBILA</t>
  </si>
  <si>
    <t>GIDEON KIPLIMO KOECH</t>
  </si>
  <si>
    <t>ERNEST NDIRITU NDIRANGU</t>
  </si>
  <si>
    <t>SIMON SIMUYU NYONGESA</t>
  </si>
  <si>
    <t>JARED KALINGA MWANDUKA</t>
  </si>
  <si>
    <t>FREDRICK OTIENO OGANDA</t>
  </si>
  <si>
    <t>NISSAN VANETTE</t>
  </si>
  <si>
    <t>FAITH CHEPKEMOI KOSGEI</t>
  </si>
  <si>
    <t>HOWARD OTIENDE EMBOYWA</t>
  </si>
  <si>
    <t>DENNIS ACHIRA KIBAGENDI</t>
  </si>
  <si>
    <t>ESTHER MUTHIO MALUKI</t>
  </si>
  <si>
    <t>STEPHEN NJUGUNA</t>
  </si>
  <si>
    <t>VINCENT KIPTANUI BETT</t>
  </si>
  <si>
    <t>KEVIN CHENG'ETI MANDILA</t>
  </si>
  <si>
    <t>SIMON MATIRI MWAURA</t>
  </si>
  <si>
    <t>SARAH NEKESA SIMIYU</t>
  </si>
  <si>
    <t>KARIUKI TABITHA WANJIRU</t>
  </si>
  <si>
    <t>Machakos</t>
  </si>
  <si>
    <t>GEOFFREY WANJEMA KIMANI</t>
  </si>
  <si>
    <t>SCOLA ATABO EWOI</t>
  </si>
  <si>
    <t>NGONGA REAGAN</t>
  </si>
  <si>
    <t>KCR 165Z</t>
  </si>
  <si>
    <t>FLORENCE MUTHONI</t>
  </si>
  <si>
    <t>KDK691Y</t>
  </si>
  <si>
    <t>EDWARD MOCHIEMO AKUNGA</t>
  </si>
  <si>
    <t>KCT 441F</t>
  </si>
  <si>
    <t>FAITH ATIENO OGOLA</t>
  </si>
  <si>
    <t>KCJ 811K</t>
  </si>
  <si>
    <t>BEATRICE ADHIAMBO</t>
  </si>
  <si>
    <t>MERCEDES BENZ</t>
  </si>
  <si>
    <t>KDB 114A</t>
  </si>
  <si>
    <t>Wairimu Gathogo</t>
  </si>
  <si>
    <t>TOYOTA TOWNANCE</t>
  </si>
  <si>
    <t>KDA 251A</t>
  </si>
  <si>
    <t>ABDI MAALIM MUHUMED</t>
  </si>
  <si>
    <t>KCY 331R</t>
  </si>
  <si>
    <t>KCY 236Y</t>
  </si>
  <si>
    <t>KDC 751P</t>
  </si>
  <si>
    <t>MACHAKOS</t>
  </si>
  <si>
    <t>FRANK NYACHIO ASUTA</t>
  </si>
  <si>
    <t>EUGINE MUSEBE .</t>
  </si>
  <si>
    <t>NISSAN NOTE</t>
  </si>
  <si>
    <t>KCS 759C</t>
  </si>
  <si>
    <t>TONY MUNGIRIA</t>
  </si>
  <si>
    <t>KDB 791T</t>
  </si>
  <si>
    <t>SAMUEL MUTHOKA CHALO</t>
  </si>
  <si>
    <t>TOYOTA PRADO</t>
  </si>
  <si>
    <t>KDL 844 M</t>
  </si>
  <si>
    <t>MOHAMMED ABDI</t>
  </si>
  <si>
    <t>KDJ 723Q</t>
  </si>
  <si>
    <t>Rachel Awino Otieno</t>
  </si>
  <si>
    <t>WANJIRU MWANIKI</t>
  </si>
  <si>
    <t>MAZDA ATENZA</t>
  </si>
  <si>
    <t>KDK 093W</t>
  </si>
  <si>
    <t>JACOB NYAKAKO</t>
  </si>
  <si>
    <t>PAJERO</t>
  </si>
  <si>
    <t>KDA 398F</t>
  </si>
  <si>
    <t>WILLIAM GAKUO</t>
  </si>
  <si>
    <t>MAGDALINE WANJIKU NJUGUNA</t>
  </si>
  <si>
    <t>JARED JOMO OMONDI</t>
  </si>
  <si>
    <t>SUBARU IMREZA</t>
  </si>
  <si>
    <t>KCY 737Q</t>
  </si>
  <si>
    <t>NEVILLE KERAMA OMWENGA</t>
  </si>
  <si>
    <t>Nissan XTRAIL</t>
  </si>
  <si>
    <t>KDH 511G</t>
  </si>
  <si>
    <t>ANTONY MUCANGI WAMBUGI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</si>
</sst>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[$-14009]dd/mm/yyyy;@"/>
    <numFmt numFmtId="166" formatCode="[$-14009]dddd\,\ d\ mmmm\,\ yyyy;@"/>
    <numFmt numFmtId="167" formatCode="[$-F800]dddd\,\ mmmm\ dd\,\ yyyy"/>
    <numFmt numFmtId="168" formatCode="_ * #,##0_ ;_ * \-#,##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3F3F3F"/>
      <name val="Calibri"/>
      <family val="2"/>
      <scheme val="minor"/>
    </font>
    <font>
      <sz val="11"/>
      <color rgb="FF212529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2" borderId="1" applyNumberFormat="0" applyAlignment="0" applyProtection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0" borderId="2" xfId="0" applyBorder="1"/>
    <xf numFmtId="4" fontId="0" fillId="0" borderId="2" xfId="0" applyNumberFormat="1" applyBorder="1"/>
    <xf numFmtId="14" fontId="0" fillId="0" borderId="2" xfId="0" applyNumberFormat="1" applyBorder="1"/>
    <xf numFmtId="0" fontId="3" fillId="0" borderId="2" xfId="0" applyFont="1" applyBorder="1"/>
    <xf numFmtId="0" fontId="2" fillId="2" borderId="1" xfId="2"/>
    <xf numFmtId="164" fontId="2" fillId="2" borderId="1" xfId="2" applyNumberFormat="1"/>
    <xf numFmtId="3" fontId="2" fillId="2" borderId="1" xfId="2" applyNumberFormat="1"/>
    <xf numFmtId="10" fontId="2" fillId="2" borderId="1" xfId="2" applyNumberFormat="1"/>
    <xf numFmtId="0" fontId="2" fillId="4" borderId="1" xfId="2" applyFill="1"/>
    <xf numFmtId="164" fontId="2" fillId="4" borderId="1" xfId="2" applyNumberFormat="1" applyFill="1"/>
    <xf numFmtId="164" fontId="2" fillId="2" borderId="1" xfId="1" applyFont="1" applyFill="1" applyBorder="1"/>
    <xf numFmtId="14" fontId="3" fillId="0" borderId="0" xfId="0" applyNumberFormat="1" applyFont="1"/>
    <xf numFmtId="0" fontId="2" fillId="2" borderId="2" xfId="2" applyBorder="1"/>
    <xf numFmtId="164" fontId="2" fillId="2" borderId="2" xfId="1" applyFont="1" applyFill="1" applyBorder="1"/>
    <xf numFmtId="0" fontId="3" fillId="3" borderId="2" xfId="0" applyFont="1" applyFill="1" applyBorder="1"/>
    <xf numFmtId="0" fontId="2" fillId="2" borderId="2" xfId="1" applyNumberFormat="1" applyFont="1" applyFill="1" applyBorder="1"/>
    <xf numFmtId="0" fontId="2" fillId="0" borderId="1" xfId="2" applyFill="1"/>
    <xf numFmtId="164" fontId="2" fillId="0" borderId="1" xfId="2" applyNumberFormat="1" applyFill="1"/>
    <xf numFmtId="165" fontId="0" fillId="0" borderId="2" xfId="0" applyNumberFormat="1" applyBorder="1"/>
    <xf numFmtId="3" fontId="0" fillId="0" borderId="2" xfId="0" applyNumberFormat="1" applyBorder="1"/>
    <xf numFmtId="10" fontId="2" fillId="2" borderId="1" xfId="3" applyNumberFormat="1" applyFont="1" applyFill="1" applyBorder="1"/>
    <xf numFmtId="0" fontId="3" fillId="0" borderId="0" xfId="0" applyFont="1"/>
    <xf numFmtId="164" fontId="0" fillId="0" borderId="2" xfId="1" applyFont="1" applyBorder="1"/>
    <xf numFmtId="10" fontId="2" fillId="2" borderId="3" xfId="3" applyNumberFormat="1" applyFont="1" applyFill="1" applyBorder="1"/>
    <xf numFmtId="0" fontId="0" fillId="3" borderId="2" xfId="0" applyFill="1" applyBorder="1"/>
    <xf numFmtId="0" fontId="2" fillId="2" borderId="1" xfId="2" applyNumberFormat="1"/>
    <xf numFmtId="0" fontId="2" fillId="4" borderId="1" xfId="2" applyNumberFormat="1" applyFill="1"/>
    <xf numFmtId="164" fontId="2" fillId="2" borderId="0" xfId="1" applyFont="1" applyFill="1" applyBorder="1"/>
    <xf numFmtId="167" fontId="0" fillId="0" borderId="2" xfId="0" applyNumberFormat="1" applyBorder="1"/>
    <xf numFmtId="0" fontId="2" fillId="3" borderId="1" xfId="2" applyFill="1" applyAlignment="1">
      <alignment vertical="center" wrapText="1"/>
    </xf>
    <xf numFmtId="167" fontId="2" fillId="3" borderId="1" xfId="2" applyNumberFormat="1" applyFill="1" applyAlignment="1">
      <alignment vertical="center" wrapText="1"/>
    </xf>
    <xf numFmtId="0" fontId="2" fillId="3" borderId="5" xfId="2" applyFill="1" applyBorder="1" applyAlignment="1">
      <alignment vertical="center" wrapText="1"/>
    </xf>
    <xf numFmtId="10" fontId="2" fillId="2" borderId="5" xfId="3" applyNumberFormat="1" applyFont="1" applyFill="1" applyBorder="1"/>
    <xf numFmtId="10" fontId="2" fillId="4" borderId="5" xfId="3" applyNumberFormat="1" applyFont="1" applyFill="1" applyBorder="1"/>
    <xf numFmtId="0" fontId="2" fillId="3" borderId="2" xfId="2" applyFill="1" applyBorder="1" applyAlignment="1">
      <alignment vertical="center" wrapText="1"/>
    </xf>
    <xf numFmtId="10" fontId="2" fillId="2" borderId="2" xfId="3" applyNumberFormat="1" applyFont="1" applyFill="1" applyBorder="1"/>
    <xf numFmtId="10" fontId="2" fillId="4" borderId="2" xfId="3" applyNumberFormat="1" applyFont="1" applyFill="1" applyBorder="1"/>
    <xf numFmtId="0" fontId="2" fillId="2" borderId="2" xfId="3" applyNumberFormat="1" applyFont="1" applyFill="1" applyBorder="1"/>
    <xf numFmtId="0" fontId="2" fillId="4" borderId="2" xfId="3" applyNumberFormat="1" applyFont="1" applyFill="1" applyBorder="1"/>
    <xf numFmtId="10" fontId="0" fillId="0" borderId="2" xfId="3" applyNumberFormat="1" applyFont="1" applyBorder="1"/>
    <xf numFmtId="0" fontId="4" fillId="3" borderId="2" xfId="2" applyFont="1" applyFill="1" applyBorder="1" applyAlignment="1">
      <alignment vertical="center" wrapText="1"/>
    </xf>
    <xf numFmtId="164" fontId="2" fillId="4" borderId="2" xfId="3" applyNumberFormat="1" applyFont="1" applyFill="1" applyBorder="1"/>
    <xf numFmtId="0" fontId="0" fillId="3" borderId="0" xfId="0" applyFill="1"/>
    <xf numFmtId="14" fontId="2" fillId="3" borderId="1" xfId="2" applyNumberFormat="1" applyFill="1" applyAlignment="1">
      <alignment vertical="center" wrapText="1"/>
    </xf>
    <xf numFmtId="14" fontId="2" fillId="3" borderId="5" xfId="2" applyNumberFormat="1" applyFill="1" applyBorder="1" applyAlignment="1">
      <alignment vertical="center" wrapText="1"/>
    </xf>
    <xf numFmtId="14" fontId="2" fillId="3" borderId="0" xfId="2" applyNumberFormat="1" applyFill="1" applyBorder="1" applyAlignment="1">
      <alignment vertical="center" wrapText="1"/>
    </xf>
    <xf numFmtId="0" fontId="0" fillId="0" borderId="9" xfId="0" applyBorder="1"/>
    <xf numFmtId="0" fontId="0" fillId="0" borderId="2" xfId="0" applyBorder="1" applyAlignment="1">
      <alignment wrapText="1"/>
    </xf>
    <xf numFmtId="0" fontId="0" fillId="0" borderId="11" xfId="0" applyBorder="1"/>
    <xf numFmtId="0" fontId="0" fillId="0" borderId="6" xfId="0" applyBorder="1"/>
    <xf numFmtId="165" fontId="3" fillId="0" borderId="2" xfId="0" applyNumberFormat="1" applyFont="1" applyBorder="1"/>
    <xf numFmtId="164" fontId="3" fillId="0" borderId="2" xfId="1" applyFont="1" applyBorder="1" applyAlignment="1"/>
    <xf numFmtId="164" fontId="0" fillId="0" borderId="2" xfId="1" applyFont="1" applyBorder="1" applyAlignment="1"/>
    <xf numFmtId="164" fontId="0" fillId="0" borderId="2" xfId="1" applyFont="1" applyBorder="1" applyAlignment="1">
      <alignment horizontal="right"/>
    </xf>
    <xf numFmtId="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9" xfId="0" applyFont="1" applyBorder="1" applyAlignment="1">
      <alignment horizontal="left"/>
    </xf>
    <xf numFmtId="0" fontId="0" fillId="0" borderId="10" xfId="0" applyBorder="1" applyAlignment="1">
      <alignment horizontal="left"/>
    </xf>
    <xf numFmtId="164" fontId="0" fillId="0" borderId="7" xfId="1" applyFont="1" applyBorder="1" applyAlignment="1"/>
    <xf numFmtId="164" fontId="0" fillId="0" borderId="7" xfId="1" applyFont="1" applyBorder="1" applyAlignment="1">
      <alignment horizontal="right"/>
    </xf>
    <xf numFmtId="0" fontId="0" fillId="0" borderId="6" xfId="0" applyBorder="1" applyAlignment="1">
      <alignment horizontal="left"/>
    </xf>
    <xf numFmtId="4" fontId="7" fillId="0" borderId="2" xfId="2" applyNumberFormat="1" applyFont="1" applyFill="1" applyBorder="1" applyAlignment="1"/>
    <xf numFmtId="164" fontId="7" fillId="0" borderId="2" xfId="1" applyFont="1" applyFill="1" applyBorder="1" applyAlignment="1"/>
    <xf numFmtId="164" fontId="0" fillId="0" borderId="2" xfId="0" applyNumberFormat="1" applyBorder="1"/>
    <xf numFmtId="4" fontId="1" fillId="0" borderId="2" xfId="2" applyNumberFormat="1" applyFont="1" applyFill="1" applyBorder="1" applyAlignment="1"/>
    <xf numFmtId="164" fontId="0" fillId="0" borderId="8" xfId="1" applyFont="1" applyBorder="1" applyAlignment="1"/>
    <xf numFmtId="0" fontId="1" fillId="0" borderId="2" xfId="0" applyFont="1" applyBorder="1"/>
    <xf numFmtId="0" fontId="3" fillId="5" borderId="2" xfId="0" applyFont="1" applyFill="1" applyBorder="1"/>
    <xf numFmtId="164" fontId="3" fillId="5" borderId="2" xfId="1" applyFont="1" applyFill="1" applyBorder="1"/>
    <xf numFmtId="164" fontId="3" fillId="5" borderId="2" xfId="0" applyNumberFormat="1" applyFont="1" applyFill="1" applyBorder="1"/>
    <xf numFmtId="10" fontId="3" fillId="5" borderId="2" xfId="3" applyNumberFormat="1" applyFont="1" applyFill="1" applyBorder="1"/>
    <xf numFmtId="164" fontId="3" fillId="5" borderId="8" xfId="1" applyFont="1" applyFill="1" applyBorder="1" applyAlignment="1">
      <alignment horizontal="center"/>
    </xf>
    <xf numFmtId="164" fontId="3" fillId="5" borderId="2" xfId="3" applyNumberFormat="1" applyFont="1" applyFill="1" applyBorder="1"/>
    <xf numFmtId="4" fontId="0" fillId="0" borderId="7" xfId="0" applyNumberFormat="1" applyBorder="1"/>
    <xf numFmtId="3" fontId="0" fillId="0" borderId="7" xfId="0" applyNumberFormat="1" applyBorder="1"/>
    <xf numFmtId="4" fontId="5" fillId="0" borderId="2" xfId="0" applyNumberFormat="1" applyFont="1" applyBorder="1"/>
    <xf numFmtId="4" fontId="0" fillId="0" borderId="11" xfId="0" applyNumberFormat="1" applyBorder="1"/>
    <xf numFmtId="165" fontId="3" fillId="0" borderId="9" xfId="0" applyNumberFormat="1" applyFont="1" applyBorder="1"/>
    <xf numFmtId="0" fontId="0" fillId="0" borderId="8" xfId="0" applyBorder="1"/>
    <xf numFmtId="164" fontId="3" fillId="3" borderId="2" xfId="1" applyFont="1" applyFill="1" applyBorder="1"/>
    <xf numFmtId="0" fontId="7" fillId="0" borderId="2" xfId="0" applyFont="1" applyBorder="1"/>
    <xf numFmtId="0" fontId="2" fillId="6" borderId="1" xfId="2" applyFill="1"/>
    <xf numFmtId="0" fontId="3" fillId="6" borderId="0" xfId="0" applyFont="1" applyFill="1"/>
    <xf numFmtId="164" fontId="3" fillId="6" borderId="0" xfId="0" applyNumberFormat="1" applyFont="1" applyFill="1"/>
    <xf numFmtId="164" fontId="2" fillId="6" borderId="1" xfId="1" applyFont="1" applyFill="1" applyBorder="1"/>
    <xf numFmtId="164" fontId="2" fillId="6" borderId="1" xfId="2" applyNumberFormat="1" applyFill="1"/>
    <xf numFmtId="0" fontId="3" fillId="6" borderId="2" xfId="0" applyFont="1" applyFill="1" applyBorder="1"/>
    <xf numFmtId="0" fontId="2" fillId="6" borderId="1" xfId="2" applyFill="1" applyAlignment="1">
      <alignment wrapText="1"/>
    </xf>
    <xf numFmtId="0" fontId="2" fillId="6" borderId="1" xfId="2" applyNumberFormat="1" applyFill="1"/>
    <xf numFmtId="10" fontId="2" fillId="6" borderId="1" xfId="2" applyNumberFormat="1" applyFill="1"/>
    <xf numFmtId="10" fontId="0" fillId="6" borderId="2" xfId="3" applyNumberFormat="1" applyFont="1" applyFill="1" applyBorder="1"/>
    <xf numFmtId="0" fontId="0" fillId="6" borderId="2" xfId="0" applyFill="1" applyBorder="1"/>
    <xf numFmtId="0" fontId="2" fillId="6" borderId="2" xfId="2" applyFill="1" applyBorder="1"/>
    <xf numFmtId="0" fontId="2" fillId="6" borderId="2" xfId="2" applyFill="1" applyBorder="1" applyAlignment="1">
      <alignment wrapText="1"/>
    </xf>
    <xf numFmtId="164" fontId="2" fillId="2" borderId="2" xfId="2" applyNumberFormat="1" applyBorder="1"/>
    <xf numFmtId="164" fontId="2" fillId="6" borderId="2" xfId="2" applyNumberFormat="1" applyFill="1" applyBorder="1"/>
    <xf numFmtId="0" fontId="2" fillId="0" borderId="2" xfId="2" applyFill="1" applyBorder="1"/>
    <xf numFmtId="164" fontId="2" fillId="0" borderId="2" xfId="2" applyNumberFormat="1" applyFill="1" applyBorder="1"/>
    <xf numFmtId="1" fontId="2" fillId="2" borderId="2" xfId="2" applyNumberFormat="1" applyBorder="1"/>
    <xf numFmtId="10" fontId="2" fillId="2" borderId="2" xfId="2" applyNumberFormat="1" applyBorder="1"/>
    <xf numFmtId="0" fontId="2" fillId="2" borderId="2" xfId="2" applyNumberFormat="1" applyBorder="1"/>
    <xf numFmtId="3" fontId="2" fillId="2" borderId="2" xfId="2" applyNumberFormat="1" applyBorder="1"/>
    <xf numFmtId="14" fontId="2" fillId="2" borderId="2" xfId="2" applyNumberFormat="1" applyBorder="1"/>
    <xf numFmtId="0" fontId="0" fillId="6" borderId="2" xfId="0" applyFill="1" applyBorder="1" applyAlignment="1">
      <alignment wrapText="1"/>
    </xf>
    <xf numFmtId="0" fontId="2" fillId="6" borderId="2" xfId="2" applyNumberFormat="1" applyFill="1" applyBorder="1"/>
    <xf numFmtId="10" fontId="2" fillId="6" borderId="2" xfId="2" applyNumberFormat="1" applyFill="1" applyBorder="1"/>
    <xf numFmtId="164" fontId="2" fillId="6" borderId="2" xfId="1" applyFont="1" applyFill="1" applyBorder="1"/>
    <xf numFmtId="164" fontId="2" fillId="0" borderId="2" xfId="1" applyFont="1" applyFill="1" applyBorder="1"/>
    <xf numFmtId="166" fontId="2" fillId="2" borderId="2" xfId="2" applyNumberFormat="1" applyBorder="1"/>
    <xf numFmtId="0" fontId="2" fillId="6" borderId="2" xfId="2" applyFill="1" applyBorder="1" applyAlignment="1">
      <alignment horizontal="center"/>
    </xf>
    <xf numFmtId="164" fontId="1" fillId="0" borderId="2" xfId="1" applyFont="1" applyFill="1" applyBorder="1" applyAlignment="1"/>
    <xf numFmtId="4" fontId="0" fillId="0" borderId="2" xfId="2" applyNumberFormat="1" applyFont="1" applyFill="1" applyBorder="1" applyAlignment="1"/>
    <xf numFmtId="0" fontId="2" fillId="6" borderId="6" xfId="2" applyFill="1" applyBorder="1" applyAlignment="1">
      <alignment horizontal="center" wrapText="1"/>
    </xf>
    <xf numFmtId="0" fontId="2" fillId="6" borderId="7" xfId="2" applyFill="1" applyBorder="1" applyAlignment="1">
      <alignment horizontal="center" wrapText="1"/>
    </xf>
    <xf numFmtId="0" fontId="2" fillId="6" borderId="8" xfId="2" applyFill="1" applyBorder="1" applyAlignment="1">
      <alignment horizontal="center" wrapText="1"/>
    </xf>
    <xf numFmtId="164" fontId="1" fillId="0" borderId="12" xfId="1" applyFont="1" applyBorder="1" applyAlignment="1"/>
    <xf numFmtId="0" fontId="0" fillId="0" borderId="9" xfId="0" applyBorder="1" applyAlignment="1">
      <alignment horizontal="left"/>
    </xf>
    <xf numFmtId="164" fontId="0" fillId="0" borderId="7" xfId="1" applyFont="1" applyBorder="1" applyAlignment="1">
      <alignment horizontal="left"/>
    </xf>
    <xf numFmtId="164" fontId="0" fillId="0" borderId="11" xfId="1" applyFont="1" applyBorder="1" applyAlignment="1">
      <alignment horizontal="left"/>
    </xf>
    <xf numFmtId="0" fontId="3" fillId="0" borderId="6" xfId="0" applyFont="1" applyBorder="1"/>
    <xf numFmtId="14" fontId="0" fillId="0" borderId="6" xfId="0" applyNumberFormat="1" applyBorder="1"/>
    <xf numFmtId="0" fontId="3" fillId="0" borderId="13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4" xfId="0" applyBorder="1" applyAlignment="1">
      <alignment horizontal="left"/>
    </xf>
    <xf numFmtId="0" fontId="2" fillId="6" borderId="2" xfId="2" applyFill="1" applyBorder="1" applyAlignment="1">
      <alignment horizontal="center" wrapText="1"/>
    </xf>
    <xf numFmtId="0" fontId="2" fillId="6" borderId="4" xfId="2" applyFill="1" applyBorder="1" applyAlignment="1">
      <alignment horizontal="center"/>
    </xf>
    <xf numFmtId="14" fontId="8" fillId="0" borderId="2" xfId="2" applyNumberFormat="1" applyFont="1" applyFill="1" applyBorder="1"/>
    <xf numFmtId="168" fontId="2" fillId="6" borderId="1" xfId="2" applyNumberFormat="1" applyFill="1"/>
    <xf numFmtId="164" fontId="2" fillId="2" borderId="5" xfId="2" applyNumberFormat="1" applyBorder="1"/>
    <xf numFmtId="0" fontId="2" fillId="2" borderId="15" xfId="2" applyBorder="1"/>
    <xf numFmtId="164" fontId="2" fillId="0" borderId="16" xfId="2" applyNumberFormat="1" applyFill="1" applyBorder="1"/>
    <xf numFmtId="164" fontId="2" fillId="2" borderId="15" xfId="2" applyNumberFormat="1" applyBorder="1"/>
    <xf numFmtId="164" fontId="2" fillId="6" borderId="15" xfId="1" applyFont="1" applyFill="1" applyBorder="1"/>
    <xf numFmtId="0" fontId="3" fillId="6" borderId="8" xfId="0" applyFont="1" applyFill="1" applyBorder="1"/>
    <xf numFmtId="0" fontId="2" fillId="6" borderId="15" xfId="2" applyFill="1" applyBorder="1" applyAlignment="1">
      <alignment wrapText="1"/>
    </xf>
    <xf numFmtId="0" fontId="2" fillId="2" borderId="16" xfId="2" applyBorder="1"/>
    <xf numFmtId="164" fontId="2" fillId="2" borderId="16" xfId="2" applyNumberFormat="1" applyBorder="1"/>
    <xf numFmtId="164" fontId="2" fillId="2" borderId="17" xfId="2" applyNumberFormat="1" applyBorder="1"/>
    <xf numFmtId="164" fontId="2" fillId="0" borderId="9" xfId="2" applyNumberFormat="1" applyFill="1" applyBorder="1"/>
    <xf numFmtId="0" fontId="2" fillId="2" borderId="18" xfId="2" applyBorder="1"/>
    <xf numFmtId="0" fontId="2" fillId="2" borderId="3" xfId="2" applyBorder="1"/>
    <xf numFmtId="164" fontId="2" fillId="2" borderId="3" xfId="2" applyNumberFormat="1" applyBorder="1"/>
    <xf numFmtId="0" fontId="2" fillId="2" borderId="3" xfId="2" applyNumberFormat="1" applyBorder="1"/>
    <xf numFmtId="164" fontId="2" fillId="2" borderId="3" xfId="1" applyFont="1" applyFill="1" applyBorder="1"/>
    <xf numFmtId="164" fontId="0" fillId="0" borderId="6" xfId="1" applyFont="1" applyBorder="1"/>
    <xf numFmtId="4" fontId="0" fillId="0" borderId="6" xfId="0" applyNumberFormat="1" applyBorder="1"/>
    <xf numFmtId="164" fontId="2" fillId="6" borderId="15" xfId="2" applyNumberFormat="1" applyFill="1" applyBorder="1"/>
    <xf numFmtId="164" fontId="2" fillId="2" borderId="15" xfId="1" applyFont="1" applyFill="1" applyBorder="1"/>
    <xf numFmtId="10" fontId="2" fillId="0" borderId="2" xfId="3" applyNumberFormat="1" applyFont="1" applyFill="1" applyBorder="1"/>
    <xf numFmtId="0" fontId="3" fillId="0" borderId="8" xfId="0" applyFont="1" applyBorder="1" applyAlignment="1">
      <alignment horizontal="left"/>
    </xf>
    <xf numFmtId="0" fontId="0" fillId="0" borderId="2" xfId="0" applyFill="1" applyBorder="1"/>
    <xf numFmtId="0" fontId="3" fillId="5" borderId="6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Output" xfId="2" builtinId="21"/>
    <cellStyle name="Percent" xfId="3" builtinId="5"/>
  </cellStyles>
  <dxfs count="1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DAILY CALL CENTER AGENT  PERFOMANCE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'DAILY SALES '!$A$26:$A$37</c:f>
              <c:strCache>
                <c:ptCount val="12"/>
                <c:pt idx="0">
                  <c:v>Brian Oduor</c:v>
                </c:pt>
                <c:pt idx="1">
                  <c:v>Beverly Muvao</c:v>
                </c:pt>
                <c:pt idx="2">
                  <c:v>Moses Geoffrey</c:v>
                </c:pt>
                <c:pt idx="3">
                  <c:v>Faith Njeri</c:v>
                </c:pt>
                <c:pt idx="4">
                  <c:v>Corazon Checkoff</c:v>
                </c:pt>
                <c:pt idx="5">
                  <c:v>Evelyn Angaywa</c:v>
                </c:pt>
                <c:pt idx="6">
                  <c:v>John Paul</c:v>
                </c:pt>
                <c:pt idx="7">
                  <c:v>Macline Gati</c:v>
                </c:pt>
                <c:pt idx="8">
                  <c:v>Christine Oira</c:v>
                </c:pt>
                <c:pt idx="9">
                  <c:v>Monicah Chepchirchir</c:v>
                </c:pt>
                <c:pt idx="10">
                  <c:v>Thomas Onyikwa</c:v>
                </c:pt>
                <c:pt idx="11">
                  <c:v>Ivy Atieno</c:v>
                </c:pt>
              </c:strCache>
            </c:strRef>
          </c:cat>
          <c:val>
            <c:numRef>
              <c:f>'DAILY SALES '!$D$26:$D$37</c:f>
              <c:numCache>
                <c:formatCode>_ * #,##0.00_ ;_ * \-#,##0.00_ ;_ * "-"??_ ;_ @_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302500</c:v>
                </c:pt>
                <c:pt idx="3">
                  <c:v>160000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300000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A-41F3-B09F-B7013AAA73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83175455"/>
        <c:axId val="983176287"/>
      </c:barChart>
      <c:catAx>
        <c:axId val="983175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176287"/>
        <c:crosses val="autoZero"/>
        <c:auto val="1"/>
        <c:lblAlgn val="ctr"/>
        <c:lblOffset val="100"/>
        <c:noMultiLvlLbl val="0"/>
      </c:catAx>
      <c:valAx>
        <c:axId val="98317628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98317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TEAM LEADERS  WEEKLY ACHIEVED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03267506000252"/>
          <c:y val="0.12965967985334381"/>
          <c:w val="0.84792454419133434"/>
          <c:h val="0.834259964002290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'WEEKLY SALES'!$D$59</c:f>
              <c:strCache>
                <c:ptCount val="1"/>
                <c:pt idx="0">
                  <c:v>TOTAL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'WEEKLY SALES'!$A$60:$A$62</c:f>
              <c:strCache>
                <c:ptCount val="3"/>
                <c:pt idx="0">
                  <c:v>Faith Njeri</c:v>
                </c:pt>
                <c:pt idx="1">
                  <c:v>Macline Gati</c:v>
                </c:pt>
                <c:pt idx="2">
                  <c:v>Brian Oduor</c:v>
                </c:pt>
              </c:strCache>
            </c:strRef>
          </c:cat>
          <c:val>
            <c:numRef>
              <c:f>'WEEKLY SALES'!$D$60:$D$62</c:f>
              <c:numCache>
                <c:formatCode>_ * #,##0.00_ ;_ * \-#,##0.00_ ;_ * "-"??_ ;_ @_ </c:formatCode>
                <c:ptCount val="3"/>
                <c:pt idx="0">
                  <c:v>1539009</c:v>
                </c:pt>
                <c:pt idx="1">
                  <c:v>1310000</c:v>
                </c:pt>
                <c:pt idx="2">
                  <c:v>1975500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A-4F30-A023-0CF834B81C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513380032"/>
        <c:axId val="513381696"/>
      </c:barChart>
      <c:catAx>
        <c:axId val="513380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81696"/>
        <c:crosses val="autoZero"/>
        <c:auto val="1"/>
        <c:lblAlgn val="ctr"/>
        <c:lblOffset val="100"/>
        <c:noMultiLvlLbl val="0"/>
      </c:catAx>
      <c:valAx>
        <c:axId val="5133816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51338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BABRA MBULA-VALUATIONS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067-4477-91E7-1C20C8067E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46523568"/>
        <c:axId val="1546519248"/>
      </c:barChart>
      <c:catAx>
        <c:axId val="154652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519248"/>
        <c:crosses val="autoZero"/>
        <c:auto val="1"/>
        <c:lblAlgn val="ctr"/>
        <c:lblOffset val="100"/>
        <c:noMultiLvlLbl val="0"/>
      </c:catAx>
      <c:valAx>
        <c:axId val="15465192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4652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BABRA MBULA-LEADS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31</c:v>
                </c:pt>
                <c:pt idx="1">
                  <c:v>24</c:v>
                </c:pt>
                <c:pt idx="2">
                  <c:v>20</c:v>
                </c:pt>
                <c:pt idx="3">
                  <c:v>13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01B4-4F37-9C67-B66A745079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36528"/>
        <c:axId val="1196430288"/>
      </c:barChart>
      <c:catAx>
        <c:axId val="119643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30288"/>
        <c:crosses val="autoZero"/>
        <c:auto val="1"/>
        <c:lblAlgn val="ctr"/>
        <c:lblOffset val="100"/>
        <c:noMultiLvlLbl val="0"/>
      </c:catAx>
      <c:valAx>
        <c:axId val="11964302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3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Sharleen Vulifa-SALES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71D-43A5-9BBF-BFE795F2AC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46568688"/>
        <c:axId val="1546551888"/>
      </c:barChart>
      <c:catAx>
        <c:axId val="154656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551888"/>
        <c:crosses val="autoZero"/>
        <c:auto val="1"/>
        <c:lblAlgn val="ctr"/>
        <c:lblOffset val="100"/>
        <c:noMultiLvlLbl val="0"/>
      </c:catAx>
      <c:valAx>
        <c:axId val="15465518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4656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Sharleen Vulifa-VALUATIONS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A41-43FF-B4C2-783E782C52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17116208"/>
        <c:axId val="717117648"/>
      </c:lineChart>
      <c:catAx>
        <c:axId val="71711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17648"/>
        <c:crosses val="autoZero"/>
        <c:auto val="1"/>
        <c:lblAlgn val="ctr"/>
        <c:lblOffset val="100"/>
        <c:noMultiLvlLbl val="0"/>
      </c:catAx>
      <c:valAx>
        <c:axId val="7171176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1711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Sharleen Vulifa-LEADS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23</c:v>
                </c:pt>
                <c:pt idx="1">
                  <c:v>39</c:v>
                </c:pt>
                <c:pt idx="2">
                  <c:v>28</c:v>
                </c:pt>
                <c:pt idx="3">
                  <c:v>30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B50B-4430-8330-159F8CD868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787536"/>
        <c:axId val="1236788016"/>
      </c:barChart>
      <c:catAx>
        <c:axId val="123678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88016"/>
        <c:crosses val="autoZero"/>
        <c:auto val="1"/>
        <c:lblAlgn val="ctr"/>
        <c:lblOffset val="100"/>
        <c:noMultiLvlLbl val="0"/>
      </c:catAx>
      <c:valAx>
        <c:axId val="12367880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8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Joyce Anyango-SALES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532-47EA-A6A2-BCA53D791F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677136"/>
        <c:axId val="1236681456"/>
      </c:barChart>
      <c:catAx>
        <c:axId val="123667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81456"/>
        <c:crosses val="autoZero"/>
        <c:auto val="1"/>
        <c:lblAlgn val="ctr"/>
        <c:lblOffset val="100"/>
        <c:noMultiLvlLbl val="0"/>
      </c:catAx>
      <c:valAx>
        <c:axId val="12366814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67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Joyce Anyango-VALUATIONS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D7F-4EAB-B16B-70E05C6EFF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39888"/>
        <c:axId val="1196453808"/>
      </c:barChart>
      <c:catAx>
        <c:axId val="119643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53808"/>
        <c:crosses val="autoZero"/>
        <c:auto val="1"/>
        <c:lblAlgn val="ctr"/>
        <c:lblOffset val="100"/>
        <c:noMultiLvlLbl val="0"/>
      </c:catAx>
      <c:valAx>
        <c:axId val="11964538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3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Joyce Anyango-LEADS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248-425D-BD05-6DD73BDE2D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776016"/>
        <c:axId val="1236778416"/>
      </c:barChart>
      <c:catAx>
        <c:axId val="123677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78416"/>
        <c:crosses val="autoZero"/>
        <c:auto val="1"/>
        <c:lblAlgn val="ctr"/>
        <c:lblOffset val="100"/>
        <c:noMultiLvlLbl val="0"/>
      </c:catAx>
      <c:valAx>
        <c:axId val="12367784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7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Alice Wacharo-SALES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2DD-4D24-B83B-5F2AC30BBF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716976"/>
        <c:axId val="1236708816"/>
      </c:barChart>
      <c:catAx>
        <c:axId val="123671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08816"/>
        <c:crosses val="autoZero"/>
        <c:auto val="1"/>
        <c:lblAlgn val="ctr"/>
        <c:lblOffset val="100"/>
        <c:noMultiLvlLbl val="0"/>
      </c:catAx>
      <c:valAx>
        <c:axId val="12367088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1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Alice Wacharo- 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177-4DCC-8DC2-0EF36E0C9F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683856"/>
        <c:axId val="1236670416"/>
      </c:barChart>
      <c:catAx>
        <c:axId val="123668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70416"/>
        <c:crosses val="autoZero"/>
        <c:auto val="1"/>
        <c:lblAlgn val="ctr"/>
        <c:lblOffset val="100"/>
        <c:noMultiLvlLbl val="0"/>
      </c:catAx>
      <c:valAx>
        <c:axId val="12366704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68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MONTH TO DATE CALL CENTER AGENT  PERFOMANCE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 TO DATE '!$A$27:$A$38</c:f>
              <c:strCache>
                <c:ptCount val="12"/>
                <c:pt idx="0">
                  <c:v>Brian Oduor</c:v>
                </c:pt>
                <c:pt idx="1">
                  <c:v>Beverly Muvao</c:v>
                </c:pt>
                <c:pt idx="2">
                  <c:v>Moses Geoffrey</c:v>
                </c:pt>
                <c:pt idx="3">
                  <c:v>Faith Njeri</c:v>
                </c:pt>
                <c:pt idx="4">
                  <c:v>Corazon Checkoff</c:v>
                </c:pt>
                <c:pt idx="5">
                  <c:v>Evelyn Angaywa</c:v>
                </c:pt>
                <c:pt idx="6">
                  <c:v>John Paul</c:v>
                </c:pt>
                <c:pt idx="7">
                  <c:v>Macline Gati</c:v>
                </c:pt>
                <c:pt idx="8">
                  <c:v>Christine Oira</c:v>
                </c:pt>
                <c:pt idx="9">
                  <c:v>Monicah Chepchirchir</c:v>
                </c:pt>
                <c:pt idx="10">
                  <c:v>Thomas Onyikwa</c:v>
                </c:pt>
                <c:pt idx="11">
                  <c:v>Ivy Atieno</c:v>
                </c:pt>
              </c:strCache>
            </c:strRef>
          </c:cat>
          <c:val>
            <c:numRef>
              <c:f>'MONTH TO DATE '!$D$27:$D$38</c:f>
              <c:numCache>
                <c:formatCode>_ * #,##0.00_ ;_ * \-#,##0.00_ ;_ * "-"??_ ;_ @_ </c:formatCode>
                <c:ptCount val="12"/>
                <c:pt idx="0">
                  <c:v>1890000</c:v>
                </c:pt>
                <c:pt idx="1">
                  <c:v>293000</c:v>
                </c:pt>
                <c:pt idx="2">
                  <c:v>302500</c:v>
                </c:pt>
                <c:pt idx="3">
                  <c:v>435000</c:v>
                </c:pt>
                <c:pt idx="4">
                  <c:v>365500</c:v>
                </c:pt>
                <c:pt idx="5">
                  <c:v>738509</c:v>
                </c:pt>
                <c:pt idx="6">
                  <c:v>0</c:v>
                </c:pt>
                <c:pt idx="7">
                  <c:v>800000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7-49CE-998C-8A121785B6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83175455"/>
        <c:axId val="983176287"/>
      </c:barChart>
      <c:catAx>
        <c:axId val="983175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176287"/>
        <c:crosses val="autoZero"/>
        <c:auto val="1"/>
        <c:lblAlgn val="ctr"/>
        <c:lblOffset val="100"/>
        <c:noMultiLvlLbl val="0"/>
      </c:catAx>
      <c:valAx>
        <c:axId val="98317628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98317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Alice Wacharo-LEADS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12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7C45-4730-BD54-AFC9F10145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771696"/>
        <c:axId val="1236761616"/>
      </c:barChart>
      <c:catAx>
        <c:axId val="123677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61616"/>
        <c:crosses val="autoZero"/>
        <c:auto val="1"/>
        <c:lblAlgn val="ctr"/>
        <c:lblOffset val="100"/>
        <c:noMultiLvlLbl val="0"/>
      </c:catAx>
      <c:valAx>
        <c:axId val="12367616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7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JOSEPH KAMAU-SALES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BE8-424C-8869-3559EB0634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27408"/>
        <c:axId val="1196421648"/>
      </c:barChart>
      <c:catAx>
        <c:axId val="119642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21648"/>
        <c:crosses val="autoZero"/>
        <c:auto val="1"/>
        <c:lblAlgn val="ctr"/>
        <c:lblOffset val="100"/>
        <c:noMultiLvlLbl val="0"/>
      </c:catAx>
      <c:valAx>
        <c:axId val="11964216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2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JOSEPH KAMAU-VALUATIONS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818-4732-B060-134ADBD569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98095936"/>
        <c:axId val="1198104576"/>
      </c:lineChart>
      <c:catAx>
        <c:axId val="119809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04576"/>
        <c:crosses val="autoZero"/>
        <c:auto val="1"/>
        <c:lblAlgn val="ctr"/>
        <c:lblOffset val="100"/>
        <c:noMultiLvlLbl val="0"/>
      </c:catAx>
      <c:valAx>
        <c:axId val="11981045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809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JOSEPH KAMAU-LEADS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22B4-4742-BB9E-1218155363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705936"/>
        <c:axId val="1236697776"/>
      </c:barChart>
      <c:catAx>
        <c:axId val="123670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97776"/>
        <c:crosses val="autoZero"/>
        <c:auto val="1"/>
        <c:lblAlgn val="ctr"/>
        <c:lblOffset val="100"/>
        <c:noMultiLvlLbl val="0"/>
      </c:catAx>
      <c:valAx>
        <c:axId val="12366977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0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Jackline Namunyak-SALES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609-4D0A-AC32-F47FD49ACD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7115248"/>
        <c:axId val="717101328"/>
      </c:barChart>
      <c:catAx>
        <c:axId val="71711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01328"/>
        <c:crosses val="autoZero"/>
        <c:auto val="1"/>
        <c:lblAlgn val="ctr"/>
        <c:lblOffset val="100"/>
        <c:noMultiLvlLbl val="0"/>
      </c:catAx>
      <c:valAx>
        <c:axId val="7171013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1711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Jackline Namunyak-VALUATIONS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A13-4CDA-8C63-C22084C6A9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95253168"/>
        <c:axId val="1395258928"/>
      </c:lineChart>
      <c:catAx>
        <c:axId val="139525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58928"/>
        <c:crosses val="autoZero"/>
        <c:auto val="1"/>
        <c:lblAlgn val="ctr"/>
        <c:lblOffset val="100"/>
        <c:noMultiLvlLbl val="0"/>
      </c:catAx>
      <c:valAx>
        <c:axId val="13952589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25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Jackline Namunyak-LEADS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5781-4017-A2EC-3399D466F3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773136"/>
        <c:axId val="1236767376"/>
      </c:barChart>
      <c:catAx>
        <c:axId val="123677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67376"/>
        <c:crosses val="autoZero"/>
        <c:auto val="1"/>
        <c:lblAlgn val="ctr"/>
        <c:lblOffset val="100"/>
        <c:noMultiLvlLbl val="0"/>
      </c:catAx>
      <c:valAx>
        <c:axId val="12367673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7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'DAY TO ACHIEVEMENT '!$A$36</c:f>
              <c:strCache>
                <c:ptCount val="1"/>
                <c:pt idx="0">
                  <c:v>CALL CENTER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'DAY TO ACHIEVEMENT '!$B$2:$I$2</c:f>
              <c:strCache>
                <c:ptCount val="8"/>
                <c:pt idx="0">
                  <c:v>Monday, June 5, 2023</c:v>
                </c:pt>
                <c:pt idx="1">
                  <c:v>Tuesday, June 6, 2023</c:v>
                </c:pt>
                <c:pt idx="2">
                  <c:v>Wednesday, June 7, 2023</c:v>
                </c:pt>
                <c:pt idx="3">
                  <c:v>Thursday, June 8, 2023</c:v>
                </c:pt>
                <c:pt idx="4">
                  <c:v>Friday, June 9, 2023</c:v>
                </c:pt>
                <c:pt idx="5">
                  <c:v>Saturday, June 10, 2023</c:v>
                </c:pt>
                <c:pt idx="6">
                  <c:v>Sunday, June 11, 2023</c:v>
                </c:pt>
                <c:pt idx="7">
                  <c:v>WEEKLY TOTAL</c:v>
                </c:pt>
              </c:strCache>
            </c:strRef>
          </c:cat>
          <c:val>
            <c:numRef>
              <c:f>'DAY TO ACHIEVEMENT '!$B$36:$I$36</c:f>
              <c:numCache>
                <c:formatCode>_ * #,##0.00_ ;_ * \-#,##0.00_ ;_ * "-"??_ ;_ @_ 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48-40A4-B1B6-6EB7CA4A0D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66516112"/>
        <c:axId val="566515280"/>
      </c:barChart>
      <c:catAx>
        <c:axId val="56651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515280"/>
        <c:crosses val="autoZero"/>
        <c:auto val="1"/>
        <c:lblAlgn val="ctr"/>
        <c:lblOffset val="100"/>
        <c:noMultiLvlLbl val="0"/>
      </c:catAx>
      <c:valAx>
        <c:axId val="5665152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56651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MONTHLY'!$A$2</c:f>
              <c:strCache>
                <c:ptCount val="1"/>
                <c:pt idx="0">
                  <c:v>Faith Njeri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MONTHLY'!$B$2:$Z$2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B-4B04-A432-E94A681507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09363232"/>
        <c:axId val="809365728"/>
      </c:lineChart>
      <c:dateAx>
        <c:axId val="809363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65728"/>
        <c:crosses val="autoZero"/>
        <c:auto val="1"/>
        <c:lblOffset val="100"/>
        <c:baseTimeUnit val="days"/>
      </c:dateAx>
      <c:valAx>
        <c:axId val="8093657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80936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MONTHLY'!$A$3</c:f>
              <c:strCache>
                <c:ptCount val="1"/>
                <c:pt idx="0">
                  <c:v>Cecilia Wanderi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MONTHLY'!$B$3:$Z$3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0-4835-933A-8E6281C0BD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75553823"/>
        <c:axId val="1975554239"/>
      </c:lineChart>
      <c:dateAx>
        <c:axId val="19755538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54239"/>
        <c:crosses val="autoZero"/>
        <c:auto val="1"/>
        <c:lblOffset val="100"/>
        <c:baseTimeUnit val="days"/>
      </c:dateAx>
      <c:valAx>
        <c:axId val="197555423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97555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BRANCH DISBURSEMENTS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 TO DATE '!$A$2:$A$14</c:f>
              <c:strCache>
                <c:ptCount val="13"/>
                <c:pt idx="0">
                  <c:v>PENSION</c:v>
                </c:pt>
                <c:pt idx="1">
                  <c:v>THIKA</c:v>
                </c:pt>
                <c:pt idx="2">
                  <c:v>MOMBASA</c:v>
                </c:pt>
                <c:pt idx="3">
                  <c:v>KITENGELA</c:v>
                </c:pt>
                <c:pt idx="4">
                  <c:v>NAKURU</c:v>
                </c:pt>
                <c:pt idx="5">
                  <c:v>ELDORET</c:v>
                </c:pt>
                <c:pt idx="6">
                  <c:v>TRADE CENTER</c:v>
                </c:pt>
                <c:pt idx="7">
                  <c:v>ECOBANK</c:v>
                </c:pt>
                <c:pt idx="8">
                  <c:v>Machakos</c:v>
                </c:pt>
                <c:pt idx="9">
                  <c:v>HOMABAY</c:v>
                </c:pt>
                <c:pt idx="10">
                  <c:v>VOI</c:v>
                </c:pt>
                <c:pt idx="11">
                  <c:v>KISUMU</c:v>
                </c:pt>
                <c:pt idx="12">
                  <c:v>KITUI</c:v>
                </c:pt>
              </c:strCache>
            </c:strRef>
          </c:cat>
          <c:val>
            <c:numRef>
              <c:f>'MONTH TO DATE '!$D$2:$D$14</c:f>
              <c:numCache>
                <c:formatCode>_ * #,##0.00_ ;_ * \-#,##0.00_ ;_ * "-"??_ ;_ @_ </c:formatCode>
                <c:ptCount val="13"/>
                <c:pt idx="0">
                  <c:v>2896800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1380000</c:v>
                </c:pt>
                <c:pt idx="7">
                  <c:v>0</c:v>
                </c:pt>
                <c:pt idx="8">
                  <c:v>37709</c:v>
                </c:pt>
                <c:pt idx="9">
                  <c:v>0</c:v>
                </c:pt>
                <c:pt idx="10">
                  <c:v>0</c:v>
                </c:pt>
                <c:pt idx="11">
                  <c:v>510000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7-4553-9BF4-278323DAD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41514751"/>
        <c:axId val="1941512671"/>
      </c:barChart>
      <c:catAx>
        <c:axId val="194151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12671"/>
        <c:crosses val="autoZero"/>
        <c:auto val="1"/>
        <c:lblAlgn val="ctr"/>
        <c:lblOffset val="100"/>
        <c:noMultiLvlLbl val="0"/>
      </c:catAx>
      <c:valAx>
        <c:axId val="19415126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94151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MONTHLY'!$A$4</c:f>
              <c:strCache>
                <c:ptCount val="1"/>
                <c:pt idx="0">
                  <c:v>Corazon Nyangala (Check Off)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MONTHLY'!$B$4:$Z$4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2-418C-AD72-486FDF038E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16040831"/>
        <c:axId val="1116041247"/>
      </c:lineChart>
      <c:dateAx>
        <c:axId val="11160408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041247"/>
        <c:crosses val="autoZero"/>
        <c:auto val="1"/>
        <c:lblOffset val="100"/>
        <c:baseTimeUnit val="days"/>
      </c:dateAx>
      <c:valAx>
        <c:axId val="11160412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11604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MONTHLY'!$A$5</c:f>
              <c:strCache>
                <c:ptCount val="1"/>
                <c:pt idx="0">
                  <c:v>David Otieno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MONTHLY'!$B$5:$Z$5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A4-4784-8AE1-3E8096160C7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71917007"/>
        <c:axId val="1171915759"/>
      </c:lineChart>
      <c:dateAx>
        <c:axId val="11719170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15759"/>
        <c:crosses val="autoZero"/>
        <c:auto val="1"/>
        <c:lblOffset val="100"/>
        <c:baseTimeUnit val="days"/>
      </c:dateAx>
      <c:valAx>
        <c:axId val="117191575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17191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MONTHLY'!$A$6</c:f>
              <c:strCache>
                <c:ptCount val="1"/>
                <c:pt idx="0">
                  <c:v>Joyce Wachira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MONTHLY'!$B$6:$Z$6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0-4340-BD90-A0AFF8AC7F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10376880"/>
        <c:axId val="1610377840"/>
      </c:lineChart>
      <c:dateAx>
        <c:axId val="1610376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377840"/>
        <c:crosses val="autoZero"/>
        <c:auto val="1"/>
        <c:lblOffset val="100"/>
        <c:baseTimeUnit val="days"/>
      </c:dateAx>
      <c:valAx>
        <c:axId val="161037784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61037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MONTHLY'!$A$7</c:f>
              <c:strCache>
                <c:ptCount val="1"/>
                <c:pt idx="0">
                  <c:v>Rehema Nerima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MONTHLY'!$B$7:$Z$7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B-4626-B179-9139DD6257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5567472"/>
        <c:axId val="1735546832"/>
      </c:lineChart>
      <c:dateAx>
        <c:axId val="17355674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546832"/>
        <c:crosses val="autoZero"/>
        <c:auto val="1"/>
        <c:lblOffset val="100"/>
        <c:baseTimeUnit val="days"/>
      </c:dateAx>
      <c:valAx>
        <c:axId val="17355468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73556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MONTHLY'!$A$8</c:f>
              <c:strCache>
                <c:ptCount val="1"/>
                <c:pt idx="0">
                  <c:v>Macline Gati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MONTHLY'!$B$8:$Z$8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B-4800-94C2-A3005E3C52B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5563152"/>
        <c:axId val="1735548752"/>
      </c:lineChart>
      <c:dateAx>
        <c:axId val="17355631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548752"/>
        <c:crosses val="autoZero"/>
        <c:auto val="1"/>
        <c:lblOffset val="100"/>
        <c:baseTimeUnit val="days"/>
      </c:dateAx>
      <c:valAx>
        <c:axId val="17355487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73556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MONTHLY'!$A$9</c:f>
              <c:strCache>
                <c:ptCount val="1"/>
                <c:pt idx="0">
                  <c:v>Darell Manyobe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MONTHLY'!$B$9:$Z$9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0C-41BA-A44D-38B4CD585D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5556432"/>
        <c:axId val="1735556912"/>
      </c:lineChart>
      <c:dateAx>
        <c:axId val="1735556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556912"/>
        <c:crosses val="autoZero"/>
        <c:auto val="1"/>
        <c:lblOffset val="100"/>
        <c:baseTimeUnit val="days"/>
      </c:dateAx>
      <c:valAx>
        <c:axId val="17355569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73555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MONTHLY'!$A$10</c:f>
              <c:strCache>
                <c:ptCount val="1"/>
                <c:pt idx="0">
                  <c:v>Victoria Sayianka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MONTHLY'!$B$10:$Z$10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5B-410A-9F6B-7860C5E650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5554992"/>
        <c:axId val="1735558832"/>
      </c:lineChart>
      <c:dateAx>
        <c:axId val="17355549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558832"/>
        <c:crosses val="autoZero"/>
        <c:auto val="1"/>
        <c:lblOffset val="100"/>
        <c:baseTimeUnit val="days"/>
      </c:dateAx>
      <c:valAx>
        <c:axId val="17355588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73555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MONTHLY'!$A$11</c:f>
              <c:strCache>
                <c:ptCount val="1"/>
                <c:pt idx="0">
                  <c:v>Felix Agweli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MONTHLY'!$B$11:$Z$11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3-4A94-8532-F5D0E2C56E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5529072"/>
        <c:axId val="1735532912"/>
      </c:lineChart>
      <c:dateAx>
        <c:axId val="17355290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532912"/>
        <c:crosses val="autoZero"/>
        <c:auto val="1"/>
        <c:lblOffset val="100"/>
        <c:baseTimeUnit val="days"/>
      </c:dateAx>
      <c:valAx>
        <c:axId val="173553291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73552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MONTHLY'!$A$12</c:f>
              <c:strCache>
                <c:ptCount val="1"/>
                <c:pt idx="0">
                  <c:v>Evelyn Angaywa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MONTHLY'!$B$12:$Z$12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4-468C-80F1-344F8F4EC5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5545872"/>
        <c:axId val="1735546352"/>
      </c:lineChart>
      <c:dateAx>
        <c:axId val="17355458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546352"/>
        <c:crosses val="autoZero"/>
        <c:auto val="1"/>
        <c:lblOffset val="100"/>
        <c:baseTimeUnit val="days"/>
      </c:dateAx>
      <c:valAx>
        <c:axId val="1735546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73554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MONTHLY'!$A$13</c:f>
              <c:strCache>
                <c:ptCount val="1"/>
                <c:pt idx="0">
                  <c:v>John Paul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MONTHLY'!$B$13:$Z$13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B3-4233-86B7-A2BC7AA431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5533392"/>
        <c:axId val="1735531472"/>
      </c:lineChart>
      <c:dateAx>
        <c:axId val="17355333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531472"/>
        <c:crosses val="autoZero"/>
        <c:auto val="1"/>
        <c:lblOffset val="100"/>
        <c:baseTimeUnit val="days"/>
      </c:dateAx>
      <c:valAx>
        <c:axId val="17355314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73553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DISBURSEMENT PER  SOURCE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 TO DATE '!$F$2:$F$8</c:f>
              <c:strCache>
                <c:ptCount val="7"/>
                <c:pt idx="0">
                  <c:v>WEBSITE</c:v>
                </c:pt>
                <c:pt idx="1">
                  <c:v>TV ADVERT</c:v>
                </c:pt>
                <c:pt idx="2">
                  <c:v>FOLLOW UP</c:v>
                </c:pt>
                <c:pt idx="3">
                  <c:v>REFERRAL</c:v>
                </c:pt>
                <c:pt idx="4">
                  <c:v>BILL BOARD</c:v>
                </c:pt>
                <c:pt idx="5">
                  <c:v>INBOUND</c:v>
                </c:pt>
                <c:pt idx="6">
                  <c:v>SHORT-CODE</c:v>
                </c:pt>
              </c:strCache>
            </c:strRef>
          </c:cat>
          <c:val>
            <c:numRef>
              <c:f>'MONTH TO DATE '!$I$2:$I$8</c:f>
              <c:numCache>
                <c:formatCode>_ * #,##0.00_ ;_ * \-#,##0.00_ ;_ * "-"??_ ;_ @_ </c:formatCode>
                <c:ptCount val="7"/>
                <c:pt idx="0">
                  <c:v>1002709</c:v>
                </c:pt>
                <c:pt idx="1">
                  <c:v>941300</c:v>
                </c:pt>
                <c:pt idx="2">
                  <c:v>2880500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5-4CB4-B01C-FA4FCC6D40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41531807"/>
        <c:axId val="1941533471"/>
      </c:barChart>
      <c:catAx>
        <c:axId val="194153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33471"/>
        <c:crosses val="autoZero"/>
        <c:auto val="1"/>
        <c:lblAlgn val="ctr"/>
        <c:lblOffset val="100"/>
        <c:noMultiLvlLbl val="0"/>
      </c:catAx>
      <c:valAx>
        <c:axId val="19415334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94153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MONTHLY'!$A$14</c:f>
              <c:strCache>
                <c:ptCount val="1"/>
                <c:pt idx="0">
                  <c:v>susan Yala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MONTHLY'!$B$14:$Z$14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8D-4FA9-9B2D-72CD3E0CE2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5514672"/>
        <c:axId val="1735507472"/>
      </c:lineChart>
      <c:dateAx>
        <c:axId val="1735514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507472"/>
        <c:crosses val="autoZero"/>
        <c:auto val="1"/>
        <c:lblOffset val="100"/>
        <c:baseTimeUnit val="days"/>
      </c:dateAx>
      <c:valAx>
        <c:axId val="17355074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73551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MONTHLY'!$A$15</c:f>
              <c:strCache>
                <c:ptCount val="1"/>
                <c:pt idx="0">
                  <c:v>Nancy Muthoni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MONTHLY'!$B$15:$Z$15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C8-4AFA-A1EC-8729571EB63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5526192"/>
        <c:axId val="1735536272"/>
      </c:lineChart>
      <c:dateAx>
        <c:axId val="17355261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536272"/>
        <c:crosses val="autoZero"/>
        <c:auto val="1"/>
        <c:lblOffset val="100"/>
        <c:baseTimeUnit val="days"/>
      </c:dateAx>
      <c:valAx>
        <c:axId val="17355362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73552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MONTHLY'!$A$16</c:f>
              <c:strCache>
                <c:ptCount val="1"/>
                <c:pt idx="0">
                  <c:v>Maureen Swaleh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MONTHLY'!$B$16:$Z$16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2B-4B78-AA30-DB449CF77B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2114016"/>
        <c:axId val="1982101056"/>
      </c:lineChart>
      <c:dateAx>
        <c:axId val="1982114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101056"/>
        <c:crosses val="autoZero"/>
        <c:auto val="1"/>
        <c:lblOffset val="100"/>
        <c:baseTimeUnit val="days"/>
      </c:dateAx>
      <c:valAx>
        <c:axId val="19821010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98211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MONTHLY'!$A$17</c:f>
              <c:strCache>
                <c:ptCount val="1"/>
                <c:pt idx="0">
                  <c:v>Monicah Chepchirchir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MONTHLY'!$B$17:$Z$17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D6-4CE5-B2F3-75ED58DBC8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2080896"/>
        <c:axId val="1982090016"/>
      </c:lineChart>
      <c:dateAx>
        <c:axId val="19820808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090016"/>
        <c:crosses val="autoZero"/>
        <c:auto val="1"/>
        <c:lblOffset val="100"/>
        <c:baseTimeUnit val="days"/>
      </c:dateAx>
      <c:valAx>
        <c:axId val="19820900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98208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MONTHLY'!$A$18</c:f>
              <c:strCache>
                <c:ptCount val="1"/>
                <c:pt idx="0">
                  <c:v>BABRA MBULA(INACTIVE)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MONTHLY'!$B$18:$Z$18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D-4BDD-94D2-3F03606B26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2103456"/>
        <c:axId val="1982106336"/>
      </c:lineChart>
      <c:dateAx>
        <c:axId val="1982103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106336"/>
        <c:crosses val="autoZero"/>
        <c:auto val="1"/>
        <c:lblOffset val="100"/>
        <c:baseTimeUnit val="days"/>
      </c:dateAx>
      <c:valAx>
        <c:axId val="19821063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98210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MONTHLY'!$A$19</c:f>
              <c:strCache>
                <c:ptCount val="1"/>
                <c:pt idx="0">
                  <c:v>Rebecca Mwende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MONTHLY'!$B$19:$Z$19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78-4293-8134-98AF1F8364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2081376"/>
        <c:axId val="1982069856"/>
      </c:lineChart>
      <c:dateAx>
        <c:axId val="1982081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069856"/>
        <c:crosses val="autoZero"/>
        <c:auto val="1"/>
        <c:lblOffset val="100"/>
        <c:baseTimeUnit val="days"/>
      </c:dateAx>
      <c:valAx>
        <c:axId val="19820698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98208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MONTHLY'!$A$20</c:f>
              <c:strCache>
                <c:ptCount val="1"/>
                <c:pt idx="0">
                  <c:v>Sharleen Vulifa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MONTHLY'!$B$20:$Z$20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40-438B-A1BB-8521323522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2083776"/>
        <c:axId val="1982097696"/>
      </c:lineChart>
      <c:dateAx>
        <c:axId val="19820837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097696"/>
        <c:crosses val="autoZero"/>
        <c:auto val="1"/>
        <c:lblOffset val="100"/>
        <c:baseTimeUnit val="days"/>
      </c:dateAx>
      <c:valAx>
        <c:axId val="19820976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98208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MONTHLY'!$A$21</c:f>
              <c:strCache>
                <c:ptCount val="1"/>
                <c:pt idx="0">
                  <c:v>Tom Momanyi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MONTHLY'!$B$21:$Z$21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AB-4880-B57B-9ACC103057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5517072"/>
        <c:axId val="1735531952"/>
      </c:lineChart>
      <c:dateAx>
        <c:axId val="17355170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531952"/>
        <c:crosses val="autoZero"/>
        <c:auto val="1"/>
        <c:lblOffset val="100"/>
        <c:baseTimeUnit val="days"/>
      </c:dateAx>
      <c:valAx>
        <c:axId val="17355319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73551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MONTHLY'!$A$22</c:f>
              <c:strCache>
                <c:ptCount val="1"/>
                <c:pt idx="0">
                  <c:v>Valerie Hope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MONTHLY'!$B$22:$Z$22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18-487D-8BD6-1BA91D14FD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2099616"/>
        <c:axId val="1982114496"/>
      </c:lineChart>
      <c:dateAx>
        <c:axId val="19820996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114496"/>
        <c:crosses val="autoZero"/>
        <c:auto val="1"/>
        <c:lblOffset val="100"/>
        <c:baseTimeUnit val="days"/>
      </c:dateAx>
      <c:valAx>
        <c:axId val="19821144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98209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MONTHLY'!$A$23</c:f>
              <c:strCache>
                <c:ptCount val="1"/>
                <c:pt idx="0">
                  <c:v>Brian Oduor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MONTHLY'!$B$23:$Z$23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6F-4F37-A7A9-69C3DA56A4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2112576"/>
        <c:axId val="1982123136"/>
      </c:lineChart>
      <c:dateAx>
        <c:axId val="19821125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123136"/>
        <c:crosses val="autoZero"/>
        <c:auto val="1"/>
        <c:lblOffset val="100"/>
        <c:baseTimeUnit val="days"/>
      </c:dateAx>
      <c:valAx>
        <c:axId val="19821231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98211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PER PRODUCT DISBURSEMENT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 TO DATE '!$K$2:$K$8</c:f>
              <c:strCache>
                <c:ptCount val="7"/>
                <c:pt idx="0">
                  <c:v>Logbook loan</c:v>
                </c:pt>
                <c:pt idx="1">
                  <c:v>Asset finance</c:v>
                </c:pt>
                <c:pt idx="2">
                  <c:v>salary checkoff</c:v>
                </c:pt>
                <c:pt idx="3">
                  <c:v>Titledeed Loan</c:v>
                </c:pt>
                <c:pt idx="4">
                  <c:v>INSURANCE</c:v>
                </c:pt>
                <c:pt idx="5">
                  <c:v>Unsecured</c:v>
                </c:pt>
                <c:pt idx="6">
                  <c:v>Weekend loan</c:v>
                </c:pt>
              </c:strCache>
            </c:strRef>
          </c:cat>
          <c:val>
            <c:numRef>
              <c:f>'MONTH TO DATE '!$N$2:$N$8</c:f>
              <c:numCache>
                <c:formatCode>_ * #,##0.00_ ;_ * \-#,##0.00_ ;_ * "-"??_ ;_ @_ </c:formatCode>
                <c:ptCount val="7"/>
                <c:pt idx="0">
                  <c:v>3248000</c:v>
                </c:pt>
                <c:pt idx="1">
                  <c:v>0</c:v>
                </c:pt>
                <c:pt idx="2">
                  <c:v>866300</c:v>
                </c:pt>
                <c:pt idx="3">
                  <c:v>0</c:v>
                </c:pt>
                <c:pt idx="4">
                  <c:v>75209</c:v>
                </c:pt>
                <c:pt idx="5">
                  <c:v>0</c:v>
                </c:pt>
                <c:pt idx="6">
                  <c:v>635000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3E-4572-94FA-26E850E7D3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385454863"/>
        <c:axId val="1385455279"/>
      </c:barChart>
      <c:catAx>
        <c:axId val="1385454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455279"/>
        <c:crosses val="autoZero"/>
        <c:auto val="1"/>
        <c:lblAlgn val="ctr"/>
        <c:lblOffset val="100"/>
        <c:noMultiLvlLbl val="0"/>
      </c:catAx>
      <c:valAx>
        <c:axId val="138545527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38545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MONTHLY'!$A$24</c:f>
              <c:strCache>
                <c:ptCount val="1"/>
                <c:pt idx="0">
                  <c:v>Sharon Wambui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MONTHLY'!$B$24:$Z$24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B-414A-B7DD-63C4C82B90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5519952"/>
        <c:axId val="1735528112"/>
      </c:lineChart>
      <c:dateAx>
        <c:axId val="1735519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528112"/>
        <c:crosses val="autoZero"/>
        <c:auto val="1"/>
        <c:lblOffset val="100"/>
        <c:baseTimeUnit val="days"/>
      </c:dateAx>
      <c:valAx>
        <c:axId val="17355281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7355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MONTHLY'!$A$25</c:f>
              <c:strCache>
                <c:ptCount val="1"/>
                <c:pt idx="0">
                  <c:v>Kenneth Musyoka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MONTHLY'!$B$25:$Z$25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F7-4B31-BCB4-E79D06FCCD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5568432"/>
        <c:axId val="1735570352"/>
      </c:lineChart>
      <c:dateAx>
        <c:axId val="1735568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570352"/>
        <c:crosses val="autoZero"/>
        <c:auto val="1"/>
        <c:lblOffset val="100"/>
        <c:baseTimeUnit val="days"/>
      </c:dateAx>
      <c:valAx>
        <c:axId val="17355703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73556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MONTHLY'!$A$26</c:f>
              <c:strCache>
                <c:ptCount val="1"/>
                <c:pt idx="0">
                  <c:v>Maurice Okumu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MONTHLY'!$B$26:$Z$26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F-49E9-83A6-96A8157079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10383600"/>
        <c:axId val="1610378320"/>
      </c:lineChart>
      <c:dateAx>
        <c:axId val="1610383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378320"/>
        <c:crosses val="autoZero"/>
        <c:auto val="1"/>
        <c:lblOffset val="100"/>
        <c:baseTimeUnit val="days"/>
      </c:dateAx>
      <c:valAx>
        <c:axId val="16103783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61038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MONTHLY'!$A$27</c:f>
              <c:strCache>
                <c:ptCount val="1"/>
                <c:pt idx="0">
                  <c:v>Jackline Namunyak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MONTHLY'!$B$27:$Z$27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0-4DCD-BC6B-8FC4AEAF78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17515264"/>
        <c:axId val="2017524384"/>
      </c:lineChart>
      <c:dateAx>
        <c:axId val="20175152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524384"/>
        <c:crosses val="autoZero"/>
        <c:auto val="1"/>
        <c:lblOffset val="100"/>
        <c:baseTimeUnit val="days"/>
      </c:dateAx>
      <c:valAx>
        <c:axId val="20175243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201751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MONTHLY'!$A$28</c:f>
              <c:strCache>
                <c:ptCount val="1"/>
                <c:pt idx="0">
                  <c:v>Rodgers Luvaha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MONTHLY'!$B$28:$Z$28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39-4DAA-8686-906C982B53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17517664"/>
        <c:axId val="2017521984"/>
      </c:lineChart>
      <c:dateAx>
        <c:axId val="20175176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521984"/>
        <c:crosses val="autoZero"/>
        <c:auto val="1"/>
        <c:lblOffset val="100"/>
        <c:baseTimeUnit val="days"/>
      </c:dateAx>
      <c:valAx>
        <c:axId val="20175219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201751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MONTHLY'!$A$29</c:f>
              <c:strCache>
                <c:ptCount val="1"/>
                <c:pt idx="0">
                  <c:v>Lucy OGETO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MONTHLY'!$B$29:$Z$29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9-44D4-A659-6D5F94C89C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17530144"/>
        <c:axId val="2017521504"/>
      </c:lineChart>
      <c:dateAx>
        <c:axId val="20175301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521504"/>
        <c:crosses val="autoZero"/>
        <c:auto val="1"/>
        <c:lblOffset val="100"/>
        <c:baseTimeUnit val="days"/>
      </c:dateAx>
      <c:valAx>
        <c:axId val="20175215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201753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MONTHLY'!$A$30</c:f>
              <c:strCache>
                <c:ptCount val="1"/>
                <c:pt idx="0">
                  <c:v>Celestine Mulati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MONTHLY'!$B$30:$Z$30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76-414A-8980-E0C1A7CE47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2088096"/>
        <c:axId val="1982081856"/>
      </c:lineChart>
      <c:dateAx>
        <c:axId val="19820880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081856"/>
        <c:crosses val="autoZero"/>
        <c:auto val="1"/>
        <c:lblOffset val="100"/>
        <c:baseTimeUnit val="days"/>
      </c:dateAx>
      <c:valAx>
        <c:axId val="19820818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98208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MONTHLY'!$A$31</c:f>
              <c:strCache>
                <c:ptCount val="1"/>
                <c:pt idx="0">
                  <c:v>Alpha Aguko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MONTHLY'!$B$31:$Z$31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5-4E9C-BAAE-39EFD6229E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17535904"/>
        <c:axId val="2017514304"/>
      </c:lineChart>
      <c:dateAx>
        <c:axId val="20175359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514304"/>
        <c:crosses val="autoZero"/>
        <c:auto val="1"/>
        <c:lblOffset val="100"/>
        <c:baseTimeUnit val="days"/>
      </c:dateAx>
      <c:valAx>
        <c:axId val="20175143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201753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MONTHLY'!$A$32</c:f>
              <c:strCache>
                <c:ptCount val="1"/>
                <c:pt idx="0">
                  <c:v>Joseph Kamau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MONTHLY'!$B$32:$Z$32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7-481B-B970-03A56E8C0A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17518624"/>
        <c:axId val="2017538784"/>
      </c:lineChart>
      <c:dateAx>
        <c:axId val="2017518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538784"/>
        <c:crosses val="autoZero"/>
        <c:auto val="1"/>
        <c:lblOffset val="100"/>
        <c:baseTimeUnit val="days"/>
      </c:dateAx>
      <c:valAx>
        <c:axId val="20175387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201751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MONTHLY'!$A$33</c:f>
              <c:strCache>
                <c:ptCount val="1"/>
                <c:pt idx="0">
                  <c:v>THOMAS ONYIKWA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'SALES MONTHLY'!$B$1:$Z$1</c:f>
              <c:numCache>
                <c:formatCode>m/d/yyyy</c:formatCode>
                <c:ptCount val="25"/>
                <c:pt idx="0">
                  <c:v>45072</c:v>
                </c:pt>
                <c:pt idx="1">
                  <c:v>45073</c:v>
                </c:pt>
                <c:pt idx="2">
                  <c:v>45075</c:v>
                </c:pt>
                <c:pt idx="3">
                  <c:v>45076</c:v>
                </c:pt>
                <c:pt idx="4">
                  <c:v>45077</c:v>
                </c:pt>
                <c:pt idx="5">
                  <c:v>45079</c:v>
                </c:pt>
                <c:pt idx="6">
                  <c:v>45080</c:v>
                </c:pt>
                <c:pt idx="7">
                  <c:v>45082</c:v>
                </c:pt>
                <c:pt idx="8">
                  <c:v>45083</c:v>
                </c:pt>
                <c:pt idx="9">
                  <c:v>45084</c:v>
                </c:pt>
                <c:pt idx="10">
                  <c:v>45085</c:v>
                </c:pt>
                <c:pt idx="11">
                  <c:v>45086</c:v>
                </c:pt>
                <c:pt idx="12">
                  <c:v>45087</c:v>
                </c:pt>
                <c:pt idx="13">
                  <c:v>45089</c:v>
                </c:pt>
                <c:pt idx="14">
                  <c:v>45090</c:v>
                </c:pt>
                <c:pt idx="15">
                  <c:v>45091</c:v>
                </c:pt>
                <c:pt idx="16">
                  <c:v>45092</c:v>
                </c:pt>
                <c:pt idx="17">
                  <c:v>45093</c:v>
                </c:pt>
                <c:pt idx="18">
                  <c:v>45094</c:v>
                </c:pt>
                <c:pt idx="19">
                  <c:v>45096</c:v>
                </c:pt>
                <c:pt idx="20">
                  <c:v>45097</c:v>
                </c:pt>
                <c:pt idx="21">
                  <c:v>45098</c:v>
                </c:pt>
                <c:pt idx="22">
                  <c:v>45099</c:v>
                </c:pt>
                <c:pt idx="23">
                  <c:v>45100</c:v>
                </c:pt>
                <c:pt idx="24">
                  <c:v>45101</c:v>
                </c:pt>
              </c:numCache>
            </c:numRef>
          </c:cat>
          <c:val>
            <c:numRef>
              <c:f>'SALES MONTHLY'!$B$33:$Z$33</c:f>
              <c:numCache>
                <c:formatCode>_ * #,##0.00_ ;_ * \-#,##0.00_ ;_ * "-"??_ ;_ @_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AC-4DC6-869B-4C4B0ECDADA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2081376"/>
        <c:axId val="1982089056"/>
      </c:lineChart>
      <c:dateAx>
        <c:axId val="1982081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089056"/>
        <c:crosses val="autoZero"/>
        <c:auto val="1"/>
        <c:lblOffset val="100"/>
        <c:baseTimeUnit val="days"/>
      </c:dateAx>
      <c:valAx>
        <c:axId val="19820890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98208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DAILY CALL CENTER SALES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6194306780213313E-2"/>
          <c:y val="7.1132319701967595E-2"/>
          <c:w val="0.98188182005353097"/>
          <c:h val="0.79701219234128728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'MONTH TO DATE '!$A$42:$A$72</c15:sqref>
                  </c15:fullRef>
                </c:ext>
              </c:extLst>
              <c:f>'MONTH TO DATE '!$A$42:$A$63</c:f>
              <c:numCache>
                <c:formatCode>[$-14009]dddd\,\ d\ mmmm\,\ yyyy;@</c:formatCode>
                <c:ptCount val="22"/>
                <c:pt idx="0">
                  <c:v>45494</c:v>
                </c:pt>
                <c:pt idx="1">
                  <c:v>45495</c:v>
                </c:pt>
                <c:pt idx="2">
                  <c:v>45496</c:v>
                </c:pt>
                <c:pt idx="3">
                  <c:v>45497</c:v>
                </c:pt>
                <c:pt idx="4">
                  <c:v>45498</c:v>
                </c:pt>
                <c:pt idx="5">
                  <c:v>45499</c:v>
                </c:pt>
                <c:pt idx="6">
                  <c:v>45500</c:v>
                </c:pt>
                <c:pt idx="7">
                  <c:v>45501</c:v>
                </c:pt>
                <c:pt idx="8">
                  <c:v>45502</c:v>
                </c:pt>
                <c:pt idx="9">
                  <c:v>45503</c:v>
                </c:pt>
                <c:pt idx="10">
                  <c:v>45504</c:v>
                </c:pt>
                <c:pt idx="11">
                  <c:v>45505</c:v>
                </c:pt>
                <c:pt idx="12">
                  <c:v>45506</c:v>
                </c:pt>
                <c:pt idx="13">
                  <c:v>45507</c:v>
                </c:pt>
                <c:pt idx="14">
                  <c:v>45508</c:v>
                </c:pt>
                <c:pt idx="15">
                  <c:v>45509</c:v>
                </c:pt>
                <c:pt idx="16">
                  <c:v>45510</c:v>
                </c:pt>
                <c:pt idx="17">
                  <c:v>45511</c:v>
                </c:pt>
                <c:pt idx="18">
                  <c:v>45512</c:v>
                </c:pt>
                <c:pt idx="19">
                  <c:v>45513</c:v>
                </c:pt>
                <c:pt idx="20">
                  <c:v>45514</c:v>
                </c:pt>
                <c:pt idx="21">
                  <c:v>45515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'MONTH TO DATE '!$F$42:$F$72</c15:sqref>
                  </c15:fullRef>
                </c:ext>
              </c:extLst>
              <c:f>'MONTH TO DATE '!$F$42:$F$63</c:f>
              <c:numCache>
                <c:formatCode>0.00%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3-4C4E-A9BA-6AE75F0AF0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80776559"/>
        <c:axId val="1380779055"/>
      </c:barChart>
      <c:dateAx>
        <c:axId val="138077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[$-14009]dddd\,\ d\ mmmm\,\ yyyy;@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779055"/>
        <c:crosses val="autoZero"/>
        <c:auto val="1"/>
        <c:lblOffset val="100"/>
        <c:baseTimeUnit val="days"/>
      </c:dateAx>
      <c:valAx>
        <c:axId val="138077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38077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CALL CENTER YEAR TO DATE SALES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PRODUCTIVITY'!$B$58:$L$58</c:f>
              <c:strCache>
                <c:ptCount val="6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</c:strCache>
            </c:strRef>
          </c:cat>
          <c:val>
            <c:numRef>
              <c:f>'YEARLY PRODUCTIVITY'!$B$74:$L$74</c:f>
              <c:numCache>
                <c:formatCode>_ * #,##0.00_ ;_ * \-#,##0.00_ ;_ * "-"??_ ;_ @_ </c:formatCode>
                <c:ptCount val="6"/>
                <c:pt idx="0">
                  <c:v>27463228</c:v>
                </c:pt>
                <c:pt idx="1">
                  <c:v>30324561</c:v>
                </c:pt>
                <c:pt idx="2">
                  <c:v>16515948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21-4F16-B2AF-8936E977A33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31286400"/>
        <c:axId val="531277664"/>
      </c:lineChart>
      <c:catAx>
        <c:axId val="53128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77664"/>
        <c:crosses val="autoZero"/>
        <c:auto val="1"/>
        <c:lblAlgn val="ctr"/>
        <c:lblOffset val="100"/>
        <c:noMultiLvlLbl val="0"/>
      </c:catAx>
      <c:valAx>
        <c:axId val="5312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8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25" r="0.25" t="0.75" header="0.3" footer="0.3"/>
    <c:pageSetup paperSize="9" orientation="landscape"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'YEARLY PRODUCTIVITY'!$A$2</c:f>
              <c:strCache>
                <c:ptCount val="1"/>
                <c:pt idx="0">
                  <c:v>Alpha Aguko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PRODUCTIVITY'!$P$2:$Z$2</c:f>
              <c:numCache>
                <c:formatCode>0.00%</c:formatCode>
                <c:ptCount val="11"/>
                <c:pt idx="0">
                  <c:v>0.62080000000000002</c:v>
                </c:pt>
                <c:pt idx="1">
                  <c:v>1.3131999999999999</c:v>
                </c:pt>
                <c:pt idx="2">
                  <c:v>0</c:v>
                </c:pt>
                <c:pt idx="3">
                  <c:v>0.23200000000000001</c:v>
                </c:pt>
                <c:pt idx="4">
                  <c:v>0.4</c:v>
                </c:pt>
                <c:pt idx="5">
                  <c:v>0.10108</c:v>
                </c:pt>
                <c:pt idx="6">
                  <c:v>0.34460000000000002</c:v>
                </c:pt>
                <c:pt idx="7">
                  <c:v>0.10184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1-44A0-BF35-F2B3294347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98955071"/>
        <c:axId val="498942591"/>
      </c:lineChart>
      <c:catAx>
        <c:axId val="498955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942591"/>
        <c:crosses val="autoZero"/>
        <c:auto val="1"/>
        <c:lblAlgn val="ctr"/>
        <c:lblOffset val="100"/>
        <c:noMultiLvlLbl val="0"/>
      </c:catAx>
      <c:valAx>
        <c:axId val="4989425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498955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'YEARLY PRODUCTIVITY'!$A$3</c:f>
              <c:strCache>
                <c:ptCount val="1"/>
                <c:pt idx="0">
                  <c:v>Beverly Muvao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PRODUCTIVITY'!$P$3:$Z$3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0.12636</c:v>
                </c:pt>
                <c:pt idx="6">
                  <c:v>0.09</c:v>
                </c:pt>
                <c:pt idx="7">
                  <c:v>0.24079999999999999</c:v>
                </c:pt>
                <c:pt idx="8">
                  <c:v>0.1172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E-470C-AB5E-7DAA252AB9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947663"/>
        <c:axId val="20948079"/>
      </c:lineChart>
      <c:catAx>
        <c:axId val="2094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8079"/>
        <c:crosses val="autoZero"/>
        <c:auto val="1"/>
        <c:lblAlgn val="ctr"/>
        <c:lblOffset val="100"/>
        <c:noMultiLvlLbl val="0"/>
      </c:catAx>
      <c:valAx>
        <c:axId val="209480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20947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'YEARLY PRODUCTIVITY'!$A$4</c:f>
              <c:strCache>
                <c:ptCount val="1"/>
                <c:pt idx="0">
                  <c:v>Brandy Akello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PRODUCTIVITY'!$P$4:$Z$4</c:f>
              <c:numCache>
                <c:formatCode>0.00%</c:formatCode>
                <c:ptCount val="11"/>
                <c:pt idx="0">
                  <c:v>2.4E-2</c:v>
                </c:pt>
                <c:pt idx="1">
                  <c:v>0.1</c:v>
                </c:pt>
                <c:pt idx="2">
                  <c:v>8.1199999999999994E-2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4D-4BC0-8547-FA2F2009DA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950991"/>
        <c:axId val="20951823"/>
      </c:lineChart>
      <c:catAx>
        <c:axId val="2095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1823"/>
        <c:crosses val="autoZero"/>
        <c:auto val="1"/>
        <c:lblAlgn val="ctr"/>
        <c:lblOffset val="100"/>
        <c:noMultiLvlLbl val="0"/>
      </c:catAx>
      <c:valAx>
        <c:axId val="2095182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2095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'YEARLY PRODUCTIVITY'!$A$5</c:f>
              <c:strCache>
                <c:ptCount val="1"/>
                <c:pt idx="0">
                  <c:v>Brian Oduor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PRODUCTIVITY'!$P$5:$Z$5</c:f>
              <c:numCache>
                <c:formatCode>0.00%</c:formatCode>
                <c:ptCount val="11"/>
                <c:pt idx="0">
                  <c:v>0</c:v>
                </c:pt>
                <c:pt idx="1">
                  <c:v>0.98280000000000001</c:v>
                </c:pt>
                <c:pt idx="2">
                  <c:v>1.2891496</c:v>
                </c:pt>
                <c:pt idx="3">
                  <c:v>0.85119279999999997</c:v>
                </c:pt>
                <c:pt idx="4">
                  <c:v>0.4597232</c:v>
                </c:pt>
                <c:pt idx="5">
                  <c:v>0.41496</c:v>
                </c:pt>
                <c:pt idx="6">
                  <c:v>0.62678999999999996</c:v>
                </c:pt>
                <c:pt idx="7">
                  <c:v>0.40935919999999998</c:v>
                </c:pt>
                <c:pt idx="8">
                  <c:v>0.75600000000000001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9-4CD1-8759-11C9CB70853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54280175"/>
        <c:axId val="254270191"/>
      </c:lineChart>
      <c:catAx>
        <c:axId val="25428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70191"/>
        <c:crosses val="autoZero"/>
        <c:auto val="1"/>
        <c:lblAlgn val="ctr"/>
        <c:lblOffset val="100"/>
        <c:noMultiLvlLbl val="0"/>
      </c:catAx>
      <c:valAx>
        <c:axId val="2542701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25428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'YEARLY PRODUCTIVITY'!$A$6</c:f>
              <c:strCache>
                <c:ptCount val="1"/>
                <c:pt idx="0">
                  <c:v>Cecilia Wanderi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PRODUCTIVITY'!$P$6:$Z$6</c:f>
              <c:numCache>
                <c:formatCode>0.00%</c:formatCode>
                <c:ptCount val="11"/>
                <c:pt idx="0">
                  <c:v>0.33624466666666669</c:v>
                </c:pt>
                <c:pt idx="1">
                  <c:v>0.71544466666666662</c:v>
                </c:pt>
                <c:pt idx="2">
                  <c:v>0.51</c:v>
                </c:pt>
                <c:pt idx="3">
                  <c:v>0.91444000000000003</c:v>
                </c:pt>
                <c:pt idx="4">
                  <c:v>0.52666666666666662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64-4EA3-AC7B-3CEF448918E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60068703"/>
        <c:axId val="760069119"/>
      </c:lineChart>
      <c:catAx>
        <c:axId val="76006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069119"/>
        <c:crosses val="autoZero"/>
        <c:auto val="1"/>
        <c:lblAlgn val="ctr"/>
        <c:lblOffset val="100"/>
        <c:noMultiLvlLbl val="0"/>
      </c:catAx>
      <c:valAx>
        <c:axId val="76006911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76006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'YEARLY PRODUCTIVITY'!#REF!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B59-487C-A339-F7F3262534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5095183"/>
        <c:axId val="165097679"/>
      </c:lineChart>
      <c:catAx>
        <c:axId val="16509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97679"/>
        <c:crosses val="autoZero"/>
        <c:auto val="1"/>
        <c:lblAlgn val="ctr"/>
        <c:lblOffset val="100"/>
        <c:noMultiLvlLbl val="0"/>
      </c:catAx>
      <c:valAx>
        <c:axId val="1650976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509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'YEARLY PRODUCTIVITY'!#REF!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F9D-4FBD-BB57-65B235008C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54258959"/>
        <c:axId val="254278511"/>
      </c:lineChart>
      <c:catAx>
        <c:axId val="25425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78511"/>
        <c:crosses val="autoZero"/>
        <c:auto val="1"/>
        <c:lblAlgn val="ctr"/>
        <c:lblOffset val="100"/>
        <c:noMultiLvlLbl val="0"/>
      </c:catAx>
      <c:valAx>
        <c:axId val="25427851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425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'YEARLY PRODUCTIVITY'!#REF!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01D-44D6-873D-943C6589217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2120144"/>
        <c:axId val="192127632"/>
      </c:lineChart>
      <c:catAx>
        <c:axId val="19212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27632"/>
        <c:crosses val="autoZero"/>
        <c:auto val="1"/>
        <c:lblAlgn val="ctr"/>
        <c:lblOffset val="100"/>
        <c:noMultiLvlLbl val="0"/>
      </c:catAx>
      <c:valAx>
        <c:axId val="1921276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212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'YEARLY PRODUCTIVITY'!#REF!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72D-47AC-9FB6-3FD2895912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6923872"/>
        <c:axId val="196925536"/>
      </c:lineChart>
      <c:catAx>
        <c:axId val="19692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25536"/>
        <c:crosses val="autoZero"/>
        <c:auto val="1"/>
        <c:lblAlgn val="ctr"/>
        <c:lblOffset val="100"/>
        <c:noMultiLvlLbl val="0"/>
      </c:catAx>
      <c:valAx>
        <c:axId val="1969255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692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TEAM LEADERS ACHIEVED MTD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'MONTH TO DATE '!$D$104</c:f>
              <c:strCache>
                <c:ptCount val="1"/>
                <c:pt idx="0">
                  <c:v>TOTAL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 TO DATE '!$A$105:$A$107</c:f>
              <c:strCache>
                <c:ptCount val="3"/>
                <c:pt idx="0">
                  <c:v>Faith Njeri</c:v>
                </c:pt>
                <c:pt idx="1">
                  <c:v>Macline Gati</c:v>
                </c:pt>
                <c:pt idx="2">
                  <c:v>Brian Oduor</c:v>
                </c:pt>
              </c:strCache>
            </c:strRef>
          </c:cat>
          <c:val>
            <c:numRef>
              <c:f>'MONTH TO DATE '!$D$105:$D$107</c:f>
              <c:numCache>
                <c:formatCode>_ * #,##0.00_ ;_ * \-#,##0.00_ ;_ * "-"??_ ;_ @_ </c:formatCode>
                <c:ptCount val="3"/>
                <c:pt idx="0">
                  <c:v>1539009</c:v>
                </c:pt>
                <c:pt idx="1">
                  <c:v>1310000</c:v>
                </c:pt>
                <c:pt idx="2">
                  <c:v>1975500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F-4C24-9CC6-D5BC3A0489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50265296"/>
        <c:axId val="150266960"/>
      </c:barChart>
      <c:catAx>
        <c:axId val="150265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6960"/>
        <c:crosses val="autoZero"/>
        <c:auto val="1"/>
        <c:lblAlgn val="ctr"/>
        <c:lblOffset val="100"/>
        <c:noMultiLvlLbl val="0"/>
      </c:catAx>
      <c:valAx>
        <c:axId val="1502669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5026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'YEARLY PRODUCTIVITY'!#REF!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10C-4228-922B-3797275D9F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921871"/>
        <c:axId val="20917295"/>
      </c:lineChart>
      <c:catAx>
        <c:axId val="2092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295"/>
        <c:crosses val="autoZero"/>
        <c:auto val="1"/>
        <c:lblAlgn val="ctr"/>
        <c:lblOffset val="100"/>
        <c:noMultiLvlLbl val="0"/>
      </c:catAx>
      <c:valAx>
        <c:axId val="209172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92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'YEARLY PRODUCTIVITY'!#REF!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9E9-42B6-AE4F-9084DCD9C72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45693439"/>
        <c:axId val="1845688447"/>
      </c:lineChart>
      <c:catAx>
        <c:axId val="184569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688447"/>
        <c:crosses val="autoZero"/>
        <c:auto val="1"/>
        <c:lblAlgn val="ctr"/>
        <c:lblOffset val="100"/>
        <c:noMultiLvlLbl val="0"/>
      </c:catAx>
      <c:valAx>
        <c:axId val="18456884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4569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'YEARLY PRODUCTIVITY'!#REF!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F85-431E-A4CD-CE2295378D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902703"/>
        <c:axId val="19894799"/>
      </c:lineChart>
      <c:catAx>
        <c:axId val="1990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4799"/>
        <c:crosses val="autoZero"/>
        <c:auto val="1"/>
        <c:lblAlgn val="ctr"/>
        <c:lblOffset val="100"/>
        <c:noMultiLvlLbl val="0"/>
      </c:catAx>
      <c:valAx>
        <c:axId val="1989479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902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'YEARLY PRODUCTIVITY'!#REF!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01E-4F90-9387-28F13311AFF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97711"/>
        <c:axId val="19900623"/>
      </c:lineChart>
      <c:catAx>
        <c:axId val="1989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0623"/>
        <c:crosses val="autoZero"/>
        <c:auto val="1"/>
        <c:lblAlgn val="ctr"/>
        <c:lblOffset val="100"/>
        <c:noMultiLvlLbl val="0"/>
      </c:catAx>
      <c:valAx>
        <c:axId val="1990062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97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'YEARLY PRODUCTIVITY'!#REF!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0E1-4EE7-A237-F7122DBAE8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13342432"/>
        <c:axId val="613342848"/>
      </c:lineChart>
      <c:catAx>
        <c:axId val="61334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42848"/>
        <c:crosses val="autoZero"/>
        <c:auto val="1"/>
        <c:lblAlgn val="ctr"/>
        <c:lblOffset val="100"/>
        <c:noMultiLvlLbl val="0"/>
      </c:catAx>
      <c:valAx>
        <c:axId val="6133428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1334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'YEARLY PRODUCTIVITY'!#REF!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9E9-427C-939A-A0788A1286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54277679"/>
        <c:axId val="254256047"/>
      </c:lineChart>
      <c:catAx>
        <c:axId val="25427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56047"/>
        <c:crosses val="autoZero"/>
        <c:auto val="1"/>
        <c:lblAlgn val="ctr"/>
        <c:lblOffset val="100"/>
        <c:noMultiLvlLbl val="0"/>
      </c:catAx>
      <c:valAx>
        <c:axId val="2542560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4277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'YEARLY PRODUCTIVITY'!#REF!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B38-478E-9A76-9B087B2B27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928111"/>
        <c:axId val="20916463"/>
      </c:lineChart>
      <c:catAx>
        <c:axId val="2092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6463"/>
        <c:crosses val="autoZero"/>
        <c:auto val="1"/>
        <c:lblAlgn val="ctr"/>
        <c:lblOffset val="100"/>
        <c:noMultiLvlLbl val="0"/>
      </c:catAx>
      <c:valAx>
        <c:axId val="209164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92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'YEARLY PRODUCTIVITY'!#REF!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44B-4729-B8B9-0FF0600572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46543"/>
        <c:axId val="19866927"/>
      </c:lineChart>
      <c:catAx>
        <c:axId val="1984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6927"/>
        <c:crosses val="autoZero"/>
        <c:auto val="1"/>
        <c:lblAlgn val="ctr"/>
        <c:lblOffset val="100"/>
        <c:noMultiLvlLbl val="0"/>
      </c:catAx>
      <c:valAx>
        <c:axId val="198669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9846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'YEARLY PRODUCTIVITY'!#REF!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678-4183-8822-80AF8210C8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2783599"/>
        <c:axId val="22769455"/>
      </c:lineChart>
      <c:catAx>
        <c:axId val="2278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9455"/>
        <c:crosses val="autoZero"/>
        <c:auto val="1"/>
        <c:lblAlgn val="ctr"/>
        <c:lblOffset val="100"/>
        <c:noMultiLvlLbl val="0"/>
      </c:catAx>
      <c:valAx>
        <c:axId val="227694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278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'YEARLY PRODUCTIVITY'!#REF!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D83-4054-8439-6E257E6EF0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6110464"/>
        <c:axId val="286117952"/>
      </c:lineChart>
      <c:catAx>
        <c:axId val="28611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17952"/>
        <c:crosses val="autoZero"/>
        <c:auto val="1"/>
        <c:lblAlgn val="ctr"/>
        <c:lblOffset val="100"/>
        <c:noMultiLvlLbl val="0"/>
      </c:catAx>
      <c:valAx>
        <c:axId val="2861179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8611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MONTH TO DATE CALL CENTER AGENT  PERFOMANCE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 TO DATE '!$A$27:$A$39</c:f>
              <c:strCache>
                <c:ptCount val="13"/>
                <c:pt idx="0">
                  <c:v>Brian Oduor</c:v>
                </c:pt>
                <c:pt idx="1">
                  <c:v>Beverly Muvao</c:v>
                </c:pt>
                <c:pt idx="2">
                  <c:v>Moses Geoffrey</c:v>
                </c:pt>
                <c:pt idx="3">
                  <c:v>Faith Njeri</c:v>
                </c:pt>
                <c:pt idx="4">
                  <c:v>Corazon Checkoff</c:v>
                </c:pt>
                <c:pt idx="5">
                  <c:v>Evelyn Angaywa</c:v>
                </c:pt>
                <c:pt idx="6">
                  <c:v>John Paul</c:v>
                </c:pt>
                <c:pt idx="7">
                  <c:v>Macline Gati</c:v>
                </c:pt>
                <c:pt idx="8">
                  <c:v>Christine Oira</c:v>
                </c:pt>
                <c:pt idx="9">
                  <c:v>Monicah Chepchirchir</c:v>
                </c:pt>
                <c:pt idx="10">
                  <c:v>Thomas Onyikwa</c:v>
                </c:pt>
                <c:pt idx="11">
                  <c:v>Ivy Atieno</c:v>
                </c:pt>
                <c:pt idx="12">
                  <c:v>TOTAL</c:v>
                </c:pt>
              </c:strCache>
            </c:strRef>
          </c:cat>
          <c:val>
            <c:numRef>
              <c:f>'MONTH TO DATE '!$G$27:$G$39</c:f>
              <c:numCache>
                <c:formatCode>0.00%</c:formatCode>
                <c:ptCount val="13"/>
                <c:pt idx="0">
                  <c:v>0.94499999999999995</c:v>
                </c:pt>
                <c:pt idx="1">
                  <c:v>0.1172</c:v>
                </c:pt>
                <c:pt idx="2">
                  <c:v>0.15125</c:v>
                </c:pt>
                <c:pt idx="3">
                  <c:v>0.2175</c:v>
                </c:pt>
                <c:pt idx="4">
                  <c:v>0.1462</c:v>
                </c:pt>
                <c:pt idx="5">
                  <c:v>0.29540359999999999</c:v>
                </c:pt>
                <c:pt idx="6">
                  <c:v>0</c:v>
                </c:pt>
                <c:pt idx="7">
                  <c:v>0.4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6.0306362500000002E-2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A-475B-AF2E-176D22335E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83175455"/>
        <c:axId val="983176287"/>
      </c:barChart>
      <c:catAx>
        <c:axId val="983175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176287"/>
        <c:crosses val="autoZero"/>
        <c:auto val="1"/>
        <c:lblAlgn val="ctr"/>
        <c:lblOffset val="100"/>
        <c:noMultiLvlLbl val="0"/>
      </c:catAx>
      <c:valAx>
        <c:axId val="98317628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98317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'YEARLY PRODUCTIVITY'!#REF!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E87-4ABD-B868-304463A1E8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8551999"/>
        <c:axId val="1768554495"/>
      </c:lineChart>
      <c:catAx>
        <c:axId val="176855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554495"/>
        <c:crosses val="autoZero"/>
        <c:auto val="1"/>
        <c:lblAlgn val="ctr"/>
        <c:lblOffset val="100"/>
        <c:noMultiLvlLbl val="0"/>
      </c:catAx>
      <c:valAx>
        <c:axId val="17685544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6855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PRODUCTIVITY'!$P$1:$Z$1</c:f>
              <c:strCache>
                <c:ptCount val="11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</c:strCache>
            </c:strRef>
          </c:cat>
          <c:val>
            <c:numRef>
              <c:f>'YEARLY PRODUCTIVITY'!#REF!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'YEARLY PRODUCTIVITY'!#REF!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D4D-4C94-AC64-10BF4A0663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2929775"/>
        <c:axId val="522921039"/>
      </c:lineChart>
      <c:catAx>
        <c:axId val="52292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921039"/>
        <c:crosses val="autoZero"/>
        <c:auto val="1"/>
        <c:lblAlgn val="ctr"/>
        <c:lblOffset val="100"/>
        <c:noMultiLvlLbl val="0"/>
      </c:catAx>
      <c:valAx>
        <c:axId val="52292103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2292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CALL CENTER AGENTS %MONTHLY  SALES AVARAGE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'YEARLY PRODUCTIVITY'!$AD$1</c:f>
              <c:strCache>
                <c:ptCount val="1"/>
                <c:pt idx="0">
                  <c:v>%MONTHLY AVARAGE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PRODUCTIVITY'!$A$2:$A$35</c:f>
              <c:strCache>
                <c:ptCount val="34"/>
                <c:pt idx="0">
                  <c:v>Alpha Aguko</c:v>
                </c:pt>
                <c:pt idx="1">
                  <c:v>Beverly Muvao</c:v>
                </c:pt>
                <c:pt idx="2">
                  <c:v>Brandy Akello</c:v>
                </c:pt>
                <c:pt idx="3">
                  <c:v>Brian Oduor</c:v>
                </c:pt>
                <c:pt idx="4">
                  <c:v>Cecilia Wanderi</c:v>
                </c:pt>
                <c:pt idx="5">
                  <c:v>Christine Oira</c:v>
                </c:pt>
                <c:pt idx="6">
                  <c:v>Corazon Checkoff</c:v>
                </c:pt>
                <c:pt idx="7">
                  <c:v>Esther Njeri</c:v>
                </c:pt>
                <c:pt idx="8">
                  <c:v>Evelyn Angaywa</c:v>
                </c:pt>
                <c:pt idx="9">
                  <c:v>Faith kahare</c:v>
                </c:pt>
                <c:pt idx="10">
                  <c:v>Faith Njeri</c:v>
                </c:pt>
                <c:pt idx="11">
                  <c:v>Ryan Githinji</c:v>
                </c:pt>
                <c:pt idx="12">
                  <c:v>Felix Agweli</c:v>
                </c:pt>
                <c:pt idx="13">
                  <c:v>Gilbert Obura Nyangau</c:v>
                </c:pt>
                <c:pt idx="14">
                  <c:v>Henry Maingi</c:v>
                </c:pt>
                <c:pt idx="15">
                  <c:v>Irene Awuor</c:v>
                </c:pt>
                <c:pt idx="16">
                  <c:v>Ivy Atieno</c:v>
                </c:pt>
                <c:pt idx="17">
                  <c:v>John Paul</c:v>
                </c:pt>
                <c:pt idx="18">
                  <c:v>Joseph Kamau</c:v>
                </c:pt>
                <c:pt idx="19">
                  <c:v>Macline Gati</c:v>
                </c:pt>
                <c:pt idx="20">
                  <c:v>Margaret Abigael</c:v>
                </c:pt>
                <c:pt idx="21">
                  <c:v>Maureen Swaleh</c:v>
                </c:pt>
                <c:pt idx="22">
                  <c:v>Maurice Cerullo</c:v>
                </c:pt>
                <c:pt idx="23">
                  <c:v>Michelle Wamalwa</c:v>
                </c:pt>
                <c:pt idx="24">
                  <c:v>Monicah Chepchirchir</c:v>
                </c:pt>
                <c:pt idx="25">
                  <c:v>Moses Geoffrey</c:v>
                </c:pt>
                <c:pt idx="26">
                  <c:v>Nelly Imbusi</c:v>
                </c:pt>
                <c:pt idx="27">
                  <c:v>Rehema Nerima</c:v>
                </c:pt>
                <c:pt idx="28">
                  <c:v>Salome Gichuho</c:v>
                </c:pt>
                <c:pt idx="29">
                  <c:v>Sarah Wairimu</c:v>
                </c:pt>
                <c:pt idx="30">
                  <c:v>Sharleen Vulifa</c:v>
                </c:pt>
                <c:pt idx="31">
                  <c:v>Thomas Onyikwa</c:v>
                </c:pt>
                <c:pt idx="32">
                  <c:v>Wangui Gachigi Wanjau</c:v>
                </c:pt>
                <c:pt idx="33">
                  <c:v>William odianga</c:v>
                </c:pt>
              </c:strCache>
            </c:strRef>
          </c:cat>
          <c:val>
            <c:numRef>
              <c:f>'YEARLY PRODUCTIVITY'!$AD$2:$AD$35</c:f>
              <c:numCache>
                <c:formatCode>0.00%</c:formatCode>
                <c:ptCount val="34"/>
                <c:pt idx="0">
                  <c:v>0.25946000000000002</c:v>
                </c:pt>
                <c:pt idx="1">
                  <c:v>4.7863333333333334E-2</c:v>
                </c:pt>
                <c:pt idx="2">
                  <c:v>1.7100000000000001E-2</c:v>
                </c:pt>
                <c:pt idx="3">
                  <c:v>0.48249789999999998</c:v>
                </c:pt>
                <c:pt idx="4">
                  <c:v>0.25023299999999998</c:v>
                </c:pt>
                <c:pt idx="5">
                  <c:v>0.56103263333333331</c:v>
                </c:pt>
                <c:pt idx="6">
                  <c:v>0.2828822777777778</c:v>
                </c:pt>
                <c:pt idx="7">
                  <c:v>5.03708E-2</c:v>
                </c:pt>
                <c:pt idx="8">
                  <c:v>0.53799276666666673</c:v>
                </c:pt>
                <c:pt idx="9">
                  <c:v>0.2569477</c:v>
                </c:pt>
                <c:pt idx="10">
                  <c:v>0.8751527916666666</c:v>
                </c:pt>
                <c:pt idx="11">
                  <c:v>9.3969999999999998E-2</c:v>
                </c:pt>
                <c:pt idx="12">
                  <c:v>2.5227800000000002E-2</c:v>
                </c:pt>
                <c:pt idx="13">
                  <c:v>0.32307200000000003</c:v>
                </c:pt>
                <c:pt idx="14">
                  <c:v>1.2416399999999999E-2</c:v>
                </c:pt>
                <c:pt idx="15">
                  <c:v>0.18469853333333333</c:v>
                </c:pt>
                <c:pt idx="16">
                  <c:v>0.17413693333333333</c:v>
                </c:pt>
                <c:pt idx="17">
                  <c:v>0.34539776666666666</c:v>
                </c:pt>
                <c:pt idx="18">
                  <c:v>0.35377286666666663</c:v>
                </c:pt>
                <c:pt idx="19">
                  <c:v>0.81458333333333333</c:v>
                </c:pt>
                <c:pt idx="20">
                  <c:v>0.38273106666666667</c:v>
                </c:pt>
                <c:pt idx="21">
                  <c:v>0.22635156666666664</c:v>
                </c:pt>
                <c:pt idx="22">
                  <c:v>0.50922766666666663</c:v>
                </c:pt>
                <c:pt idx="23">
                  <c:v>0.11648790000000001</c:v>
                </c:pt>
                <c:pt idx="24">
                  <c:v>0.37194813333333338</c:v>
                </c:pt>
                <c:pt idx="25">
                  <c:v>9.7425100000000001E-2</c:v>
                </c:pt>
                <c:pt idx="26">
                  <c:v>0.13284613333333334</c:v>
                </c:pt>
                <c:pt idx="27">
                  <c:v>3.98E-3</c:v>
                </c:pt>
                <c:pt idx="28">
                  <c:v>0.15710903333333331</c:v>
                </c:pt>
                <c:pt idx="29">
                  <c:v>0.4155471</c:v>
                </c:pt>
                <c:pt idx="30">
                  <c:v>6.3833333333333339E-2</c:v>
                </c:pt>
                <c:pt idx="31">
                  <c:v>0.3446998</c:v>
                </c:pt>
                <c:pt idx="32">
                  <c:v>9.1666666666666667E-3</c:v>
                </c:pt>
                <c:pt idx="33">
                  <c:v>0.17068956666666668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C-4BD7-B6EC-532427D587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85973279"/>
        <c:axId val="1785982015"/>
      </c:barChart>
      <c:catAx>
        <c:axId val="178597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982015"/>
        <c:crosses val="autoZero"/>
        <c:auto val="1"/>
        <c:lblAlgn val="ctr"/>
        <c:lblOffset val="100"/>
        <c:noMultiLvlLbl val="0"/>
      </c:catAx>
      <c:valAx>
        <c:axId val="17859820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8597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56675062972292E-3"/>
          <c:y val="0.10889807162534436"/>
          <c:w val="0.98152812762384556"/>
          <c:h val="0.796933038328886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'YEARLY PRODUCTIVITY'!$AB$1</c:f>
              <c:strCache>
                <c:ptCount val="1"/>
                <c:pt idx="0">
                  <c:v>YEAR TO DATE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'YEARLY PRODUCTIVITY'!$A$2:$A$36</c:f>
              <c:strCache>
                <c:ptCount val="35"/>
                <c:pt idx="0">
                  <c:v>Alpha Aguko</c:v>
                </c:pt>
                <c:pt idx="1">
                  <c:v>Beverly Muvao</c:v>
                </c:pt>
                <c:pt idx="2">
                  <c:v>Brandy Akello</c:v>
                </c:pt>
                <c:pt idx="3">
                  <c:v>Brian Oduor</c:v>
                </c:pt>
                <c:pt idx="4">
                  <c:v>Cecilia Wanderi</c:v>
                </c:pt>
                <c:pt idx="5">
                  <c:v>Christine Oira</c:v>
                </c:pt>
                <c:pt idx="6">
                  <c:v>Corazon Checkoff</c:v>
                </c:pt>
                <c:pt idx="7">
                  <c:v>Esther Njeri</c:v>
                </c:pt>
                <c:pt idx="8">
                  <c:v>Evelyn Angaywa</c:v>
                </c:pt>
                <c:pt idx="9">
                  <c:v>Faith kahare</c:v>
                </c:pt>
                <c:pt idx="10">
                  <c:v>Faith Njeri</c:v>
                </c:pt>
                <c:pt idx="11">
                  <c:v>Ryan Githinji</c:v>
                </c:pt>
                <c:pt idx="12">
                  <c:v>Felix Agweli</c:v>
                </c:pt>
                <c:pt idx="13">
                  <c:v>Gilbert Obura Nyangau</c:v>
                </c:pt>
                <c:pt idx="14">
                  <c:v>Henry Maingi</c:v>
                </c:pt>
                <c:pt idx="15">
                  <c:v>Irene Awuor</c:v>
                </c:pt>
                <c:pt idx="16">
                  <c:v>Ivy Atieno</c:v>
                </c:pt>
                <c:pt idx="17">
                  <c:v>John Paul</c:v>
                </c:pt>
                <c:pt idx="18">
                  <c:v>Joseph Kamau</c:v>
                </c:pt>
                <c:pt idx="19">
                  <c:v>Macline Gati</c:v>
                </c:pt>
                <c:pt idx="20">
                  <c:v>Margaret Abigael</c:v>
                </c:pt>
                <c:pt idx="21">
                  <c:v>Maureen Swaleh</c:v>
                </c:pt>
                <c:pt idx="22">
                  <c:v>Maurice Cerullo</c:v>
                </c:pt>
                <c:pt idx="23">
                  <c:v>Michelle Wamalwa</c:v>
                </c:pt>
                <c:pt idx="24">
                  <c:v>Monicah Chepchirchir</c:v>
                </c:pt>
                <c:pt idx="25">
                  <c:v>Moses Geoffrey</c:v>
                </c:pt>
                <c:pt idx="26">
                  <c:v>Nelly Imbusi</c:v>
                </c:pt>
                <c:pt idx="27">
                  <c:v>Rehema Nerima</c:v>
                </c:pt>
                <c:pt idx="28">
                  <c:v>Salome Gichuho</c:v>
                </c:pt>
                <c:pt idx="29">
                  <c:v>Sarah Wairimu</c:v>
                </c:pt>
                <c:pt idx="30">
                  <c:v>Sharleen Vulifa</c:v>
                </c:pt>
                <c:pt idx="31">
                  <c:v>Thomas Onyikwa</c:v>
                </c:pt>
                <c:pt idx="32">
                  <c:v>Wangui Gachigi Wanjau</c:v>
                </c:pt>
                <c:pt idx="33">
                  <c:v>William odianga</c:v>
                </c:pt>
                <c:pt idx="34">
                  <c:v>CALL CENTER </c:v>
                </c:pt>
              </c:strCache>
            </c:strRef>
          </c:cat>
          <c:val>
            <c:numRef>
              <c:f>'YEARLY PRODUCTIVITY'!$AB$2:$AB$36</c:f>
              <c:numCache>
                <c:formatCode>0.00%</c:formatCode>
                <c:ptCount val="35"/>
                <c:pt idx="0">
                  <c:v>0.38918999999999998</c:v>
                </c:pt>
                <c:pt idx="1">
                  <c:v>7.1794999999999998E-2</c:v>
                </c:pt>
                <c:pt idx="2">
                  <c:v>2.5649999999999999E-2</c:v>
                </c:pt>
                <c:pt idx="3">
                  <c:v>0.72374685000000005</c:v>
                </c:pt>
                <c:pt idx="4">
                  <c:v>0.3753495</c:v>
                </c:pt>
                <c:pt idx="5">
                  <c:v>0.84154894999999996</c:v>
                </c:pt>
                <c:pt idx="6">
                  <c:v>0.42432341666666668</c:v>
                </c:pt>
                <c:pt idx="7">
                  <c:v>7.5556200000000004E-2</c:v>
                </c:pt>
                <c:pt idx="8">
                  <c:v>0.80698915000000004</c:v>
                </c:pt>
                <c:pt idx="9">
                  <c:v>0.38542155</c:v>
                </c:pt>
                <c:pt idx="10">
                  <c:v>1.3127291875</c:v>
                </c:pt>
                <c:pt idx="11">
                  <c:v>0.140955</c:v>
                </c:pt>
                <c:pt idx="12">
                  <c:v>3.7841699999999999E-2</c:v>
                </c:pt>
                <c:pt idx="13">
                  <c:v>0.48460799999999998</c:v>
                </c:pt>
                <c:pt idx="14">
                  <c:v>1.8624600000000002E-2</c:v>
                </c:pt>
                <c:pt idx="15">
                  <c:v>0.27704780000000001</c:v>
                </c:pt>
                <c:pt idx="16">
                  <c:v>0.26120539999999998</c:v>
                </c:pt>
                <c:pt idx="17">
                  <c:v>0.51809665000000005</c:v>
                </c:pt>
                <c:pt idx="18">
                  <c:v>0.53065929999999994</c:v>
                </c:pt>
                <c:pt idx="19">
                  <c:v>1.221875</c:v>
                </c:pt>
                <c:pt idx="20">
                  <c:v>0.57409659999999996</c:v>
                </c:pt>
                <c:pt idx="21">
                  <c:v>0.33952735000000001</c:v>
                </c:pt>
                <c:pt idx="22">
                  <c:v>0.76384149999999995</c:v>
                </c:pt>
                <c:pt idx="23">
                  <c:v>0.17473184999999999</c:v>
                </c:pt>
                <c:pt idx="24">
                  <c:v>0.55792220000000003</c:v>
                </c:pt>
                <c:pt idx="25">
                  <c:v>0.14613765000000001</c:v>
                </c:pt>
                <c:pt idx="26">
                  <c:v>0.19926920000000001</c:v>
                </c:pt>
                <c:pt idx="27">
                  <c:v>5.9699999999999996E-3</c:v>
                </c:pt>
                <c:pt idx="28">
                  <c:v>0.23566355</c:v>
                </c:pt>
                <c:pt idx="29">
                  <c:v>0.62332065000000003</c:v>
                </c:pt>
                <c:pt idx="30">
                  <c:v>9.5750000000000002E-2</c:v>
                </c:pt>
                <c:pt idx="31">
                  <c:v>0.51704969999999995</c:v>
                </c:pt>
                <c:pt idx="32">
                  <c:v>1.375E-2</c:v>
                </c:pt>
                <c:pt idx="33">
                  <c:v>0.25603435000000002</c:v>
                </c:pt>
                <c:pt idx="34">
                  <c:v>0.38244151775147928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2-4818-A1B7-BF510DA1A0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35699023"/>
        <c:axId val="1435701519"/>
      </c:barChart>
      <c:catAx>
        <c:axId val="143569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701519"/>
        <c:crosses val="autoZero"/>
        <c:auto val="1"/>
        <c:lblAlgn val="ctr"/>
        <c:lblOffset val="100"/>
        <c:noMultiLvlLbl val="0"/>
      </c:catAx>
      <c:valAx>
        <c:axId val="143570151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435699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TEAM LEADERS ACHIEVED MTD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'MONTH TO DATE '!$H$104</c:f>
              <c:strCache>
                <c:ptCount val="1"/>
                <c:pt idx="0">
                  <c:v>%ACHIEVED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 TO DATE '!$A$105:$A$107</c:f>
              <c:strCache>
                <c:ptCount val="3"/>
                <c:pt idx="0">
                  <c:v>Faith Njeri</c:v>
                </c:pt>
                <c:pt idx="1">
                  <c:v>Macline Gati</c:v>
                </c:pt>
                <c:pt idx="2">
                  <c:v>Brian Oduor</c:v>
                </c:pt>
              </c:strCache>
            </c:strRef>
          </c:cat>
          <c:val>
            <c:numRef>
              <c:f>'MONTH TO DATE '!$H$105:$H$107</c:f>
              <c:numCache>
                <c:formatCode>0.00%</c:formatCode>
                <c:ptCount val="3"/>
                <c:pt idx="0">
                  <c:v>4.8094031250000002E-2</c:v>
                </c:pt>
                <c:pt idx="1">
                  <c:v>4.0937500000000002E-2</c:v>
                </c:pt>
                <c:pt idx="2">
                  <c:v>0.98775000000000002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5-406C-8972-916F653DEB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50265296"/>
        <c:axId val="150266960"/>
      </c:barChart>
      <c:catAx>
        <c:axId val="150265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6960"/>
        <c:crosses val="autoZero"/>
        <c:auto val="1"/>
        <c:lblAlgn val="ctr"/>
        <c:lblOffset val="100"/>
        <c:noMultiLvlLbl val="0"/>
      </c:catAx>
      <c:valAx>
        <c:axId val="1502669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5026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TO WEEK SALES '!$A$29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'!$B$29:$E$29</c:f>
              <c:numCache>
                <c:formatCode>_ * #,##0.00_ ;_ * \-#,##0.00_ ;_ * "-"??_ ;_ @_ </c:formatCode>
                <c:ptCount val="4"/>
                <c:pt idx="0">
                  <c:v>4824509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5-486D-9359-A17A8ECA53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79671888"/>
        <c:axId val="279681872"/>
      </c:barChart>
      <c:catAx>
        <c:axId val="279671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681872"/>
        <c:crosses val="autoZero"/>
        <c:auto val="1"/>
        <c:lblAlgn val="ctr"/>
        <c:lblOffset val="100"/>
        <c:noMultiLvlLbl val="0"/>
      </c:catAx>
      <c:valAx>
        <c:axId val="2796818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27967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BRANCH DISBURSEMENTS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'DAILY SALES '!$A$3:$A$15</c:f>
              <c:strCache>
                <c:ptCount val="13"/>
                <c:pt idx="0">
                  <c:v>MOMBASA</c:v>
                </c:pt>
                <c:pt idx="1">
                  <c:v>NAKURU</c:v>
                </c:pt>
                <c:pt idx="2">
                  <c:v>HOMABAY</c:v>
                </c:pt>
                <c:pt idx="3">
                  <c:v>KITENGELA</c:v>
                </c:pt>
                <c:pt idx="4">
                  <c:v>KITUI</c:v>
                </c:pt>
                <c:pt idx="5">
                  <c:v>PENSION</c:v>
                </c:pt>
                <c:pt idx="6">
                  <c:v>THIKA</c:v>
                </c:pt>
                <c:pt idx="7">
                  <c:v>KISUMU</c:v>
                </c:pt>
                <c:pt idx="8">
                  <c:v>VOI</c:v>
                </c:pt>
                <c:pt idx="9">
                  <c:v>Machakos</c:v>
                </c:pt>
                <c:pt idx="10">
                  <c:v>TRADE CENTER</c:v>
                </c:pt>
                <c:pt idx="11">
                  <c:v>ELDORET</c:v>
                </c:pt>
                <c:pt idx="12">
                  <c:v>ECOBANK</c:v>
                </c:pt>
              </c:strCache>
            </c:strRef>
          </c:cat>
          <c:val>
            <c:numRef>
              <c:f>'DAILY SALES '!$D$3:$D$15</c:f>
              <c:numCache>
                <c:formatCode>_ * #,##0.00_ ;_ * \-#,##0.00_ ;_ * "-"??_ ;_ @_ 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762500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B-41C2-AC6A-310BADA991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41514751"/>
        <c:axId val="1941512671"/>
      </c:barChart>
      <c:catAx>
        <c:axId val="194151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12671"/>
        <c:crosses val="autoZero"/>
        <c:auto val="1"/>
        <c:lblAlgn val="ctr"/>
        <c:lblOffset val="100"/>
        <c:noMultiLvlLbl val="0"/>
      </c:catAx>
      <c:valAx>
        <c:axId val="19415126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94151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TO WEEK SALES '!$A$48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'!$B$48:$E$48</c:f>
              <c:numCache>
                <c:formatCode>_ * #,##0.00_ ;_ * \-#,##0.00_ ;_ * "-"??_ ;_ @_ </c:formatCode>
                <c:ptCount val="4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8-4365-8048-515B516B5A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20834944"/>
        <c:axId val="1320835360"/>
      </c:barChart>
      <c:catAx>
        <c:axId val="1320834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835360"/>
        <c:crosses val="autoZero"/>
        <c:auto val="1"/>
        <c:lblAlgn val="ctr"/>
        <c:lblOffset val="100"/>
        <c:noMultiLvlLbl val="0"/>
      </c:catAx>
      <c:valAx>
        <c:axId val="13208353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32083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Brian Oduor-SALES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547570315884369E-2"/>
          <c:y val="0.2130028176567032"/>
          <c:w val="0.91832945442087865"/>
          <c:h val="0.63423767395712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'WEEK TO WEEK SALES '!$A$17</c:f>
              <c:strCache>
                <c:ptCount val="1"/>
                <c:pt idx="0">
                  <c:v>Brian Oduor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'WEEK TO WEEK SALES '!$B$16:$F$16</c15:sqref>
                  </c15:fullRef>
                </c:ext>
              </c:extLst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 TO WEEK SALES '!$B$17:$F$17</c15:sqref>
                  </c15:fullRef>
                </c:ext>
              </c:extLst>
              <c:f>'WEEK TO WEEK SALES '!$B$17:$E$17</c:f>
              <c:numCache>
                <c:formatCode>_ * #,##0.00_ ;_ * \-#,##0.00_ ;_ * "-"??_ ;_ @_ </c:formatCode>
                <c:ptCount val="4"/>
                <c:pt idx="0">
                  <c:v>1890000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E-4970-99FE-8D32DE4282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25145120"/>
        <c:axId val="1625135136"/>
      </c:barChart>
      <c:catAx>
        <c:axId val="162514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135136"/>
        <c:crosses val="autoZero"/>
        <c:auto val="1"/>
        <c:lblAlgn val="ctr"/>
        <c:lblOffset val="100"/>
        <c:noMultiLvlLbl val="0"/>
      </c:catAx>
      <c:valAx>
        <c:axId val="16251351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62514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Brian Oduor-VALUATIONS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TO WEEK SALES '!$A$36</c:f>
              <c:strCache>
                <c:ptCount val="1"/>
                <c:pt idx="0">
                  <c:v>Brian Oduor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'WEEK TO WEEK SALES '!$B$35:$F$35</c15:sqref>
                  </c15:fullRef>
                </c:ext>
              </c:extLst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'WEEK TO WEEK SALES '!$B$36:$F$36</c15:sqref>
                  </c15:fullRef>
                </c:ext>
              </c:extLst>
              <c:f>'WEEK TO WEEK SALES '!$B$36:$E$36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3C-48FA-BF92-967ABE71E4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25127648"/>
        <c:axId val="1625128480"/>
      </c:lineChart>
      <c:catAx>
        <c:axId val="162512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128480"/>
        <c:crosses val="autoZero"/>
        <c:auto val="1"/>
        <c:lblAlgn val="ctr"/>
        <c:lblOffset val="100"/>
        <c:noMultiLvlLbl val="0"/>
      </c:catAx>
      <c:valAx>
        <c:axId val="16251284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2512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Brian Oduor-LEADS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153526970954356E-2"/>
          <c:y val="0.12745370370370374"/>
          <c:w val="0.92697095435684651"/>
          <c:h val="0.70959135316418775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Faith Njeri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FC7E-472B-B53C-58F0B74656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25116832"/>
        <c:axId val="1625107264"/>
      </c:barChart>
      <c:catAx>
        <c:axId val="162511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107264"/>
        <c:crosses val="autoZero"/>
        <c:auto val="1"/>
        <c:lblAlgn val="ctr"/>
        <c:lblOffset val="100"/>
        <c:noMultiLvlLbl val="0"/>
      </c:catAx>
      <c:valAx>
        <c:axId val="16251072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2511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Cecilia Wanderi-</a:t>
            </a:r>
            <a:r>
              <a:rPr lang="en-US" baseline="0"/>
              <a:t> SALES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1115372501514232"/>
          <c:y val="6.1068672924843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TO WEEK SALES '!$A$18</c:f>
              <c:strCache>
                <c:ptCount val="1"/>
                <c:pt idx="0">
                  <c:v>Beverly Muvao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'!$B$18:$E$18</c:f>
              <c:numCache>
                <c:formatCode>_ * #,##0.00_ ;_ * \-#,##0.00_ ;_ * "-"??_ ;_ @_ </c:formatCode>
                <c:ptCount val="4"/>
                <c:pt idx="0">
                  <c:v>293000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3-4B99-BB84-8380654D70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7113808"/>
        <c:axId val="717097008"/>
      </c:barChart>
      <c:catAx>
        <c:axId val="71711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97008"/>
        <c:crosses val="autoZero"/>
        <c:auto val="1"/>
        <c:lblAlgn val="ctr"/>
        <c:lblOffset val="100"/>
        <c:noMultiLvlLbl val="0"/>
      </c:catAx>
      <c:valAx>
        <c:axId val="7170970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71711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Cecilia Wanderi - VALUATIONS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192758892512691E-2"/>
          <c:y val="0.36205337770292739"/>
          <c:w val="0.92931728695764804"/>
          <c:h val="0.4957351224049556"/>
        </c:manualLayout>
      </c:layout>
      <c:lineChart>
        <c:grouping val="standard"/>
        <c:varyColors val="0"/>
        <c:ser>
          <c:idx val="0"/>
          <c:order val="0"/>
          <c:tx>
            <c:strRef>
              <c:f>'WEEK TO WEEK SALES '!$A$37</c:f>
              <c:strCache>
                <c:ptCount val="1"/>
                <c:pt idx="0">
                  <c:v>Beverly Muvao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'!$B$37:$E$37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F1-41BC-B5AD-DB47C365CF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95254608"/>
        <c:axId val="1395269008"/>
      </c:lineChart>
      <c:catAx>
        <c:axId val="139525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69008"/>
        <c:crosses val="autoZero"/>
        <c:auto val="1"/>
        <c:lblAlgn val="ctr"/>
        <c:lblOffset val="100"/>
        <c:noMultiLvlLbl val="0"/>
      </c:catAx>
      <c:valAx>
        <c:axId val="13952690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25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Cecilia Wanderi LEADS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7</c:v>
                </c:pt>
                <c:pt idx="1">
                  <c:v>13</c:v>
                </c:pt>
                <c:pt idx="2">
                  <c:v>4</c:v>
                </c:pt>
                <c:pt idx="3">
                  <c:v>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03FE-440E-BDE7-60B3B28440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5298768"/>
        <c:axId val="1395298288"/>
      </c:barChart>
      <c:catAx>
        <c:axId val="139529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98288"/>
        <c:crosses val="autoZero"/>
        <c:auto val="1"/>
        <c:lblAlgn val="ctr"/>
        <c:lblOffset val="100"/>
        <c:noMultiLvlLbl val="0"/>
      </c:catAx>
      <c:valAx>
        <c:axId val="13952982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29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Macline Gati-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565-43B0-90A9-5E2B703843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5296848"/>
        <c:axId val="1395297808"/>
      </c:barChart>
      <c:catAx>
        <c:axId val="139529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97808"/>
        <c:crosses val="autoZero"/>
        <c:auto val="1"/>
        <c:lblAlgn val="ctr"/>
        <c:lblOffset val="100"/>
        <c:noMultiLvlLbl val="0"/>
      </c:catAx>
      <c:valAx>
        <c:axId val="13952978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29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Macline Gati- 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10D-4DFD-98D0-1E24D45FBC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7092688"/>
        <c:axId val="717096048"/>
      </c:barChart>
      <c:catAx>
        <c:axId val="71709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96048"/>
        <c:crosses val="autoZero"/>
        <c:auto val="1"/>
        <c:lblAlgn val="ctr"/>
        <c:lblOffset val="100"/>
        <c:noMultiLvlLbl val="0"/>
      </c:catAx>
      <c:valAx>
        <c:axId val="7170960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1709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Macline Gati- LEADS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27</c:v>
                </c:pt>
                <c:pt idx="1">
                  <c:v>44</c:v>
                </c:pt>
                <c:pt idx="2">
                  <c:v>18</c:v>
                </c:pt>
                <c:pt idx="3">
                  <c:v>16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74C-41D0-9B2C-68A6124FC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5245488"/>
        <c:axId val="1395261808"/>
      </c:barChart>
      <c:catAx>
        <c:axId val="139524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61808"/>
        <c:crosses val="autoZero"/>
        <c:auto val="1"/>
        <c:lblAlgn val="ctr"/>
        <c:lblOffset val="100"/>
        <c:noMultiLvlLbl val="0"/>
      </c:catAx>
      <c:valAx>
        <c:axId val="13952618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24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DISBURSEMENT PER  SOURCE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562478603218074E-2"/>
          <c:y val="0.17335277148452646"/>
          <c:w val="0.95743752139678195"/>
          <c:h val="0.55431591021462379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'DAILY SALES '!$G$3:$G$18</c:f>
              <c:strCache>
                <c:ptCount val="16"/>
                <c:pt idx="0">
                  <c:v>INBOUND</c:v>
                </c:pt>
                <c:pt idx="1">
                  <c:v>FOLLOW UP</c:v>
                </c:pt>
                <c:pt idx="2">
                  <c:v>STREET POLE</c:v>
                </c:pt>
                <c:pt idx="3">
                  <c:v>REFERRAL</c:v>
                </c:pt>
                <c:pt idx="4">
                  <c:v>WEBSITE</c:v>
                </c:pt>
                <c:pt idx="5">
                  <c:v>FACEBOOK</c:v>
                </c:pt>
                <c:pt idx="6">
                  <c:v>TSC COLD CALLING</c:v>
                </c:pt>
                <c:pt idx="7">
                  <c:v>SHORT-CODE</c:v>
                </c:pt>
                <c:pt idx="8">
                  <c:v>TV ADVERT</c:v>
                </c:pt>
                <c:pt idx="10">
                  <c:v>CSE EXISTING CLIENT</c:v>
                </c:pt>
                <c:pt idx="11">
                  <c:v>SOCIAL MEDIA</c:v>
                </c:pt>
                <c:pt idx="12">
                  <c:v>BILL BOARD</c:v>
                </c:pt>
                <c:pt idx="13">
                  <c:v>USSD</c:v>
                </c:pt>
                <c:pt idx="14">
                  <c:v>WALL BRANDING</c:v>
                </c:pt>
                <c:pt idx="15">
                  <c:v>CHART TEXT</c:v>
                </c:pt>
              </c:strCache>
            </c:strRef>
          </c:cat>
          <c:val>
            <c:numRef>
              <c:f>'DAILY SALES '!$J$3:$J$18</c:f>
              <c:numCache>
                <c:formatCode>_ * #,##0.00_ ;_ * \-#,##0.00_ ;_ * "-"??_ ;_ @_ </c:formatCode>
                <c:ptCount val="16"/>
                <c:pt idx="0">
                  <c:v>0</c:v>
                </c:pt>
                <c:pt idx="1">
                  <c:v>160000</c:v>
                </c:pt>
                <c:pt idx="2">
                  <c:v>0</c:v>
                </c:pt>
                <c:pt idx="3">
                  <c:v>0</c:v>
                </c:pt>
                <c:pt idx="4">
                  <c:v>300000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302500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EF-4720-A17D-185BD52010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41531807"/>
        <c:axId val="1941533471"/>
      </c:barChart>
      <c:catAx>
        <c:axId val="194153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33471"/>
        <c:crosses val="autoZero"/>
        <c:auto val="1"/>
        <c:lblAlgn val="ctr"/>
        <c:lblOffset val="100"/>
        <c:noMultiLvlLbl val="0"/>
      </c:catAx>
      <c:valAx>
        <c:axId val="19415334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94153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David Otieno-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TO WEEK SALES '!$A$19</c:f>
              <c:strCache>
                <c:ptCount val="1"/>
                <c:pt idx="0">
                  <c:v>Moses Geoffrey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'!$B$19:$E$19</c:f>
              <c:numCache>
                <c:formatCode>_ * #,##0.00_ ;_ * \-#,##0.00_ ;_ * "-"??_ ;_ @_ </c:formatCode>
                <c:ptCount val="4"/>
                <c:pt idx="0">
                  <c:v>302500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F-4B0C-9F14-A007FBFA11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5275248"/>
        <c:axId val="1395282448"/>
      </c:barChart>
      <c:catAx>
        <c:axId val="139527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82448"/>
        <c:crosses val="autoZero"/>
        <c:auto val="1"/>
        <c:lblAlgn val="ctr"/>
        <c:lblOffset val="100"/>
        <c:noMultiLvlLbl val="0"/>
      </c:catAx>
      <c:valAx>
        <c:axId val="1395282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39527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David Otieno- VALUATION</a:t>
            </a:r>
          </a:p>
        </c:rich>
      </c:tx>
      <c:layout>
        <c:manualLayout>
          <c:xMode val="edge"/>
          <c:yMode val="edge"/>
          <c:x val="0.32637711247197937"/>
          <c:y val="3.735407644742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'WEEK TO WEEK SALES '!$A$38</c:f>
              <c:strCache>
                <c:ptCount val="1"/>
                <c:pt idx="0">
                  <c:v>Moses Geoffrey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'!$B$38:$E$38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8-4E25-BD54-6BFED23E4B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98100256"/>
        <c:axId val="1198098816"/>
      </c:lineChart>
      <c:catAx>
        <c:axId val="119810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098816"/>
        <c:crosses val="autoZero"/>
        <c:auto val="1"/>
        <c:lblAlgn val="ctr"/>
        <c:lblOffset val="100"/>
        <c:noMultiLvlLbl val="0"/>
      </c:catAx>
      <c:valAx>
        <c:axId val="11980988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810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David Otieno-LEADS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15</c:v>
                </c:pt>
                <c:pt idx="1">
                  <c:v>12</c:v>
                </c:pt>
                <c:pt idx="2">
                  <c:v>19</c:v>
                </c:pt>
                <c:pt idx="3">
                  <c:v>14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268-401F-B14E-F8EB805E88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5248368"/>
        <c:axId val="1395269968"/>
      </c:barChart>
      <c:catAx>
        <c:axId val="139524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69968"/>
        <c:crosses val="autoZero"/>
        <c:auto val="1"/>
        <c:lblAlgn val="ctr"/>
        <c:lblOffset val="100"/>
        <c:noMultiLvlLbl val="0"/>
      </c:catAx>
      <c:valAx>
        <c:axId val="13952699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24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Victoria Sayianka-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TO WEEK SALES '!$A$20</c:f>
              <c:strCache>
                <c:ptCount val="1"/>
                <c:pt idx="0">
                  <c:v>Faith Njeri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'!$B$20:$E$20</c:f>
              <c:numCache>
                <c:formatCode>_ * #,##0.00_ ;_ * \-#,##0.00_ ;_ * "-"??_ ;_ @_ </c:formatCode>
                <c:ptCount val="4"/>
                <c:pt idx="0">
                  <c:v>435000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9-4DF4-A52A-BC14EBBA74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7089328"/>
        <c:axId val="717090768"/>
      </c:barChart>
      <c:catAx>
        <c:axId val="71708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90768"/>
        <c:crosses val="autoZero"/>
        <c:auto val="1"/>
        <c:lblAlgn val="ctr"/>
        <c:lblOffset val="100"/>
        <c:noMultiLvlLbl val="0"/>
      </c:catAx>
      <c:valAx>
        <c:axId val="7170907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71708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Victoria Sayianka- 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TO WEEK SALES '!$A$39</c:f>
              <c:strCache>
                <c:ptCount val="1"/>
                <c:pt idx="0">
                  <c:v>Faith Njeri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'!$B$39:$E$39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19-49E5-81FB-F395973901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22608"/>
        <c:axId val="1196414928"/>
      </c:barChart>
      <c:catAx>
        <c:axId val="119642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14928"/>
        <c:crosses val="autoZero"/>
        <c:auto val="1"/>
        <c:lblAlgn val="ctr"/>
        <c:lblOffset val="100"/>
        <c:noMultiLvlLbl val="0"/>
      </c:catAx>
      <c:valAx>
        <c:axId val="11964149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2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Victoria Sayianka-LEADS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B01E-4AD9-BC2D-F81A6B71B6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13008"/>
        <c:axId val="1196398128"/>
      </c:barChart>
      <c:catAx>
        <c:axId val="119641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398128"/>
        <c:crosses val="autoZero"/>
        <c:auto val="1"/>
        <c:lblAlgn val="ctr"/>
        <c:lblOffset val="100"/>
        <c:noMultiLvlLbl val="0"/>
      </c:catAx>
      <c:valAx>
        <c:axId val="11963981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1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Maureen Swaleh-SALES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2BB5-47C1-A2DB-1447321050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45648"/>
        <c:axId val="1196442768"/>
      </c:barChart>
      <c:catAx>
        <c:axId val="119644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42768"/>
        <c:crosses val="autoZero"/>
        <c:auto val="1"/>
        <c:lblAlgn val="ctr"/>
        <c:lblOffset val="100"/>
        <c:noMultiLvlLbl val="0"/>
      </c:catAx>
      <c:valAx>
        <c:axId val="11964427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4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Maureen Swaleh-VALUATIONS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B4A-4C48-973B-10431B54F6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95247888"/>
        <c:axId val="1395268528"/>
      </c:lineChart>
      <c:catAx>
        <c:axId val="139524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68528"/>
        <c:crosses val="autoZero"/>
        <c:auto val="1"/>
        <c:lblAlgn val="ctr"/>
        <c:lblOffset val="100"/>
        <c:noMultiLvlLbl val="0"/>
      </c:catAx>
      <c:valAx>
        <c:axId val="13952685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24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Maureen Swaleh- 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8</c:v>
                </c:pt>
                <c:pt idx="1">
                  <c:v>18</c:v>
                </c:pt>
                <c:pt idx="2">
                  <c:v>11</c:v>
                </c:pt>
                <c:pt idx="3">
                  <c:v>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19B2-426F-B783-B614FF99C5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56688"/>
        <c:axId val="1196457168"/>
      </c:barChart>
      <c:catAx>
        <c:axId val="119645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57168"/>
        <c:crosses val="autoZero"/>
        <c:auto val="1"/>
        <c:lblAlgn val="ctr"/>
        <c:lblOffset val="100"/>
        <c:noMultiLvlLbl val="0"/>
      </c:catAx>
      <c:valAx>
        <c:axId val="11964571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5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susan Yala-SALES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655200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77F-4854-BF20-9D1788DF4E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5246928"/>
        <c:axId val="1395246448"/>
      </c:barChart>
      <c:catAx>
        <c:axId val="139524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46448"/>
        <c:crosses val="autoZero"/>
        <c:auto val="1"/>
        <c:lblAlgn val="ctr"/>
        <c:lblOffset val="100"/>
        <c:noMultiLvlLbl val="0"/>
      </c:catAx>
      <c:valAx>
        <c:axId val="1395246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crossAx val="139524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PER PRODUCT DISBURSEMENT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'DAILY SALES '!$L$3:$L$9</c:f>
              <c:strCache>
                <c:ptCount val="7"/>
                <c:pt idx="0">
                  <c:v>Logbook loan</c:v>
                </c:pt>
                <c:pt idx="1">
                  <c:v>Asset finance</c:v>
                </c:pt>
                <c:pt idx="2">
                  <c:v>salary checkoff</c:v>
                </c:pt>
                <c:pt idx="3">
                  <c:v>Titledeed Loan</c:v>
                </c:pt>
                <c:pt idx="4">
                  <c:v>IMPORT DUTY</c:v>
                </c:pt>
                <c:pt idx="5">
                  <c:v>INSURANCE</c:v>
                </c:pt>
                <c:pt idx="6">
                  <c:v>Weekend loan</c:v>
                </c:pt>
              </c:strCache>
            </c:strRef>
          </c:cat>
          <c:val>
            <c:numRef>
              <c:f>'DAILY SALES '!$O$3:$O$9</c:f>
              <c:numCache>
                <c:formatCode>_ * #,##0.00_ ;_ * \-#,##0.00_ ;_ * "-"??_ ;_ @_ </c:formatCode>
                <c:ptCount val="7"/>
                <c:pt idx="0">
                  <c:v>565000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37500</c:v>
                </c:pt>
                <c:pt idx="6">
                  <c:v>160000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4-41C0-A0A7-7647908B27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85454863"/>
        <c:axId val="1385455279"/>
      </c:barChart>
      <c:catAx>
        <c:axId val="138545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455279"/>
        <c:crosses val="autoZero"/>
        <c:auto val="1"/>
        <c:lblAlgn val="ctr"/>
        <c:lblOffset val="100"/>
        <c:noMultiLvlLbl val="0"/>
      </c:catAx>
      <c:valAx>
        <c:axId val="13854552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38545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susan Yala-VALUATIONS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1C5-4BEF-AC65-79B998E529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17808"/>
        <c:axId val="1196401968"/>
      </c:barChart>
      <c:catAx>
        <c:axId val="119641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01968"/>
        <c:crosses val="autoZero"/>
        <c:auto val="1"/>
        <c:lblAlgn val="ctr"/>
        <c:lblOffset val="100"/>
        <c:noMultiLvlLbl val="0"/>
      </c:catAx>
      <c:valAx>
        <c:axId val="11964019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1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susan Yala- 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25039655791978266"/>
          <c:w val="0.90286351706036749"/>
          <c:h val="0.59299070587309721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'WEEK TO WEEK SALES '!#REF!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16</c:v>
                </c:pt>
                <c:pt idx="3">
                  <c:v>15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582-44F3-A514-3888B1CAC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95283408"/>
        <c:axId val="1395290608"/>
      </c:barChart>
      <c:catAx>
        <c:axId val="139528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90608"/>
        <c:crosses val="autoZero"/>
        <c:auto val="1"/>
        <c:lblAlgn val="ctr"/>
        <c:lblOffset val="100"/>
        <c:noMultiLvlLbl val="0"/>
      </c:catAx>
      <c:valAx>
        <c:axId val="13952906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28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Sharon WambuiSALES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AB2-4113-8CE7-CFBE9B7FD4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28368"/>
        <c:axId val="1196452368"/>
      </c:barChart>
      <c:catAx>
        <c:axId val="119642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52368"/>
        <c:crosses val="autoZero"/>
        <c:auto val="1"/>
        <c:lblAlgn val="ctr"/>
        <c:lblOffset val="100"/>
        <c:noMultiLvlLbl val="0"/>
      </c:catAx>
      <c:valAx>
        <c:axId val="11964523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2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Sharon Wambui- 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AAB-48B2-A65C-6BA58829C15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5282448"/>
        <c:axId val="1395302128"/>
      </c:barChart>
      <c:catAx>
        <c:axId val="139528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302128"/>
        <c:crosses val="autoZero"/>
        <c:auto val="1"/>
        <c:lblAlgn val="ctr"/>
        <c:lblOffset val="100"/>
        <c:noMultiLvlLbl val="0"/>
      </c:catAx>
      <c:valAx>
        <c:axId val="13953021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28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Sharon Wambui-LEADS</a:t>
            </a:r>
          </a:p>
        </c:rich>
      </c:tx>
      <c:layout>
        <c:manualLayout>
          <c:xMode val="edge"/>
          <c:yMode val="edge"/>
          <c:x val="0.36689111755767373"/>
          <c:y val="3.87096577548093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12</c:v>
                </c:pt>
                <c:pt idx="1">
                  <c:v>29</c:v>
                </c:pt>
                <c:pt idx="2">
                  <c:v>14</c:v>
                </c:pt>
                <c:pt idx="3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285-45BB-9E6B-DA67912D0B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45648"/>
        <c:axId val="1196450448"/>
      </c:barChart>
      <c:catAx>
        <c:axId val="119644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50448"/>
        <c:crosses val="autoZero"/>
        <c:auto val="1"/>
        <c:lblAlgn val="ctr"/>
        <c:lblOffset val="100"/>
        <c:noMultiLvlLbl val="0"/>
      </c:catAx>
      <c:valAx>
        <c:axId val="1196450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4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Monicah Chepchirchir-SALES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C0A-4D34-B993-D672A4CEFF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8100736"/>
        <c:axId val="1198094016"/>
      </c:barChart>
      <c:catAx>
        <c:axId val="119810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094016"/>
        <c:crosses val="autoZero"/>
        <c:auto val="1"/>
        <c:lblAlgn val="ctr"/>
        <c:lblOffset val="100"/>
        <c:noMultiLvlLbl val="0"/>
      </c:catAx>
      <c:valAx>
        <c:axId val="11980940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810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Monicah Chepchirchir-VALUATIONS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2C7-4520-AA91-DA0889C54E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95306448"/>
        <c:axId val="1395307888"/>
      </c:lineChart>
      <c:catAx>
        <c:axId val="139530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307888"/>
        <c:crosses val="autoZero"/>
        <c:auto val="1"/>
        <c:lblAlgn val="ctr"/>
        <c:lblOffset val="100"/>
        <c:noMultiLvlLbl val="0"/>
      </c:catAx>
      <c:valAx>
        <c:axId val="13953078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30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Monicah Chepchirchir-LEADS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7</c:v>
                </c:pt>
                <c:pt idx="1">
                  <c:v>13</c:v>
                </c:pt>
                <c:pt idx="2">
                  <c:v>14</c:v>
                </c:pt>
                <c:pt idx="3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622B-4BFE-8CE5-99B5C51BDA7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57168"/>
        <c:axId val="1196430768"/>
      </c:barChart>
      <c:catAx>
        <c:axId val="119645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30768"/>
        <c:crosses val="autoZero"/>
        <c:auto val="1"/>
        <c:lblAlgn val="ctr"/>
        <c:lblOffset val="100"/>
        <c:noMultiLvlLbl val="0"/>
      </c:catAx>
      <c:valAx>
        <c:axId val="11964307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5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Celestine Mulati-SALES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3F2-4CB5-9671-ADFC398A3E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5258928"/>
        <c:axId val="1395247408"/>
      </c:barChart>
      <c:catAx>
        <c:axId val="139525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47408"/>
        <c:crosses val="autoZero"/>
        <c:auto val="1"/>
        <c:lblAlgn val="ctr"/>
        <c:lblOffset val="100"/>
        <c:noMultiLvlLbl val="0"/>
      </c:catAx>
      <c:valAx>
        <c:axId val="13952474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25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Celestine Mulati-VALUATIONS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A4E-44C1-A214-AB9120CD79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5303088"/>
        <c:axId val="1395296368"/>
      </c:barChart>
      <c:catAx>
        <c:axId val="139530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96368"/>
        <c:crosses val="autoZero"/>
        <c:auto val="1"/>
        <c:lblAlgn val="ctr"/>
        <c:lblOffset val="100"/>
        <c:noMultiLvlLbl val="0"/>
      </c:catAx>
      <c:valAx>
        <c:axId val="13952963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30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CALL CENTER TEAM LEADERS DAILY SALES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'DAILY SALES '!$D$41</c:f>
              <c:strCache>
                <c:ptCount val="1"/>
                <c:pt idx="0">
                  <c:v>TOTAL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'DAILY SALES '!$A$42:$A$44</c:f>
              <c:strCache>
                <c:ptCount val="3"/>
                <c:pt idx="0">
                  <c:v>Faith Njeri</c:v>
                </c:pt>
                <c:pt idx="1">
                  <c:v>Macline Gati</c:v>
                </c:pt>
                <c:pt idx="2">
                  <c:v>Brian Oduor</c:v>
                </c:pt>
              </c:strCache>
            </c:strRef>
          </c:cat>
          <c:val>
            <c:numRef>
              <c:f>'DAILY SALES '!$D$42:$D$44</c:f>
              <c:numCache>
                <c:formatCode>_ * #,##0.00_ ;_ * \-#,##0.00_ ;_ * "-"??_ ;_ @_ </c:formatCode>
                <c:ptCount val="3"/>
                <c:pt idx="0">
                  <c:v>160000</c:v>
                </c:pt>
                <c:pt idx="1">
                  <c:v>300000</c:v>
                </c:pt>
                <c:pt idx="2">
                  <c:v>302500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C-44DD-A542-A489A2417E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703128032"/>
        <c:axId val="1703125536"/>
      </c:barChart>
      <c:catAx>
        <c:axId val="1703128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125536"/>
        <c:crosses val="autoZero"/>
        <c:auto val="1"/>
        <c:lblAlgn val="ctr"/>
        <c:lblOffset val="100"/>
        <c:noMultiLvlLbl val="0"/>
      </c:catAx>
      <c:valAx>
        <c:axId val="170312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12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Celestine Mulati-LEADS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15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5D4B-49E7-AB78-83D97417075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55248"/>
        <c:axId val="1196455728"/>
      </c:barChart>
      <c:catAx>
        <c:axId val="119645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55728"/>
        <c:crosses val="autoZero"/>
        <c:auto val="1"/>
        <c:lblAlgn val="ctr"/>
        <c:lblOffset val="100"/>
        <c:noMultiLvlLbl val="0"/>
      </c:catAx>
      <c:valAx>
        <c:axId val="11964557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5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Kenneth Musyoka-SALES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448-467D-A45A-29F32E7E57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5298288"/>
        <c:axId val="1395288688"/>
      </c:barChart>
      <c:catAx>
        <c:axId val="139529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88688"/>
        <c:crosses val="autoZero"/>
        <c:auto val="1"/>
        <c:lblAlgn val="ctr"/>
        <c:lblOffset val="100"/>
        <c:noMultiLvlLbl val="0"/>
      </c:catAx>
      <c:valAx>
        <c:axId val="13952886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29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Kenneth Musyoka-VALUATION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AB4-472C-A1E7-91BC62504A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96441328"/>
        <c:axId val="1196454768"/>
      </c:lineChart>
      <c:catAx>
        <c:axId val="119644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54768"/>
        <c:crosses val="autoZero"/>
        <c:auto val="1"/>
        <c:lblAlgn val="ctr"/>
        <c:lblOffset val="100"/>
        <c:noMultiLvlLbl val="0"/>
      </c:catAx>
      <c:valAx>
        <c:axId val="11964547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4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31</c:v>
                </c:pt>
                <c:pt idx="1">
                  <c:v>29</c:v>
                </c:pt>
                <c:pt idx="2">
                  <c:v>21</c:v>
                </c:pt>
                <c:pt idx="3">
                  <c:v>15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5A54-401D-9B7C-58F93206A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98084416"/>
        <c:axId val="1198095936"/>
      </c:barChart>
      <c:catAx>
        <c:axId val="119808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095936"/>
        <c:crosses val="autoZero"/>
        <c:auto val="1"/>
        <c:lblAlgn val="ctr"/>
        <c:lblOffset val="100"/>
        <c:noMultiLvlLbl val="0"/>
      </c:catAx>
      <c:valAx>
        <c:axId val="11980959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808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Darell Manyobe-SALES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46D-4824-8667-ABA3F291F7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5280048"/>
        <c:axId val="1395246448"/>
      </c:barChart>
      <c:catAx>
        <c:axId val="139528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46448"/>
        <c:crosses val="autoZero"/>
        <c:auto val="1"/>
        <c:lblAlgn val="ctr"/>
        <c:lblOffset val="100"/>
        <c:noMultiLvlLbl val="0"/>
      </c:catAx>
      <c:valAx>
        <c:axId val="1395246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28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Darell Manyobe-VALUATIONS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F4E-4A3B-BD78-CEF0A6B629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8090176"/>
        <c:axId val="1198109376"/>
      </c:barChart>
      <c:catAx>
        <c:axId val="119809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09376"/>
        <c:crosses val="autoZero"/>
        <c:auto val="1"/>
        <c:lblAlgn val="ctr"/>
        <c:lblOffset val="100"/>
        <c:noMultiLvlLbl val="0"/>
      </c:catAx>
      <c:valAx>
        <c:axId val="11981093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809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Darell Manyobe-LEADS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10</c:v>
                </c:pt>
                <c:pt idx="1">
                  <c:v>13</c:v>
                </c:pt>
                <c:pt idx="2">
                  <c:v>9</c:v>
                </c:pt>
                <c:pt idx="3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A91-4502-B4BF-5ACEF7E07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17092688"/>
        <c:axId val="717111408"/>
      </c:barChart>
      <c:catAx>
        <c:axId val="71709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11408"/>
        <c:crosses val="autoZero"/>
        <c:auto val="1"/>
        <c:lblAlgn val="ctr"/>
        <c:lblOffset val="100"/>
        <c:noMultiLvlLbl val="0"/>
      </c:catAx>
      <c:valAx>
        <c:axId val="7171114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1709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Tom Momanyi-SALES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EFF-4EEC-B3D0-7D4348911C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766416"/>
        <c:axId val="1236766896"/>
      </c:barChart>
      <c:catAx>
        <c:axId val="123676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66896"/>
        <c:crosses val="autoZero"/>
        <c:auto val="1"/>
        <c:lblAlgn val="ctr"/>
        <c:lblOffset val="100"/>
        <c:noMultiLvlLbl val="0"/>
      </c:catAx>
      <c:valAx>
        <c:axId val="12367668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6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Tom Momanyi-VALUATIONS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48747784102743E-2"/>
          <c:y val="0.25175977335294475"/>
          <c:w val="0.92195125221589724"/>
          <c:h val="0.64535247107258475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8C0-4089-9262-5263D5D78F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763536"/>
        <c:axId val="1236769776"/>
      </c:barChart>
      <c:catAx>
        <c:axId val="123676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69776"/>
        <c:crosses val="autoZero"/>
        <c:auto val="1"/>
        <c:lblAlgn val="ctr"/>
        <c:lblOffset val="100"/>
        <c:noMultiLvlLbl val="0"/>
      </c:catAx>
      <c:valAx>
        <c:axId val="12367697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6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Tom Momanyi-LEADS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D60-4841-953F-3AA805308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36765456"/>
        <c:axId val="1236755376"/>
      </c:barChart>
      <c:catAx>
        <c:axId val="123676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55376"/>
        <c:crosses val="autoZero"/>
        <c:auto val="1"/>
        <c:lblAlgn val="ctr"/>
        <c:lblOffset val="100"/>
        <c:noMultiLvlLbl val="0"/>
      </c:catAx>
      <c:valAx>
        <c:axId val="12367553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6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WEEKLY CALL CENTER AGENT  PERFOMANCE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'WEEKLY SALES'!$A$27:$A$38</c:f>
              <c:strCache>
                <c:ptCount val="12"/>
                <c:pt idx="0">
                  <c:v>Brian Oduor</c:v>
                </c:pt>
                <c:pt idx="1">
                  <c:v>Beverly Muvao</c:v>
                </c:pt>
                <c:pt idx="2">
                  <c:v>Moses Geoffrey</c:v>
                </c:pt>
                <c:pt idx="3">
                  <c:v>Faith Njeri</c:v>
                </c:pt>
                <c:pt idx="4">
                  <c:v>Corazon Checkoff</c:v>
                </c:pt>
                <c:pt idx="5">
                  <c:v>Evelyn Angaywa</c:v>
                </c:pt>
                <c:pt idx="6">
                  <c:v>John Paul</c:v>
                </c:pt>
                <c:pt idx="7">
                  <c:v>Macline Gati</c:v>
                </c:pt>
                <c:pt idx="8">
                  <c:v>Christine Oira</c:v>
                </c:pt>
                <c:pt idx="9">
                  <c:v>Monicah Chepchirchir</c:v>
                </c:pt>
                <c:pt idx="10">
                  <c:v>Thomas Onyikwa</c:v>
                </c:pt>
                <c:pt idx="11">
                  <c:v>Ivy Atieno</c:v>
                </c:pt>
              </c:strCache>
            </c:strRef>
          </c:cat>
          <c:val>
            <c:numRef>
              <c:f>'WEEKLY SALES'!$D$27:$D$38</c:f>
              <c:numCache>
                <c:formatCode>_ * #,##0.00_ ;_ * \-#,##0.00_ ;_ * "-"??_ ;_ @_ </c:formatCode>
                <c:ptCount val="12"/>
                <c:pt idx="0">
                  <c:v>1890000</c:v>
                </c:pt>
                <c:pt idx="1">
                  <c:v>293000</c:v>
                </c:pt>
                <c:pt idx="2">
                  <c:v>302500</c:v>
                </c:pt>
                <c:pt idx="3">
                  <c:v>435000</c:v>
                </c:pt>
                <c:pt idx="4">
                  <c:v>365500</c:v>
                </c:pt>
                <c:pt idx="5">
                  <c:v>738509</c:v>
                </c:pt>
                <c:pt idx="6">
                  <c:v>0</c:v>
                </c:pt>
                <c:pt idx="7">
                  <c:v>800000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2-4272-A5CC-9DB0224248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83175455"/>
        <c:axId val="983176287"/>
      </c:barChart>
      <c:catAx>
        <c:axId val="9831754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176287"/>
        <c:crosses val="autoZero"/>
        <c:auto val="1"/>
        <c:lblAlgn val="ctr"/>
        <c:lblOffset val="100"/>
        <c:noMultiLvlLbl val="0"/>
      </c:catAx>
      <c:valAx>
        <c:axId val="98317628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98317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John Paul-SALES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DDF-47B2-9EB7-D2F62DF895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684816"/>
        <c:axId val="1236672816"/>
      </c:barChart>
      <c:catAx>
        <c:axId val="123668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72816"/>
        <c:crosses val="autoZero"/>
        <c:auto val="1"/>
        <c:lblAlgn val="ctr"/>
        <c:lblOffset val="100"/>
        <c:noMultiLvlLbl val="0"/>
      </c:catAx>
      <c:valAx>
        <c:axId val="12366728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68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John Paul-VALUATIONS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337-4EA3-87A9-8A7AA92F68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776016"/>
        <c:axId val="1236774096"/>
      </c:barChart>
      <c:catAx>
        <c:axId val="123677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74096"/>
        <c:crosses val="autoZero"/>
        <c:auto val="1"/>
        <c:lblAlgn val="ctr"/>
        <c:lblOffset val="100"/>
        <c:noMultiLvlLbl val="0"/>
      </c:catAx>
      <c:valAx>
        <c:axId val="12367740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7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John Paul-LEADS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13</c:v>
                </c:pt>
                <c:pt idx="1">
                  <c:v>18</c:v>
                </c:pt>
                <c:pt idx="2">
                  <c:v>19</c:v>
                </c:pt>
                <c:pt idx="3">
                  <c:v>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EBEF-401D-9A6E-1C16F7AF5C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688656"/>
        <c:axId val="1236661776"/>
      </c:barChart>
      <c:catAx>
        <c:axId val="123668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61776"/>
        <c:crosses val="autoZero"/>
        <c:auto val="1"/>
        <c:lblAlgn val="ctr"/>
        <c:lblOffset val="100"/>
        <c:noMultiLvlLbl val="0"/>
      </c:catAx>
      <c:valAx>
        <c:axId val="12366617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68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Corazon Nyangala (Check Off)-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8D1-486C-94AA-A81D414F47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683856"/>
        <c:axId val="1236690096"/>
      </c:barChart>
      <c:catAx>
        <c:axId val="123668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90096"/>
        <c:crosses val="autoZero"/>
        <c:auto val="1"/>
        <c:lblAlgn val="ctr"/>
        <c:lblOffset val="100"/>
        <c:noMultiLvlLbl val="0"/>
      </c:catAx>
      <c:valAx>
        <c:axId val="12366900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68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Corazon Nyangala (Check Off)-VALUATIONS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65D-484F-BBD7-14B68A6DB4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671856"/>
        <c:axId val="1236679536"/>
      </c:barChart>
      <c:catAx>
        <c:axId val="123667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79536"/>
        <c:crosses val="autoZero"/>
        <c:auto val="1"/>
        <c:lblAlgn val="ctr"/>
        <c:lblOffset val="100"/>
        <c:noMultiLvlLbl val="0"/>
      </c:catAx>
      <c:valAx>
        <c:axId val="12366795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67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Corazon Nyangala (Check Off)-LEADS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0</c:v>
                </c:pt>
                <c:pt idx="1">
                  <c:v>9</c:v>
                </c:pt>
                <c:pt idx="2">
                  <c:v>12</c:v>
                </c:pt>
                <c:pt idx="3">
                  <c:v>13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59EC-4CCC-9E0D-37C48A6527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25968"/>
        <c:axId val="1196401008"/>
      </c:barChart>
      <c:catAx>
        <c:axId val="119642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01008"/>
        <c:crosses val="autoZero"/>
        <c:auto val="1"/>
        <c:lblAlgn val="ctr"/>
        <c:lblOffset val="100"/>
        <c:noMultiLvlLbl val="0"/>
      </c:catAx>
      <c:valAx>
        <c:axId val="11964010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2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Faith Njeri-SALES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FE5-4089-9E15-14A4714925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5259888"/>
        <c:axId val="1395273328"/>
      </c:barChart>
      <c:catAx>
        <c:axId val="139525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73328"/>
        <c:crosses val="autoZero"/>
        <c:auto val="1"/>
        <c:lblAlgn val="ctr"/>
        <c:lblOffset val="100"/>
        <c:noMultiLvlLbl val="0"/>
      </c:catAx>
      <c:valAx>
        <c:axId val="13952733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25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Faith Njeri-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DA1-405B-9E8D-B2E6E2EFF4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664656"/>
        <c:axId val="1236680016"/>
      </c:barChart>
      <c:catAx>
        <c:axId val="123666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80016"/>
        <c:crosses val="autoZero"/>
        <c:auto val="1"/>
        <c:lblAlgn val="ctr"/>
        <c:lblOffset val="100"/>
        <c:noMultiLvlLbl val="0"/>
      </c:catAx>
      <c:valAx>
        <c:axId val="12366800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66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Faith Njeri-LEADS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15</c:v>
                </c:pt>
                <c:pt idx="1">
                  <c:v>17</c:v>
                </c:pt>
                <c:pt idx="2">
                  <c:v>18</c:v>
                </c:pt>
                <c:pt idx="3">
                  <c:v>14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FA-4614-B0C1-05E2EA5B9B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672336"/>
        <c:axId val="1236660336"/>
      </c:barChart>
      <c:catAx>
        <c:axId val="123667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60336"/>
        <c:crosses val="autoZero"/>
        <c:auto val="1"/>
        <c:lblAlgn val="ctr"/>
        <c:lblOffset val="100"/>
        <c:noMultiLvlLbl val="0"/>
      </c:catAx>
      <c:valAx>
        <c:axId val="12366603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67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Maurice Okumu-SALES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4E7-4C7D-9852-D80B523099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679056"/>
        <c:axId val="1236682896"/>
      </c:barChart>
      <c:catAx>
        <c:axId val="123667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82896"/>
        <c:crosses val="autoZero"/>
        <c:auto val="1"/>
        <c:lblAlgn val="ctr"/>
        <c:lblOffset val="100"/>
        <c:noMultiLvlLbl val="0"/>
      </c:catAx>
      <c:valAx>
        <c:axId val="12366828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67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BRANCH DISBURSEMENTS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'WEEKLY SALES'!$A$3:$A$15</c:f>
              <c:strCache>
                <c:ptCount val="13"/>
                <c:pt idx="0">
                  <c:v>PENSION</c:v>
                </c:pt>
                <c:pt idx="1">
                  <c:v>THIKA</c:v>
                </c:pt>
                <c:pt idx="2">
                  <c:v>MOMBASA</c:v>
                </c:pt>
                <c:pt idx="3">
                  <c:v>KITENGELA</c:v>
                </c:pt>
                <c:pt idx="4">
                  <c:v>NAKURU</c:v>
                </c:pt>
                <c:pt idx="5">
                  <c:v>ELDORET</c:v>
                </c:pt>
                <c:pt idx="6">
                  <c:v>TRADE CENTER</c:v>
                </c:pt>
                <c:pt idx="7">
                  <c:v>ECOBANK</c:v>
                </c:pt>
                <c:pt idx="8">
                  <c:v>HOMABAY</c:v>
                </c:pt>
                <c:pt idx="9">
                  <c:v>MACHAKOS</c:v>
                </c:pt>
                <c:pt idx="10">
                  <c:v>KISUMU</c:v>
                </c:pt>
                <c:pt idx="11">
                  <c:v>VOI</c:v>
                </c:pt>
                <c:pt idx="12">
                  <c:v>KITUI</c:v>
                </c:pt>
              </c:strCache>
            </c:strRef>
          </c:cat>
          <c:val>
            <c:numRef>
              <c:f>'WEEKLY SALES'!$D$3:$D$15</c:f>
              <c:numCache>
                <c:formatCode>_ * #,##0.00_ ;_ * \-#,##0.00_ ;_ * "-"??_ ;_ @_ </c:formatCode>
                <c:ptCount val="13"/>
                <c:pt idx="0">
                  <c:v>2896800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1380000</c:v>
                </c:pt>
                <c:pt idx="7">
                  <c:v>0</c:v>
                </c:pt>
                <c:pt idx="8">
                  <c:v>0</c:v>
                </c:pt>
                <c:pt idx="9">
                  <c:v>37709</c:v>
                </c:pt>
                <c:pt idx="10">
                  <c:v>510000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2-4743-8284-3CFCF70FCE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41514751"/>
        <c:axId val="1941512671"/>
      </c:barChart>
      <c:catAx>
        <c:axId val="194151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12671"/>
        <c:crosses val="autoZero"/>
        <c:auto val="1"/>
        <c:lblAlgn val="ctr"/>
        <c:lblOffset val="100"/>
        <c:noMultiLvlLbl val="0"/>
      </c:catAx>
      <c:valAx>
        <c:axId val="19415126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94151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Maurice Okumu-VALUATIONS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33A-4A20-89F0-429AAD72E2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96439888"/>
        <c:axId val="1196443728"/>
      </c:lineChart>
      <c:catAx>
        <c:axId val="119643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43728"/>
        <c:crosses val="autoZero"/>
        <c:auto val="1"/>
        <c:lblAlgn val="ctr"/>
        <c:lblOffset val="100"/>
        <c:noMultiLvlLbl val="0"/>
      </c:catAx>
      <c:valAx>
        <c:axId val="11964437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3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Maurice Okumu-LEADS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15</c:v>
                </c:pt>
                <c:pt idx="3">
                  <c:v>14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4A-446E-8FDA-6AF2DB92E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710256"/>
        <c:axId val="1236694896"/>
      </c:barChart>
      <c:catAx>
        <c:axId val="123671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94896"/>
        <c:crosses val="autoZero"/>
        <c:auto val="1"/>
        <c:lblAlgn val="ctr"/>
        <c:lblOffset val="100"/>
        <c:noMultiLvlLbl val="0"/>
      </c:catAx>
      <c:valAx>
        <c:axId val="12366948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1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Evelyn Angaywa-SALES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66E-4D0F-B620-0C67477F6C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769776"/>
        <c:axId val="1236767856"/>
      </c:barChart>
      <c:catAx>
        <c:axId val="123676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67856"/>
        <c:crosses val="autoZero"/>
        <c:auto val="1"/>
        <c:lblAlgn val="ctr"/>
        <c:lblOffset val="100"/>
        <c:noMultiLvlLbl val="0"/>
      </c:catAx>
      <c:valAx>
        <c:axId val="12367678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6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Evelyn Angaywa-VALUATIONS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38E-4473-8267-1C5F4D2F05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36779856"/>
        <c:axId val="1236753456"/>
      </c:lineChart>
      <c:catAx>
        <c:axId val="123677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53456"/>
        <c:crosses val="autoZero"/>
        <c:auto val="1"/>
        <c:lblAlgn val="ctr"/>
        <c:lblOffset val="100"/>
        <c:noMultiLvlLbl val="0"/>
      </c:catAx>
      <c:valAx>
        <c:axId val="12367534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7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Evelyn Angaywa-LEADS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19</c:v>
                </c:pt>
                <c:pt idx="1">
                  <c:v>16</c:v>
                </c:pt>
                <c:pt idx="2">
                  <c:v>14</c:v>
                </c:pt>
                <c:pt idx="3">
                  <c:v>11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731A-48BF-9471-ADF4ECBADB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772656"/>
        <c:axId val="1236760656"/>
      </c:barChart>
      <c:catAx>
        <c:axId val="123677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60656"/>
        <c:crosses val="autoZero"/>
        <c:auto val="1"/>
        <c:lblAlgn val="ctr"/>
        <c:lblOffset val="100"/>
        <c:noMultiLvlLbl val="0"/>
      </c:catAx>
      <c:valAx>
        <c:axId val="12367606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72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Rehema Nerima-SALES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D-44F4-8B9F-EBB60EC9C3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57648"/>
        <c:axId val="1196430288"/>
      </c:barChart>
      <c:catAx>
        <c:axId val="119645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30288"/>
        <c:crosses val="autoZero"/>
        <c:auto val="1"/>
        <c:lblAlgn val="ctr"/>
        <c:lblOffset val="100"/>
        <c:noMultiLvlLbl val="0"/>
      </c:catAx>
      <c:valAx>
        <c:axId val="11964302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5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Rehema Nerima-VALUATIONS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707-4D51-96B5-0E49921B90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29808"/>
        <c:axId val="1196437968"/>
      </c:barChart>
      <c:catAx>
        <c:axId val="119642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37968"/>
        <c:crosses val="autoZero"/>
        <c:auto val="1"/>
        <c:lblAlgn val="ctr"/>
        <c:lblOffset val="100"/>
        <c:noMultiLvlLbl val="0"/>
      </c:catAx>
      <c:valAx>
        <c:axId val="11964379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2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Rehema Nerima-LEADS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14</c:v>
                </c:pt>
                <c:pt idx="1">
                  <c:v>20</c:v>
                </c:pt>
                <c:pt idx="2">
                  <c:v>20</c:v>
                </c:pt>
                <c:pt idx="3">
                  <c:v>12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08CA-446D-93D2-E51AF54813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42288"/>
        <c:axId val="1196454288"/>
      </c:barChart>
      <c:catAx>
        <c:axId val="119644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54288"/>
        <c:crosses val="autoZero"/>
        <c:auto val="1"/>
        <c:lblAlgn val="ctr"/>
        <c:lblOffset val="100"/>
        <c:noMultiLvlLbl val="0"/>
      </c:catAx>
      <c:valAx>
        <c:axId val="11964542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4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Rodgers Luvaha-SALES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ABB-416A-A0A3-D4818DB287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684336"/>
        <c:axId val="1236664656"/>
      </c:barChart>
      <c:catAx>
        <c:axId val="123668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64656"/>
        <c:crosses val="autoZero"/>
        <c:auto val="1"/>
        <c:lblAlgn val="ctr"/>
        <c:lblOffset val="100"/>
        <c:noMultiLvlLbl val="0"/>
      </c:catAx>
      <c:valAx>
        <c:axId val="12366646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68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Rodgers Luvaha-VALUATIONS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314-4EA0-BB4C-818EDCC8F3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95301648"/>
        <c:axId val="1395302128"/>
      </c:lineChart>
      <c:catAx>
        <c:axId val="139530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302128"/>
        <c:crosses val="autoZero"/>
        <c:auto val="1"/>
        <c:lblAlgn val="ctr"/>
        <c:lblOffset val="100"/>
        <c:noMultiLvlLbl val="0"/>
      </c:catAx>
      <c:valAx>
        <c:axId val="13953021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30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DISBURSEMENT PER  SOURCE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'WEEKLY SALES'!$F$3:$F$17</c:f>
              <c:strCache>
                <c:ptCount val="15"/>
                <c:pt idx="0">
                  <c:v>FOLLOW UP</c:v>
                </c:pt>
                <c:pt idx="1">
                  <c:v>REFERRAL</c:v>
                </c:pt>
                <c:pt idx="2">
                  <c:v>WEBSITE</c:v>
                </c:pt>
                <c:pt idx="3">
                  <c:v>FACEBOOK</c:v>
                </c:pt>
                <c:pt idx="4">
                  <c:v>TSC COLD CALLING</c:v>
                </c:pt>
                <c:pt idx="5">
                  <c:v>SHORT-CODE</c:v>
                </c:pt>
                <c:pt idx="6">
                  <c:v>TV ADVERT</c:v>
                </c:pt>
                <c:pt idx="7">
                  <c:v>CSE EXISTING CLIENT</c:v>
                </c:pt>
                <c:pt idx="8">
                  <c:v>SOCIAL MEDIA</c:v>
                </c:pt>
                <c:pt idx="10">
                  <c:v>BILL BOARD</c:v>
                </c:pt>
                <c:pt idx="11">
                  <c:v>USSD</c:v>
                </c:pt>
                <c:pt idx="12">
                  <c:v>WALL BRANDING</c:v>
                </c:pt>
                <c:pt idx="13">
                  <c:v>WHATSAPP</c:v>
                </c:pt>
                <c:pt idx="14">
                  <c:v>STREET POLE</c:v>
                </c:pt>
              </c:strCache>
            </c:strRef>
          </c:cat>
          <c:val>
            <c:numRef>
              <c:f>'WEEKLY SALES'!$I$3:$I$17</c:f>
              <c:numCache>
                <c:formatCode>_ * #,##0.00_ ;_ * \-#,##0.00_ ;_ * "-"??_ ;_ @_ </c:formatCode>
                <c:ptCount val="15"/>
                <c:pt idx="0">
                  <c:v>2880500</c:v>
                </c:pt>
                <c:pt idx="1">
                  <c:v>0</c:v>
                </c:pt>
                <c:pt idx="2">
                  <c:v>1002709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941300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CD-4744-A769-BDA6B7ABAF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41531807"/>
        <c:axId val="1941533471"/>
      </c:barChart>
      <c:catAx>
        <c:axId val="194153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33471"/>
        <c:crosses val="autoZero"/>
        <c:auto val="1"/>
        <c:lblAlgn val="ctr"/>
        <c:lblOffset val="100"/>
        <c:noMultiLvlLbl val="0"/>
      </c:catAx>
      <c:valAx>
        <c:axId val="19415334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94153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Rodgers Luvah-LEADS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8</c:v>
                </c:pt>
                <c:pt idx="1">
                  <c:v>8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B4B2-47C4-9298-ECD685D60E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715536"/>
        <c:axId val="1236702576"/>
      </c:barChart>
      <c:catAx>
        <c:axId val="123671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02576"/>
        <c:crosses val="autoZero"/>
        <c:auto val="1"/>
        <c:lblAlgn val="ctr"/>
        <c:lblOffset val="100"/>
        <c:noMultiLvlLbl val="0"/>
      </c:catAx>
      <c:valAx>
        <c:axId val="12367025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1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Valerie Hope-SALES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A01-41F4-BAE4-8FABF6279A7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32688"/>
        <c:axId val="1196399088"/>
      </c:barChart>
      <c:catAx>
        <c:axId val="119643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399088"/>
        <c:crosses val="autoZero"/>
        <c:auto val="1"/>
        <c:lblAlgn val="ctr"/>
        <c:lblOffset val="100"/>
        <c:noMultiLvlLbl val="0"/>
      </c:catAx>
      <c:valAx>
        <c:axId val="11963990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3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Valerie Hope-VALUATIONS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BAC-436D-9D98-3E7DE92927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5283408"/>
        <c:axId val="1395291568"/>
      </c:barChart>
      <c:catAx>
        <c:axId val="139528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91568"/>
        <c:crosses val="autoZero"/>
        <c:auto val="1"/>
        <c:lblAlgn val="ctr"/>
        <c:lblOffset val="100"/>
        <c:noMultiLvlLbl val="0"/>
      </c:catAx>
      <c:valAx>
        <c:axId val="1395291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28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Valerie Hope-LEADS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31</c:v>
                </c:pt>
                <c:pt idx="1">
                  <c:v>31</c:v>
                </c:pt>
                <c:pt idx="2">
                  <c:v>24</c:v>
                </c:pt>
                <c:pt idx="3">
                  <c:v>19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0CD4-4CF5-9B61-E2719BB478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49968"/>
        <c:axId val="1196451408"/>
      </c:barChart>
      <c:catAx>
        <c:axId val="119644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51408"/>
        <c:crosses val="autoZero"/>
        <c:auto val="1"/>
        <c:lblAlgn val="ctr"/>
        <c:lblOffset val="100"/>
        <c:noMultiLvlLbl val="0"/>
      </c:catAx>
      <c:valAx>
        <c:axId val="119645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4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Rebecca Mwende-SALES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826-4B0D-8D04-883D91D617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5303088"/>
        <c:axId val="1395290128"/>
      </c:barChart>
      <c:catAx>
        <c:axId val="139530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90128"/>
        <c:crosses val="autoZero"/>
        <c:auto val="1"/>
        <c:lblAlgn val="ctr"/>
        <c:lblOffset val="100"/>
        <c:noMultiLvlLbl val="0"/>
      </c:catAx>
      <c:valAx>
        <c:axId val="13952901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crossAx val="139530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Rebecca Mwende-VALUATIONS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73A-42A5-A766-C4CABE16B9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8086816"/>
        <c:axId val="1198093056"/>
      </c:barChart>
      <c:catAx>
        <c:axId val="119808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093056"/>
        <c:crosses val="autoZero"/>
        <c:auto val="1"/>
        <c:lblAlgn val="ctr"/>
        <c:lblOffset val="100"/>
        <c:noMultiLvlLbl val="0"/>
      </c:catAx>
      <c:valAx>
        <c:axId val="11980930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8086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Rebecca Mwende-LEADS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14</c:v>
                </c:pt>
                <c:pt idx="3">
                  <c:v>11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0552-4FC4-812B-32D92A822F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7107568"/>
        <c:axId val="717085008"/>
      </c:barChart>
      <c:catAx>
        <c:axId val="71710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85008"/>
        <c:crosses val="autoZero"/>
        <c:auto val="1"/>
        <c:lblAlgn val="ctr"/>
        <c:lblOffset val="100"/>
        <c:noMultiLvlLbl val="0"/>
      </c:catAx>
      <c:valAx>
        <c:axId val="7170850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1710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LUCY OGETO-SALES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54A-4456-9C62-B0A8B19622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6461008"/>
        <c:axId val="1196461488"/>
      </c:barChart>
      <c:catAx>
        <c:axId val="119646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61488"/>
        <c:crosses val="autoZero"/>
        <c:auto val="1"/>
        <c:lblAlgn val="ctr"/>
        <c:lblOffset val="100"/>
        <c:noMultiLvlLbl val="0"/>
      </c:catAx>
      <c:valAx>
        <c:axId val="11964614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646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LUCY OGETO-VALUATIONS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572-43A4-A9A1-F94FFBB6B3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98109376"/>
        <c:axId val="1198111776"/>
      </c:lineChart>
      <c:catAx>
        <c:axId val="119810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11776"/>
        <c:crosses val="autoZero"/>
        <c:auto val="1"/>
        <c:lblAlgn val="ctr"/>
        <c:lblOffset val="100"/>
        <c:noMultiLvlLbl val="0"/>
      </c:catAx>
      <c:valAx>
        <c:axId val="11981117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8109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LUCY OGETO- 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23</c:v>
                </c:pt>
                <c:pt idx="1">
                  <c:v>10</c:v>
                </c:pt>
                <c:pt idx="2">
                  <c:v>0</c:v>
                </c:pt>
                <c:pt idx="3">
                  <c:v>18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33DC-475E-B391-BDFCDBFFD8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5244528"/>
        <c:axId val="1395298288"/>
      </c:barChart>
      <c:catAx>
        <c:axId val="139524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98288"/>
        <c:crosses val="autoZero"/>
        <c:auto val="1"/>
        <c:lblAlgn val="ctr"/>
        <c:lblOffset val="100"/>
        <c:noMultiLvlLbl val="0"/>
      </c:catAx>
      <c:valAx>
        <c:axId val="13952982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24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PER PRODUCT DISBURSEMENT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'WEEKLY SALES'!$K$3:$K$9</c:f>
              <c:strCache>
                <c:ptCount val="7"/>
                <c:pt idx="0">
                  <c:v>Logbook loan</c:v>
                </c:pt>
                <c:pt idx="1">
                  <c:v>Asset finance</c:v>
                </c:pt>
                <c:pt idx="2">
                  <c:v>salary checkoff</c:v>
                </c:pt>
                <c:pt idx="3">
                  <c:v>Titledeed Loan</c:v>
                </c:pt>
                <c:pt idx="4">
                  <c:v>INSURANCE</c:v>
                </c:pt>
                <c:pt idx="5">
                  <c:v>Unsecured</c:v>
                </c:pt>
                <c:pt idx="6">
                  <c:v>Weekend loan</c:v>
                </c:pt>
              </c:strCache>
            </c:strRef>
          </c:cat>
          <c:val>
            <c:numRef>
              <c:f>'WEEKLY SALES'!$N$3:$N$9</c:f>
              <c:numCache>
                <c:formatCode>_ * #,##0.00_ ;_ * \-#,##0.00_ ;_ * "-"??_ ;_ @_ </c:formatCode>
                <c:ptCount val="7"/>
                <c:pt idx="0">
                  <c:v>3248000</c:v>
                </c:pt>
                <c:pt idx="1">
                  <c:v>0</c:v>
                </c:pt>
                <c:pt idx="2">
                  <c:v>866300</c:v>
                </c:pt>
                <c:pt idx="3">
                  <c:v>0</c:v>
                </c:pt>
                <c:pt idx="4">
                  <c:v>75209</c:v>
                </c:pt>
                <c:pt idx="5">
                  <c:v>0</c:v>
                </c:pt>
                <c:pt idx="6">
                  <c:v>635000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0-4C71-A502-7BE9A37E0E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385454863"/>
        <c:axId val="1385455279"/>
      </c:barChart>
      <c:catAx>
        <c:axId val="1385454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455279"/>
        <c:crosses val="autoZero"/>
        <c:auto val="1"/>
        <c:lblAlgn val="ctr"/>
        <c:lblOffset val="100"/>
        <c:noMultiLvlLbl val="0"/>
      </c:catAx>
      <c:valAx>
        <c:axId val="138545527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 * #,##0.00_ ;_ * \-#,##0.00_ ;_ * &quot;-&quot;??_ ;_ @_ " sourceLinked="1"/>
        <c:majorTickMark val="none"/>
        <c:minorTickMark val="none"/>
        <c:tickLblPos val="nextTo"/>
        <c:crossAx val="138545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Joyce Wachira-SALES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7AF-4AF9-9820-9267806EBB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98092576"/>
        <c:axId val="1198101216"/>
      </c:barChart>
      <c:catAx>
        <c:axId val="119809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01216"/>
        <c:crosses val="autoZero"/>
        <c:auto val="1"/>
        <c:lblAlgn val="ctr"/>
        <c:lblOffset val="100"/>
        <c:noMultiLvlLbl val="0"/>
      </c:catAx>
      <c:valAx>
        <c:axId val="11981012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809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Joyce Wachira-VALUATIONS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EEA-4E5A-9EE6-7CB5546895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95293968"/>
        <c:axId val="1395294448"/>
      </c:lineChart>
      <c:catAx>
        <c:axId val="139529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94448"/>
        <c:crosses val="autoZero"/>
        <c:auto val="1"/>
        <c:lblAlgn val="ctr"/>
        <c:lblOffset val="100"/>
        <c:noMultiLvlLbl val="0"/>
      </c:catAx>
      <c:valAx>
        <c:axId val="1395294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29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Joyce Wachira-LEADS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14</c:v>
                </c:pt>
                <c:pt idx="1">
                  <c:v>32</c:v>
                </c:pt>
                <c:pt idx="2">
                  <c:v>24</c:v>
                </c:pt>
                <c:pt idx="3">
                  <c:v>12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0F5-4021-B826-605220132B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688656"/>
        <c:axId val="1236689136"/>
      </c:barChart>
      <c:catAx>
        <c:axId val="123668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89136"/>
        <c:crosses val="autoZero"/>
        <c:auto val="1"/>
        <c:lblAlgn val="ctr"/>
        <c:lblOffset val="100"/>
        <c:noMultiLvlLbl val="0"/>
      </c:catAx>
      <c:valAx>
        <c:axId val="12366891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68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Felix Agweli-SALES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D2E-4B08-AE4F-8B9B7254AB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95279088"/>
        <c:axId val="1395270448"/>
      </c:barChart>
      <c:catAx>
        <c:axId val="139527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70448"/>
        <c:crosses val="autoZero"/>
        <c:auto val="1"/>
        <c:lblAlgn val="ctr"/>
        <c:lblOffset val="100"/>
        <c:noMultiLvlLbl val="0"/>
      </c:catAx>
      <c:valAx>
        <c:axId val="13952704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9527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Felix Agweli- 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6981-4FBB-9FD9-8F7E7302C8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36716976"/>
        <c:axId val="1236717936"/>
      </c:lineChart>
      <c:catAx>
        <c:axId val="123671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17936"/>
        <c:crosses val="autoZero"/>
        <c:auto val="1"/>
        <c:lblAlgn val="ctr"/>
        <c:lblOffset val="100"/>
        <c:noMultiLvlLbl val="0"/>
      </c:catAx>
      <c:valAx>
        <c:axId val="12367179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16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Felix Agweli-LEADS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21</c:v>
                </c:pt>
                <c:pt idx="1">
                  <c:v>15</c:v>
                </c:pt>
                <c:pt idx="2">
                  <c:v>20</c:v>
                </c:pt>
                <c:pt idx="3">
                  <c:v>15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6F2D-4E55-A02A-6359ACBF5B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759696"/>
        <c:axId val="1236757296"/>
      </c:barChart>
      <c:catAx>
        <c:axId val="12367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57296"/>
        <c:crosses val="autoZero"/>
        <c:auto val="1"/>
        <c:lblAlgn val="ctr"/>
        <c:lblOffset val="100"/>
        <c:noMultiLvlLbl val="0"/>
      </c:catAx>
      <c:valAx>
        <c:axId val="123675729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5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Nancy Muthoni-SALES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099-4DA2-8B6F-F49C5E862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36711696"/>
        <c:axId val="1236697776"/>
      </c:barChart>
      <c:catAx>
        <c:axId val="123671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97776"/>
        <c:crosses val="autoZero"/>
        <c:auto val="1"/>
        <c:lblAlgn val="ctr"/>
        <c:lblOffset val="100"/>
        <c:noMultiLvlLbl val="0"/>
      </c:catAx>
      <c:valAx>
        <c:axId val="12366977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1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Nancy Muthoni-VALUATIONS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'!$B$35:$E$35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A29-4774-9C4B-35863E1E0B1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36778416"/>
        <c:axId val="1236781776"/>
      </c:lineChart>
      <c:catAx>
        <c:axId val="123677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81776"/>
        <c:crosses val="autoZero"/>
        <c:auto val="1"/>
        <c:lblAlgn val="ctr"/>
        <c:lblOffset val="100"/>
        <c:noMultiLvlLbl val="0"/>
      </c:catAx>
      <c:valAx>
        <c:axId val="12367817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77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Nancy Muthoni-LEADS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'WEEK TO WEEK SALES '!#REF!</c:f>
              <c:numCache>
                <c:formatCode>General</c:formatCode>
                <c:ptCount val="4"/>
                <c:pt idx="0">
                  <c:v>15</c:v>
                </c:pt>
                <c:pt idx="1">
                  <c:v>21</c:v>
                </c:pt>
                <c:pt idx="2">
                  <c:v>23</c:v>
                </c:pt>
                <c:pt idx="3">
                  <c:v>18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4"/>
                      <c:pt idx="0">
                        <c:v>WEEK ONE </c:v>
                      </c:pt>
                      <c:pt idx="1">
                        <c:v>WEEK TWO</c:v>
                      </c:pt>
                      <c:pt idx="2">
                        <c:v>WEEK THREE</c:v>
                      </c:pt>
                      <c:pt idx="3">
                        <c:v>WEEK  FOUR 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36D-48E8-AAC8-28355B9E2C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694416"/>
        <c:axId val="1236715536"/>
      </c:barChart>
      <c:catAx>
        <c:axId val="123669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715536"/>
        <c:crosses val="autoZero"/>
        <c:auto val="1"/>
        <c:lblAlgn val="ctr"/>
        <c:lblOffset val="100"/>
        <c:noMultiLvlLbl val="0"/>
      </c:catAx>
      <c:valAx>
        <c:axId val="12367155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69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BABRA MBULA-SALES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'WEEK TO WEEK SALES '!$B$16:$E$16</c:f>
              <c:strCache>
                <c:ptCount val="4"/>
                <c:pt idx="0">
                  <c:v>WEEK ONE</c:v>
                </c:pt>
                <c:pt idx="1">
                  <c:v>WEEK TWO</c:v>
                </c:pt>
                <c:pt idx="2">
                  <c:v>WEEK THREE</c:v>
                </c:pt>
                <c:pt idx="3">
                  <c:v>WEEK FOUR</c:v>
                </c:pt>
              </c:strCache>
            </c:strRef>
          </c:cat>
          <c:val>
            <c:numRef>
              <c:f>'WEEK TO WEEK SALES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'WEEK TO WEEK SALES 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4455-4666-9513-FE18ADCB31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6665136"/>
        <c:axId val="1236674256"/>
      </c:barChart>
      <c:catAx>
        <c:axId val="123666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674256"/>
        <c:crosses val="autoZero"/>
        <c:auto val="1"/>
        <c:lblAlgn val="ctr"/>
        <c:lblOffset val="100"/>
        <c:noMultiLvlLbl val="0"/>
      </c:catAx>
      <c:valAx>
        <c:axId val="12366742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3666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0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46.xml"/><Relationship Id="rId21" Type="http://schemas.openxmlformats.org/officeDocument/2006/relationships/chart" Target="../charts/chart41.xml"/><Relationship Id="rId42" Type="http://schemas.openxmlformats.org/officeDocument/2006/relationships/chart" Target="../charts/chart62.xml"/><Relationship Id="rId47" Type="http://schemas.openxmlformats.org/officeDocument/2006/relationships/chart" Target="../charts/chart67.xml"/><Relationship Id="rId63" Type="http://schemas.openxmlformats.org/officeDocument/2006/relationships/chart" Target="../charts/chart83.xml"/><Relationship Id="rId68" Type="http://schemas.openxmlformats.org/officeDocument/2006/relationships/chart" Target="../charts/chart88.xml"/><Relationship Id="rId84" Type="http://schemas.openxmlformats.org/officeDocument/2006/relationships/chart" Target="../charts/chart104.xml"/><Relationship Id="rId89" Type="http://schemas.openxmlformats.org/officeDocument/2006/relationships/chart" Target="../charts/chart109.xml"/><Relationship Id="rId16" Type="http://schemas.openxmlformats.org/officeDocument/2006/relationships/chart" Target="../charts/chart36.xml"/><Relationship Id="rId11" Type="http://schemas.openxmlformats.org/officeDocument/2006/relationships/chart" Target="../charts/chart31.xml"/><Relationship Id="rId32" Type="http://schemas.openxmlformats.org/officeDocument/2006/relationships/chart" Target="../charts/chart52.xml"/><Relationship Id="rId37" Type="http://schemas.openxmlformats.org/officeDocument/2006/relationships/chart" Target="../charts/chart57.xml"/><Relationship Id="rId53" Type="http://schemas.openxmlformats.org/officeDocument/2006/relationships/chart" Target="../charts/chart73.xml"/><Relationship Id="rId58" Type="http://schemas.openxmlformats.org/officeDocument/2006/relationships/chart" Target="../charts/chart78.xml"/><Relationship Id="rId74" Type="http://schemas.openxmlformats.org/officeDocument/2006/relationships/chart" Target="../charts/chart94.xml"/><Relationship Id="rId79" Type="http://schemas.openxmlformats.org/officeDocument/2006/relationships/chart" Target="../charts/chart99.xml"/><Relationship Id="rId5" Type="http://schemas.openxmlformats.org/officeDocument/2006/relationships/chart" Target="../charts/chart25.xml"/><Relationship Id="rId90" Type="http://schemas.openxmlformats.org/officeDocument/2006/relationships/chart" Target="../charts/chart110.xml"/><Relationship Id="rId95" Type="http://schemas.openxmlformats.org/officeDocument/2006/relationships/chart" Target="../charts/chart115.xml"/><Relationship Id="rId22" Type="http://schemas.openxmlformats.org/officeDocument/2006/relationships/chart" Target="../charts/chart42.xml"/><Relationship Id="rId27" Type="http://schemas.openxmlformats.org/officeDocument/2006/relationships/chart" Target="../charts/chart47.xml"/><Relationship Id="rId43" Type="http://schemas.openxmlformats.org/officeDocument/2006/relationships/chart" Target="../charts/chart63.xml"/><Relationship Id="rId48" Type="http://schemas.openxmlformats.org/officeDocument/2006/relationships/chart" Target="../charts/chart68.xml"/><Relationship Id="rId64" Type="http://schemas.openxmlformats.org/officeDocument/2006/relationships/chart" Target="../charts/chart84.xml"/><Relationship Id="rId69" Type="http://schemas.openxmlformats.org/officeDocument/2006/relationships/chart" Target="../charts/chart89.xml"/><Relationship Id="rId8" Type="http://schemas.openxmlformats.org/officeDocument/2006/relationships/chart" Target="../charts/chart28.xml"/><Relationship Id="rId51" Type="http://schemas.openxmlformats.org/officeDocument/2006/relationships/chart" Target="../charts/chart71.xml"/><Relationship Id="rId72" Type="http://schemas.openxmlformats.org/officeDocument/2006/relationships/chart" Target="../charts/chart92.xml"/><Relationship Id="rId80" Type="http://schemas.openxmlformats.org/officeDocument/2006/relationships/chart" Target="../charts/chart100.xml"/><Relationship Id="rId85" Type="http://schemas.openxmlformats.org/officeDocument/2006/relationships/chart" Target="../charts/chart105.xml"/><Relationship Id="rId93" Type="http://schemas.openxmlformats.org/officeDocument/2006/relationships/chart" Target="../charts/chart113.xml"/><Relationship Id="rId3" Type="http://schemas.openxmlformats.org/officeDocument/2006/relationships/chart" Target="../charts/chart23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5" Type="http://schemas.openxmlformats.org/officeDocument/2006/relationships/chart" Target="../charts/chart45.xml"/><Relationship Id="rId33" Type="http://schemas.openxmlformats.org/officeDocument/2006/relationships/chart" Target="../charts/chart53.xml"/><Relationship Id="rId38" Type="http://schemas.openxmlformats.org/officeDocument/2006/relationships/chart" Target="../charts/chart58.xml"/><Relationship Id="rId46" Type="http://schemas.openxmlformats.org/officeDocument/2006/relationships/chart" Target="../charts/chart66.xml"/><Relationship Id="rId59" Type="http://schemas.openxmlformats.org/officeDocument/2006/relationships/chart" Target="../charts/chart79.xml"/><Relationship Id="rId67" Type="http://schemas.openxmlformats.org/officeDocument/2006/relationships/chart" Target="../charts/chart87.xml"/><Relationship Id="rId20" Type="http://schemas.openxmlformats.org/officeDocument/2006/relationships/chart" Target="../charts/chart40.xml"/><Relationship Id="rId41" Type="http://schemas.openxmlformats.org/officeDocument/2006/relationships/chart" Target="../charts/chart61.xml"/><Relationship Id="rId54" Type="http://schemas.openxmlformats.org/officeDocument/2006/relationships/chart" Target="../charts/chart74.xml"/><Relationship Id="rId62" Type="http://schemas.openxmlformats.org/officeDocument/2006/relationships/chart" Target="../charts/chart82.xml"/><Relationship Id="rId70" Type="http://schemas.openxmlformats.org/officeDocument/2006/relationships/chart" Target="../charts/chart90.xml"/><Relationship Id="rId75" Type="http://schemas.openxmlformats.org/officeDocument/2006/relationships/chart" Target="../charts/chart95.xml"/><Relationship Id="rId83" Type="http://schemas.openxmlformats.org/officeDocument/2006/relationships/chart" Target="../charts/chart103.xml"/><Relationship Id="rId88" Type="http://schemas.openxmlformats.org/officeDocument/2006/relationships/chart" Target="../charts/chart108.xml"/><Relationship Id="rId91" Type="http://schemas.openxmlformats.org/officeDocument/2006/relationships/chart" Target="../charts/chart111.xml"/><Relationship Id="rId96" Type="http://schemas.openxmlformats.org/officeDocument/2006/relationships/chart" Target="../charts/chart116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5" Type="http://schemas.openxmlformats.org/officeDocument/2006/relationships/chart" Target="../charts/chart35.xml"/><Relationship Id="rId23" Type="http://schemas.openxmlformats.org/officeDocument/2006/relationships/chart" Target="../charts/chart43.xml"/><Relationship Id="rId28" Type="http://schemas.openxmlformats.org/officeDocument/2006/relationships/chart" Target="../charts/chart48.xml"/><Relationship Id="rId36" Type="http://schemas.openxmlformats.org/officeDocument/2006/relationships/chart" Target="../charts/chart56.xml"/><Relationship Id="rId49" Type="http://schemas.openxmlformats.org/officeDocument/2006/relationships/chart" Target="../charts/chart69.xml"/><Relationship Id="rId57" Type="http://schemas.openxmlformats.org/officeDocument/2006/relationships/chart" Target="../charts/chart77.xml"/><Relationship Id="rId10" Type="http://schemas.openxmlformats.org/officeDocument/2006/relationships/chart" Target="../charts/chart30.xml"/><Relationship Id="rId31" Type="http://schemas.openxmlformats.org/officeDocument/2006/relationships/chart" Target="../charts/chart51.xml"/><Relationship Id="rId44" Type="http://schemas.openxmlformats.org/officeDocument/2006/relationships/chart" Target="../charts/chart64.xml"/><Relationship Id="rId52" Type="http://schemas.openxmlformats.org/officeDocument/2006/relationships/chart" Target="../charts/chart72.xml"/><Relationship Id="rId60" Type="http://schemas.openxmlformats.org/officeDocument/2006/relationships/chart" Target="../charts/chart80.xml"/><Relationship Id="rId65" Type="http://schemas.openxmlformats.org/officeDocument/2006/relationships/chart" Target="../charts/chart85.xml"/><Relationship Id="rId73" Type="http://schemas.openxmlformats.org/officeDocument/2006/relationships/chart" Target="../charts/chart93.xml"/><Relationship Id="rId78" Type="http://schemas.openxmlformats.org/officeDocument/2006/relationships/chart" Target="../charts/chart98.xml"/><Relationship Id="rId81" Type="http://schemas.openxmlformats.org/officeDocument/2006/relationships/chart" Target="../charts/chart101.xml"/><Relationship Id="rId86" Type="http://schemas.openxmlformats.org/officeDocument/2006/relationships/chart" Target="../charts/chart106.xml"/><Relationship Id="rId94" Type="http://schemas.openxmlformats.org/officeDocument/2006/relationships/chart" Target="../charts/chart114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3" Type="http://schemas.openxmlformats.org/officeDocument/2006/relationships/chart" Target="../charts/chart33.xml"/><Relationship Id="rId18" Type="http://schemas.openxmlformats.org/officeDocument/2006/relationships/chart" Target="../charts/chart38.xml"/><Relationship Id="rId39" Type="http://schemas.openxmlformats.org/officeDocument/2006/relationships/chart" Target="../charts/chart59.xml"/><Relationship Id="rId34" Type="http://schemas.openxmlformats.org/officeDocument/2006/relationships/chart" Target="../charts/chart54.xml"/><Relationship Id="rId50" Type="http://schemas.openxmlformats.org/officeDocument/2006/relationships/chart" Target="../charts/chart70.xml"/><Relationship Id="rId55" Type="http://schemas.openxmlformats.org/officeDocument/2006/relationships/chart" Target="../charts/chart75.xml"/><Relationship Id="rId76" Type="http://schemas.openxmlformats.org/officeDocument/2006/relationships/chart" Target="../charts/chart96.xml"/><Relationship Id="rId7" Type="http://schemas.openxmlformats.org/officeDocument/2006/relationships/chart" Target="../charts/chart27.xml"/><Relationship Id="rId71" Type="http://schemas.openxmlformats.org/officeDocument/2006/relationships/chart" Target="../charts/chart91.xml"/><Relationship Id="rId92" Type="http://schemas.openxmlformats.org/officeDocument/2006/relationships/chart" Target="../charts/chart112.xml"/><Relationship Id="rId2" Type="http://schemas.openxmlformats.org/officeDocument/2006/relationships/chart" Target="../charts/chart22.xml"/><Relationship Id="rId29" Type="http://schemas.openxmlformats.org/officeDocument/2006/relationships/chart" Target="../charts/chart49.xml"/><Relationship Id="rId24" Type="http://schemas.openxmlformats.org/officeDocument/2006/relationships/chart" Target="../charts/chart44.xml"/><Relationship Id="rId40" Type="http://schemas.openxmlformats.org/officeDocument/2006/relationships/chart" Target="../charts/chart60.xml"/><Relationship Id="rId45" Type="http://schemas.openxmlformats.org/officeDocument/2006/relationships/chart" Target="../charts/chart65.xml"/><Relationship Id="rId66" Type="http://schemas.openxmlformats.org/officeDocument/2006/relationships/chart" Target="../charts/chart86.xml"/><Relationship Id="rId87" Type="http://schemas.openxmlformats.org/officeDocument/2006/relationships/chart" Target="../charts/chart107.xml"/><Relationship Id="rId61" Type="http://schemas.openxmlformats.org/officeDocument/2006/relationships/chart" Target="../charts/chart81.xml"/><Relationship Id="rId82" Type="http://schemas.openxmlformats.org/officeDocument/2006/relationships/chart" Target="../charts/chart102.xml"/><Relationship Id="rId19" Type="http://schemas.openxmlformats.org/officeDocument/2006/relationships/chart" Target="../charts/chart39.xml"/><Relationship Id="rId14" Type="http://schemas.openxmlformats.org/officeDocument/2006/relationships/chart" Target="../charts/chart34.xml"/><Relationship Id="rId30" Type="http://schemas.openxmlformats.org/officeDocument/2006/relationships/chart" Target="../charts/chart50.xml"/><Relationship Id="rId35" Type="http://schemas.openxmlformats.org/officeDocument/2006/relationships/chart" Target="../charts/chart55.xml"/><Relationship Id="rId56" Type="http://schemas.openxmlformats.org/officeDocument/2006/relationships/chart" Target="../charts/chart76.xml"/><Relationship Id="rId77" Type="http://schemas.openxmlformats.org/officeDocument/2006/relationships/chart" Target="../charts/chart9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7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5.xml"/><Relationship Id="rId13" Type="http://schemas.openxmlformats.org/officeDocument/2006/relationships/chart" Target="../charts/chart130.xml"/><Relationship Id="rId18" Type="http://schemas.openxmlformats.org/officeDocument/2006/relationships/chart" Target="../charts/chart135.xml"/><Relationship Id="rId26" Type="http://schemas.openxmlformats.org/officeDocument/2006/relationships/chart" Target="../charts/chart143.xml"/><Relationship Id="rId3" Type="http://schemas.openxmlformats.org/officeDocument/2006/relationships/chart" Target="../charts/chart120.xml"/><Relationship Id="rId21" Type="http://schemas.openxmlformats.org/officeDocument/2006/relationships/chart" Target="../charts/chart138.xml"/><Relationship Id="rId7" Type="http://schemas.openxmlformats.org/officeDocument/2006/relationships/chart" Target="../charts/chart124.xml"/><Relationship Id="rId12" Type="http://schemas.openxmlformats.org/officeDocument/2006/relationships/chart" Target="../charts/chart129.xml"/><Relationship Id="rId17" Type="http://schemas.openxmlformats.org/officeDocument/2006/relationships/chart" Target="../charts/chart134.xml"/><Relationship Id="rId25" Type="http://schemas.openxmlformats.org/officeDocument/2006/relationships/chart" Target="../charts/chart142.xml"/><Relationship Id="rId2" Type="http://schemas.openxmlformats.org/officeDocument/2006/relationships/chart" Target="../charts/chart119.xml"/><Relationship Id="rId16" Type="http://schemas.openxmlformats.org/officeDocument/2006/relationships/chart" Target="../charts/chart133.xml"/><Relationship Id="rId20" Type="http://schemas.openxmlformats.org/officeDocument/2006/relationships/chart" Target="../charts/chart137.xml"/><Relationship Id="rId29" Type="http://schemas.openxmlformats.org/officeDocument/2006/relationships/chart" Target="../charts/chart146.xml"/><Relationship Id="rId1" Type="http://schemas.openxmlformats.org/officeDocument/2006/relationships/chart" Target="../charts/chart118.xml"/><Relationship Id="rId6" Type="http://schemas.openxmlformats.org/officeDocument/2006/relationships/chart" Target="../charts/chart123.xml"/><Relationship Id="rId11" Type="http://schemas.openxmlformats.org/officeDocument/2006/relationships/chart" Target="../charts/chart128.xml"/><Relationship Id="rId24" Type="http://schemas.openxmlformats.org/officeDocument/2006/relationships/chart" Target="../charts/chart141.xml"/><Relationship Id="rId32" Type="http://schemas.openxmlformats.org/officeDocument/2006/relationships/chart" Target="../charts/chart149.xml"/><Relationship Id="rId5" Type="http://schemas.openxmlformats.org/officeDocument/2006/relationships/chart" Target="../charts/chart122.xml"/><Relationship Id="rId15" Type="http://schemas.openxmlformats.org/officeDocument/2006/relationships/chart" Target="../charts/chart132.xml"/><Relationship Id="rId23" Type="http://schemas.openxmlformats.org/officeDocument/2006/relationships/chart" Target="../charts/chart140.xml"/><Relationship Id="rId28" Type="http://schemas.openxmlformats.org/officeDocument/2006/relationships/chart" Target="../charts/chart145.xml"/><Relationship Id="rId10" Type="http://schemas.openxmlformats.org/officeDocument/2006/relationships/chart" Target="../charts/chart127.xml"/><Relationship Id="rId19" Type="http://schemas.openxmlformats.org/officeDocument/2006/relationships/chart" Target="../charts/chart136.xml"/><Relationship Id="rId31" Type="http://schemas.openxmlformats.org/officeDocument/2006/relationships/chart" Target="../charts/chart148.xml"/><Relationship Id="rId4" Type="http://schemas.openxmlformats.org/officeDocument/2006/relationships/chart" Target="../charts/chart121.xml"/><Relationship Id="rId9" Type="http://schemas.openxmlformats.org/officeDocument/2006/relationships/chart" Target="../charts/chart126.xml"/><Relationship Id="rId14" Type="http://schemas.openxmlformats.org/officeDocument/2006/relationships/chart" Target="../charts/chart131.xml"/><Relationship Id="rId22" Type="http://schemas.openxmlformats.org/officeDocument/2006/relationships/chart" Target="../charts/chart139.xml"/><Relationship Id="rId27" Type="http://schemas.openxmlformats.org/officeDocument/2006/relationships/chart" Target="../charts/chart144.xml"/><Relationship Id="rId30" Type="http://schemas.openxmlformats.org/officeDocument/2006/relationships/chart" Target="../charts/chart14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0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8.xml"/><Relationship Id="rId13" Type="http://schemas.openxmlformats.org/officeDocument/2006/relationships/chart" Target="../charts/chart163.xml"/><Relationship Id="rId18" Type="http://schemas.openxmlformats.org/officeDocument/2006/relationships/chart" Target="../charts/chart168.xml"/><Relationship Id="rId3" Type="http://schemas.openxmlformats.org/officeDocument/2006/relationships/chart" Target="../charts/chart153.xml"/><Relationship Id="rId21" Type="http://schemas.openxmlformats.org/officeDocument/2006/relationships/chart" Target="../charts/chart171.xml"/><Relationship Id="rId7" Type="http://schemas.openxmlformats.org/officeDocument/2006/relationships/chart" Target="../charts/chart157.xml"/><Relationship Id="rId12" Type="http://schemas.openxmlformats.org/officeDocument/2006/relationships/chart" Target="../charts/chart162.xml"/><Relationship Id="rId17" Type="http://schemas.openxmlformats.org/officeDocument/2006/relationships/chart" Target="../charts/chart167.xml"/><Relationship Id="rId2" Type="http://schemas.openxmlformats.org/officeDocument/2006/relationships/chart" Target="../charts/chart152.xml"/><Relationship Id="rId16" Type="http://schemas.openxmlformats.org/officeDocument/2006/relationships/chart" Target="../charts/chart166.xml"/><Relationship Id="rId20" Type="http://schemas.openxmlformats.org/officeDocument/2006/relationships/chart" Target="../charts/chart170.xml"/><Relationship Id="rId1" Type="http://schemas.openxmlformats.org/officeDocument/2006/relationships/chart" Target="../charts/chart151.xml"/><Relationship Id="rId6" Type="http://schemas.openxmlformats.org/officeDocument/2006/relationships/chart" Target="../charts/chart156.xml"/><Relationship Id="rId11" Type="http://schemas.openxmlformats.org/officeDocument/2006/relationships/chart" Target="../charts/chart161.xml"/><Relationship Id="rId5" Type="http://schemas.openxmlformats.org/officeDocument/2006/relationships/chart" Target="../charts/chart155.xml"/><Relationship Id="rId15" Type="http://schemas.openxmlformats.org/officeDocument/2006/relationships/chart" Target="../charts/chart165.xml"/><Relationship Id="rId23" Type="http://schemas.openxmlformats.org/officeDocument/2006/relationships/chart" Target="../charts/chart173.xml"/><Relationship Id="rId10" Type="http://schemas.openxmlformats.org/officeDocument/2006/relationships/chart" Target="../charts/chart160.xml"/><Relationship Id="rId19" Type="http://schemas.openxmlformats.org/officeDocument/2006/relationships/chart" Target="../charts/chart169.xml"/><Relationship Id="rId4" Type="http://schemas.openxmlformats.org/officeDocument/2006/relationships/chart" Target="../charts/chart154.xml"/><Relationship Id="rId9" Type="http://schemas.openxmlformats.org/officeDocument/2006/relationships/chart" Target="../charts/chart159.xml"/><Relationship Id="rId14" Type="http://schemas.openxmlformats.org/officeDocument/2006/relationships/chart" Target="../charts/chart164.xml"/><Relationship Id="rId22" Type="http://schemas.openxmlformats.org/officeDocument/2006/relationships/chart" Target="../charts/chart17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866774</xdr:colOff>
      <xdr:row>21</xdr:row>
      <xdr:rowOff>104774</xdr:rowOff>
    </xdr:from>
    <xdr:to>
      <xdr:col>31</xdr:col>
      <xdr:colOff>19050</xdr:colOff>
      <xdr:row>40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2AD08-F689-4FF9-8D67-50E7FEC37F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495299</xdr:colOff>
      <xdr:row>41</xdr:row>
      <xdr:rowOff>138112</xdr:rowOff>
    </xdr:from>
    <xdr:to>
      <xdr:col>15</xdr:col>
      <xdr:colOff>504824</xdr:colOff>
      <xdr:row>57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194963-D374-40CF-8726-DBC00F21A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247650</xdr:colOff>
      <xdr:row>44</xdr:row>
      <xdr:rowOff>157162</xdr:rowOff>
    </xdr:from>
    <xdr:to>
      <xdr:col>30</xdr:col>
      <xdr:colOff>476250</xdr:colOff>
      <xdr:row>61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4873C9-563F-47C8-B858-60689425C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85725</xdr:colOff>
      <xdr:row>0</xdr:row>
      <xdr:rowOff>57149</xdr:rowOff>
    </xdr:from>
    <xdr:to>
      <xdr:col>23</xdr:col>
      <xdr:colOff>390525</xdr:colOff>
      <xdr:row>14</xdr:row>
      <xdr:rowOff>123824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2D6FC8-41AD-457C-B5F8-64AEE7CC4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66674</xdr:colOff>
      <xdr:row>47</xdr:row>
      <xdr:rowOff>4761</xdr:rowOff>
    </xdr:from>
    <xdr:to>
      <xdr:col>6</xdr:col>
      <xdr:colOff>161924</xdr:colOff>
      <xdr:row>68</xdr:row>
      <xdr:rowOff>85724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60BC853-71BA-F5B4-DEF9-8F4D72608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1247773</xdr:colOff>
      <xdr:row>68</xdr:row>
      <xdr:rowOff>9523</xdr:rowOff>
    </xdr:from>
    <xdr:to>
      <xdr:col>23</xdr:col>
      <xdr:colOff>295275</xdr:colOff>
      <xdr:row>108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3F95E8-6F33-4A50-BFF7-457171C92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57149</xdr:colOff>
      <xdr:row>38</xdr:row>
      <xdr:rowOff>0</xdr:rowOff>
    </xdr:from>
    <xdr:to>
      <xdr:col>24</xdr:col>
      <xdr:colOff>209549</xdr:colOff>
      <xdr:row>55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571E43-1EC9-434A-ACAA-410DA883F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628650</xdr:colOff>
      <xdr:row>29</xdr:row>
      <xdr:rowOff>76200</xdr:rowOff>
    </xdr:from>
    <xdr:to>
      <xdr:col>24</xdr:col>
      <xdr:colOff>285750</xdr:colOff>
      <xdr:row>38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C056A3-7949-4969-8A41-895E4F1B0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38099</xdr:colOff>
      <xdr:row>1</xdr:row>
      <xdr:rowOff>0</xdr:rowOff>
    </xdr:from>
    <xdr:to>
      <xdr:col>25</xdr:col>
      <xdr:colOff>219075</xdr:colOff>
      <xdr:row>25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F5809B-69BE-4B78-8EEA-CB27BDCB82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152400</xdr:colOff>
      <xdr:row>68</xdr:row>
      <xdr:rowOff>42861</xdr:rowOff>
    </xdr:from>
    <xdr:to>
      <xdr:col>6</xdr:col>
      <xdr:colOff>180975</xdr:colOff>
      <xdr:row>88</xdr:row>
      <xdr:rowOff>104774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22BC4D2-41AB-88BE-BC8D-5C8D0B5D8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638174</xdr:colOff>
      <xdr:row>18</xdr:row>
      <xdr:rowOff>95248</xdr:rowOff>
    </xdr:from>
    <xdr:to>
      <xdr:col>29</xdr:col>
      <xdr:colOff>295275</xdr:colOff>
      <xdr:row>43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C351CB-51B0-98F3-7B4B-A5AB326C1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44</xdr:row>
      <xdr:rowOff>57150</xdr:rowOff>
    </xdr:from>
    <xdr:to>
      <xdr:col>17</xdr:col>
      <xdr:colOff>57151</xdr:colOff>
      <xdr:row>60</xdr:row>
      <xdr:rowOff>152399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F960AB-4E45-117D-5438-FE79DA33C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380999</xdr:colOff>
      <xdr:row>45</xdr:row>
      <xdr:rowOff>19050</xdr:rowOff>
    </xdr:from>
    <xdr:to>
      <xdr:col>27</xdr:col>
      <xdr:colOff>171450</xdr:colOff>
      <xdr:row>60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1EB7EB-1273-34B7-2A2D-8D8B23394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38099</xdr:colOff>
      <xdr:row>0</xdr:row>
      <xdr:rowOff>0</xdr:rowOff>
    </xdr:from>
    <xdr:to>
      <xdr:col>22</xdr:col>
      <xdr:colOff>9524</xdr:colOff>
      <xdr:row>17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89B7D26-D779-207D-DA27-F61EB4F85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371474</xdr:colOff>
      <xdr:row>60</xdr:row>
      <xdr:rowOff>157162</xdr:rowOff>
    </xdr:from>
    <xdr:to>
      <xdr:col>35</xdr:col>
      <xdr:colOff>9524</xdr:colOff>
      <xdr:row>88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62D855F-7AA4-D44C-BCB7-D5C0BB5DF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190500</xdr:colOff>
      <xdr:row>108</xdr:row>
      <xdr:rowOff>166686</xdr:rowOff>
    </xdr:from>
    <xdr:to>
      <xdr:col>5</xdr:col>
      <xdr:colOff>561975</xdr:colOff>
      <xdr:row>125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751491-4CDC-A839-2919-06400218C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895350</xdr:colOff>
      <xdr:row>89</xdr:row>
      <xdr:rowOff>66675</xdr:rowOff>
    </xdr:from>
    <xdr:to>
      <xdr:col>34</xdr:col>
      <xdr:colOff>180976</xdr:colOff>
      <xdr:row>118</xdr:row>
      <xdr:rowOff>171451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F4EE45-29C1-40EA-82B5-F8259E7D8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990600</xdr:colOff>
      <xdr:row>109</xdr:row>
      <xdr:rowOff>38100</xdr:rowOff>
    </xdr:from>
    <xdr:to>
      <xdr:col>11</xdr:col>
      <xdr:colOff>962025</xdr:colOff>
      <xdr:row>125</xdr:row>
      <xdr:rowOff>100013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997900-CAF4-428D-9C61-F4751104F7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19049</xdr:colOff>
      <xdr:row>24</xdr:row>
      <xdr:rowOff>4761</xdr:rowOff>
    </xdr:from>
    <xdr:to>
      <xdr:col>18</xdr:col>
      <xdr:colOff>885825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05F6F0-409B-2E3D-99A1-432D5E7C4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295275</xdr:colOff>
      <xdr:row>24</xdr:row>
      <xdr:rowOff>19050</xdr:rowOff>
    </xdr:from>
    <xdr:to>
      <xdr:col>11</xdr:col>
      <xdr:colOff>676275</xdr:colOff>
      <xdr:row>28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C73D16-6846-45EC-DE60-7ACCFE240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198438</xdr:colOff>
      <xdr:row>0</xdr:row>
      <xdr:rowOff>20637</xdr:rowOff>
    </xdr:from>
    <xdr:to>
      <xdr:col>5</xdr:col>
      <xdr:colOff>563563</xdr:colOff>
      <xdr:row>11</xdr:row>
      <xdr:rowOff>103188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7093CE-7C0A-4EA9-8C5F-E71E8BE49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0</xdr:row>
      <xdr:rowOff>33338</xdr:rowOff>
    </xdr:from>
    <xdr:to>
      <xdr:col>12</xdr:col>
      <xdr:colOff>539750</xdr:colOff>
      <xdr:row>11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BEF973-E6A6-4D25-A620-A1A86C296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31750</xdr:colOff>
      <xdr:row>0</xdr:row>
      <xdr:rowOff>63500</xdr:rowOff>
    </xdr:from>
    <xdr:to>
      <xdr:col>19</xdr:col>
      <xdr:colOff>190500</xdr:colOff>
      <xdr:row>11</xdr:row>
      <xdr:rowOff>23813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F341F0-F018-4524-8772-6DC085914E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63499</xdr:colOff>
      <xdr:row>14</xdr:row>
      <xdr:rowOff>0</xdr:rowOff>
    </xdr:from>
    <xdr:to>
      <xdr:col>6</xdr:col>
      <xdr:colOff>79375</xdr:colOff>
      <xdr:row>24</xdr:row>
      <xdr:rowOff>174626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D59F22-9178-453D-828E-9A010910F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214311</xdr:colOff>
      <xdr:row>13</xdr:row>
      <xdr:rowOff>174624</xdr:rowOff>
    </xdr:from>
    <xdr:to>
      <xdr:col>12</xdr:col>
      <xdr:colOff>500062</xdr:colOff>
      <xdr:row>24</xdr:row>
      <xdr:rowOff>150813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7B3C3D-F88C-4367-A659-3164B37BC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603249</xdr:colOff>
      <xdr:row>13</xdr:row>
      <xdr:rowOff>150812</xdr:rowOff>
    </xdr:from>
    <xdr:to>
      <xdr:col>19</xdr:col>
      <xdr:colOff>246063</xdr:colOff>
      <xdr:row>24</xdr:row>
      <xdr:rowOff>111125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52997C-BC05-4B99-A7A5-C75201513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39687</xdr:colOff>
      <xdr:row>27</xdr:row>
      <xdr:rowOff>79375</xdr:rowOff>
    </xdr:from>
    <xdr:to>
      <xdr:col>6</xdr:col>
      <xdr:colOff>23812</xdr:colOff>
      <xdr:row>37</xdr:row>
      <xdr:rowOff>31751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9AFC800-A0E4-4A29-8C76-4203B53E2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222250</xdr:colOff>
      <xdr:row>27</xdr:row>
      <xdr:rowOff>63500</xdr:rowOff>
    </xdr:from>
    <xdr:to>
      <xdr:col>12</xdr:col>
      <xdr:colOff>452437</xdr:colOff>
      <xdr:row>37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45CF9C5-4D73-4883-B25D-C78042A4D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15876</xdr:colOff>
      <xdr:row>27</xdr:row>
      <xdr:rowOff>79375</xdr:rowOff>
    </xdr:from>
    <xdr:to>
      <xdr:col>19</xdr:col>
      <xdr:colOff>222251</xdr:colOff>
      <xdr:row>37</xdr:row>
      <xdr:rowOff>47625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A0080AB-E0F8-4C28-8EC8-23F796DFD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55562</xdr:colOff>
      <xdr:row>39</xdr:row>
      <xdr:rowOff>71438</xdr:rowOff>
    </xdr:from>
    <xdr:to>
      <xdr:col>5</xdr:col>
      <xdr:colOff>603250</xdr:colOff>
      <xdr:row>50</xdr:row>
      <xdr:rowOff>63500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E25EF54-1812-4EA1-8045-643A2CC78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150812</xdr:colOff>
      <xdr:row>39</xdr:row>
      <xdr:rowOff>103187</xdr:rowOff>
    </xdr:from>
    <xdr:to>
      <xdr:col>12</xdr:col>
      <xdr:colOff>396875</xdr:colOff>
      <xdr:row>50</xdr:row>
      <xdr:rowOff>47625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4054EA0-AF60-4125-8037-A9727F38A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579437</xdr:colOff>
      <xdr:row>39</xdr:row>
      <xdr:rowOff>111125</xdr:rowOff>
    </xdr:from>
    <xdr:to>
      <xdr:col>19</xdr:col>
      <xdr:colOff>150813</xdr:colOff>
      <xdr:row>50</xdr:row>
      <xdr:rowOff>39688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1CA7515-0FB8-43F3-A1ED-8F1985294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190500</xdr:colOff>
      <xdr:row>52</xdr:row>
      <xdr:rowOff>71437</xdr:rowOff>
    </xdr:from>
    <xdr:to>
      <xdr:col>6</xdr:col>
      <xdr:colOff>7937</xdr:colOff>
      <xdr:row>63</xdr:row>
      <xdr:rowOff>31750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94730AE-AC63-4628-AE95-5412EB12E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150812</xdr:colOff>
      <xdr:row>52</xdr:row>
      <xdr:rowOff>87312</xdr:rowOff>
    </xdr:from>
    <xdr:to>
      <xdr:col>11</xdr:col>
      <xdr:colOff>555625</xdr:colOff>
      <xdr:row>63</xdr:row>
      <xdr:rowOff>15875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BAE51B1-9AAE-4185-BA54-332962682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357188</xdr:colOff>
      <xdr:row>52</xdr:row>
      <xdr:rowOff>127000</xdr:rowOff>
    </xdr:from>
    <xdr:to>
      <xdr:col>19</xdr:col>
      <xdr:colOff>301626</xdr:colOff>
      <xdr:row>63</xdr:row>
      <xdr:rowOff>63500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A5B04EC-AE69-4676-8F6F-D4D1CDC18C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198437</xdr:colOff>
      <xdr:row>65</xdr:row>
      <xdr:rowOff>39687</xdr:rowOff>
    </xdr:from>
    <xdr:to>
      <xdr:col>5</xdr:col>
      <xdr:colOff>587375</xdr:colOff>
      <xdr:row>76</xdr:row>
      <xdr:rowOff>7938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FB6C6D9-DFE5-4602-835D-74573DAC8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158750</xdr:colOff>
      <xdr:row>65</xdr:row>
      <xdr:rowOff>31750</xdr:rowOff>
    </xdr:from>
    <xdr:to>
      <xdr:col>12</xdr:col>
      <xdr:colOff>23812</xdr:colOff>
      <xdr:row>76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80A340C-D947-47C9-B30B-5E53F9730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428624</xdr:colOff>
      <xdr:row>65</xdr:row>
      <xdr:rowOff>79375</xdr:rowOff>
    </xdr:from>
    <xdr:to>
      <xdr:col>19</xdr:col>
      <xdr:colOff>412750</xdr:colOff>
      <xdr:row>75</xdr:row>
      <xdr:rowOff>182563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2409CE3-F690-4C13-969A-C286D49290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198437</xdr:colOff>
      <xdr:row>78</xdr:row>
      <xdr:rowOff>111125</xdr:rowOff>
    </xdr:from>
    <xdr:to>
      <xdr:col>5</xdr:col>
      <xdr:colOff>523875</xdr:colOff>
      <xdr:row>88</xdr:row>
      <xdr:rowOff>174625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46B264F-EEAD-4948-8618-27236E37F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7937</xdr:colOff>
      <xdr:row>78</xdr:row>
      <xdr:rowOff>119062</xdr:rowOff>
    </xdr:from>
    <xdr:to>
      <xdr:col>11</xdr:col>
      <xdr:colOff>611187</xdr:colOff>
      <xdr:row>88</xdr:row>
      <xdr:rowOff>111125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38FFA9C-D37D-4ACA-A552-A797CC2C6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285750</xdr:colOff>
      <xdr:row>78</xdr:row>
      <xdr:rowOff>150813</xdr:rowOff>
    </xdr:from>
    <xdr:to>
      <xdr:col>19</xdr:col>
      <xdr:colOff>396875</xdr:colOff>
      <xdr:row>88</xdr:row>
      <xdr:rowOff>127001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3D698B1-87BE-453A-BFB8-04EC380E3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206375</xdr:colOff>
      <xdr:row>90</xdr:row>
      <xdr:rowOff>95250</xdr:rowOff>
    </xdr:from>
    <xdr:to>
      <xdr:col>5</xdr:col>
      <xdr:colOff>468313</xdr:colOff>
      <xdr:row>101</xdr:row>
      <xdr:rowOff>23812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E57F6A3-D197-4355-9127-F6DBE6897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91</xdr:row>
      <xdr:rowOff>0</xdr:rowOff>
    </xdr:from>
    <xdr:to>
      <xdr:col>11</xdr:col>
      <xdr:colOff>595313</xdr:colOff>
      <xdr:row>101</xdr:row>
      <xdr:rowOff>23813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B6B3472-8FA2-4195-9A79-ACB677355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246062</xdr:colOff>
      <xdr:row>90</xdr:row>
      <xdr:rowOff>166687</xdr:rowOff>
    </xdr:from>
    <xdr:to>
      <xdr:col>19</xdr:col>
      <xdr:colOff>492125</xdr:colOff>
      <xdr:row>101</xdr:row>
      <xdr:rowOff>39688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E312472-5D02-45A7-962D-76FA298BA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230187</xdr:colOff>
      <xdr:row>103</xdr:row>
      <xdr:rowOff>190499</xdr:rowOff>
    </xdr:from>
    <xdr:to>
      <xdr:col>5</xdr:col>
      <xdr:colOff>452438</xdr:colOff>
      <xdr:row>113</xdr:row>
      <xdr:rowOff>23812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FF040D70-7EE3-46C0-92BA-D54B355E5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0</xdr:colOff>
      <xdr:row>104</xdr:row>
      <xdr:rowOff>0</xdr:rowOff>
    </xdr:from>
    <xdr:to>
      <xdr:col>12</xdr:col>
      <xdr:colOff>23812</xdr:colOff>
      <xdr:row>113</xdr:row>
      <xdr:rowOff>55563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A2CD8EFF-2541-44C6-9569-167E1CD0C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</xdr:col>
      <xdr:colOff>293687</xdr:colOff>
      <xdr:row>104</xdr:row>
      <xdr:rowOff>0</xdr:rowOff>
    </xdr:from>
    <xdr:to>
      <xdr:col>19</xdr:col>
      <xdr:colOff>357188</xdr:colOff>
      <xdr:row>113</xdr:row>
      <xdr:rowOff>23813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CEBE5017-5863-446E-B478-44260E9D4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222251</xdr:colOff>
      <xdr:row>115</xdr:row>
      <xdr:rowOff>79375</xdr:rowOff>
    </xdr:from>
    <xdr:to>
      <xdr:col>5</xdr:col>
      <xdr:colOff>555626</xdr:colOff>
      <xdr:row>127</xdr:row>
      <xdr:rowOff>79375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B5B1C76-4A08-4B35-AA24-281B140EC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79374</xdr:colOff>
      <xdr:row>115</xdr:row>
      <xdr:rowOff>103188</xdr:rowOff>
    </xdr:from>
    <xdr:to>
      <xdr:col>12</xdr:col>
      <xdr:colOff>39687</xdr:colOff>
      <xdr:row>127</xdr:row>
      <xdr:rowOff>95250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A954050C-F5C1-4C72-885A-0B5F16CB7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12</xdr:col>
      <xdr:colOff>269875</xdr:colOff>
      <xdr:row>115</xdr:row>
      <xdr:rowOff>103187</xdr:rowOff>
    </xdr:from>
    <xdr:to>
      <xdr:col>19</xdr:col>
      <xdr:colOff>563563</xdr:colOff>
      <xdr:row>127</xdr:row>
      <xdr:rowOff>95250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790333A-B4A1-4956-A9D3-71F771C32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285749</xdr:colOff>
      <xdr:row>130</xdr:row>
      <xdr:rowOff>0</xdr:rowOff>
    </xdr:from>
    <xdr:to>
      <xdr:col>5</xdr:col>
      <xdr:colOff>571500</xdr:colOff>
      <xdr:row>141</xdr:row>
      <xdr:rowOff>55563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C3D54D8C-9509-43E2-A88E-48BE8A181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111124</xdr:colOff>
      <xdr:row>129</xdr:row>
      <xdr:rowOff>174625</xdr:rowOff>
    </xdr:from>
    <xdr:to>
      <xdr:col>12</xdr:col>
      <xdr:colOff>7937</xdr:colOff>
      <xdr:row>141</xdr:row>
      <xdr:rowOff>39688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90DCD122-F7AD-4FB3-8112-EA1BD6194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12</xdr:col>
      <xdr:colOff>396874</xdr:colOff>
      <xdr:row>129</xdr:row>
      <xdr:rowOff>150813</xdr:rowOff>
    </xdr:from>
    <xdr:to>
      <xdr:col>19</xdr:col>
      <xdr:colOff>595312</xdr:colOff>
      <xdr:row>141</xdr:row>
      <xdr:rowOff>55563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11FBB98C-E490-4659-B723-30D40195A2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277812</xdr:colOff>
      <xdr:row>143</xdr:row>
      <xdr:rowOff>95250</xdr:rowOff>
    </xdr:from>
    <xdr:to>
      <xdr:col>5</xdr:col>
      <xdr:colOff>508000</xdr:colOff>
      <xdr:row>153</xdr:row>
      <xdr:rowOff>7938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8E6DE3A3-BEDC-4CB8-9EC2-DCD399B31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143</xdr:row>
      <xdr:rowOff>134938</xdr:rowOff>
    </xdr:from>
    <xdr:to>
      <xdr:col>11</xdr:col>
      <xdr:colOff>555625</xdr:colOff>
      <xdr:row>153</xdr:row>
      <xdr:rowOff>7938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15927854-4240-4042-A6FC-4ACB6FF2E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12</xdr:col>
      <xdr:colOff>309562</xdr:colOff>
      <xdr:row>143</xdr:row>
      <xdr:rowOff>174625</xdr:rowOff>
    </xdr:from>
    <xdr:to>
      <xdr:col>19</xdr:col>
      <xdr:colOff>603250</xdr:colOff>
      <xdr:row>153</xdr:row>
      <xdr:rowOff>15875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A965A37E-6B62-4E5B-933D-8D96BA39EC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269875</xdr:colOff>
      <xdr:row>155</xdr:row>
      <xdr:rowOff>87312</xdr:rowOff>
    </xdr:from>
    <xdr:to>
      <xdr:col>5</xdr:col>
      <xdr:colOff>452438</xdr:colOff>
      <xdr:row>167</xdr:row>
      <xdr:rowOff>31750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33FC85D6-2267-4A2E-B2FE-A84BDD2CC2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</xdr:col>
      <xdr:colOff>7937</xdr:colOff>
      <xdr:row>155</xdr:row>
      <xdr:rowOff>71438</xdr:rowOff>
    </xdr:from>
    <xdr:to>
      <xdr:col>11</xdr:col>
      <xdr:colOff>531813</xdr:colOff>
      <xdr:row>167</xdr:row>
      <xdr:rowOff>31750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C470C821-D660-42BB-9F7F-CF02BC8E2E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12</xdr:col>
      <xdr:colOff>285750</xdr:colOff>
      <xdr:row>155</xdr:row>
      <xdr:rowOff>79375</xdr:rowOff>
    </xdr:from>
    <xdr:to>
      <xdr:col>19</xdr:col>
      <xdr:colOff>579438</xdr:colOff>
      <xdr:row>167</xdr:row>
      <xdr:rowOff>31750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F8240229-0502-48A4-9E32-B31E7F81CD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261937</xdr:colOff>
      <xdr:row>169</xdr:row>
      <xdr:rowOff>71438</xdr:rowOff>
    </xdr:from>
    <xdr:to>
      <xdr:col>5</xdr:col>
      <xdr:colOff>404813</xdr:colOff>
      <xdr:row>181</xdr:row>
      <xdr:rowOff>111125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366CEFD4-979D-4B69-9223-7EFD0F520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5</xdr:col>
      <xdr:colOff>587375</xdr:colOff>
      <xdr:row>169</xdr:row>
      <xdr:rowOff>63500</xdr:rowOff>
    </xdr:from>
    <xdr:to>
      <xdr:col>11</xdr:col>
      <xdr:colOff>508000</xdr:colOff>
      <xdr:row>181</xdr:row>
      <xdr:rowOff>95250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B39B263A-07EB-41CE-9F7E-1D4CF11AC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12</xdr:col>
      <xdr:colOff>166686</xdr:colOff>
      <xdr:row>169</xdr:row>
      <xdr:rowOff>79375</xdr:rowOff>
    </xdr:from>
    <xdr:to>
      <xdr:col>19</xdr:col>
      <xdr:colOff>547687</xdr:colOff>
      <xdr:row>181</xdr:row>
      <xdr:rowOff>71438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16EDB6F8-ABB9-4328-8814-278FCD407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214312</xdr:colOff>
      <xdr:row>183</xdr:row>
      <xdr:rowOff>79375</xdr:rowOff>
    </xdr:from>
    <xdr:to>
      <xdr:col>5</xdr:col>
      <xdr:colOff>341313</xdr:colOff>
      <xdr:row>194</xdr:row>
      <xdr:rowOff>182563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D22479A8-F3B5-413F-A32E-E55E8EFBF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5</xdr:col>
      <xdr:colOff>595313</xdr:colOff>
      <xdr:row>183</xdr:row>
      <xdr:rowOff>71438</xdr:rowOff>
    </xdr:from>
    <xdr:to>
      <xdr:col>11</xdr:col>
      <xdr:colOff>460375</xdr:colOff>
      <xdr:row>194</xdr:row>
      <xdr:rowOff>182563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3346BF1-5B64-4A99-849A-00B96208C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12</xdr:col>
      <xdr:colOff>190500</xdr:colOff>
      <xdr:row>183</xdr:row>
      <xdr:rowOff>103188</xdr:rowOff>
    </xdr:from>
    <xdr:to>
      <xdr:col>19</xdr:col>
      <xdr:colOff>484188</xdr:colOff>
      <xdr:row>195</xdr:row>
      <xdr:rowOff>39688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CA75A6F6-79B8-43F6-8B4D-ADE044DB9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150812</xdr:colOff>
      <xdr:row>197</xdr:row>
      <xdr:rowOff>87313</xdr:rowOff>
    </xdr:from>
    <xdr:to>
      <xdr:col>5</xdr:col>
      <xdr:colOff>309563</xdr:colOff>
      <xdr:row>209</xdr:row>
      <xdr:rowOff>158750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36E1F2EC-3029-444E-892E-5E62840ED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5</xdr:col>
      <xdr:colOff>603251</xdr:colOff>
      <xdr:row>197</xdr:row>
      <xdr:rowOff>95250</xdr:rowOff>
    </xdr:from>
    <xdr:to>
      <xdr:col>11</xdr:col>
      <xdr:colOff>428625</xdr:colOff>
      <xdr:row>209</xdr:row>
      <xdr:rowOff>119063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73246A52-F7B1-4DF9-BDA5-E759FBA56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12</xdr:col>
      <xdr:colOff>230187</xdr:colOff>
      <xdr:row>197</xdr:row>
      <xdr:rowOff>166688</xdr:rowOff>
    </xdr:from>
    <xdr:to>
      <xdr:col>19</xdr:col>
      <xdr:colOff>523875</xdr:colOff>
      <xdr:row>209</xdr:row>
      <xdr:rowOff>95251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F78BF04C-B5DF-4BD8-BB30-0012698B9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182562</xdr:colOff>
      <xdr:row>211</xdr:row>
      <xdr:rowOff>111125</xdr:rowOff>
    </xdr:from>
    <xdr:to>
      <xdr:col>5</xdr:col>
      <xdr:colOff>206375</xdr:colOff>
      <xdr:row>224</xdr:row>
      <xdr:rowOff>7938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A4DF4C18-01B3-4EAD-815F-E57B1E3459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6</xdr:col>
      <xdr:colOff>0</xdr:colOff>
      <xdr:row>212</xdr:row>
      <xdr:rowOff>0</xdr:rowOff>
    </xdr:from>
    <xdr:to>
      <xdr:col>11</xdr:col>
      <xdr:colOff>365125</xdr:colOff>
      <xdr:row>224</xdr:row>
      <xdr:rowOff>7938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1F13C77E-82C3-4776-8FA7-04C1900FF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12</xdr:col>
      <xdr:colOff>230187</xdr:colOff>
      <xdr:row>212</xdr:row>
      <xdr:rowOff>7937</xdr:rowOff>
    </xdr:from>
    <xdr:to>
      <xdr:col>19</xdr:col>
      <xdr:colOff>523875</xdr:colOff>
      <xdr:row>224</xdr:row>
      <xdr:rowOff>7938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D2359AD1-4AAA-42A2-A35B-CB12F201F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174624</xdr:colOff>
      <xdr:row>225</xdr:row>
      <xdr:rowOff>47625</xdr:rowOff>
    </xdr:from>
    <xdr:to>
      <xdr:col>5</xdr:col>
      <xdr:colOff>254000</xdr:colOff>
      <xdr:row>237</xdr:row>
      <xdr:rowOff>158750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954B56C4-CA8C-4137-BEBE-525ECF424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5</xdr:col>
      <xdr:colOff>563563</xdr:colOff>
      <xdr:row>225</xdr:row>
      <xdr:rowOff>39688</xdr:rowOff>
    </xdr:from>
    <xdr:to>
      <xdr:col>11</xdr:col>
      <xdr:colOff>365125</xdr:colOff>
      <xdr:row>237</xdr:row>
      <xdr:rowOff>182563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3E822A2E-B62D-4C07-85E7-EF5633E2C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12</xdr:col>
      <xdr:colOff>119063</xdr:colOff>
      <xdr:row>225</xdr:row>
      <xdr:rowOff>23812</xdr:rowOff>
    </xdr:from>
    <xdr:to>
      <xdr:col>19</xdr:col>
      <xdr:colOff>412751</xdr:colOff>
      <xdr:row>237</xdr:row>
      <xdr:rowOff>142875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789BFBB4-4DA2-4E2A-93FA-5C9F7A8A8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134937</xdr:colOff>
      <xdr:row>239</xdr:row>
      <xdr:rowOff>79375</xdr:rowOff>
    </xdr:from>
    <xdr:to>
      <xdr:col>5</xdr:col>
      <xdr:colOff>238125</xdr:colOff>
      <xdr:row>252</xdr:row>
      <xdr:rowOff>47625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F7DF732B-58B3-4356-B484-544BC4E45D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6</xdr:col>
      <xdr:colOff>7937</xdr:colOff>
      <xdr:row>239</xdr:row>
      <xdr:rowOff>87312</xdr:rowOff>
    </xdr:from>
    <xdr:to>
      <xdr:col>11</xdr:col>
      <xdr:colOff>285750</xdr:colOff>
      <xdr:row>252</xdr:row>
      <xdr:rowOff>63500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B732C4DB-0712-4D92-A402-CF9B01472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12</xdr:col>
      <xdr:colOff>7937</xdr:colOff>
      <xdr:row>239</xdr:row>
      <xdr:rowOff>71438</xdr:rowOff>
    </xdr:from>
    <xdr:to>
      <xdr:col>19</xdr:col>
      <xdr:colOff>301625</xdr:colOff>
      <xdr:row>252</xdr:row>
      <xdr:rowOff>39688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BB93C002-775B-4D9B-B0D1-75AF9187D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0</xdr:col>
      <xdr:colOff>166687</xdr:colOff>
      <xdr:row>254</xdr:row>
      <xdr:rowOff>47625</xdr:rowOff>
    </xdr:from>
    <xdr:to>
      <xdr:col>5</xdr:col>
      <xdr:colOff>190500</xdr:colOff>
      <xdr:row>265</xdr:row>
      <xdr:rowOff>142875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148E5198-3C41-4B26-88E9-F04BE2314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5</xdr:col>
      <xdr:colOff>539750</xdr:colOff>
      <xdr:row>254</xdr:row>
      <xdr:rowOff>71437</xdr:rowOff>
    </xdr:from>
    <xdr:to>
      <xdr:col>11</xdr:col>
      <xdr:colOff>293688</xdr:colOff>
      <xdr:row>265</xdr:row>
      <xdr:rowOff>119063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B97E4653-5C09-4D2E-AEE3-AF48690F6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11</xdr:col>
      <xdr:colOff>603251</xdr:colOff>
      <xdr:row>254</xdr:row>
      <xdr:rowOff>79375</xdr:rowOff>
    </xdr:from>
    <xdr:to>
      <xdr:col>19</xdr:col>
      <xdr:colOff>285751</xdr:colOff>
      <xdr:row>265</xdr:row>
      <xdr:rowOff>127000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5C10A0F2-4B23-4B98-BB34-643DD3F0E9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0</xdr:col>
      <xdr:colOff>190499</xdr:colOff>
      <xdr:row>267</xdr:row>
      <xdr:rowOff>39687</xdr:rowOff>
    </xdr:from>
    <xdr:to>
      <xdr:col>5</xdr:col>
      <xdr:colOff>317500</xdr:colOff>
      <xdr:row>278</xdr:row>
      <xdr:rowOff>71438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5BB77CD9-BB43-4424-A72D-53AA70BD2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5</xdr:col>
      <xdr:colOff>531813</xdr:colOff>
      <xdr:row>267</xdr:row>
      <xdr:rowOff>63500</xdr:rowOff>
    </xdr:from>
    <xdr:to>
      <xdr:col>11</xdr:col>
      <xdr:colOff>301625</xdr:colOff>
      <xdr:row>278</xdr:row>
      <xdr:rowOff>103188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C492D08D-4CCE-4E42-BEAF-5816764CD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12</xdr:col>
      <xdr:colOff>0</xdr:colOff>
      <xdr:row>267</xdr:row>
      <xdr:rowOff>127000</xdr:rowOff>
    </xdr:from>
    <xdr:to>
      <xdr:col>19</xdr:col>
      <xdr:colOff>293688</xdr:colOff>
      <xdr:row>278</xdr:row>
      <xdr:rowOff>111125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E6581F61-3FAE-4F5C-9368-659E479F65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0</xdr:col>
      <xdr:colOff>190499</xdr:colOff>
      <xdr:row>280</xdr:row>
      <xdr:rowOff>103188</xdr:rowOff>
    </xdr:from>
    <xdr:to>
      <xdr:col>5</xdr:col>
      <xdr:colOff>325438</xdr:colOff>
      <xdr:row>292</xdr:row>
      <xdr:rowOff>7938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9197DFFF-0635-4D44-B0A2-08516CAC9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6</xdr:col>
      <xdr:colOff>0</xdr:colOff>
      <xdr:row>281</xdr:row>
      <xdr:rowOff>0</xdr:rowOff>
    </xdr:from>
    <xdr:to>
      <xdr:col>11</xdr:col>
      <xdr:colOff>325438</xdr:colOff>
      <xdr:row>292</xdr:row>
      <xdr:rowOff>7938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79224865-751C-4BF1-AE36-81E2C309B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12</xdr:col>
      <xdr:colOff>0</xdr:colOff>
      <xdr:row>281</xdr:row>
      <xdr:rowOff>0</xdr:rowOff>
    </xdr:from>
    <xdr:to>
      <xdr:col>19</xdr:col>
      <xdr:colOff>293688</xdr:colOff>
      <xdr:row>292</xdr:row>
      <xdr:rowOff>0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94134D0F-6E8C-4645-B90F-D2E03C7BD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0</xdr:col>
      <xdr:colOff>206375</xdr:colOff>
      <xdr:row>293</xdr:row>
      <xdr:rowOff>103187</xdr:rowOff>
    </xdr:from>
    <xdr:to>
      <xdr:col>5</xdr:col>
      <xdr:colOff>341313</xdr:colOff>
      <xdr:row>305</xdr:row>
      <xdr:rowOff>158750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2891E84F-1649-406B-A85E-0E708765D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5</xdr:col>
      <xdr:colOff>539750</xdr:colOff>
      <xdr:row>293</xdr:row>
      <xdr:rowOff>71437</xdr:rowOff>
    </xdr:from>
    <xdr:to>
      <xdr:col>11</xdr:col>
      <xdr:colOff>277813</xdr:colOff>
      <xdr:row>305</xdr:row>
      <xdr:rowOff>134938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C0D056A7-791C-489D-8587-AAFB785E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12</xdr:col>
      <xdr:colOff>0</xdr:colOff>
      <xdr:row>294</xdr:row>
      <xdr:rowOff>0</xdr:rowOff>
    </xdr:from>
    <xdr:to>
      <xdr:col>19</xdr:col>
      <xdr:colOff>293688</xdr:colOff>
      <xdr:row>305</xdr:row>
      <xdr:rowOff>134938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F0BAE7F5-F7FF-4179-9ED0-0E9020EEC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0</xdr:col>
      <xdr:colOff>134937</xdr:colOff>
      <xdr:row>307</xdr:row>
      <xdr:rowOff>182562</xdr:rowOff>
    </xdr:from>
    <xdr:to>
      <xdr:col>5</xdr:col>
      <xdr:colOff>317500</xdr:colOff>
      <xdr:row>319</xdr:row>
      <xdr:rowOff>87313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17C46675-7F42-45B2-B424-4786A7265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5</xdr:col>
      <xdr:colOff>579438</xdr:colOff>
      <xdr:row>307</xdr:row>
      <xdr:rowOff>174625</xdr:rowOff>
    </xdr:from>
    <xdr:to>
      <xdr:col>11</xdr:col>
      <xdr:colOff>277813</xdr:colOff>
      <xdr:row>319</xdr:row>
      <xdr:rowOff>63500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D747E27A-5D30-404B-A388-C280A655DA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11</xdr:col>
      <xdr:colOff>579438</xdr:colOff>
      <xdr:row>308</xdr:row>
      <xdr:rowOff>0</xdr:rowOff>
    </xdr:from>
    <xdr:to>
      <xdr:col>19</xdr:col>
      <xdr:colOff>134938</xdr:colOff>
      <xdr:row>319</xdr:row>
      <xdr:rowOff>111126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E15C5902-75F4-4D01-8A6E-0D1C0468F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0</xdr:col>
      <xdr:colOff>166687</xdr:colOff>
      <xdr:row>321</xdr:row>
      <xdr:rowOff>47625</xdr:rowOff>
    </xdr:from>
    <xdr:to>
      <xdr:col>5</xdr:col>
      <xdr:colOff>277813</xdr:colOff>
      <xdr:row>333</xdr:row>
      <xdr:rowOff>15875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996DE289-AEAF-4E1D-8B1B-B27258E99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5</xdr:col>
      <xdr:colOff>595313</xdr:colOff>
      <xdr:row>321</xdr:row>
      <xdr:rowOff>47625</xdr:rowOff>
    </xdr:from>
    <xdr:to>
      <xdr:col>11</xdr:col>
      <xdr:colOff>285750</xdr:colOff>
      <xdr:row>333</xdr:row>
      <xdr:rowOff>55563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89AB37E9-D0FB-42A7-B398-0236D1D5D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12</xdr:col>
      <xdr:colOff>15875</xdr:colOff>
      <xdr:row>321</xdr:row>
      <xdr:rowOff>47625</xdr:rowOff>
    </xdr:from>
    <xdr:to>
      <xdr:col>19</xdr:col>
      <xdr:colOff>119063</xdr:colOff>
      <xdr:row>333</xdr:row>
      <xdr:rowOff>79375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FCBEEF69-9680-4C99-90A3-2433508EE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0</xdr:col>
      <xdr:colOff>246062</xdr:colOff>
      <xdr:row>334</xdr:row>
      <xdr:rowOff>119063</xdr:rowOff>
    </xdr:from>
    <xdr:to>
      <xdr:col>5</xdr:col>
      <xdr:colOff>222250</xdr:colOff>
      <xdr:row>347</xdr:row>
      <xdr:rowOff>39688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3D2DC014-48B2-4C05-8C73-B6C605B3D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6</xdr:col>
      <xdr:colOff>0</xdr:colOff>
      <xdr:row>335</xdr:row>
      <xdr:rowOff>0</xdr:rowOff>
    </xdr:from>
    <xdr:to>
      <xdr:col>11</xdr:col>
      <xdr:colOff>277813</xdr:colOff>
      <xdr:row>347</xdr:row>
      <xdr:rowOff>79375</xdr:rowOff>
    </xdr:to>
    <xdr:graphicFrame macro="">
      <xdr:nvGraphicFramePr>
        <xdr:cNvPr id="85" name="Chart 84">
          <a:extLst>
            <a:ext uri="{FF2B5EF4-FFF2-40B4-BE49-F238E27FC236}">
              <a16:creationId xmlns:a16="http://schemas.microsoft.com/office/drawing/2014/main" id="{2722D9BA-73CE-4205-97D0-2B71CFC3D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12</xdr:col>
      <xdr:colOff>0</xdr:colOff>
      <xdr:row>335</xdr:row>
      <xdr:rowOff>0</xdr:rowOff>
    </xdr:from>
    <xdr:to>
      <xdr:col>19</xdr:col>
      <xdr:colOff>95250</xdr:colOff>
      <xdr:row>347</xdr:row>
      <xdr:rowOff>95250</xdr:rowOff>
    </xdr:to>
    <xdr:graphicFrame macro="">
      <xdr:nvGraphicFramePr>
        <xdr:cNvPr id="86" name="Chart 85">
          <a:extLst>
            <a:ext uri="{FF2B5EF4-FFF2-40B4-BE49-F238E27FC236}">
              <a16:creationId xmlns:a16="http://schemas.microsoft.com/office/drawing/2014/main" id="{8726B7E2-715F-444D-9A25-43B519A4F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0</xdr:col>
      <xdr:colOff>230187</xdr:colOff>
      <xdr:row>349</xdr:row>
      <xdr:rowOff>79375</xdr:rowOff>
    </xdr:from>
    <xdr:to>
      <xdr:col>5</xdr:col>
      <xdr:colOff>174625</xdr:colOff>
      <xdr:row>361</xdr:row>
      <xdr:rowOff>119063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FA133BB3-7935-4EB4-A3AC-9C1C9F57B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5</xdr:col>
      <xdr:colOff>539751</xdr:colOff>
      <xdr:row>349</xdr:row>
      <xdr:rowOff>87312</xdr:rowOff>
    </xdr:from>
    <xdr:to>
      <xdr:col>11</xdr:col>
      <xdr:colOff>277813</xdr:colOff>
      <xdr:row>361</xdr:row>
      <xdr:rowOff>111125</xdr:rowOff>
    </xdr:to>
    <xdr:graphicFrame macro="">
      <xdr:nvGraphicFramePr>
        <xdr:cNvPr id="88" name="Chart 87">
          <a:extLst>
            <a:ext uri="{FF2B5EF4-FFF2-40B4-BE49-F238E27FC236}">
              <a16:creationId xmlns:a16="http://schemas.microsoft.com/office/drawing/2014/main" id="{8AE7EA58-681B-49C2-930D-AB81B5CEB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11</xdr:col>
      <xdr:colOff>523875</xdr:colOff>
      <xdr:row>349</xdr:row>
      <xdr:rowOff>55562</xdr:rowOff>
    </xdr:from>
    <xdr:to>
      <xdr:col>19</xdr:col>
      <xdr:colOff>206375</xdr:colOff>
      <xdr:row>361</xdr:row>
      <xdr:rowOff>127000</xdr:rowOff>
    </xdr:to>
    <xdr:graphicFrame macro="">
      <xdr:nvGraphicFramePr>
        <xdr:cNvPr id="89" name="Chart 88">
          <a:extLst>
            <a:ext uri="{FF2B5EF4-FFF2-40B4-BE49-F238E27FC236}">
              <a16:creationId xmlns:a16="http://schemas.microsoft.com/office/drawing/2014/main" id="{C00D18CB-11D8-4473-9132-526438F62D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0</xdr:col>
      <xdr:colOff>309562</xdr:colOff>
      <xdr:row>363</xdr:row>
      <xdr:rowOff>119062</xdr:rowOff>
    </xdr:from>
    <xdr:to>
      <xdr:col>5</xdr:col>
      <xdr:colOff>396875</xdr:colOff>
      <xdr:row>375</xdr:row>
      <xdr:rowOff>127000</xdr:rowOff>
    </xdr:to>
    <xdr:graphicFrame macro="">
      <xdr:nvGraphicFramePr>
        <xdr:cNvPr id="90" name="Chart 89">
          <a:extLst>
            <a:ext uri="{FF2B5EF4-FFF2-40B4-BE49-F238E27FC236}">
              <a16:creationId xmlns:a16="http://schemas.microsoft.com/office/drawing/2014/main" id="{8A33EF2C-D91F-4DB8-B181-F294A2D70A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6</xdr:col>
      <xdr:colOff>0</xdr:colOff>
      <xdr:row>364</xdr:row>
      <xdr:rowOff>0</xdr:rowOff>
    </xdr:from>
    <xdr:to>
      <xdr:col>11</xdr:col>
      <xdr:colOff>261938</xdr:colOff>
      <xdr:row>375</xdr:row>
      <xdr:rowOff>119063</xdr:rowOff>
    </xdr:to>
    <xdr:graphicFrame macro="">
      <xdr:nvGraphicFramePr>
        <xdr:cNvPr id="91" name="Chart 90">
          <a:extLst>
            <a:ext uri="{FF2B5EF4-FFF2-40B4-BE49-F238E27FC236}">
              <a16:creationId xmlns:a16="http://schemas.microsoft.com/office/drawing/2014/main" id="{034C264E-BB8B-4E3B-9EDE-8C79782211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12</xdr:col>
      <xdr:colOff>0</xdr:colOff>
      <xdr:row>364</xdr:row>
      <xdr:rowOff>0</xdr:rowOff>
    </xdr:from>
    <xdr:to>
      <xdr:col>19</xdr:col>
      <xdr:colOff>293688</xdr:colOff>
      <xdr:row>375</xdr:row>
      <xdr:rowOff>103188</xdr:rowOff>
    </xdr:to>
    <xdr:graphicFrame macro="">
      <xdr:nvGraphicFramePr>
        <xdr:cNvPr id="92" name="Chart 91">
          <a:extLst>
            <a:ext uri="{FF2B5EF4-FFF2-40B4-BE49-F238E27FC236}">
              <a16:creationId xmlns:a16="http://schemas.microsoft.com/office/drawing/2014/main" id="{69F5460D-6C6F-4717-B3EE-98AB98B68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0</xdr:col>
      <xdr:colOff>341312</xdr:colOff>
      <xdr:row>377</xdr:row>
      <xdr:rowOff>47625</xdr:rowOff>
    </xdr:from>
    <xdr:to>
      <xdr:col>5</xdr:col>
      <xdr:colOff>396875</xdr:colOff>
      <xdr:row>389</xdr:row>
      <xdr:rowOff>55563</xdr:rowOff>
    </xdr:to>
    <xdr:graphicFrame macro="">
      <xdr:nvGraphicFramePr>
        <xdr:cNvPr id="93" name="Chart 92">
          <a:extLst>
            <a:ext uri="{FF2B5EF4-FFF2-40B4-BE49-F238E27FC236}">
              <a16:creationId xmlns:a16="http://schemas.microsoft.com/office/drawing/2014/main" id="{82FFA058-9224-4CF2-8221-5A8290658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5</xdr:col>
      <xdr:colOff>587375</xdr:colOff>
      <xdr:row>377</xdr:row>
      <xdr:rowOff>55562</xdr:rowOff>
    </xdr:from>
    <xdr:to>
      <xdr:col>11</xdr:col>
      <xdr:colOff>246063</xdr:colOff>
      <xdr:row>389</xdr:row>
      <xdr:rowOff>55563</xdr:rowOff>
    </xdr:to>
    <xdr:graphicFrame macro="">
      <xdr:nvGraphicFramePr>
        <xdr:cNvPr id="94" name="Chart 93">
          <a:extLst>
            <a:ext uri="{FF2B5EF4-FFF2-40B4-BE49-F238E27FC236}">
              <a16:creationId xmlns:a16="http://schemas.microsoft.com/office/drawing/2014/main" id="{A3641E50-5E5C-4D44-A408-BBFA193BB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11</xdr:col>
      <xdr:colOff>595313</xdr:colOff>
      <xdr:row>377</xdr:row>
      <xdr:rowOff>79375</xdr:rowOff>
    </xdr:from>
    <xdr:to>
      <xdr:col>19</xdr:col>
      <xdr:colOff>277813</xdr:colOff>
      <xdr:row>389</xdr:row>
      <xdr:rowOff>79375</xdr:rowOff>
    </xdr:to>
    <xdr:graphicFrame macro="">
      <xdr:nvGraphicFramePr>
        <xdr:cNvPr id="95" name="Chart 94">
          <a:extLst>
            <a:ext uri="{FF2B5EF4-FFF2-40B4-BE49-F238E27FC236}">
              <a16:creationId xmlns:a16="http://schemas.microsoft.com/office/drawing/2014/main" id="{7AC97CF7-8FEF-4A2D-82E3-48BCE0403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0</xdr:col>
      <xdr:colOff>357187</xdr:colOff>
      <xdr:row>391</xdr:row>
      <xdr:rowOff>79375</xdr:rowOff>
    </xdr:from>
    <xdr:to>
      <xdr:col>5</xdr:col>
      <xdr:colOff>357188</xdr:colOff>
      <xdr:row>403</xdr:row>
      <xdr:rowOff>95250</xdr:rowOff>
    </xdr:to>
    <xdr:graphicFrame macro="">
      <xdr:nvGraphicFramePr>
        <xdr:cNvPr id="96" name="Chart 95">
          <a:extLst>
            <a:ext uri="{FF2B5EF4-FFF2-40B4-BE49-F238E27FC236}">
              <a16:creationId xmlns:a16="http://schemas.microsoft.com/office/drawing/2014/main" id="{4745623E-68CE-4E5E-9B6D-1189D0D8E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5</xdr:col>
      <xdr:colOff>603250</xdr:colOff>
      <xdr:row>391</xdr:row>
      <xdr:rowOff>119062</xdr:rowOff>
    </xdr:from>
    <xdr:to>
      <xdr:col>11</xdr:col>
      <xdr:colOff>230188</xdr:colOff>
      <xdr:row>403</xdr:row>
      <xdr:rowOff>103188</xdr:rowOff>
    </xdr:to>
    <xdr:graphicFrame macro="">
      <xdr:nvGraphicFramePr>
        <xdr:cNvPr id="97" name="Chart 96">
          <a:extLst>
            <a:ext uri="{FF2B5EF4-FFF2-40B4-BE49-F238E27FC236}">
              <a16:creationId xmlns:a16="http://schemas.microsoft.com/office/drawing/2014/main" id="{D97A7B21-A7D5-4E93-9960-76A786731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12</xdr:col>
      <xdr:colOff>0</xdr:colOff>
      <xdr:row>392</xdr:row>
      <xdr:rowOff>0</xdr:rowOff>
    </xdr:from>
    <xdr:to>
      <xdr:col>19</xdr:col>
      <xdr:colOff>293688</xdr:colOff>
      <xdr:row>403</xdr:row>
      <xdr:rowOff>111125</xdr:rowOff>
    </xdr:to>
    <xdr:graphicFrame macro="">
      <xdr:nvGraphicFramePr>
        <xdr:cNvPr id="98" name="Chart 97">
          <a:extLst>
            <a:ext uri="{FF2B5EF4-FFF2-40B4-BE49-F238E27FC236}">
              <a16:creationId xmlns:a16="http://schemas.microsoft.com/office/drawing/2014/main" id="{02E32B65-42EA-4D0E-924D-78360BED8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0</xdr:col>
      <xdr:colOff>412750</xdr:colOff>
      <xdr:row>405</xdr:row>
      <xdr:rowOff>79375</xdr:rowOff>
    </xdr:from>
    <xdr:to>
      <xdr:col>5</xdr:col>
      <xdr:colOff>452438</xdr:colOff>
      <xdr:row>416</xdr:row>
      <xdr:rowOff>182563</xdr:rowOff>
    </xdr:to>
    <xdr:graphicFrame macro="">
      <xdr:nvGraphicFramePr>
        <xdr:cNvPr id="99" name="Chart 98">
          <a:extLst>
            <a:ext uri="{FF2B5EF4-FFF2-40B4-BE49-F238E27FC236}">
              <a16:creationId xmlns:a16="http://schemas.microsoft.com/office/drawing/2014/main" id="{31F9E45B-159F-4BAB-B49B-7EFD7878F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5</xdr:col>
      <xdr:colOff>595313</xdr:colOff>
      <xdr:row>405</xdr:row>
      <xdr:rowOff>63500</xdr:rowOff>
    </xdr:from>
    <xdr:to>
      <xdr:col>11</xdr:col>
      <xdr:colOff>206375</xdr:colOff>
      <xdr:row>417</xdr:row>
      <xdr:rowOff>15875</xdr:rowOff>
    </xdr:to>
    <xdr:graphicFrame macro="">
      <xdr:nvGraphicFramePr>
        <xdr:cNvPr id="100" name="Chart 99">
          <a:extLst>
            <a:ext uri="{FF2B5EF4-FFF2-40B4-BE49-F238E27FC236}">
              <a16:creationId xmlns:a16="http://schemas.microsoft.com/office/drawing/2014/main" id="{C0A3DB9F-9E2E-4AE1-ADDE-741F07B84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12</xdr:col>
      <xdr:colOff>7938</xdr:colOff>
      <xdr:row>405</xdr:row>
      <xdr:rowOff>71437</xdr:rowOff>
    </xdr:from>
    <xdr:to>
      <xdr:col>19</xdr:col>
      <xdr:colOff>301626</xdr:colOff>
      <xdr:row>417</xdr:row>
      <xdr:rowOff>47625</xdr:rowOff>
    </xdr:to>
    <xdr:graphicFrame macro="">
      <xdr:nvGraphicFramePr>
        <xdr:cNvPr id="101" name="Chart 100">
          <a:extLst>
            <a:ext uri="{FF2B5EF4-FFF2-40B4-BE49-F238E27FC236}">
              <a16:creationId xmlns:a16="http://schemas.microsoft.com/office/drawing/2014/main" id="{E1F66E9D-DF17-4B54-90CE-2D51F8F9D6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0</xdr:col>
      <xdr:colOff>365124</xdr:colOff>
      <xdr:row>419</xdr:row>
      <xdr:rowOff>79375</xdr:rowOff>
    </xdr:from>
    <xdr:to>
      <xdr:col>5</xdr:col>
      <xdr:colOff>492125</xdr:colOff>
      <xdr:row>430</xdr:row>
      <xdr:rowOff>150813</xdr:rowOff>
    </xdr:to>
    <xdr:graphicFrame macro="">
      <xdr:nvGraphicFramePr>
        <xdr:cNvPr id="102" name="Chart 101">
          <a:extLst>
            <a:ext uri="{FF2B5EF4-FFF2-40B4-BE49-F238E27FC236}">
              <a16:creationId xmlns:a16="http://schemas.microsoft.com/office/drawing/2014/main" id="{57485F61-C531-4B58-B634-868B20742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5</xdr:col>
      <xdr:colOff>603250</xdr:colOff>
      <xdr:row>419</xdr:row>
      <xdr:rowOff>71438</xdr:rowOff>
    </xdr:from>
    <xdr:to>
      <xdr:col>11</xdr:col>
      <xdr:colOff>214313</xdr:colOff>
      <xdr:row>430</xdr:row>
      <xdr:rowOff>142875</xdr:rowOff>
    </xdr:to>
    <xdr:graphicFrame macro="">
      <xdr:nvGraphicFramePr>
        <xdr:cNvPr id="103" name="Chart 102">
          <a:extLst>
            <a:ext uri="{FF2B5EF4-FFF2-40B4-BE49-F238E27FC236}">
              <a16:creationId xmlns:a16="http://schemas.microsoft.com/office/drawing/2014/main" id="{054B4D04-8FAB-4BD1-9172-A59278F9D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11</xdr:col>
      <xdr:colOff>595313</xdr:colOff>
      <xdr:row>419</xdr:row>
      <xdr:rowOff>95250</xdr:rowOff>
    </xdr:from>
    <xdr:to>
      <xdr:col>19</xdr:col>
      <xdr:colOff>277813</xdr:colOff>
      <xdr:row>430</xdr:row>
      <xdr:rowOff>142875</xdr:rowOff>
    </xdr:to>
    <xdr:graphicFrame macro="">
      <xdr:nvGraphicFramePr>
        <xdr:cNvPr id="104" name="Chart 103">
          <a:extLst>
            <a:ext uri="{FF2B5EF4-FFF2-40B4-BE49-F238E27FC236}">
              <a16:creationId xmlns:a16="http://schemas.microsoft.com/office/drawing/2014/main" id="{35A4699A-0C01-4BFF-8805-43E62FB0B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504825</xdr:colOff>
      <xdr:row>0</xdr:row>
      <xdr:rowOff>61911</xdr:rowOff>
    </xdr:from>
    <xdr:to>
      <xdr:col>27</xdr:col>
      <xdr:colOff>552450</xdr:colOff>
      <xdr:row>16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8FCB12-AE22-71A1-FF7F-B509F9113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57148</xdr:colOff>
      <xdr:row>0</xdr:row>
      <xdr:rowOff>85724</xdr:rowOff>
    </xdr:from>
    <xdr:to>
      <xdr:col>10</xdr:col>
      <xdr:colOff>190499</xdr:colOff>
      <xdr:row>15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1362B6-381D-4FB3-A0D6-3816782F7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247649</xdr:colOff>
      <xdr:row>0</xdr:row>
      <xdr:rowOff>114300</xdr:rowOff>
    </xdr:from>
    <xdr:to>
      <xdr:col>21</xdr:col>
      <xdr:colOff>9524</xdr:colOff>
      <xdr:row>15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E56C4E-C0EE-4857-B800-D4F6B32FC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15</xdr:row>
      <xdr:rowOff>95250</xdr:rowOff>
    </xdr:from>
    <xdr:to>
      <xdr:col>10</xdr:col>
      <xdr:colOff>190500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17078C-78E3-43B2-B119-6E9354215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142874</xdr:colOff>
      <xdr:row>0</xdr:row>
      <xdr:rowOff>133349</xdr:rowOff>
    </xdr:from>
    <xdr:to>
      <xdr:col>31</xdr:col>
      <xdr:colOff>552450</xdr:colOff>
      <xdr:row>15</xdr:row>
      <xdr:rowOff>47624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93727B-9543-4326-B132-2BF00EE08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409575</xdr:colOff>
      <xdr:row>16</xdr:row>
      <xdr:rowOff>0</xdr:rowOff>
    </xdr:from>
    <xdr:to>
      <xdr:col>20</xdr:col>
      <xdr:colOff>600074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6BA4AF-F5B7-44AF-A6CA-FF6F0B258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180975</xdr:colOff>
      <xdr:row>16</xdr:row>
      <xdr:rowOff>0</xdr:rowOff>
    </xdr:from>
    <xdr:to>
      <xdr:col>31</xdr:col>
      <xdr:colOff>514350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24DA98-3D45-437D-99D3-06300A341E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85725</xdr:colOff>
      <xdr:row>31</xdr:row>
      <xdr:rowOff>0</xdr:rowOff>
    </xdr:from>
    <xdr:to>
      <xdr:col>10</xdr:col>
      <xdr:colOff>114300</xdr:colOff>
      <xdr:row>45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5296333-2D20-4AB8-A937-094E7D06C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609599</xdr:colOff>
      <xdr:row>31</xdr:row>
      <xdr:rowOff>0</xdr:rowOff>
    </xdr:from>
    <xdr:to>
      <xdr:col>20</xdr:col>
      <xdr:colOff>600074</xdr:colOff>
      <xdr:row>45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4C885E6-BA69-4D65-A74F-2BF288A0F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257175</xdr:colOff>
      <xdr:row>31</xdr:row>
      <xdr:rowOff>0</xdr:rowOff>
    </xdr:from>
    <xdr:to>
      <xdr:col>29</xdr:col>
      <xdr:colOff>304800</xdr:colOff>
      <xdr:row>45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A30C0C2-8097-45F6-B160-ABAEE6C36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95250</xdr:colOff>
      <xdr:row>46</xdr:row>
      <xdr:rowOff>0</xdr:rowOff>
    </xdr:from>
    <xdr:to>
      <xdr:col>10</xdr:col>
      <xdr:colOff>95250</xdr:colOff>
      <xdr:row>60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B6C8672-3C5C-4B95-9D4A-E1F03373C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46</xdr:row>
      <xdr:rowOff>0</xdr:rowOff>
    </xdr:from>
    <xdr:to>
      <xdr:col>21</xdr:col>
      <xdr:colOff>38100</xdr:colOff>
      <xdr:row>60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AB4DEF6-1ABE-4E56-982F-035B82D27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304800</xdr:colOff>
      <xdr:row>46</xdr:row>
      <xdr:rowOff>0</xdr:rowOff>
    </xdr:from>
    <xdr:to>
      <xdr:col>29</xdr:col>
      <xdr:colOff>304800</xdr:colOff>
      <xdr:row>60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30BC417-18C7-4079-9944-990640471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161925</xdr:colOff>
      <xdr:row>61</xdr:row>
      <xdr:rowOff>0</xdr:rowOff>
    </xdr:from>
    <xdr:to>
      <xdr:col>10</xdr:col>
      <xdr:colOff>47625</xdr:colOff>
      <xdr:row>75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EBF5380-0561-4C81-8593-25940A86E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61</xdr:row>
      <xdr:rowOff>0</xdr:rowOff>
    </xdr:from>
    <xdr:to>
      <xdr:col>21</xdr:col>
      <xdr:colOff>0</xdr:colOff>
      <xdr:row>75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426B5D5-9BE2-49C1-9C48-9FC94A780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342900</xdr:colOff>
      <xdr:row>61</xdr:row>
      <xdr:rowOff>0</xdr:rowOff>
    </xdr:from>
    <xdr:to>
      <xdr:col>29</xdr:col>
      <xdr:colOff>304800</xdr:colOff>
      <xdr:row>75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3C2B2E2-C366-470A-8B15-611B40068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228600</xdr:colOff>
      <xdr:row>76</xdr:row>
      <xdr:rowOff>0</xdr:rowOff>
    </xdr:from>
    <xdr:to>
      <xdr:col>10</xdr:col>
      <xdr:colOff>0</xdr:colOff>
      <xdr:row>90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0AE5DF5-3BA4-47A0-8248-680A3AD61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0</xdr:colOff>
      <xdr:row>76</xdr:row>
      <xdr:rowOff>0</xdr:rowOff>
    </xdr:from>
    <xdr:to>
      <xdr:col>20</xdr:col>
      <xdr:colOff>552450</xdr:colOff>
      <xdr:row>90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0A5B46D-8B07-4990-9E38-9759DD6A5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381000</xdr:colOff>
      <xdr:row>76</xdr:row>
      <xdr:rowOff>0</xdr:rowOff>
    </xdr:from>
    <xdr:to>
      <xdr:col>29</xdr:col>
      <xdr:colOff>304800</xdr:colOff>
      <xdr:row>90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FCC5777-9D47-4ED7-A243-79445715A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276225</xdr:colOff>
      <xdr:row>91</xdr:row>
      <xdr:rowOff>0</xdr:rowOff>
    </xdr:from>
    <xdr:to>
      <xdr:col>9</xdr:col>
      <xdr:colOff>552450</xdr:colOff>
      <xdr:row>105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F8535C4-39F1-40F1-9DAF-B02E3D50D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609599</xdr:colOff>
      <xdr:row>91</xdr:row>
      <xdr:rowOff>0</xdr:rowOff>
    </xdr:from>
    <xdr:to>
      <xdr:col>20</xdr:col>
      <xdr:colOff>561974</xdr:colOff>
      <xdr:row>105</xdr:row>
      <xdr:rowOff>76200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84B6A9-5477-42F1-A99A-D721DE876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21</xdr:col>
      <xdr:colOff>371475</xdr:colOff>
      <xdr:row>91</xdr:row>
      <xdr:rowOff>0</xdr:rowOff>
    </xdr:from>
    <xdr:to>
      <xdr:col>29</xdr:col>
      <xdr:colOff>304800</xdr:colOff>
      <xdr:row>105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2F4C494-42E1-4AFE-863E-82A39696F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304799</xdr:colOff>
      <xdr:row>106</xdr:row>
      <xdr:rowOff>0</xdr:rowOff>
    </xdr:from>
    <xdr:to>
      <xdr:col>9</xdr:col>
      <xdr:colOff>485774</xdr:colOff>
      <xdr:row>120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854E379-1E11-4AB8-AC57-27D522933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0</xdr:colOff>
      <xdr:row>106</xdr:row>
      <xdr:rowOff>0</xdr:rowOff>
    </xdr:from>
    <xdr:to>
      <xdr:col>20</xdr:col>
      <xdr:colOff>590550</xdr:colOff>
      <xdr:row>120</xdr:row>
      <xdr:rowOff>76200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9AE5BEE-78FA-45F7-A791-DFBC25200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21</xdr:col>
      <xdr:colOff>495300</xdr:colOff>
      <xdr:row>106</xdr:row>
      <xdr:rowOff>0</xdr:rowOff>
    </xdr:from>
    <xdr:to>
      <xdr:col>29</xdr:col>
      <xdr:colOff>304800</xdr:colOff>
      <xdr:row>120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92A71E3-CF6A-4F5A-A7CC-181F241A4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333375</xdr:colOff>
      <xdr:row>121</xdr:row>
      <xdr:rowOff>0</xdr:rowOff>
    </xdr:from>
    <xdr:to>
      <xdr:col>9</xdr:col>
      <xdr:colOff>476250</xdr:colOff>
      <xdr:row>135</xdr:row>
      <xdr:rowOff>76200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DA4C841-13D0-4F63-9A13-5B5608104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11</xdr:col>
      <xdr:colOff>0</xdr:colOff>
      <xdr:row>121</xdr:row>
      <xdr:rowOff>0</xdr:rowOff>
    </xdr:from>
    <xdr:to>
      <xdr:col>20</xdr:col>
      <xdr:colOff>552450</xdr:colOff>
      <xdr:row>135</xdr:row>
      <xdr:rowOff>76200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7CC8E15-0C17-405B-A7BA-F87739AF8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22</xdr:col>
      <xdr:colOff>0</xdr:colOff>
      <xdr:row>121</xdr:row>
      <xdr:rowOff>0</xdr:rowOff>
    </xdr:from>
    <xdr:to>
      <xdr:col>29</xdr:col>
      <xdr:colOff>304800</xdr:colOff>
      <xdr:row>135</xdr:row>
      <xdr:rowOff>76200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1D4417D5-4B7B-4056-A63D-91A7C5CDF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323850</xdr:colOff>
      <xdr:row>136</xdr:row>
      <xdr:rowOff>0</xdr:rowOff>
    </xdr:from>
    <xdr:to>
      <xdr:col>9</xdr:col>
      <xdr:colOff>476250</xdr:colOff>
      <xdr:row>150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D621567F-9A06-4B19-AF37-54EEA15199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0</xdr:colOff>
      <xdr:row>136</xdr:row>
      <xdr:rowOff>0</xdr:rowOff>
    </xdr:from>
    <xdr:to>
      <xdr:col>20</xdr:col>
      <xdr:colOff>495300</xdr:colOff>
      <xdr:row>150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A16ED9D-4C62-470A-8858-14243EFB16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22</xdr:col>
      <xdr:colOff>0</xdr:colOff>
      <xdr:row>136</xdr:row>
      <xdr:rowOff>0</xdr:rowOff>
    </xdr:from>
    <xdr:to>
      <xdr:col>29</xdr:col>
      <xdr:colOff>304800</xdr:colOff>
      <xdr:row>150</xdr:row>
      <xdr:rowOff>76200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C65335A-AD12-4DF3-805B-5D9D07F78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323849</xdr:colOff>
      <xdr:row>151</xdr:row>
      <xdr:rowOff>0</xdr:rowOff>
    </xdr:from>
    <xdr:to>
      <xdr:col>9</xdr:col>
      <xdr:colOff>504824</xdr:colOff>
      <xdr:row>165</xdr:row>
      <xdr:rowOff>76200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F0AB38F5-BE0D-48AB-9748-281726329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11</xdr:col>
      <xdr:colOff>0</xdr:colOff>
      <xdr:row>151</xdr:row>
      <xdr:rowOff>0</xdr:rowOff>
    </xdr:from>
    <xdr:to>
      <xdr:col>20</xdr:col>
      <xdr:colOff>457200</xdr:colOff>
      <xdr:row>165</xdr:row>
      <xdr:rowOff>76200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F12D7B6B-62F1-4E6C-93E8-73138E985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74</xdr:row>
      <xdr:rowOff>176211</xdr:rowOff>
    </xdr:from>
    <xdr:to>
      <xdr:col>13</xdr:col>
      <xdr:colOff>723899</xdr:colOff>
      <xdr:row>98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918B06-3AB7-6287-AE0D-23C76278D9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66675</xdr:rowOff>
    </xdr:from>
    <xdr:to>
      <xdr:col>7</xdr:col>
      <xdr:colOff>542925</xdr:colOff>
      <xdr:row>15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50353-5D48-493E-B4D0-4603C99649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0</xdr:row>
      <xdr:rowOff>123825</xdr:rowOff>
    </xdr:from>
    <xdr:to>
      <xdr:col>15</xdr:col>
      <xdr:colOff>352425</xdr:colOff>
      <xdr:row>15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9C89B8-4526-4E59-8826-7BC0E78CC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47625</xdr:colOff>
      <xdr:row>15</xdr:row>
      <xdr:rowOff>114300</xdr:rowOff>
    </xdr:from>
    <xdr:to>
      <xdr:col>7</xdr:col>
      <xdr:colOff>485775</xdr:colOff>
      <xdr:row>30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E545BC-1A97-4704-9792-436E61386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15</xdr:row>
      <xdr:rowOff>123825</xdr:rowOff>
    </xdr:from>
    <xdr:to>
      <xdr:col>15</xdr:col>
      <xdr:colOff>361950</xdr:colOff>
      <xdr:row>30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CB44F0-B539-4803-926C-D379438EC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504825</xdr:colOff>
      <xdr:row>0</xdr:row>
      <xdr:rowOff>95250</xdr:rowOff>
    </xdr:from>
    <xdr:to>
      <xdr:col>23</xdr:col>
      <xdr:colOff>200025</xdr:colOff>
      <xdr:row>14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0F8E46-085B-49B0-B3F2-14EDEB23F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514350</xdr:colOff>
      <xdr:row>15</xdr:row>
      <xdr:rowOff>114300</xdr:rowOff>
    </xdr:from>
    <xdr:to>
      <xdr:col>23</xdr:col>
      <xdr:colOff>209550</xdr:colOff>
      <xdr:row>30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1E48A8-E4DE-4DB8-BA3C-233968AD2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19050</xdr:colOff>
      <xdr:row>30</xdr:row>
      <xdr:rowOff>133350</xdr:rowOff>
    </xdr:from>
    <xdr:to>
      <xdr:col>15</xdr:col>
      <xdr:colOff>323850</xdr:colOff>
      <xdr:row>45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1EB08EA-B5EA-4752-8167-C03A497C5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533400</xdr:colOff>
      <xdr:row>30</xdr:row>
      <xdr:rowOff>133350</xdr:rowOff>
    </xdr:from>
    <xdr:to>
      <xdr:col>23</xdr:col>
      <xdr:colOff>228600</xdr:colOff>
      <xdr:row>45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FE03A16-272C-43B5-B14C-BBB3EBFAA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30</xdr:row>
      <xdr:rowOff>76200</xdr:rowOff>
    </xdr:from>
    <xdr:to>
      <xdr:col>7</xdr:col>
      <xdr:colOff>485775</xdr:colOff>
      <xdr:row>44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470045D-28B2-4320-B712-98E87EF78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45</xdr:row>
      <xdr:rowOff>171450</xdr:rowOff>
    </xdr:from>
    <xdr:to>
      <xdr:col>15</xdr:col>
      <xdr:colOff>304800</xdr:colOff>
      <xdr:row>60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07AC78B-5E92-4A02-97AB-EAA7C7CFA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600075</xdr:colOff>
      <xdr:row>45</xdr:row>
      <xdr:rowOff>171450</xdr:rowOff>
    </xdr:from>
    <xdr:to>
      <xdr:col>23</xdr:col>
      <xdr:colOff>295275</xdr:colOff>
      <xdr:row>60</xdr:row>
      <xdr:rowOff>57150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CE222DC-7C64-440C-A1E4-46E25BDF3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85725</xdr:colOff>
      <xdr:row>46</xdr:row>
      <xdr:rowOff>0</xdr:rowOff>
    </xdr:from>
    <xdr:to>
      <xdr:col>7</xdr:col>
      <xdr:colOff>390525</xdr:colOff>
      <xdr:row>60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ECC019F-9405-4FBE-B638-7CE343D3A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60</xdr:row>
      <xdr:rowOff>123825</xdr:rowOff>
    </xdr:from>
    <xdr:to>
      <xdr:col>15</xdr:col>
      <xdr:colOff>304800</xdr:colOff>
      <xdr:row>75</xdr:row>
      <xdr:rowOff>9525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4C09F06-6744-4E17-B784-2EB0E6FF31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61</xdr:row>
      <xdr:rowOff>0</xdr:rowOff>
    </xdr:from>
    <xdr:to>
      <xdr:col>23</xdr:col>
      <xdr:colOff>304800</xdr:colOff>
      <xdr:row>75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376816A-388D-4302-A5F9-A54E533C7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38100</xdr:colOff>
      <xdr:row>60</xdr:row>
      <xdr:rowOff>180975</xdr:rowOff>
    </xdr:from>
    <xdr:to>
      <xdr:col>7</xdr:col>
      <xdr:colOff>342900</xdr:colOff>
      <xdr:row>75</xdr:row>
      <xdr:rowOff>66675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27E604F-EC6E-4CD5-97C5-6573478C8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38100</xdr:colOff>
      <xdr:row>75</xdr:row>
      <xdr:rowOff>123825</xdr:rowOff>
    </xdr:from>
    <xdr:to>
      <xdr:col>7</xdr:col>
      <xdr:colOff>342900</xdr:colOff>
      <xdr:row>90</xdr:row>
      <xdr:rowOff>9525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30EFBB5-A3FD-415F-992A-8C789BFAB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9525</xdr:colOff>
      <xdr:row>75</xdr:row>
      <xdr:rowOff>114300</xdr:rowOff>
    </xdr:from>
    <xdr:to>
      <xdr:col>23</xdr:col>
      <xdr:colOff>314325</xdr:colOff>
      <xdr:row>90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4F25982-9578-4007-91A1-B64706E69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123825</xdr:colOff>
      <xdr:row>90</xdr:row>
      <xdr:rowOff>57150</xdr:rowOff>
    </xdr:from>
    <xdr:to>
      <xdr:col>7</xdr:col>
      <xdr:colOff>428625</xdr:colOff>
      <xdr:row>104</xdr:row>
      <xdr:rowOff>133350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DF5EB0B-5496-4B8F-AF9B-653A429EF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571500</xdr:colOff>
      <xdr:row>75</xdr:row>
      <xdr:rowOff>152400</xdr:rowOff>
    </xdr:from>
    <xdr:to>
      <xdr:col>15</xdr:col>
      <xdr:colOff>266700</xdr:colOff>
      <xdr:row>90</xdr:row>
      <xdr:rowOff>38100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8E8208D-DEDD-45D5-953E-084FA9C73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19050</xdr:colOff>
      <xdr:row>90</xdr:row>
      <xdr:rowOff>76200</xdr:rowOff>
    </xdr:from>
    <xdr:to>
      <xdr:col>23</xdr:col>
      <xdr:colOff>323850</xdr:colOff>
      <xdr:row>104</xdr:row>
      <xdr:rowOff>152400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F1D93E7-C617-4B54-B362-A5438B149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9525</xdr:colOff>
      <xdr:row>90</xdr:row>
      <xdr:rowOff>161925</xdr:rowOff>
    </xdr:from>
    <xdr:to>
      <xdr:col>15</xdr:col>
      <xdr:colOff>314325</xdr:colOff>
      <xdr:row>105</xdr:row>
      <xdr:rowOff>47625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AF621C8-E746-40B5-8F38-BB96EBB11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133349</xdr:colOff>
      <xdr:row>108</xdr:row>
      <xdr:rowOff>123824</xdr:rowOff>
    </xdr:from>
    <xdr:to>
      <xdr:col>24</xdr:col>
      <xdr:colOff>428624</xdr:colOff>
      <xdr:row>131</xdr:row>
      <xdr:rowOff>171449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4721DEEE-66E3-4A43-B44D-C8416B062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180975</xdr:colOff>
      <xdr:row>132</xdr:row>
      <xdr:rowOff>180975</xdr:rowOff>
    </xdr:from>
    <xdr:to>
      <xdr:col>25</xdr:col>
      <xdr:colOff>66675</xdr:colOff>
      <xdr:row>157</xdr:row>
      <xdr:rowOff>28575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009B379-40F2-407E-AE81-EF6C11760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topLeftCell="A10" workbookViewId="0">
      <selection activeCell="A24" sqref="A24:G38"/>
    </sheetView>
  </sheetViews>
  <sheetFormatPr defaultColWidth="9.140625" defaultRowHeight="15" x14ac:dyDescent="0.25"/>
  <cols>
    <col min="1" max="1" width="32.28515625" style="1" bestFit="1" customWidth="1"/>
    <col min="2" max="2" width="13.7109375" style="1" customWidth="1"/>
    <col min="3" max="3" width="14.28515625" style="1" customWidth="1"/>
    <col min="4" max="4" width="19.28515625" style="1" customWidth="1"/>
    <col min="5" max="5" width="13.7109375" style="1" bestFit="1" customWidth="1"/>
    <col min="6" max="6" width="17.42578125" style="1" bestFit="1" customWidth="1"/>
    <col min="7" max="7" width="20.28515625" style="1" bestFit="1" customWidth="1"/>
    <col min="8" max="8" width="14.28515625" style="1" bestFit="1" customWidth="1"/>
    <col min="9" max="9" width="13.7109375" style="1" bestFit="1" customWidth="1"/>
    <col min="10" max="10" width="21.5703125" style="1" bestFit="1" customWidth="1"/>
    <col min="11" max="11" width="14.28515625" style="1" bestFit="1" customWidth="1"/>
    <col min="12" max="12" width="27.7109375" style="1" bestFit="1" customWidth="1"/>
    <col min="13" max="13" width="14.140625" style="1" bestFit="1" customWidth="1"/>
    <col min="14" max="14" width="13.7109375" style="1" bestFit="1" customWidth="1"/>
    <col min="15" max="15" width="12.5703125" style="1" bestFit="1" customWidth="1"/>
    <col min="16" max="16384" width="9.140625" style="1"/>
  </cols>
  <sheetData>
    <row r="1" spans="1:15" x14ac:dyDescent="0.25">
      <c r="A1" s="83" t="s">
        <v>44</v>
      </c>
      <c r="B1" s="12">
        <f ca="1">TODAY()</f>
        <v>45534</v>
      </c>
      <c r="C1" s="84">
        <f ca="1">D16</f>
        <v>762500</v>
      </c>
      <c r="D1" s="22"/>
      <c r="E1" s="17"/>
      <c r="F1"/>
      <c r="G1"/>
      <c r="H1"/>
      <c r="I1"/>
      <c r="K1"/>
      <c r="L1"/>
      <c r="M1"/>
      <c r="N1"/>
    </row>
    <row r="2" spans="1:15" x14ac:dyDescent="0.25">
      <c r="A2" s="82" t="s">
        <v>6</v>
      </c>
      <c r="B2" s="82" t="s">
        <v>16</v>
      </c>
      <c r="C2" s="82" t="s">
        <v>10</v>
      </c>
      <c r="D2" s="82" t="s">
        <v>39</v>
      </c>
      <c r="E2" s="17"/>
      <c r="G2" s="82" t="s">
        <v>7</v>
      </c>
      <c r="H2" s="82" t="s">
        <v>16</v>
      </c>
      <c r="I2" s="82" t="s">
        <v>10</v>
      </c>
      <c r="J2" s="82" t="s">
        <v>39</v>
      </c>
      <c r="L2" s="82" t="s">
        <v>4</v>
      </c>
      <c r="M2" s="82" t="s">
        <v>16</v>
      </c>
      <c r="N2" s="82" t="s">
        <v>10</v>
      </c>
      <c r="O2" s="82" t="s">
        <v>39</v>
      </c>
    </row>
    <row r="3" spans="1:15" x14ac:dyDescent="0.25">
      <c r="A3" s="5" t="s">
        <v>25</v>
      </c>
      <c r="B3" s="6">
        <f ca="1">SUMIFS('MONTHLY DATA'!F:F,'MONTHLY DATA'!I:I,'DAILY SALES '!A3,'MONTHLY DATA'!H:H,'DAILY SALES '!$B$2,'MONTHLY DATA'!A:A,'DAILY SALES '!$B$1)</f>
        <v>0</v>
      </c>
      <c r="C3" s="6">
        <f ca="1">SUMIFS('MONTHLY DATA'!F:F,'MONTHLY DATA'!I:I,'DAILY SALES '!A3,'MONTHLY DATA'!H:H,'DAILY SALES '!$C$2,'MONTHLY DATA'!A:A,'DAILY SALES '!$B$1)</f>
        <v>0</v>
      </c>
      <c r="D3" s="6">
        <f ca="1">C3+B3</f>
        <v>0</v>
      </c>
      <c r="E3" s="82" t="s">
        <v>40</v>
      </c>
      <c r="F3" s="6">
        <f>G38</f>
        <v>3076923.076923077</v>
      </c>
      <c r="G3" s="5" t="s">
        <v>23</v>
      </c>
      <c r="H3" s="6">
        <f ca="1">SUMIFS('MONTHLY DATA'!F:F,'MONTHLY DATA'!J:J,'DAILY SALES '!G3,'MONTHLY DATA'!H:H,'DAILY SALES '!$H$2,'MONTHLY DATA'!A:A,'DAILY SALES '!$B$1)</f>
        <v>0</v>
      </c>
      <c r="I3" s="6">
        <f ca="1">SUMIFS('MONTHLY DATA'!F:F,'MONTHLY DATA'!J:J,'DAILY SALES '!G3,'MONTHLY DATA'!H:H,'DAILY SALES '!$I$2,'MONTHLY DATA'!A:A,'DAILY SALES '!$B$1)</f>
        <v>0</v>
      </c>
      <c r="J3" s="6">
        <f ca="1">I3+H3</f>
        <v>0</v>
      </c>
      <c r="L3" s="5" t="s">
        <v>9</v>
      </c>
      <c r="M3" s="6">
        <f ca="1">SUMIFS('MONTHLY DATA'!F:F,'MONTHLY DATA'!G:G,'DAILY SALES '!L3,'MONTHLY DATA'!H:H,'DAILY SALES '!$M$2,'MONTHLY DATA'!A:A,'DAILY SALES '!$B$1)</f>
        <v>565000</v>
      </c>
      <c r="N3" s="6">
        <f ca="1">SUMIFS('MONTHLY DATA'!F:F,'MONTHLY DATA'!G:G,'DAILY SALES '!L3,'MONTHLY DATA'!H:H,'DAILY SALES '!$N$2,'MONTHLY DATA'!A:A,'DAILY SALES '!$B$1)</f>
        <v>0</v>
      </c>
      <c r="O3" s="6">
        <f t="shared" ref="O3" ca="1" si="0">N3+M3</f>
        <v>565000</v>
      </c>
    </row>
    <row r="4" spans="1:15" x14ac:dyDescent="0.25">
      <c r="A4" s="5" t="s">
        <v>56</v>
      </c>
      <c r="B4" s="6">
        <f ca="1">SUMIFS('MONTHLY DATA'!F:F,'MONTHLY DATA'!I:I,'DAILY SALES '!A4,'MONTHLY DATA'!H:H,'DAILY SALES '!$B$2,'MONTHLY DATA'!A:A,'DAILY SALES '!$B$1)</f>
        <v>0</v>
      </c>
      <c r="C4" s="6">
        <f ca="1">SUMIFS('MONTHLY DATA'!F:F,'MONTHLY DATA'!I:I,'DAILY SALES '!A4,'MONTHLY DATA'!H:H,'DAILY SALES '!$C$2,'MONTHLY DATA'!A:A,'DAILY SALES '!$B$1)</f>
        <v>0</v>
      </c>
      <c r="D4" s="6">
        <f t="shared" ref="D4:D15" ca="1" si="1">C4+B4</f>
        <v>0</v>
      </c>
      <c r="E4" s="82" t="s">
        <v>46</v>
      </c>
      <c r="F4" s="8">
        <f ca="1">D16/F3</f>
        <v>0.24781249999999999</v>
      </c>
      <c r="G4" s="5" t="s">
        <v>12</v>
      </c>
      <c r="H4" s="6">
        <f ca="1">SUMIFS('MONTHLY DATA'!F:F,'MONTHLY DATA'!J:J,'DAILY SALES '!G4,'MONTHLY DATA'!H:H,'DAILY SALES '!$H$2,'MONTHLY DATA'!A:A,'DAILY SALES '!$B$1)</f>
        <v>0</v>
      </c>
      <c r="I4" s="6">
        <f ca="1">SUMIFS('MONTHLY DATA'!F:F,'MONTHLY DATA'!J:J,'DAILY SALES '!G4,'MONTHLY DATA'!H:H,'DAILY SALES '!$I$2,'MONTHLY DATA'!A:A,'DAILY SALES '!$B$1)</f>
        <v>160000</v>
      </c>
      <c r="J4" s="6">
        <f t="shared" ref="J4:J18" ca="1" si="2">I4+H4</f>
        <v>160000</v>
      </c>
      <c r="L4" s="5" t="s">
        <v>61</v>
      </c>
      <c r="M4" s="6">
        <f ca="1">SUMIFS('MONTHLY DATA'!F:F,'MONTHLY DATA'!G:G,'DAILY SALES '!L4,'MONTHLY DATA'!H:H,'DAILY SALES '!$M$2,'MONTHLY DATA'!A:A,'DAILY SALES '!$B$1)</f>
        <v>0</v>
      </c>
      <c r="N4" s="6">
        <f ca="1">SUMIFS('MONTHLY DATA'!F:F,'MONTHLY DATA'!G:G,'DAILY SALES '!L4,'MONTHLY DATA'!H:H,'DAILY SALES '!$N$2,'MONTHLY DATA'!A:A,'DAILY SALES '!$B$1)</f>
        <v>0</v>
      </c>
      <c r="O4" s="6">
        <f t="shared" ref="O4:O7" ca="1" si="3">N4+M4</f>
        <v>0</v>
      </c>
    </row>
    <row r="5" spans="1:15" x14ac:dyDescent="0.25">
      <c r="A5" s="5" t="s">
        <v>89</v>
      </c>
      <c r="B5" s="6">
        <f ca="1">SUMIFS('MONTHLY DATA'!F:F,'MONTHLY DATA'!I:I,'DAILY SALES '!A5,'MONTHLY DATA'!H:H,'DAILY SALES '!$B$2,'MONTHLY DATA'!A:A,'DAILY SALES '!$B$1)</f>
        <v>0</v>
      </c>
      <c r="C5" s="6">
        <f ca="1">SUMIFS('MONTHLY DATA'!F:F,'MONTHLY DATA'!I:I,'DAILY SALES '!A5,'MONTHLY DATA'!H:H,'DAILY SALES '!$C$2,'MONTHLY DATA'!A:A,'DAILY SALES '!$B$1)</f>
        <v>0</v>
      </c>
      <c r="D5" s="6">
        <f t="shared" ref="D5:D6" ca="1" si="4">C5+B5</f>
        <v>0</v>
      </c>
      <c r="E5" s="17"/>
      <c r="F5" s="8"/>
      <c r="G5" s="5" t="s">
        <v>185</v>
      </c>
      <c r="H5" s="6">
        <f ca="1">SUMIFS('MONTHLY DATA'!F:F,'MONTHLY DATA'!J:J,'DAILY SALES '!G5,'MONTHLY DATA'!H:H,'DAILY SALES '!$H$2,'MONTHLY DATA'!A:A,'DAILY SALES '!$B$1)</f>
        <v>0</v>
      </c>
      <c r="I5" s="6">
        <f ca="1">SUMIFS('MONTHLY DATA'!F:F,'MONTHLY DATA'!J:J,'DAILY SALES '!G5,'MONTHLY DATA'!H:H,'DAILY SALES '!$I$2,'MONTHLY DATA'!A:A,'DAILY SALES '!$B$1)</f>
        <v>0</v>
      </c>
      <c r="J5" s="6">
        <f t="shared" ca="1" si="2"/>
        <v>0</v>
      </c>
      <c r="L5" s="5" t="s">
        <v>21</v>
      </c>
      <c r="M5" s="6">
        <f ca="1">SUMIFS('MONTHLY DATA'!F:F,'MONTHLY DATA'!G:G,'DAILY SALES '!L5,'MONTHLY DATA'!H:H,'DAILY SALES '!$M$2,'MONTHLY DATA'!A:A,'DAILY SALES '!$B$1)</f>
        <v>0</v>
      </c>
      <c r="N5" s="6">
        <f ca="1">SUMIFS('MONTHLY DATA'!F:F,'MONTHLY DATA'!G:G,'DAILY SALES '!L5,'MONTHLY DATA'!H:H,'DAILY SALES '!$N$2,'MONTHLY DATA'!A:A,'DAILY SALES '!$B$1)</f>
        <v>0</v>
      </c>
      <c r="O5" s="6">
        <f t="shared" ca="1" si="3"/>
        <v>0</v>
      </c>
    </row>
    <row r="6" spans="1:15" x14ac:dyDescent="0.25">
      <c r="A6" s="5" t="s">
        <v>17</v>
      </c>
      <c r="B6" s="6">
        <f ca="1">SUMIFS('MONTHLY DATA'!F:F,'MONTHLY DATA'!I:I,'DAILY SALES '!A6,'MONTHLY DATA'!H:H,'DAILY SALES '!$B$2,'MONTHLY DATA'!A:A,'DAILY SALES '!$B$1)</f>
        <v>0</v>
      </c>
      <c r="C6" s="6">
        <f ca="1">SUMIFS('MONTHLY DATA'!F:F,'MONTHLY DATA'!I:I,'DAILY SALES '!A6,'MONTHLY DATA'!H:H,'DAILY SALES '!$C$2,'MONTHLY DATA'!A:A,'DAILY SALES '!$B$1)</f>
        <v>0</v>
      </c>
      <c r="D6" s="6">
        <f t="shared" ca="1" si="4"/>
        <v>0</v>
      </c>
      <c r="E6" s="18"/>
      <c r="G6" s="5" t="s">
        <v>18</v>
      </c>
      <c r="H6" s="6">
        <f ca="1">SUMIFS('MONTHLY DATA'!F:F,'MONTHLY DATA'!J:J,'DAILY SALES '!G6,'MONTHLY DATA'!H:H,'DAILY SALES '!$H$2,'MONTHLY DATA'!A:A,'DAILY SALES '!$B$1)</f>
        <v>0</v>
      </c>
      <c r="I6" s="6">
        <f ca="1">SUMIFS('MONTHLY DATA'!F:F,'MONTHLY DATA'!J:J,'DAILY SALES '!G6,'MONTHLY DATA'!H:H,'DAILY SALES '!$I$2,'MONTHLY DATA'!A:A,'DAILY SALES '!$B$1)</f>
        <v>0</v>
      </c>
      <c r="J6" s="6">
        <f t="shared" ca="1" si="2"/>
        <v>0</v>
      </c>
      <c r="L6" s="5" t="s">
        <v>65</v>
      </c>
      <c r="M6" s="6">
        <f ca="1">SUMIFS('MONTHLY DATA'!F:F,'MONTHLY DATA'!G:G,'DAILY SALES '!L6,'MONTHLY DATA'!H:H,'DAILY SALES '!$M$2,'MONTHLY DATA'!A:A,'DAILY SALES '!$B$1)</f>
        <v>0</v>
      </c>
      <c r="N6" s="6">
        <f ca="1">SUMIFS('MONTHLY DATA'!F:F,'MONTHLY DATA'!G:G,'DAILY SALES '!L6,'MONTHLY DATA'!H:H,'DAILY SALES '!$N$2,'MONTHLY DATA'!A:A,'DAILY SALES '!$B$1)</f>
        <v>0</v>
      </c>
      <c r="O6" s="6">
        <f t="shared" ca="1" si="3"/>
        <v>0</v>
      </c>
    </row>
    <row r="7" spans="1:15" x14ac:dyDescent="0.25">
      <c r="A7" s="13" t="s">
        <v>187</v>
      </c>
      <c r="B7" s="6">
        <f ca="1">SUMIFS('MONTHLY DATA'!F:F,'MONTHLY DATA'!I:I,'DAILY SALES '!A7,'MONTHLY DATA'!H:H,'DAILY SALES '!$B$2,'MONTHLY DATA'!A:A,'DAILY SALES '!$B$1)</f>
        <v>0</v>
      </c>
      <c r="C7" s="6">
        <f ca="1">SUMIFS('MONTHLY DATA'!F:F,'MONTHLY DATA'!I:I,'DAILY SALES '!A7,'MONTHLY DATA'!H:H,'DAILY SALES '!$C$2,'MONTHLY DATA'!A:A,'DAILY SALES '!$B$1)</f>
        <v>0</v>
      </c>
      <c r="D7" s="6">
        <f t="shared" ref="D7:D9" ca="1" si="5">C7+B7</f>
        <v>0</v>
      </c>
      <c r="E7" s="18"/>
      <c r="G7" s="5" t="s">
        <v>19</v>
      </c>
      <c r="H7" s="6">
        <f ca="1">SUMIFS('MONTHLY DATA'!F:F,'MONTHLY DATA'!J:J,'DAILY SALES '!G7,'MONTHLY DATA'!H:H,'DAILY SALES '!$H$2,'MONTHLY DATA'!A:A,'DAILY SALES '!$B$1)</f>
        <v>300000</v>
      </c>
      <c r="I7" s="6">
        <f ca="1">SUMIFS('MONTHLY DATA'!F:F,'MONTHLY DATA'!J:J,'DAILY SALES '!G7,'MONTHLY DATA'!H:H,'DAILY SALES '!$I$2,'MONTHLY DATA'!A:A,'DAILY SALES '!$B$1)</f>
        <v>0</v>
      </c>
      <c r="J7" s="6">
        <f t="shared" ca="1" si="2"/>
        <v>300000</v>
      </c>
      <c r="L7" s="5" t="s">
        <v>139</v>
      </c>
      <c r="M7" s="6">
        <f ca="1">SUMIFS('MONTHLY DATA'!F:F,'MONTHLY DATA'!G:G,'DAILY SALES '!L7,'MONTHLY DATA'!H:H,'DAILY SALES '!$M$2,'MONTHLY DATA'!A:A,'DAILY SALES '!$B$1)</f>
        <v>0</v>
      </c>
      <c r="N7" s="6">
        <f ca="1">SUMIFS('MONTHLY DATA'!F:F,'MONTHLY DATA'!G:G,'DAILY SALES '!L7,'MONTHLY DATA'!H:H,'DAILY SALES '!$N$2,'MONTHLY DATA'!A:A,'DAILY SALES '!$B$1)</f>
        <v>0</v>
      </c>
      <c r="O7" s="6">
        <f t="shared" ca="1" si="3"/>
        <v>0</v>
      </c>
    </row>
    <row r="8" spans="1:15" x14ac:dyDescent="0.25">
      <c r="A8" s="5" t="s">
        <v>11</v>
      </c>
      <c r="B8" s="6">
        <f ca="1">SUMIFS('MONTHLY DATA'!F:F,'MONTHLY DATA'!I:I,'DAILY SALES '!A8,'MONTHLY DATA'!H:H,'DAILY SALES '!$B$2,'MONTHLY DATA'!A:A,'DAILY SALES '!$B$1)</f>
        <v>602500</v>
      </c>
      <c r="C8" s="6">
        <f ca="1">SUMIFS('MONTHLY DATA'!F:F,'MONTHLY DATA'!I:I,'DAILY SALES '!A8,'MONTHLY DATA'!H:H,'DAILY SALES '!$C$2,'MONTHLY DATA'!A:A,'DAILY SALES '!$B$1)</f>
        <v>160000</v>
      </c>
      <c r="D8" s="6">
        <f t="shared" ca="1" si="5"/>
        <v>762500</v>
      </c>
      <c r="E8" s="18"/>
      <c r="G8" s="5" t="s">
        <v>74</v>
      </c>
      <c r="H8" s="6">
        <f ca="1">SUMIFS('MONTHLY DATA'!F:F,'MONTHLY DATA'!J:J,'DAILY SALES '!G8,'MONTHLY DATA'!H:H,'DAILY SALES '!$H$2,'MONTHLY DATA'!A:A,'DAILY SALES '!$B$1)</f>
        <v>0</v>
      </c>
      <c r="I8" s="6">
        <f ca="1">SUMIFS('MONTHLY DATA'!F:F,'MONTHLY DATA'!J:J,'DAILY SALES '!G8,'MONTHLY DATA'!H:H,'DAILY SALES '!$I$2,'MONTHLY DATA'!A:A,'DAILY SALES '!$B$1)</f>
        <v>0</v>
      </c>
      <c r="J8" s="6">
        <f t="shared" ca="1" si="2"/>
        <v>0</v>
      </c>
      <c r="L8" s="1" t="s">
        <v>451</v>
      </c>
      <c r="M8" s="6">
        <f ca="1">SUMIFS('MONTHLY DATA'!F:F,'MONTHLY DATA'!G:G,'DAILY SALES '!L8,'MONTHLY DATA'!H:H,'DAILY SALES '!$M$2,'MONTHLY DATA'!A:A,'DAILY SALES '!$B$1)</f>
        <v>37500</v>
      </c>
      <c r="N8" s="6">
        <f ca="1">SUMIFS('MONTHLY DATA'!F:F,'MONTHLY DATA'!G:G,'DAILY SALES '!L8,'MONTHLY DATA'!H:H,'DAILY SALES '!$N$2,'MONTHLY DATA'!A:A,'DAILY SALES '!$B$1)</f>
        <v>0</v>
      </c>
      <c r="O8" s="6">
        <f t="shared" ref="O8:O9" ca="1" si="6">N8+M8</f>
        <v>37500</v>
      </c>
    </row>
    <row r="9" spans="1:15" x14ac:dyDescent="0.25">
      <c r="A9" s="5" t="s">
        <v>15</v>
      </c>
      <c r="B9" s="6">
        <f ca="1">SUMIFS('MONTHLY DATA'!F:F,'MONTHLY DATA'!I:I,'DAILY SALES '!A9,'MONTHLY DATA'!H:H,'DAILY SALES '!$B$2,'MONTHLY DATA'!A:A,'DAILY SALES '!$B$1)</f>
        <v>0</v>
      </c>
      <c r="C9" s="6">
        <f ca="1">SUMIFS('MONTHLY DATA'!F:F,'MONTHLY DATA'!I:I,'DAILY SALES '!A9,'MONTHLY DATA'!H:H,'DAILY SALES '!$C$2,'MONTHLY DATA'!A:A,'DAILY SALES '!$B$1)</f>
        <v>0</v>
      </c>
      <c r="D9" s="6">
        <f t="shared" ca="1" si="5"/>
        <v>0</v>
      </c>
      <c r="E9" s="18"/>
      <c r="G9" s="5" t="s">
        <v>99</v>
      </c>
      <c r="H9" s="6">
        <f ca="1">SUMIFS('MONTHLY DATA'!F:F,'MONTHLY DATA'!J:J,'DAILY SALES '!G9,'MONTHLY DATA'!H:H,'DAILY SALES '!$H$2,'MONTHLY DATA'!A:A,'DAILY SALES '!$B$1)</f>
        <v>0</v>
      </c>
      <c r="I9" s="6">
        <f ca="1">SUMIFS('MONTHLY DATA'!F:F,'MONTHLY DATA'!J:J,'DAILY SALES '!G9,'MONTHLY DATA'!H:H,'DAILY SALES '!$I$2,'MONTHLY DATA'!A:A,'DAILY SALES '!$B$1)</f>
        <v>0</v>
      </c>
      <c r="J9" s="6">
        <f t="shared" ca="1" si="2"/>
        <v>0</v>
      </c>
      <c r="L9" s="5" t="s">
        <v>13</v>
      </c>
      <c r="M9" s="6">
        <f ca="1">SUMIFS('MONTHLY DATA'!F:F,'MONTHLY DATA'!G:G,'DAILY SALES '!L9,'MONTHLY DATA'!H:H,'DAILY SALES '!$M$2,'MONTHLY DATA'!A:A,'DAILY SALES '!$B$1)</f>
        <v>0</v>
      </c>
      <c r="N9" s="6">
        <f ca="1">SUMIFS('MONTHLY DATA'!F:F,'MONTHLY DATA'!G:G,'DAILY SALES '!L9,'MONTHLY DATA'!H:H,'DAILY SALES '!$N$2,'MONTHLY DATA'!A:A,'DAILY SALES '!$B$1)</f>
        <v>160000</v>
      </c>
      <c r="O9" s="6">
        <f t="shared" ca="1" si="6"/>
        <v>160000</v>
      </c>
    </row>
    <row r="10" spans="1:15" x14ac:dyDescent="0.25">
      <c r="A10" s="5" t="s">
        <v>24</v>
      </c>
      <c r="B10" s="6">
        <f ca="1">SUMIFS('MONTHLY DATA'!F:F,'MONTHLY DATA'!I:I,'DAILY SALES '!A10,'MONTHLY DATA'!H:H,'DAILY SALES '!$B$2,'MONTHLY DATA'!A:A,'DAILY SALES '!$B$1)</f>
        <v>0</v>
      </c>
      <c r="C10" s="6">
        <f ca="1">SUMIFS('MONTHLY DATA'!F:F,'MONTHLY DATA'!I:I,'DAILY SALES '!A10,'MONTHLY DATA'!H:H,'DAILY SALES '!$C$2,'MONTHLY DATA'!A:A,'DAILY SALES '!$B$1)</f>
        <v>0</v>
      </c>
      <c r="D10" s="6">
        <f t="shared" ca="1" si="1"/>
        <v>0</v>
      </c>
      <c r="E10" s="131"/>
      <c r="F10" s="47"/>
      <c r="G10" s="5" t="s">
        <v>33</v>
      </c>
      <c r="H10" s="6">
        <f ca="1">SUMIFS('MONTHLY DATA'!F:F,'MONTHLY DATA'!J:J,'DAILY SALES '!G10,'MONTHLY DATA'!H:H,'DAILY SALES '!$H$2,'MONTHLY DATA'!A:A,'DAILY SALES '!$B$1)</f>
        <v>0</v>
      </c>
      <c r="I10" s="6">
        <f ca="1">SUMIFS('MONTHLY DATA'!F:F,'MONTHLY DATA'!J:J,'DAILY SALES '!G10,'MONTHLY DATA'!H:H,'DAILY SALES '!$I$2,'MONTHLY DATA'!A:A,'DAILY SALES '!$B$1)</f>
        <v>0</v>
      </c>
      <c r="J10" s="6">
        <f t="shared" ca="1" si="2"/>
        <v>0</v>
      </c>
      <c r="L10" s="82" t="s">
        <v>38</v>
      </c>
      <c r="M10" s="86">
        <f ca="1">SUM(M3:M9)</f>
        <v>602500</v>
      </c>
      <c r="N10" s="86">
        <f ca="1">SUM(N3:N9)</f>
        <v>160000</v>
      </c>
      <c r="O10" s="86">
        <f ca="1">SUM(O3:O9)</f>
        <v>762500</v>
      </c>
    </row>
    <row r="11" spans="1:15" x14ac:dyDescent="0.25">
      <c r="A11" s="5" t="s">
        <v>101</v>
      </c>
      <c r="B11" s="6">
        <f ca="1">SUMIFS('MONTHLY DATA'!F:F,'MONTHLY DATA'!I:I,'DAILY SALES '!A11,'MONTHLY DATA'!H:H,'DAILY SALES '!$B$2,'MONTHLY DATA'!A:A,'DAILY SALES '!$B$1)</f>
        <v>0</v>
      </c>
      <c r="C11" s="6">
        <f ca="1">SUMIFS('MONTHLY DATA'!F:F,'MONTHLY DATA'!I:I,'DAILY SALES '!A11,'MONTHLY DATA'!H:H,'DAILY SALES '!$C$2,'MONTHLY DATA'!A:A,'DAILY SALES '!$B$1)</f>
        <v>0</v>
      </c>
      <c r="D11" s="129">
        <f t="shared" ca="1" si="1"/>
        <v>0</v>
      </c>
      <c r="E11" s="98"/>
      <c r="G11" s="130" t="s">
        <v>81</v>
      </c>
      <c r="H11" s="6">
        <f ca="1">SUMIFS('MONTHLY DATA'!F:F,'MONTHLY DATA'!J:J,'DAILY SALES '!G11,'MONTHLY DATA'!H:H,'DAILY SALES '!$H$2,'MONTHLY DATA'!A:A,'DAILY SALES '!$B$1)</f>
        <v>302500</v>
      </c>
      <c r="I11" s="6">
        <f ca="1">SUMIFS('MONTHLY DATA'!F:F,'MONTHLY DATA'!J:J,'DAILY SALES '!G11,'MONTHLY DATA'!H:H,'DAILY SALES '!$I$2,'MONTHLY DATA'!A:A,'DAILY SALES '!$B$1)</f>
        <v>0</v>
      </c>
      <c r="J11" s="6">
        <f t="shared" ca="1" si="2"/>
        <v>302500</v>
      </c>
      <c r="L11" s="17"/>
      <c r="M11" s="18"/>
      <c r="N11" s="18"/>
      <c r="O11" s="18"/>
    </row>
    <row r="12" spans="1:15" x14ac:dyDescent="0.25">
      <c r="A12" s="150" t="s">
        <v>799</v>
      </c>
      <c r="B12" s="6">
        <f ca="1">SUMIFS('MONTHLY DATA'!F:F,'MONTHLY DATA'!I:I,'DAILY SALES '!A12,'MONTHLY DATA'!H:H,'DAILY SALES '!$B$2,'MONTHLY DATA'!A:A,'DAILY SALES '!$B$1)</f>
        <v>0</v>
      </c>
      <c r="C12" s="6">
        <f ca="1">SUMIFS('MONTHLY DATA'!F:F,'MONTHLY DATA'!I:I,'DAILY SALES '!A12,'MONTHLY DATA'!H:H,'DAILY SALES '!$C$2,'MONTHLY DATA'!A:A,'DAILY SALES '!$B$1)</f>
        <v>0</v>
      </c>
      <c r="D12" s="6">
        <f t="shared" ref="D12:D13" ca="1" si="7">C12+B12</f>
        <v>0</v>
      </c>
      <c r="E12" s="98"/>
      <c r="G12" s="140"/>
      <c r="H12" s="6"/>
      <c r="I12" s="6"/>
      <c r="J12" s="6"/>
      <c r="L12" s="17"/>
      <c r="M12" s="18"/>
      <c r="N12" s="18"/>
      <c r="O12" s="18"/>
    </row>
    <row r="13" spans="1:15" x14ac:dyDescent="0.25">
      <c r="A13" s="5" t="s">
        <v>27</v>
      </c>
      <c r="B13" s="6">
        <f ca="1">SUMIFS('MONTHLY DATA'!F:F,'MONTHLY DATA'!I:I,'DAILY SALES '!A13,'MONTHLY DATA'!H:H,'DAILY SALES '!$B$2,'MONTHLY DATA'!A:A,'DAILY SALES '!$B$1)</f>
        <v>0</v>
      </c>
      <c r="C13" s="6">
        <f ca="1">SUMIFS('MONTHLY DATA'!F:F,'MONTHLY DATA'!I:I,'DAILY SALES '!A13,'MONTHLY DATA'!H:H,'DAILY SALES '!$C$2,'MONTHLY DATA'!A:A,'DAILY SALES '!$B$1)</f>
        <v>0</v>
      </c>
      <c r="D13" s="129">
        <f t="shared" ca="1" si="7"/>
        <v>0</v>
      </c>
      <c r="E13" s="98"/>
      <c r="G13" s="140" t="s">
        <v>148</v>
      </c>
      <c r="H13" s="6">
        <f ca="1">SUMIFS('MONTHLY DATA'!F:F,'MONTHLY DATA'!J:J,'DAILY SALES '!G13,'MONTHLY DATA'!H:H,'DAILY SALES '!$H$2,'MONTHLY DATA'!A:A,'DAILY SALES '!$B$1)</f>
        <v>0</v>
      </c>
      <c r="I13" s="6">
        <f ca="1">SUMIFS('MONTHLY DATA'!F:F,'MONTHLY DATA'!J:J,'DAILY SALES '!G13,'MONTHLY DATA'!H:H,'DAILY SALES '!$I$2,'MONTHLY DATA'!A:A,'DAILY SALES '!$B$1)</f>
        <v>0</v>
      </c>
      <c r="J13" s="6">
        <f t="shared" ca="1" si="2"/>
        <v>0</v>
      </c>
    </row>
    <row r="14" spans="1:15" x14ac:dyDescent="0.25">
      <c r="A14" s="136" t="s">
        <v>26</v>
      </c>
      <c r="B14" s="137">
        <f ca="1">SUMIFS('MONTHLY DATA'!F:F,'MONTHLY DATA'!I:I,'DAILY SALES '!A14,'MONTHLY DATA'!H:H,'DAILY SALES '!$B$2,'MONTHLY DATA'!A:A,'DAILY SALES '!$B$1)</f>
        <v>0</v>
      </c>
      <c r="C14" s="137">
        <f ca="1">SUMIFS('MONTHLY DATA'!F:F,'MONTHLY DATA'!I:I,'DAILY SALES '!A14,'MONTHLY DATA'!H:H,'DAILY SALES '!$C$2,'MONTHLY DATA'!A:A,'DAILY SALES '!$B$1)</f>
        <v>0</v>
      </c>
      <c r="D14" s="138">
        <f t="shared" ref="D14" ca="1" si="8">C14+B14</f>
        <v>0</v>
      </c>
      <c r="E14" s="139"/>
      <c r="F14" s="47"/>
      <c r="G14" s="13" t="s">
        <v>126</v>
      </c>
      <c r="H14" s="132">
        <f ca="1">SUMIFS('MONTHLY DATA'!F:F,'MONTHLY DATA'!J:J,'DAILY SALES '!G14,'MONTHLY DATA'!H:H,'DAILY SALES '!$H$2,'MONTHLY DATA'!A:A,'DAILY SALES '!$B$1)</f>
        <v>0</v>
      </c>
      <c r="I14" s="6">
        <f ca="1">SUMIFS('MONTHLY DATA'!F:F,'MONTHLY DATA'!J:J,'DAILY SALES '!G14,'MONTHLY DATA'!H:H,'DAILY SALES '!$I$2,'MONTHLY DATA'!A:A,'DAILY SALES '!$B$1)</f>
        <v>0</v>
      </c>
      <c r="J14" s="6">
        <f t="shared" ca="1" si="2"/>
        <v>0</v>
      </c>
    </row>
    <row r="15" spans="1:15" x14ac:dyDescent="0.25">
      <c r="A15" s="13" t="s">
        <v>135</v>
      </c>
      <c r="B15" s="95">
        <f ca="1">SUMIFS('MONTHLY DATA'!F:F,'MONTHLY DATA'!I:I,'DAILY SALES '!A15,'MONTHLY DATA'!H:H,'DAILY SALES '!$B$2,'MONTHLY DATA'!A:A,'DAILY SALES '!$B$1)</f>
        <v>0</v>
      </c>
      <c r="C15" s="95">
        <f ca="1">SUMIFS('MONTHLY DATA'!F:F,'MONTHLY DATA'!I:I,'DAILY SALES '!A15,'MONTHLY DATA'!H:H,'DAILY SALES '!$C$2,'MONTHLY DATA'!A:A,'DAILY SALES '!$B$1)</f>
        <v>0</v>
      </c>
      <c r="D15" s="95">
        <f t="shared" ca="1" si="1"/>
        <v>0</v>
      </c>
      <c r="E15" s="98"/>
      <c r="G15" s="13" t="s">
        <v>132</v>
      </c>
      <c r="H15" s="132">
        <f ca="1">SUMIFS('MONTHLY DATA'!F:F,'MONTHLY DATA'!J:J,'DAILY SALES '!G15,'MONTHLY DATA'!H:H,'DAILY SALES '!$H$2,'MONTHLY DATA'!A:A,'DAILY SALES '!$B$1)</f>
        <v>0</v>
      </c>
      <c r="I15" s="6">
        <f ca="1">SUMIFS('MONTHLY DATA'!F:F,'MONTHLY DATA'!J:J,'DAILY SALES '!G15,'MONTHLY DATA'!H:H,'DAILY SALES '!$I$2,'MONTHLY DATA'!A:A,'DAILY SALES '!$B$1)</f>
        <v>0</v>
      </c>
      <c r="J15" s="6">
        <f t="shared" ca="1" si="2"/>
        <v>0</v>
      </c>
    </row>
    <row r="16" spans="1:15" x14ac:dyDescent="0.25">
      <c r="A16" s="93" t="s">
        <v>38</v>
      </c>
      <c r="B16" s="107">
        <f ca="1">SUM(B3:B15)</f>
        <v>602500</v>
      </c>
      <c r="C16" s="107">
        <f ca="1">SUM(C3:C15)</f>
        <v>160000</v>
      </c>
      <c r="D16" s="107">
        <f ca="1">SUM(D3:D15)</f>
        <v>762500</v>
      </c>
      <c r="G16" s="13" t="s">
        <v>136</v>
      </c>
      <c r="H16" s="132">
        <f ca="1">SUMIFS('MONTHLY DATA'!F:F,'MONTHLY DATA'!J:J,'DAILY SALES '!G16,'MONTHLY DATA'!H:H,'DAILY SALES '!$H$2,'MONTHLY DATA'!A:A,'DAILY SALES '!$B$1)</f>
        <v>0</v>
      </c>
      <c r="I16" s="6">
        <f ca="1">SUMIFS('MONTHLY DATA'!F:F,'MONTHLY DATA'!J:J,'DAILY SALES '!G16,'MONTHLY DATA'!H:H,'DAILY SALES '!$I$2,'MONTHLY DATA'!A:A,'DAILY SALES '!$B$1)</f>
        <v>0</v>
      </c>
      <c r="J16" s="6">
        <f t="shared" ca="1" si="2"/>
        <v>0</v>
      </c>
    </row>
    <row r="17" spans="1:11" x14ac:dyDescent="0.25">
      <c r="G17" s="13" t="s">
        <v>182</v>
      </c>
      <c r="H17" s="132">
        <f ca="1">SUMIFS('MONTHLY DATA'!F:F,'MONTHLY DATA'!J:J,'DAILY SALES '!G17,'MONTHLY DATA'!H:H,'DAILY SALES '!$H$2,'MONTHLY DATA'!A:A,'DAILY SALES '!$B$1)</f>
        <v>0</v>
      </c>
      <c r="I17" s="6">
        <f ca="1">SUMIFS('MONTHLY DATA'!F:F,'MONTHLY DATA'!J:J,'DAILY SALES '!G17,'MONTHLY DATA'!H:H,'DAILY SALES '!$I$2,'MONTHLY DATA'!A:A,'DAILY SALES '!$B$1)</f>
        <v>0</v>
      </c>
      <c r="J17" s="6">
        <f t="shared" ca="1" si="2"/>
        <v>0</v>
      </c>
    </row>
    <row r="18" spans="1:11" x14ac:dyDescent="0.25">
      <c r="G18" s="13" t="s">
        <v>145</v>
      </c>
      <c r="H18" s="132">
        <f ca="1">SUMIFS('MONTHLY DATA'!F:F,'MONTHLY DATA'!J:J,'DAILY SALES '!G18,'MONTHLY DATA'!H:H,'DAILY SALES '!$H$2,'MONTHLY DATA'!A:A,'DAILY SALES '!$B$1)</f>
        <v>0</v>
      </c>
      <c r="I18" s="6">
        <f ca="1">SUMIFS('MONTHLY DATA'!F:F,'MONTHLY DATA'!J:J,'DAILY SALES '!G18,'MONTHLY DATA'!H:H,'DAILY SALES '!$I$2,'MONTHLY DATA'!A:A,'DAILY SALES '!$B$1)</f>
        <v>0</v>
      </c>
      <c r="J18" s="6">
        <f t="shared" ca="1" si="2"/>
        <v>0</v>
      </c>
    </row>
    <row r="19" spans="1:11" x14ac:dyDescent="0.25">
      <c r="G19" s="93" t="s">
        <v>38</v>
      </c>
      <c r="H19" s="133">
        <f ca="1">SUM(H3:H18)</f>
        <v>602500</v>
      </c>
      <c r="I19" s="85">
        <f ca="1">SUM(I3:I18)</f>
        <v>160000</v>
      </c>
      <c r="J19" s="85">
        <f ca="1">SUM(J3:J18)</f>
        <v>762500</v>
      </c>
    </row>
    <row r="20" spans="1:11" x14ac:dyDescent="0.25">
      <c r="A20" s="1" t="s">
        <v>424</v>
      </c>
      <c r="D20" s="1">
        <f>80000000/24</f>
        <v>3333333.3333333335</v>
      </c>
    </row>
    <row r="21" spans="1:11" x14ac:dyDescent="0.25">
      <c r="A21" s="93" t="s">
        <v>84</v>
      </c>
      <c r="B21" s="100">
        <f ca="1">((H38)*((COUNTIF(D26:D37,"&gt;0"))/COUNTA(A26:A37)))</f>
        <v>6.1953124999999998E-2</v>
      </c>
      <c r="D21" s="87" t="s">
        <v>53</v>
      </c>
      <c r="E21" s="13">
        <f ca="1">E38</f>
        <v>2</v>
      </c>
      <c r="F21" s="87" t="s">
        <v>40</v>
      </c>
      <c r="G21" s="99">
        <v>7</v>
      </c>
      <c r="H21" s="134" t="s">
        <v>76</v>
      </c>
      <c r="I21" s="24">
        <f ca="1">E21/G21</f>
        <v>0.2857142857142857</v>
      </c>
    </row>
    <row r="22" spans="1:11" x14ac:dyDescent="0.25">
      <c r="G22" s="13"/>
      <c r="H22" s="130"/>
      <c r="I22" s="5"/>
    </row>
    <row r="23" spans="1:11" x14ac:dyDescent="0.25">
      <c r="H23" s="79"/>
      <c r="I23" s="5"/>
    </row>
    <row r="24" spans="1:11" x14ac:dyDescent="0.25">
      <c r="A24" s="110" t="s">
        <v>55</v>
      </c>
      <c r="B24" s="110"/>
      <c r="C24" s="110"/>
      <c r="D24" s="110"/>
      <c r="E24" s="110"/>
      <c r="F24" s="110"/>
      <c r="G24" s="110"/>
      <c r="H24" s="126"/>
      <c r="I24" s="5"/>
    </row>
    <row r="25" spans="1:11" ht="30" x14ac:dyDescent="0.25">
      <c r="A25" s="94" t="s">
        <v>37</v>
      </c>
      <c r="B25" s="94" t="s">
        <v>16</v>
      </c>
      <c r="C25" s="94" t="s">
        <v>10</v>
      </c>
      <c r="D25" s="94" t="s">
        <v>39</v>
      </c>
      <c r="E25" s="94" t="s">
        <v>107</v>
      </c>
      <c r="F25" s="94" t="s">
        <v>108</v>
      </c>
      <c r="G25" s="94" t="s">
        <v>40</v>
      </c>
      <c r="H25" s="135" t="s">
        <v>41</v>
      </c>
      <c r="K25" s="20"/>
    </row>
    <row r="26" spans="1:11" x14ac:dyDescent="0.25">
      <c r="A26" s="141" t="s">
        <v>73</v>
      </c>
      <c r="B26" s="142">
        <f ca="1">SUMIFS('MONTHLY DATA'!F:F,'MONTHLY DATA'!C:C,'DAILY SALES '!A26,'MONTHLY DATA'!H:H,'DAILY SALES '!$B$25,'MONTHLY DATA'!A:A,'DAILY SALES '!$B$1)</f>
        <v>0</v>
      </c>
      <c r="C26" s="142">
        <f ca="1">SUMIFS('MONTHLY DATA'!F:F,'MONTHLY DATA'!C:C,'DAILY SALES '!A26,'MONTHLY DATA'!H:H,'DAILY SALES '!$C$25,'MONTHLY DATA'!A:A,'DAILY SALES '!$B$1)</f>
        <v>0</v>
      </c>
      <c r="D26" s="142">
        <f ca="1">B26+C26</f>
        <v>0</v>
      </c>
      <c r="E26" s="143">
        <f ca="1">COUNTIFS('VALUATIONS '!E:E,'DAILY SALES '!A26,'VALUATIONS '!A:A,'DAILY SALES '!$B$1)</f>
        <v>1</v>
      </c>
      <c r="F26" s="144">
        <f ca="1">SUMIFS('VALUATIONS '!I:I,'VALUATIONS '!E:E,'DAILY SALES '!A26,'VALUATIONS '!A:A,'DAILY SALES '!$B$1)</f>
        <v>900000</v>
      </c>
      <c r="G26" s="7">
        <v>83333</v>
      </c>
      <c r="H26" s="8">
        <f t="shared" ref="H26:H38" ca="1" si="9">D26/G26</f>
        <v>0</v>
      </c>
      <c r="K26" s="20"/>
    </row>
    <row r="27" spans="1:11" x14ac:dyDescent="0.25">
      <c r="A27" s="5" t="s">
        <v>553</v>
      </c>
      <c r="B27" s="6">
        <f ca="1">SUMIFS('MONTHLY DATA'!F:F,'MONTHLY DATA'!C:C,'DAILY SALES '!A27,'MONTHLY DATA'!H:H,'DAILY SALES '!$B$25,'MONTHLY DATA'!A:A,'DAILY SALES '!$B$1)</f>
        <v>0</v>
      </c>
      <c r="C27" s="6">
        <f ca="1">SUMIFS('MONTHLY DATA'!F:F,'MONTHLY DATA'!C:C,'DAILY SALES '!A27,'MONTHLY DATA'!H:H,'DAILY SALES '!$C$25,'MONTHLY DATA'!A:A,'DAILY SALES '!$B$1)</f>
        <v>0</v>
      </c>
      <c r="D27" s="6">
        <f t="shared" ref="D27:D28" ca="1" si="10">B27+C27</f>
        <v>0</v>
      </c>
      <c r="E27" s="26">
        <f ca="1">COUNTIFS('VALUATIONS '!E:E,'DAILY SALES '!A27,'VALUATIONS '!A:A,'DAILY SALES '!$B$1)</f>
        <v>0</v>
      </c>
      <c r="F27" s="11">
        <f ca="1">SUMIFS('VALUATIONS '!I:I,'VALUATIONS '!E:E,'DAILY SALES '!A27,'VALUATIONS '!A:A,'DAILY SALES '!$B$1)</f>
        <v>0</v>
      </c>
      <c r="G27" s="7">
        <v>104167</v>
      </c>
      <c r="H27" s="8">
        <f t="shared" ca="1" si="9"/>
        <v>0</v>
      </c>
      <c r="K27" s="20"/>
    </row>
    <row r="28" spans="1:11" x14ac:dyDescent="0.25">
      <c r="A28" s="5" t="s">
        <v>554</v>
      </c>
      <c r="B28" s="6">
        <f ca="1">SUMIFS('MONTHLY DATA'!F:F,'MONTHLY DATA'!C:C,'DAILY SALES '!A28,'MONTHLY DATA'!H:H,'DAILY SALES '!$B$25,'MONTHLY DATA'!A:A,'DAILY SALES '!$B$1)</f>
        <v>302500</v>
      </c>
      <c r="C28" s="6">
        <f ca="1">SUMIFS('MONTHLY DATA'!F:F,'MONTHLY DATA'!C:C,'DAILY SALES '!A28,'MONTHLY DATA'!H:H,'DAILY SALES '!$C$25,'MONTHLY DATA'!A:A,'DAILY SALES '!$B$1)</f>
        <v>0</v>
      </c>
      <c r="D28" s="6">
        <f t="shared" ca="1" si="10"/>
        <v>302500</v>
      </c>
      <c r="E28" s="26">
        <f ca="1">COUNTIFS('VALUATIONS '!E:E,'DAILY SALES '!A28,'VALUATIONS '!A:A,'DAILY SALES '!$B$1)</f>
        <v>0</v>
      </c>
      <c r="F28" s="11">
        <f ca="1">SUMIFS('VALUATIONS '!I:I,'VALUATIONS '!E:E,'DAILY SALES '!A28,'VALUATIONS '!A:A,'DAILY SALES '!$B$1)</f>
        <v>0</v>
      </c>
      <c r="G28" s="7">
        <v>83333</v>
      </c>
      <c r="H28" s="8">
        <f t="shared" ca="1" si="9"/>
        <v>3.6300145200580802</v>
      </c>
      <c r="K28" s="20"/>
    </row>
    <row r="29" spans="1:11" x14ac:dyDescent="0.25">
      <c r="A29" s="1" t="s">
        <v>14</v>
      </c>
      <c r="B29" s="6">
        <f ca="1">SUMIFS('MONTHLY DATA'!F:F,'MONTHLY DATA'!C:C,'DAILY SALES '!A29,'MONTHLY DATA'!H:H,'DAILY SALES '!$B$25,'MONTHLY DATA'!A:A,'DAILY SALES '!$B$1)</f>
        <v>0</v>
      </c>
      <c r="C29" s="6">
        <f ca="1">SUMIFS('MONTHLY DATA'!F:F,'MONTHLY DATA'!C:C,'DAILY SALES '!A29,'MONTHLY DATA'!H:H,'DAILY SALES '!$C$25,'MONTHLY DATA'!A:A,'DAILY SALES '!$B$1)</f>
        <v>160000</v>
      </c>
      <c r="D29" s="6">
        <f t="shared" ref="D29:D31" ca="1" si="11">B29+C29</f>
        <v>160000</v>
      </c>
      <c r="E29" s="26">
        <f ca="1">COUNTIFS('VALUATIONS '!E:E,'DAILY SALES '!A29,'VALUATIONS '!A:A,'DAILY SALES '!$B$1)</f>
        <v>0</v>
      </c>
      <c r="F29" s="11">
        <f ca="1">SUMIFS('VALUATIONS '!I:I,'VALUATIONS '!E:E,'DAILY SALES '!A29,'VALUATIONS '!A:A,'DAILY SALES '!$B$1)</f>
        <v>0</v>
      </c>
      <c r="G29" s="7">
        <v>104167</v>
      </c>
      <c r="H29" s="8">
        <f t="shared" ca="1" si="9"/>
        <v>1.5359950848157287</v>
      </c>
      <c r="K29" s="20"/>
    </row>
    <row r="30" spans="1:11" x14ac:dyDescent="0.25">
      <c r="A30" s="5" t="s">
        <v>129</v>
      </c>
      <c r="B30" s="6">
        <f ca="1">SUMIFS('MONTHLY DATA'!F:F,'MONTHLY DATA'!C:C,'DAILY SALES '!A30,'MONTHLY DATA'!H:H,'DAILY SALES '!$B$25,'MONTHLY DATA'!A:A,'DAILY SALES '!$B$1)</f>
        <v>0</v>
      </c>
      <c r="C30" s="6">
        <f ca="1">SUMIFS('MONTHLY DATA'!F:F,'MONTHLY DATA'!C:C,'DAILY SALES '!A30,'MONTHLY DATA'!H:H,'DAILY SALES '!$C$25,'MONTHLY DATA'!A:A,'DAILY SALES '!$B$1)</f>
        <v>0</v>
      </c>
      <c r="D30" s="6">
        <f t="shared" ca="1" si="11"/>
        <v>0</v>
      </c>
      <c r="E30" s="26">
        <f ca="1">COUNTIFS('VALUATIONS '!E:E,'DAILY SALES '!A30,'VALUATIONS '!A:A,'DAILY SALES '!$B$1)</f>
        <v>0</v>
      </c>
      <c r="F30" s="11">
        <f ca="1">SUMIFS('VALUATIONS '!I:I,'VALUATIONS '!E:E,'DAILY SALES '!A30,'VALUATIONS '!A:A,'DAILY SALES '!$B$1)</f>
        <v>0</v>
      </c>
      <c r="G30" s="7">
        <v>104167</v>
      </c>
      <c r="H30" s="8">
        <f t="shared" ca="1" si="9"/>
        <v>0</v>
      </c>
      <c r="K30" s="20"/>
    </row>
    <row r="31" spans="1:11" x14ac:dyDescent="0.25">
      <c r="A31" s="5" t="s">
        <v>32</v>
      </c>
      <c r="B31" s="6">
        <f ca="1">SUMIFS('MONTHLY DATA'!F:F,'MONTHLY DATA'!C:C,'DAILY SALES '!A31,'MONTHLY DATA'!H:H,'DAILY SALES '!$B$25,'MONTHLY DATA'!A:A,'DAILY SALES '!$B$1)</f>
        <v>0</v>
      </c>
      <c r="C31" s="6">
        <f ca="1">SUMIFS('MONTHLY DATA'!F:F,'MONTHLY DATA'!C:C,'DAILY SALES '!A31,'MONTHLY DATA'!H:H,'DAILY SALES '!$C$25,'MONTHLY DATA'!A:A,'DAILY SALES '!$B$1)</f>
        <v>0</v>
      </c>
      <c r="D31" s="6">
        <f t="shared" ca="1" si="11"/>
        <v>0</v>
      </c>
      <c r="E31" s="26">
        <f ca="1">COUNTIFS('VALUATIONS '!E:E,'DAILY SALES '!A31,'VALUATIONS '!A:A,'DAILY SALES '!$B$1)</f>
        <v>0</v>
      </c>
      <c r="F31" s="11">
        <f ca="1">SUMIFS('VALUATIONS '!I:I,'VALUATIONS '!E:E,'DAILY SALES '!A31,'VALUATIONS '!A:A,'DAILY SALES '!$B$1)</f>
        <v>0</v>
      </c>
      <c r="G31" s="7">
        <v>104167</v>
      </c>
      <c r="H31" s="8">
        <f t="shared" ca="1" si="9"/>
        <v>0</v>
      </c>
      <c r="K31" s="20"/>
    </row>
    <row r="32" spans="1:11" x14ac:dyDescent="0.25">
      <c r="A32" s="5" t="s">
        <v>60</v>
      </c>
      <c r="B32" s="6">
        <f ca="1">SUMIFS('MONTHLY DATA'!F:F,'MONTHLY DATA'!C:C,'DAILY SALES '!A32,'MONTHLY DATA'!H:H,'DAILY SALES '!$B$25,'MONTHLY DATA'!A:A,'DAILY SALES '!$B$1)</f>
        <v>0</v>
      </c>
      <c r="C32" s="6">
        <f ca="1">SUMIFS('MONTHLY DATA'!F:F,'MONTHLY DATA'!C:C,'DAILY SALES '!A32,'MONTHLY DATA'!H:H,'DAILY SALES '!$C$25,'MONTHLY DATA'!A:A,'DAILY SALES '!$B$1)</f>
        <v>0</v>
      </c>
      <c r="D32" s="6">
        <f t="shared" ref="D32:D35" ca="1" si="12">B32+C32</f>
        <v>0</v>
      </c>
      <c r="E32" s="26">
        <f ca="1">COUNTIFS('VALUATIONS '!E:E,'DAILY SALES '!A32,'VALUATIONS '!A:A,'DAILY SALES '!$B$1)</f>
        <v>0</v>
      </c>
      <c r="F32" s="11">
        <f ca="1">SUMIFS('VALUATIONS '!I:I,'VALUATIONS '!E:E,'DAILY SALES '!A32,'VALUATIONS '!A:A,'DAILY SALES '!$B$1)</f>
        <v>0</v>
      </c>
      <c r="G32" s="7">
        <v>145833</v>
      </c>
      <c r="H32" s="8">
        <f t="shared" ca="1" si="9"/>
        <v>0</v>
      </c>
      <c r="K32" s="20"/>
    </row>
    <row r="33" spans="1:11" x14ac:dyDescent="0.25">
      <c r="A33" s="5" t="s">
        <v>30</v>
      </c>
      <c r="B33" s="6">
        <f ca="1">SUMIFS('MONTHLY DATA'!F:F,'MONTHLY DATA'!C:C,'DAILY SALES '!A33,'MONTHLY DATA'!H:H,'DAILY SALES '!$B$25,'MONTHLY DATA'!A:A,'DAILY SALES '!$B$1)</f>
        <v>300000</v>
      </c>
      <c r="C33" s="6">
        <f ca="1">SUMIFS('MONTHLY DATA'!F:F,'MONTHLY DATA'!C:C,'DAILY SALES '!A33,'MONTHLY DATA'!H:H,'DAILY SALES '!$C$25,'MONTHLY DATA'!A:A,'DAILY SALES '!$B$1)</f>
        <v>0</v>
      </c>
      <c r="D33" s="6">
        <f t="shared" ca="1" si="12"/>
        <v>300000</v>
      </c>
      <c r="E33" s="26">
        <f ca="1">COUNTIFS('VALUATIONS '!E:E,'DAILY SALES '!A33,'VALUATIONS '!A:A,'DAILY SALES '!$B$1)</f>
        <v>0</v>
      </c>
      <c r="F33" s="11">
        <f ca="1">SUMIFS('VALUATIONS '!I:I,'VALUATIONS '!E:E,'DAILY SALES '!A33,'VALUATIONS '!A:A,'DAILY SALES '!$B$1)</f>
        <v>0</v>
      </c>
      <c r="G33" s="7">
        <v>83333</v>
      </c>
      <c r="H33" s="8">
        <f t="shared" ca="1" si="9"/>
        <v>3.6000144000576002</v>
      </c>
      <c r="K33" s="20"/>
    </row>
    <row r="34" spans="1:11" x14ac:dyDescent="0.25">
      <c r="A34" s="5" t="s">
        <v>161</v>
      </c>
      <c r="B34" s="6">
        <f ca="1">SUMIFS('MONTHLY DATA'!F:F,'MONTHLY DATA'!C:C,'DAILY SALES '!A34,'MONTHLY DATA'!H:H,'DAILY SALES '!$B$25,'MONTHLY DATA'!A:A,'DAILY SALES '!$B$1)</f>
        <v>0</v>
      </c>
      <c r="C34" s="6">
        <f ca="1">SUMIFS('MONTHLY DATA'!F:F,'MONTHLY DATA'!C:C,'DAILY SALES '!A34,'MONTHLY DATA'!H:H,'DAILY SALES '!$C$25,'MONTHLY DATA'!A:A,'DAILY SALES '!$B$1)</f>
        <v>0</v>
      </c>
      <c r="D34" s="6">
        <f t="shared" ca="1" si="12"/>
        <v>0</v>
      </c>
      <c r="E34" s="26">
        <f ca="1">COUNTIFS('VALUATIONS '!E:E,'DAILY SALES '!A34,'VALUATIONS '!A:A,'DAILY SALES '!$B$1)</f>
        <v>0</v>
      </c>
      <c r="F34" s="11">
        <f ca="1">SUMIFS('VALUATIONS '!I:I,'VALUATIONS '!E:E,'DAILY SALES '!A34,'VALUATIONS '!A:A,'DAILY SALES '!$B$1)</f>
        <v>0</v>
      </c>
      <c r="G34" s="7">
        <v>125000</v>
      </c>
      <c r="H34" s="8">
        <f t="shared" ca="1" si="9"/>
        <v>0</v>
      </c>
      <c r="K34" s="20"/>
    </row>
    <row r="35" spans="1:11" x14ac:dyDescent="0.25">
      <c r="A35" s="5" t="s">
        <v>67</v>
      </c>
      <c r="B35" s="6">
        <f ca="1">SUMIFS('MONTHLY DATA'!F:F,'MONTHLY DATA'!C:C,'DAILY SALES '!A35,'MONTHLY DATA'!H:H,'DAILY SALES '!$B$25,'MONTHLY DATA'!A:A,'DAILY SALES '!$B$1)</f>
        <v>0</v>
      </c>
      <c r="C35" s="6">
        <f ca="1">SUMIFS('MONTHLY DATA'!F:F,'MONTHLY DATA'!C:C,'DAILY SALES '!A35,'MONTHLY DATA'!H:H,'DAILY SALES '!$C$25,'MONTHLY DATA'!A:A,'DAILY SALES '!$B$1)</f>
        <v>0</v>
      </c>
      <c r="D35" s="6">
        <f t="shared" ca="1" si="12"/>
        <v>0</v>
      </c>
      <c r="E35" s="26">
        <f ca="1">COUNTIFS('VALUATIONS '!E:E,'DAILY SALES '!A35,'VALUATIONS '!A:A,'DAILY SALES '!$B$1)</f>
        <v>0</v>
      </c>
      <c r="F35" s="11">
        <f ca="1">SUMIFS('VALUATIONS '!I:I,'VALUATIONS '!E:E,'DAILY SALES '!A35,'VALUATIONS '!A:A,'DAILY SALES '!$B$1)</f>
        <v>0</v>
      </c>
      <c r="G35" s="7">
        <v>104167</v>
      </c>
      <c r="H35" s="8">
        <f t="shared" ca="1" si="9"/>
        <v>0</v>
      </c>
      <c r="K35" s="20"/>
    </row>
    <row r="36" spans="1:11" x14ac:dyDescent="0.25">
      <c r="A36" s="5" t="s">
        <v>130</v>
      </c>
      <c r="B36" s="6">
        <f ca="1">SUMIFS('MONTHLY DATA'!F:F,'MONTHLY DATA'!C:C,'DAILY SALES '!A36,'MONTHLY DATA'!H:H,'DAILY SALES '!$B$25,'MONTHLY DATA'!A:A,'DAILY SALES '!$B$1)</f>
        <v>0</v>
      </c>
      <c r="C36" s="6">
        <f ca="1">SUMIFS('MONTHLY DATA'!F:F,'MONTHLY DATA'!C:C,'DAILY SALES '!A36,'MONTHLY DATA'!H:H,'DAILY SALES '!$C$25,'MONTHLY DATA'!A:A,'DAILY SALES '!$B$1)</f>
        <v>0</v>
      </c>
      <c r="D36" s="6">
        <f t="shared" ref="D36:D37" ca="1" si="13">B36+C36</f>
        <v>0</v>
      </c>
      <c r="E36" s="26">
        <f ca="1">COUNTIFS('VALUATIONS '!E:E,'DAILY SALES '!A36,'VALUATIONS '!A:A,'DAILY SALES '!$B$1)</f>
        <v>0</v>
      </c>
      <c r="F36" s="11">
        <f ca="1">SUMIFS('VALUATIONS '!I:I,'VALUATIONS '!E:E,'DAILY SALES '!A36,'VALUATIONS '!A:A,'DAILY SALES '!$B$1)</f>
        <v>0</v>
      </c>
      <c r="G36" s="7">
        <v>104167</v>
      </c>
      <c r="H36" s="8">
        <f t="shared" ca="1" si="9"/>
        <v>0</v>
      </c>
      <c r="K36" s="20"/>
    </row>
    <row r="37" spans="1:11" ht="14.25" customHeight="1" x14ac:dyDescent="0.25">
      <c r="A37" s="5" t="s">
        <v>358</v>
      </c>
      <c r="B37" s="6">
        <f ca="1">SUMIFS('MONTHLY DATA'!F:F,'MONTHLY DATA'!C:C,'DAILY SALES '!A37,'MONTHLY DATA'!H:H,'DAILY SALES '!$B$25,'MONTHLY DATA'!A:A,'DAILY SALES '!$B$1)</f>
        <v>0</v>
      </c>
      <c r="C37" s="6">
        <f ca="1">SUMIFS('MONTHLY DATA'!F:F,'MONTHLY DATA'!C:C,'DAILY SALES '!A37,'MONTHLY DATA'!H:H,'DAILY SALES '!$C$25,'MONTHLY DATA'!A:A,'DAILY SALES '!$B$1)</f>
        <v>0</v>
      </c>
      <c r="D37" s="6">
        <f t="shared" ca="1" si="13"/>
        <v>0</v>
      </c>
      <c r="E37" s="26">
        <f ca="1">COUNTIFS('VALUATIONS '!E:E,'DAILY SALES '!A37,'VALUATIONS '!A:A,'DAILY SALES '!$B$1)</f>
        <v>1</v>
      </c>
      <c r="F37" s="11">
        <f ca="1">SUMIFS('VALUATIONS '!I:I,'VALUATIONS '!E:E,'DAILY SALES '!A37,'VALUATIONS '!A:A,'DAILY SALES '!$B$1)</f>
        <v>600000</v>
      </c>
      <c r="G37" s="7">
        <v>104167</v>
      </c>
      <c r="H37" s="8">
        <f t="shared" ca="1" si="9"/>
        <v>0</v>
      </c>
      <c r="K37" s="20"/>
    </row>
    <row r="38" spans="1:11" x14ac:dyDescent="0.25">
      <c r="A38" s="82" t="s">
        <v>38</v>
      </c>
      <c r="B38" s="86">
        <f ca="1">SUM(B26:B37)</f>
        <v>602500</v>
      </c>
      <c r="C38" s="86">
        <f ca="1">SUM(C26:C37)</f>
        <v>160000</v>
      </c>
      <c r="D38" s="86">
        <f ca="1">SUM(D26:D37)</f>
        <v>762500</v>
      </c>
      <c r="E38" s="128">
        <f ca="1">SUM(E26:E37)</f>
        <v>2</v>
      </c>
      <c r="F38" s="86">
        <f ca="1">SUM(F26:F37)</f>
        <v>1500000</v>
      </c>
      <c r="G38" s="86">
        <f>80000000/26</f>
        <v>3076923.076923077</v>
      </c>
      <c r="H38" s="90">
        <f t="shared" ca="1" si="9"/>
        <v>0.24781249999999999</v>
      </c>
    </row>
    <row r="41" spans="1:11" ht="30" x14ac:dyDescent="0.25">
      <c r="A41" s="88" t="s">
        <v>143</v>
      </c>
      <c r="B41" s="88" t="s">
        <v>16</v>
      </c>
      <c r="C41" s="88" t="s">
        <v>10</v>
      </c>
      <c r="D41" s="88" t="s">
        <v>39</v>
      </c>
      <c r="E41" s="88" t="s">
        <v>107</v>
      </c>
      <c r="F41" s="88" t="s">
        <v>108</v>
      </c>
      <c r="G41" s="88" t="s">
        <v>75</v>
      </c>
      <c r="H41" s="88" t="s">
        <v>144</v>
      </c>
    </row>
    <row r="42" spans="1:11" x14ac:dyDescent="0.25">
      <c r="A42" s="1" t="s">
        <v>14</v>
      </c>
      <c r="B42" s="23">
        <f ca="1">SUMIFS('MONTHLY DATA'!F:F,'MONTHLY DATA'!K:K,'DAILY SALES '!A42,'MONTHLY DATA'!H:H,'DAILY SALES '!$B$41,'MONTHLY DATA'!A:A,'DAILY SALES '!$B$1)</f>
        <v>0</v>
      </c>
      <c r="C42" s="23">
        <f ca="1">SUMIFS('MONTHLY DATA'!F:F,'MONTHLY DATA'!K:K,'DAILY SALES '!A42,'MONTHLY DATA'!H:H,'DAILY SALES '!$C$41,'MONTHLY DATA'!A:A,'DAILY SALES '!$B$1)</f>
        <v>160000</v>
      </c>
      <c r="D42" s="23">
        <f ca="1">SUM(B42:C42)</f>
        <v>160000</v>
      </c>
      <c r="E42" s="1">
        <f ca="1">COUNTIFS('VALUATIONS '!K:K,'DAILY SALES '!A42,'VALUATIONS '!A:A,'DAILY SALES '!$B$1)</f>
        <v>0</v>
      </c>
      <c r="F42" s="23">
        <f ca="1">SUMIFS('VALUATIONS '!I:I,'VALUATIONS '!K:K,'DAILY SALES '!A42,'VALUATIONS '!A:A,'DAILY SALES '!$B$1)</f>
        <v>0</v>
      </c>
      <c r="G42" s="64">
        <f>'WEEKLY SALES'!G60/6</f>
        <v>1333333.3333333333</v>
      </c>
      <c r="H42" s="40">
        <f ca="1">D42/G42</f>
        <v>0.12000000000000001</v>
      </c>
      <c r="I42" s="48"/>
    </row>
    <row r="43" spans="1:11" x14ac:dyDescent="0.25">
      <c r="A43" s="1" t="s">
        <v>30</v>
      </c>
      <c r="B43" s="23">
        <f ca="1">SUMIFS('MONTHLY DATA'!F:F,'MONTHLY DATA'!K:K,'DAILY SALES '!A43,'MONTHLY DATA'!H:H,'DAILY SALES '!$B$41,'MONTHLY DATA'!A:A,'DAILY SALES '!$B$1)</f>
        <v>300000</v>
      </c>
      <c r="C43" s="23">
        <f ca="1">SUMIFS('MONTHLY DATA'!F:F,'MONTHLY DATA'!K:K,'DAILY SALES '!A43,'MONTHLY DATA'!H:H,'DAILY SALES '!$C$41,'MONTHLY DATA'!A:A,'DAILY SALES '!$B$1)</f>
        <v>0</v>
      </c>
      <c r="D43" s="23">
        <f t="shared" ref="D43" ca="1" si="14">SUM(B43:C43)</f>
        <v>300000</v>
      </c>
      <c r="E43" s="1">
        <f ca="1">COUNTIFS('VALUATIONS '!K:K,'DAILY SALES '!A43,'VALUATIONS '!A:A,'DAILY SALES '!$B$1)</f>
        <v>1</v>
      </c>
      <c r="F43" s="23">
        <f ca="1">SUMIFS('VALUATIONS '!I:I,'VALUATIONS '!K:K,'DAILY SALES '!A43,'VALUATIONS '!A:A,'DAILY SALES '!$B$1)</f>
        <v>600000</v>
      </c>
      <c r="G43" s="64">
        <f>'WEEKLY SALES'!G61/6</f>
        <v>1333333.3333333333</v>
      </c>
      <c r="H43" s="40">
        <f ca="1">D43/G43</f>
        <v>0.22500000000000001</v>
      </c>
    </row>
    <row r="44" spans="1:11" x14ac:dyDescent="0.25">
      <c r="A44" t="s">
        <v>73</v>
      </c>
      <c r="B44" s="23">
        <f ca="1">SUMIFS('MONTHLY DATA'!F:F,'MONTHLY DATA'!K:K,'DAILY SALES '!A44,'MONTHLY DATA'!H:H,'DAILY SALES '!$B$41,'MONTHLY DATA'!A:A,'DAILY SALES '!$B$1)</f>
        <v>302500</v>
      </c>
      <c r="C44" s="23">
        <f ca="1">SUMIFS('MONTHLY DATA'!F:F,'MONTHLY DATA'!K:K,'DAILY SALES '!A44,'MONTHLY DATA'!H:H,'DAILY SALES '!$C$41,'MONTHLY DATA'!A:A,'DAILY SALES '!$B$1)</f>
        <v>0</v>
      </c>
      <c r="D44" s="23">
        <f ca="1">SUM(B44:C44)</f>
        <v>302500</v>
      </c>
      <c r="E44" s="1">
        <f ca="1">COUNTIFS('VALUATIONS '!K:K,'DAILY SALES '!A44,'VALUATIONS '!A:A,'DAILY SALES '!$B$1)</f>
        <v>1</v>
      </c>
      <c r="F44" s="23">
        <f ca="1">SUMIFS('VALUATIONS '!I:I,'VALUATIONS '!K:K,'DAILY SALES '!A44,'VALUATIONS '!A:A,'DAILY SALES '!$B$1)</f>
        <v>900000</v>
      </c>
      <c r="G44" s="64">
        <f>'WEEKLY SALES'!G62/6</f>
        <v>83333.333333333328</v>
      </c>
      <c r="H44" s="40">
        <f ca="1">D44/G44</f>
        <v>3.6300000000000003</v>
      </c>
    </row>
    <row r="45" spans="1:11" x14ac:dyDescent="0.25">
      <c r="A45" s="82" t="s">
        <v>38</v>
      </c>
      <c r="B45" s="86">
        <f t="shared" ref="B45:G45" ca="1" si="15">SUM(B42:B44)</f>
        <v>602500</v>
      </c>
      <c r="C45" s="86">
        <f t="shared" ca="1" si="15"/>
        <v>160000</v>
      </c>
      <c r="D45" s="86">
        <f t="shared" ca="1" si="15"/>
        <v>762500</v>
      </c>
      <c r="E45" s="89">
        <f t="shared" ca="1" si="15"/>
        <v>2</v>
      </c>
      <c r="F45" s="86">
        <f t="shared" ca="1" si="15"/>
        <v>1500000</v>
      </c>
      <c r="G45" s="86">
        <f t="shared" si="15"/>
        <v>2750000</v>
      </c>
      <c r="H45" s="91">
        <f ca="1">D45/G45</f>
        <v>0.27727272727272728</v>
      </c>
    </row>
  </sheetData>
  <pageMargins left="0.7" right="0.7" top="0.75" bottom="0.75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D74"/>
  <sheetViews>
    <sheetView topLeftCell="A49" workbookViewId="0">
      <selection activeCell="T68" sqref="T68"/>
    </sheetView>
  </sheetViews>
  <sheetFormatPr defaultColWidth="9.140625" defaultRowHeight="15" x14ac:dyDescent="0.25"/>
  <cols>
    <col min="1" max="1" width="22.140625" style="13" bestFit="1" customWidth="1"/>
    <col min="2" max="2" width="13.7109375" style="132" hidden="1" customWidth="1"/>
    <col min="3" max="6" width="13.7109375" style="5" hidden="1" customWidth="1"/>
    <col min="7" max="10" width="13.7109375" style="5" bestFit="1" customWidth="1"/>
    <col min="11" max="13" width="11.28515625" style="5" bestFit="1" customWidth="1"/>
    <col min="14" max="15" width="14.7109375" style="5" bestFit="1" customWidth="1"/>
    <col min="16" max="16" width="20.5703125" style="8" bestFit="1" customWidth="1"/>
    <col min="17" max="17" width="21.7109375" style="5" bestFit="1" customWidth="1"/>
    <col min="18" max="19" width="13.7109375" style="5" bestFit="1" customWidth="1"/>
    <col min="20" max="22" width="13.7109375" style="5" customWidth="1"/>
    <col min="23" max="23" width="13.7109375" style="5" bestFit="1" customWidth="1"/>
    <col min="24" max="24" width="12.5703125" style="5" bestFit="1" customWidth="1"/>
    <col min="25" max="27" width="11.28515625" style="5" bestFit="1" customWidth="1"/>
    <col min="28" max="28" width="13.5703125" style="5" bestFit="1" customWidth="1"/>
    <col min="29" max="29" width="17.42578125" style="5" bestFit="1" customWidth="1"/>
    <col min="30" max="30" width="21" style="5" bestFit="1" customWidth="1"/>
    <col min="31" max="16384" width="9.140625" style="67"/>
  </cols>
  <sheetData>
    <row r="1" spans="1:30" x14ac:dyDescent="0.25">
      <c r="A1" s="93" t="s">
        <v>37</v>
      </c>
      <c r="B1" s="147" t="s">
        <v>75</v>
      </c>
      <c r="C1" s="82" t="s">
        <v>94</v>
      </c>
      <c r="D1" s="82" t="s">
        <v>98</v>
      </c>
      <c r="E1" s="82" t="s">
        <v>95</v>
      </c>
      <c r="F1" s="82" t="s">
        <v>96</v>
      </c>
      <c r="G1" s="82" t="s">
        <v>97</v>
      </c>
      <c r="H1" s="82" t="s">
        <v>122</v>
      </c>
      <c r="I1" s="82" t="s">
        <v>128</v>
      </c>
      <c r="J1" s="82" t="s">
        <v>137</v>
      </c>
      <c r="K1" s="82" t="s">
        <v>142</v>
      </c>
      <c r="L1" s="82" t="s">
        <v>149</v>
      </c>
      <c r="M1" s="82" t="s">
        <v>184</v>
      </c>
      <c r="N1" s="82" t="s">
        <v>194</v>
      </c>
      <c r="O1" s="82" t="s">
        <v>102</v>
      </c>
      <c r="P1" s="90" t="s">
        <v>94</v>
      </c>
      <c r="Q1" s="82" t="s">
        <v>98</v>
      </c>
      <c r="R1" s="82" t="s">
        <v>95</v>
      </c>
      <c r="S1" s="82" t="s">
        <v>96</v>
      </c>
      <c r="T1" s="82" t="s">
        <v>97</v>
      </c>
      <c r="U1" s="82" t="s">
        <v>122</v>
      </c>
      <c r="V1" s="82" t="s">
        <v>128</v>
      </c>
      <c r="W1" s="82" t="s">
        <v>137</v>
      </c>
      <c r="X1" s="82" t="s">
        <v>142</v>
      </c>
      <c r="Y1" s="82" t="s">
        <v>149</v>
      </c>
      <c r="Z1" s="82" t="s">
        <v>184</v>
      </c>
      <c r="AA1" s="82" t="s">
        <v>194</v>
      </c>
      <c r="AB1" s="82" t="s">
        <v>102</v>
      </c>
      <c r="AC1" s="82" t="s">
        <v>103</v>
      </c>
      <c r="AD1" s="82" t="s">
        <v>104</v>
      </c>
    </row>
    <row r="2" spans="1:30" x14ac:dyDescent="0.25">
      <c r="A2" s="13" t="s">
        <v>118</v>
      </c>
      <c r="B2" s="132">
        <v>2500000</v>
      </c>
      <c r="C2" s="6">
        <f>SUMIFS('YEARLY DATA'!D:D,'YEARLY DATA'!B:B,'YEARLY PRODUCTIVITY'!A2,'YEARLY DATA'!A:A,'YEARLY PRODUCTIVITY'!$C$1)</f>
        <v>1552000</v>
      </c>
      <c r="D2" s="6">
        <f>SUMIFS('YEARLY DATA'!D:D,'YEARLY DATA'!B:B,'YEARLY PRODUCTIVITY'!A2,'YEARLY DATA'!A:A,'YEARLY PRODUCTIVITY'!$D$1)</f>
        <v>3283000</v>
      </c>
      <c r="E2" s="6">
        <f>SUMIFS('YEARLY DATA'!D:D,'YEARLY DATA'!B:B,'YEARLY PRODUCTIVITY'!A2,'YEARLY DATA'!A:A,'YEARLY PRODUCTIVITY'!$E$1)</f>
        <v>0</v>
      </c>
      <c r="F2" s="6">
        <f>SUMIFS('YEARLY DATA'!D:D,'YEARLY DATA'!B:B,'YEARLY PRODUCTIVITY'!A2,'YEARLY DATA'!A:A,'YEARLY PRODUCTIVITY'!$F$1)</f>
        <v>580000</v>
      </c>
      <c r="G2" s="6">
        <f>SUMIFS('YEARLY DATA'!D:D,'YEARLY DATA'!B:B,'YEARLY PRODUCTIVITY'!A2,'YEARLY DATA'!A:A,'YEARLY PRODUCTIVITY'!$G$1)</f>
        <v>1000000</v>
      </c>
      <c r="H2" s="6">
        <f>SUMIFS('YEARLY DATA'!D:D,'YEARLY DATA'!B:B,'YEARLY PRODUCTIVITY'!A2,'YEARLY DATA'!A:A,'YEARLY PRODUCTIVITY'!$H$1)</f>
        <v>252700</v>
      </c>
      <c r="I2" s="6">
        <f>SUMIFS('YEARLY DATA'!D:D,'YEARLY DATA'!B:B,'YEARLY PRODUCTIVITY'!A2,'YEARLY DATA'!A:A,'YEARLY PRODUCTIVITY'!$I$1)</f>
        <v>861500</v>
      </c>
      <c r="J2" s="6">
        <f>SUMIFS('YEARLY DATA'!D:D,'YEARLY DATA'!B:B,'YEARLY PRODUCTIVITY'!A2,'YEARLY DATA'!A:A,'YEARLY PRODUCTIVITY'!$J$1)</f>
        <v>254600</v>
      </c>
      <c r="K2" s="6">
        <f>SUMIFS('YEARLY DATA'!D:D,'YEARLY DATA'!B:B,'YEARLY PRODUCTIVITY'!A2,'YEARLY DATA'!A:A,'YEARLY PRODUCTIVITY'!$K$1)</f>
        <v>0</v>
      </c>
      <c r="L2" s="6">
        <f>SUMIFS('YEARLY DATA'!D:D,'YEARLY DATA'!B:B,'YEARLY PRODUCTIVITY'!A2,'YEARLY DATA'!A:A,'YEARLY PRODUCTIVITY'!$L$1)</f>
        <v>0</v>
      </c>
      <c r="M2" s="6">
        <f>SUMIFS('YEARLY DATA'!D:D,'YEARLY DATA'!B:B,'YEARLY PRODUCTIVITY'!A2,'YEARLY DATA'!A:A,'YEARLY PRODUCTIVITY'!$M$1)</f>
        <v>0</v>
      </c>
      <c r="N2" s="6">
        <f>SUMIFS('YEARLY DATA'!D:D,'YEARLY DATA'!B:B,'YEARLY PRODUCTIVITY'!A2,'YEARLY DATA'!A:A,'YEARLY PRODUCTIVITY'!$N$1)</f>
        <v>0</v>
      </c>
      <c r="O2" s="6">
        <f t="shared" ref="O2:O35" si="0">SUM(C2:M2)</f>
        <v>7783800</v>
      </c>
      <c r="P2" s="8">
        <f t="shared" ref="P2:P36" si="1">C2/B2</f>
        <v>0.62080000000000002</v>
      </c>
      <c r="Q2" s="8">
        <f t="shared" ref="Q2:Q36" si="2">D2/B2</f>
        <v>1.3131999999999999</v>
      </c>
      <c r="R2" s="8">
        <f t="shared" ref="R2:R36" si="3">E2/B2</f>
        <v>0</v>
      </c>
      <c r="S2" s="8">
        <f t="shared" ref="S2:S36" si="4">F2/B2</f>
        <v>0.23200000000000001</v>
      </c>
      <c r="T2" s="8">
        <f t="shared" ref="T2:T36" si="5">G2/B2</f>
        <v>0.4</v>
      </c>
      <c r="U2" s="8">
        <f t="shared" ref="U2:U36" si="6">H2/B2</f>
        <v>0.10108</v>
      </c>
      <c r="V2" s="8">
        <f t="shared" ref="V2:V36" si="7">I2/B2</f>
        <v>0.34460000000000002</v>
      </c>
      <c r="W2" s="8">
        <f t="shared" ref="W2:W36" si="8">J2/B2</f>
        <v>0.10184</v>
      </c>
      <c r="X2" s="8">
        <f t="shared" ref="X2:X36" si="9">K2/B2</f>
        <v>0</v>
      </c>
      <c r="Y2" s="8">
        <f t="shared" ref="Y2:Y36" si="10">L2/B2</f>
        <v>0</v>
      </c>
      <c r="Z2" s="8">
        <f t="shared" ref="Z2:Z36" si="11">M2/B2</f>
        <v>0</v>
      </c>
      <c r="AA2" s="8">
        <f t="shared" ref="AA2:AA36" si="12">N2/B2</f>
        <v>0</v>
      </c>
      <c r="AB2" s="8">
        <f t="shared" ref="AB2:AB36" si="13">O2/(B2*8)</f>
        <v>0.38918999999999998</v>
      </c>
      <c r="AC2" s="6">
        <f t="shared" ref="AC2:AC35" si="14">O2/COUNTA(C2:N2)</f>
        <v>648650</v>
      </c>
      <c r="AD2" s="8">
        <f t="shared" ref="AD2:AD36" si="15">AC2/B2</f>
        <v>0.25946000000000002</v>
      </c>
    </row>
    <row r="3" spans="1:30" x14ac:dyDescent="0.25">
      <c r="A3" s="13" t="s">
        <v>553</v>
      </c>
      <c r="B3" s="132">
        <v>2500000</v>
      </c>
      <c r="C3" s="6">
        <f>SUMIFS('YEARLY DATA'!D:D,'YEARLY DATA'!B:B,'YEARLY PRODUCTIVITY'!A3,'YEARLY DATA'!A:A,'YEARLY PRODUCTIVITY'!$C$1)</f>
        <v>0</v>
      </c>
      <c r="D3" s="6">
        <f>SUMIFS('YEARLY DATA'!D:D,'YEARLY DATA'!B:B,'YEARLY PRODUCTIVITY'!A3,'YEARLY DATA'!A:A,'YEARLY PRODUCTIVITY'!$D$1)</f>
        <v>0</v>
      </c>
      <c r="E3" s="6">
        <f>SUMIFS('YEARLY DATA'!D:D,'YEARLY DATA'!B:B,'YEARLY PRODUCTIVITY'!A3,'YEARLY DATA'!A:A,'YEARLY PRODUCTIVITY'!$E$1)</f>
        <v>0</v>
      </c>
      <c r="F3" s="6">
        <f>SUMIFS('YEARLY DATA'!D:D,'YEARLY DATA'!B:B,'YEARLY PRODUCTIVITY'!A3,'YEARLY DATA'!A:A,'YEARLY PRODUCTIVITY'!$F$1)</f>
        <v>0</v>
      </c>
      <c r="G3" s="6">
        <f>SUMIFS('YEARLY DATA'!D:D,'YEARLY DATA'!B:B,'YEARLY PRODUCTIVITY'!A3,'YEARLY DATA'!A:A,'YEARLY PRODUCTIVITY'!$G$1)</f>
        <v>0</v>
      </c>
      <c r="H3" s="6">
        <f>SUMIFS('YEARLY DATA'!D:D,'YEARLY DATA'!B:B,'YEARLY PRODUCTIVITY'!A3,'YEARLY DATA'!A:A,'YEARLY PRODUCTIVITY'!$H$1)</f>
        <v>315900</v>
      </c>
      <c r="I3" s="6">
        <f>SUMIFS('YEARLY DATA'!D:D,'YEARLY DATA'!B:B,'YEARLY PRODUCTIVITY'!A3,'YEARLY DATA'!A:A,'YEARLY PRODUCTIVITY'!$I$1)</f>
        <v>225000</v>
      </c>
      <c r="J3" s="6">
        <f>SUMIFS('YEARLY DATA'!D:D,'YEARLY DATA'!B:B,'YEARLY PRODUCTIVITY'!A3,'YEARLY DATA'!A:A,'YEARLY PRODUCTIVITY'!$J$1)</f>
        <v>602000</v>
      </c>
      <c r="K3" s="6">
        <f>SUMIFS('YEARLY DATA'!D:D,'YEARLY DATA'!B:B,'YEARLY PRODUCTIVITY'!A3,'YEARLY DATA'!A:A,'YEARLY PRODUCTIVITY'!$K$1)</f>
        <v>293000</v>
      </c>
      <c r="L3" s="6">
        <f>SUMIFS('YEARLY DATA'!D:D,'YEARLY DATA'!B:B,'YEARLY PRODUCTIVITY'!A3,'YEARLY DATA'!A:A,'YEARLY PRODUCTIVITY'!$L$1)</f>
        <v>0</v>
      </c>
      <c r="M3" s="6">
        <f>SUMIFS('YEARLY DATA'!D:D,'YEARLY DATA'!B:B,'YEARLY PRODUCTIVITY'!A3,'YEARLY DATA'!A:A,'YEARLY PRODUCTIVITY'!$M$1)</f>
        <v>0</v>
      </c>
      <c r="N3" s="6">
        <f>SUMIFS('YEARLY DATA'!D:D,'YEARLY DATA'!B:B,'YEARLY PRODUCTIVITY'!A3,'YEARLY DATA'!A:A,'YEARLY PRODUCTIVITY'!$N$1)</f>
        <v>0</v>
      </c>
      <c r="O3" s="6">
        <f t="shared" si="0"/>
        <v>1435900</v>
      </c>
      <c r="P3" s="8">
        <f t="shared" si="1"/>
        <v>0</v>
      </c>
      <c r="Q3" s="8">
        <f t="shared" si="2"/>
        <v>0</v>
      </c>
      <c r="R3" s="8">
        <f t="shared" si="3"/>
        <v>0</v>
      </c>
      <c r="S3" s="8">
        <f t="shared" si="4"/>
        <v>0</v>
      </c>
      <c r="T3" s="8">
        <f t="shared" si="5"/>
        <v>0</v>
      </c>
      <c r="U3" s="8">
        <f t="shared" si="6"/>
        <v>0.12636</v>
      </c>
      <c r="V3" s="8">
        <f t="shared" si="7"/>
        <v>0.09</v>
      </c>
      <c r="W3" s="8">
        <f t="shared" si="8"/>
        <v>0.24079999999999999</v>
      </c>
      <c r="X3" s="8">
        <f t="shared" si="9"/>
        <v>0.1172</v>
      </c>
      <c r="Y3" s="8">
        <f t="shared" si="10"/>
        <v>0</v>
      </c>
      <c r="Z3" s="8">
        <f t="shared" si="11"/>
        <v>0</v>
      </c>
      <c r="AA3" s="8">
        <f t="shared" si="12"/>
        <v>0</v>
      </c>
      <c r="AB3" s="8">
        <f t="shared" si="13"/>
        <v>7.1794999999999998E-2</v>
      </c>
      <c r="AC3" s="6">
        <f t="shared" si="14"/>
        <v>119658.33333333333</v>
      </c>
      <c r="AD3" s="8">
        <f t="shared" si="15"/>
        <v>4.7863333333333334E-2</v>
      </c>
    </row>
    <row r="4" spans="1:30" x14ac:dyDescent="0.25">
      <c r="A4" s="13" t="s">
        <v>147</v>
      </c>
      <c r="B4" s="132">
        <v>2500000</v>
      </c>
      <c r="C4" s="6">
        <f>SUMIFS('YEARLY DATA'!D:D,'YEARLY DATA'!B:B,'YEARLY PRODUCTIVITY'!A4,'YEARLY DATA'!A:A,'YEARLY PRODUCTIVITY'!$C$1)</f>
        <v>60000</v>
      </c>
      <c r="D4" s="6">
        <f>SUMIFS('YEARLY DATA'!D:D,'YEARLY DATA'!B:B,'YEARLY PRODUCTIVITY'!A4,'YEARLY DATA'!A:A,'YEARLY PRODUCTIVITY'!$D$1)</f>
        <v>250000</v>
      </c>
      <c r="E4" s="6">
        <f>SUMIFS('YEARLY DATA'!D:D,'YEARLY DATA'!B:B,'YEARLY PRODUCTIVITY'!A4,'YEARLY DATA'!A:A,'YEARLY PRODUCTIVITY'!$E$1)</f>
        <v>203000</v>
      </c>
      <c r="F4" s="6">
        <f>SUMIFS('YEARLY DATA'!D:D,'YEARLY DATA'!B:B,'YEARLY PRODUCTIVITY'!A4,'YEARLY DATA'!A:A,'YEARLY PRODUCTIVITY'!$F$1)</f>
        <v>0</v>
      </c>
      <c r="G4" s="6">
        <f>SUMIFS('YEARLY DATA'!D:D,'YEARLY DATA'!B:B,'YEARLY PRODUCTIVITY'!A4,'YEARLY DATA'!A:A,'YEARLY PRODUCTIVITY'!$G$1)</f>
        <v>0</v>
      </c>
      <c r="H4" s="6">
        <f>SUMIFS('YEARLY DATA'!D:D,'YEARLY DATA'!B:B,'YEARLY PRODUCTIVITY'!A4,'YEARLY DATA'!A:A,'YEARLY PRODUCTIVITY'!$H$1)</f>
        <v>0</v>
      </c>
      <c r="I4" s="6">
        <f>SUMIFS('YEARLY DATA'!D:D,'YEARLY DATA'!B:B,'YEARLY PRODUCTIVITY'!A4,'YEARLY DATA'!A:A,'YEARLY PRODUCTIVITY'!$I$1)</f>
        <v>0</v>
      </c>
      <c r="J4" s="6">
        <f>SUMIFS('YEARLY DATA'!D:D,'YEARLY DATA'!B:B,'YEARLY PRODUCTIVITY'!A4,'YEARLY DATA'!A:A,'YEARLY PRODUCTIVITY'!$J$1)</f>
        <v>0</v>
      </c>
      <c r="K4" s="6">
        <f>SUMIFS('YEARLY DATA'!D:D,'YEARLY DATA'!B:B,'YEARLY PRODUCTIVITY'!A4,'YEARLY DATA'!A:A,'YEARLY PRODUCTIVITY'!$K$1)</f>
        <v>0</v>
      </c>
      <c r="L4" s="6">
        <f>SUMIFS('YEARLY DATA'!D:D,'YEARLY DATA'!B:B,'YEARLY PRODUCTIVITY'!A4,'YEARLY DATA'!A:A,'YEARLY PRODUCTIVITY'!$L$1)</f>
        <v>0</v>
      </c>
      <c r="M4" s="6">
        <f>SUMIFS('YEARLY DATA'!D:D,'YEARLY DATA'!B:B,'YEARLY PRODUCTIVITY'!A4,'YEARLY DATA'!A:A,'YEARLY PRODUCTIVITY'!$M$1)</f>
        <v>0</v>
      </c>
      <c r="N4" s="6">
        <f>SUMIFS('YEARLY DATA'!D:D,'YEARLY DATA'!B:B,'YEARLY PRODUCTIVITY'!A4,'YEARLY DATA'!A:A,'YEARLY PRODUCTIVITY'!$N$1)</f>
        <v>0</v>
      </c>
      <c r="O4" s="6">
        <f t="shared" si="0"/>
        <v>513000</v>
      </c>
      <c r="P4" s="8">
        <f t="shared" si="1"/>
        <v>2.4E-2</v>
      </c>
      <c r="Q4" s="8">
        <f t="shared" si="2"/>
        <v>0.1</v>
      </c>
      <c r="R4" s="8">
        <f t="shared" si="3"/>
        <v>8.1199999999999994E-2</v>
      </c>
      <c r="S4" s="8">
        <f t="shared" si="4"/>
        <v>0</v>
      </c>
      <c r="T4" s="8">
        <f t="shared" si="5"/>
        <v>0</v>
      </c>
      <c r="U4" s="8">
        <f t="shared" si="6"/>
        <v>0</v>
      </c>
      <c r="V4" s="8">
        <f t="shared" si="7"/>
        <v>0</v>
      </c>
      <c r="W4" s="8">
        <f t="shared" si="8"/>
        <v>0</v>
      </c>
      <c r="X4" s="8">
        <f t="shared" si="9"/>
        <v>0</v>
      </c>
      <c r="Y4" s="8">
        <f t="shared" si="10"/>
        <v>0</v>
      </c>
      <c r="Z4" s="8">
        <f t="shared" si="11"/>
        <v>0</v>
      </c>
      <c r="AA4" s="8">
        <f t="shared" si="12"/>
        <v>0</v>
      </c>
      <c r="AB4" s="8">
        <f t="shared" si="13"/>
        <v>2.5649999999999999E-2</v>
      </c>
      <c r="AC4" s="6">
        <f t="shared" si="14"/>
        <v>42750</v>
      </c>
      <c r="AD4" s="8">
        <f t="shared" si="15"/>
        <v>1.7100000000000001E-2</v>
      </c>
    </row>
    <row r="5" spans="1:30" x14ac:dyDescent="0.25">
      <c r="A5" s="13" t="s">
        <v>73</v>
      </c>
      <c r="B5" s="132">
        <v>2500000</v>
      </c>
      <c r="C5" s="6">
        <f>SUMIFS('YEARLY DATA'!D:D,'YEARLY DATA'!B:B,'YEARLY PRODUCTIVITY'!A5,'YEARLY DATA'!A:A,'YEARLY PRODUCTIVITY'!$C$1)</f>
        <v>0</v>
      </c>
      <c r="D5" s="6">
        <f>SUMIFS('YEARLY DATA'!D:D,'YEARLY DATA'!B:B,'YEARLY PRODUCTIVITY'!A5,'YEARLY DATA'!A:A,'YEARLY PRODUCTIVITY'!$D$1)</f>
        <v>2457000</v>
      </c>
      <c r="E5" s="6">
        <f>SUMIFS('YEARLY DATA'!D:D,'YEARLY DATA'!B:B,'YEARLY PRODUCTIVITY'!A5,'YEARLY DATA'!A:A,'YEARLY PRODUCTIVITY'!$E$1)</f>
        <v>3222874</v>
      </c>
      <c r="F5" s="6">
        <f>SUMIFS('YEARLY DATA'!D:D,'YEARLY DATA'!B:B,'YEARLY PRODUCTIVITY'!A5,'YEARLY DATA'!A:A,'YEARLY PRODUCTIVITY'!$F$1)</f>
        <v>2127982</v>
      </c>
      <c r="G5" s="6">
        <f>SUMIFS('YEARLY DATA'!D:D,'YEARLY DATA'!B:B,'YEARLY PRODUCTIVITY'!A5,'YEARLY DATA'!A:A,'YEARLY PRODUCTIVITY'!$G$1)</f>
        <v>1149308</v>
      </c>
      <c r="H5" s="6">
        <f>SUMIFS('YEARLY DATA'!D:D,'YEARLY DATA'!B:B,'YEARLY PRODUCTIVITY'!A5,'YEARLY DATA'!A:A,'YEARLY PRODUCTIVITY'!$H$1)</f>
        <v>1037400</v>
      </c>
      <c r="I5" s="6">
        <f>SUMIFS('YEARLY DATA'!D:D,'YEARLY DATA'!B:B,'YEARLY PRODUCTIVITY'!A5,'YEARLY DATA'!A:A,'YEARLY PRODUCTIVITY'!$I$1)</f>
        <v>1566975</v>
      </c>
      <c r="J5" s="6">
        <f>SUMIFS('YEARLY DATA'!D:D,'YEARLY DATA'!B:B,'YEARLY PRODUCTIVITY'!A5,'YEARLY DATA'!A:A,'YEARLY PRODUCTIVITY'!$J$1)</f>
        <v>1023398</v>
      </c>
      <c r="K5" s="6">
        <f>SUMIFS('YEARLY DATA'!D:D,'YEARLY DATA'!B:B,'YEARLY PRODUCTIVITY'!A5,'YEARLY DATA'!A:A,'YEARLY PRODUCTIVITY'!$K$1)</f>
        <v>1890000</v>
      </c>
      <c r="L5" s="6">
        <f>SUMIFS('YEARLY DATA'!D:D,'YEARLY DATA'!B:B,'YEARLY PRODUCTIVITY'!A5,'YEARLY DATA'!A:A,'YEARLY PRODUCTIVITY'!$L$1)</f>
        <v>0</v>
      </c>
      <c r="M5" s="6">
        <f>SUMIFS('YEARLY DATA'!D:D,'YEARLY DATA'!B:B,'YEARLY PRODUCTIVITY'!A5,'YEARLY DATA'!A:A,'YEARLY PRODUCTIVITY'!$M$1)</f>
        <v>0</v>
      </c>
      <c r="N5" s="6">
        <f>SUMIFS('YEARLY DATA'!D:D,'YEARLY DATA'!B:B,'YEARLY PRODUCTIVITY'!A5,'YEARLY DATA'!A:A,'YEARLY PRODUCTIVITY'!$N$1)</f>
        <v>0</v>
      </c>
      <c r="O5" s="6">
        <f t="shared" si="0"/>
        <v>14474937</v>
      </c>
      <c r="P5" s="8">
        <f t="shared" si="1"/>
        <v>0</v>
      </c>
      <c r="Q5" s="8">
        <f t="shared" si="2"/>
        <v>0.98280000000000001</v>
      </c>
      <c r="R5" s="8">
        <f t="shared" si="3"/>
        <v>1.2891496</v>
      </c>
      <c r="S5" s="8">
        <f t="shared" si="4"/>
        <v>0.85119279999999997</v>
      </c>
      <c r="T5" s="8">
        <f t="shared" si="5"/>
        <v>0.4597232</v>
      </c>
      <c r="U5" s="8">
        <f t="shared" si="6"/>
        <v>0.41496</v>
      </c>
      <c r="V5" s="8">
        <f t="shared" si="7"/>
        <v>0.62678999999999996</v>
      </c>
      <c r="W5" s="8">
        <f t="shared" si="8"/>
        <v>0.40935919999999998</v>
      </c>
      <c r="X5" s="8">
        <f t="shared" si="9"/>
        <v>0.75600000000000001</v>
      </c>
      <c r="Y5" s="8">
        <f t="shared" si="10"/>
        <v>0</v>
      </c>
      <c r="Z5" s="8">
        <f t="shared" si="11"/>
        <v>0</v>
      </c>
      <c r="AA5" s="8">
        <f t="shared" si="12"/>
        <v>0</v>
      </c>
      <c r="AB5" s="8">
        <f t="shared" si="13"/>
        <v>0.72374685000000005</v>
      </c>
      <c r="AC5" s="6">
        <f t="shared" si="14"/>
        <v>1206244.75</v>
      </c>
      <c r="AD5" s="8">
        <f t="shared" si="15"/>
        <v>0.48249789999999998</v>
      </c>
    </row>
    <row r="6" spans="1:30" x14ac:dyDescent="0.25">
      <c r="A6" s="1" t="s">
        <v>63</v>
      </c>
      <c r="B6" s="132">
        <v>3000000</v>
      </c>
      <c r="C6" s="6">
        <f>SUMIFS('YEARLY DATA'!D:D,'YEARLY DATA'!B:B,'YEARLY PRODUCTIVITY'!A6,'YEARLY DATA'!A:A,'YEARLY PRODUCTIVITY'!$C$1)</f>
        <v>1008734</v>
      </c>
      <c r="D6" s="6">
        <f>SUMIFS('YEARLY DATA'!D:D,'YEARLY DATA'!B:B,'YEARLY PRODUCTIVITY'!A6,'YEARLY DATA'!A:A,'YEARLY PRODUCTIVITY'!$D$1)</f>
        <v>2146334</v>
      </c>
      <c r="E6" s="6">
        <f>SUMIFS('YEARLY DATA'!D:D,'YEARLY DATA'!B:B,'YEARLY PRODUCTIVITY'!A6,'YEARLY DATA'!A:A,'YEARLY PRODUCTIVITY'!$E$1)</f>
        <v>1530000</v>
      </c>
      <c r="F6" s="6">
        <f>SUMIFS('YEARLY DATA'!D:D,'YEARLY DATA'!B:B,'YEARLY PRODUCTIVITY'!A6,'YEARLY DATA'!A:A,'YEARLY PRODUCTIVITY'!$F$1)</f>
        <v>2743320</v>
      </c>
      <c r="G6" s="6">
        <f>SUMIFS('YEARLY DATA'!D:D,'YEARLY DATA'!B:B,'YEARLY PRODUCTIVITY'!A6,'YEARLY DATA'!A:A,'YEARLY PRODUCTIVITY'!$G$1)</f>
        <v>1580000</v>
      </c>
      <c r="H6" s="6">
        <f>SUMIFS('YEARLY DATA'!D:D,'YEARLY DATA'!B:B,'YEARLY PRODUCTIVITY'!A6,'YEARLY DATA'!A:A,'YEARLY PRODUCTIVITY'!$H$1)</f>
        <v>0</v>
      </c>
      <c r="I6" s="6">
        <f>SUMIFS('YEARLY DATA'!D:D,'YEARLY DATA'!B:B,'YEARLY PRODUCTIVITY'!A6,'YEARLY DATA'!A:A,'YEARLY PRODUCTIVITY'!$I$1)</f>
        <v>0</v>
      </c>
      <c r="J6" s="6">
        <f>SUMIFS('YEARLY DATA'!D:D,'YEARLY DATA'!B:B,'YEARLY PRODUCTIVITY'!A6,'YEARLY DATA'!A:A,'YEARLY PRODUCTIVITY'!$J$1)</f>
        <v>0</v>
      </c>
      <c r="K6" s="6">
        <f>SUMIFS('YEARLY DATA'!D:D,'YEARLY DATA'!B:B,'YEARLY PRODUCTIVITY'!A6,'YEARLY DATA'!A:A,'YEARLY PRODUCTIVITY'!$K$1)</f>
        <v>0</v>
      </c>
      <c r="L6" s="6">
        <f>SUMIFS('YEARLY DATA'!D:D,'YEARLY DATA'!B:B,'YEARLY PRODUCTIVITY'!A6,'YEARLY DATA'!A:A,'YEARLY PRODUCTIVITY'!$L$1)</f>
        <v>0</v>
      </c>
      <c r="M6" s="6">
        <f>SUMIFS('YEARLY DATA'!D:D,'YEARLY DATA'!B:B,'YEARLY PRODUCTIVITY'!A6,'YEARLY DATA'!A:A,'YEARLY PRODUCTIVITY'!$M$1)</f>
        <v>0</v>
      </c>
      <c r="N6" s="6">
        <f>SUMIFS('YEARLY DATA'!D:D,'YEARLY DATA'!B:B,'YEARLY PRODUCTIVITY'!A6,'YEARLY DATA'!A:A,'YEARLY PRODUCTIVITY'!$N$1)</f>
        <v>0</v>
      </c>
      <c r="O6" s="6">
        <f t="shared" si="0"/>
        <v>9008388</v>
      </c>
      <c r="P6" s="8">
        <f t="shared" si="1"/>
        <v>0.33624466666666669</v>
      </c>
      <c r="Q6" s="8">
        <f t="shared" si="2"/>
        <v>0.71544466666666662</v>
      </c>
      <c r="R6" s="8">
        <f t="shared" si="3"/>
        <v>0.51</v>
      </c>
      <c r="S6" s="8">
        <f t="shared" si="4"/>
        <v>0.91444000000000003</v>
      </c>
      <c r="T6" s="8">
        <f t="shared" si="5"/>
        <v>0.52666666666666662</v>
      </c>
      <c r="U6" s="8">
        <f t="shared" si="6"/>
        <v>0</v>
      </c>
      <c r="V6" s="8">
        <f t="shared" si="7"/>
        <v>0</v>
      </c>
      <c r="W6" s="8">
        <f t="shared" si="8"/>
        <v>0</v>
      </c>
      <c r="X6" s="8">
        <f t="shared" si="9"/>
        <v>0</v>
      </c>
      <c r="Y6" s="8">
        <f t="shared" si="10"/>
        <v>0</v>
      </c>
      <c r="Z6" s="8">
        <f t="shared" si="11"/>
        <v>0</v>
      </c>
      <c r="AA6" s="8">
        <f t="shared" si="12"/>
        <v>0</v>
      </c>
      <c r="AB6" s="8">
        <f t="shared" si="13"/>
        <v>0.3753495</v>
      </c>
      <c r="AC6" s="6">
        <f t="shared" si="14"/>
        <v>750699</v>
      </c>
      <c r="AD6" s="8">
        <f t="shared" si="15"/>
        <v>0.25023299999999998</v>
      </c>
    </row>
    <row r="7" spans="1:30" x14ac:dyDescent="0.25">
      <c r="A7" s="1" t="s">
        <v>161</v>
      </c>
      <c r="B7" s="132">
        <v>2500000</v>
      </c>
      <c r="C7" s="6">
        <f>SUMIFS('YEARLY DATA'!D:D,'YEARLY DATA'!B:B,'YEARLY PRODUCTIVITY'!A7,'YEARLY DATA'!A:A,'YEARLY PRODUCTIVITY'!$C$1)</f>
        <v>1749500</v>
      </c>
      <c r="D7" s="6">
        <f>SUMIFS('YEARLY DATA'!D:D,'YEARLY DATA'!B:B,'YEARLY PRODUCTIVITY'!A7,'YEARLY DATA'!A:A,'YEARLY PRODUCTIVITY'!$D$1)</f>
        <v>1705016</v>
      </c>
      <c r="E7" s="6">
        <f>SUMIFS('YEARLY DATA'!D:D,'YEARLY DATA'!B:B,'YEARLY PRODUCTIVITY'!A7,'YEARLY DATA'!A:A,'YEARLY PRODUCTIVITY'!$E$1)</f>
        <v>1776363</v>
      </c>
      <c r="F7" s="6">
        <f>SUMIFS('YEARLY DATA'!D:D,'YEARLY DATA'!B:B,'YEARLY PRODUCTIVITY'!A7,'YEARLY DATA'!A:A,'YEARLY PRODUCTIVITY'!$F$1)</f>
        <v>4585000</v>
      </c>
      <c r="G7" s="6">
        <f>SUMIFS('YEARLY DATA'!D:D,'YEARLY DATA'!B:B,'YEARLY PRODUCTIVITY'!A7,'YEARLY DATA'!A:A,'YEARLY PRODUCTIVITY'!$G$1)</f>
        <v>2314000</v>
      </c>
      <c r="H7" s="6">
        <f>SUMIFS('YEARLY DATA'!D:D,'YEARLY DATA'!B:B,'YEARLY PRODUCTIVITY'!A7,'YEARLY DATA'!A:A,'YEARLY PRODUCTIVITY'!$H$1)</f>
        <v>1774000</v>
      </c>
      <c r="I7" s="6">
        <f>SUMIFS('YEARLY DATA'!D:D,'YEARLY DATA'!B:B,'YEARLY PRODUCTIVITY'!A7,'YEARLY DATA'!A:A,'YEARLY PRODUCTIVITY'!$I$1)</f>
        <v>1004400</v>
      </c>
      <c r="J7" s="6">
        <f>SUMIFS('YEARLY DATA'!D:D,'YEARLY DATA'!B:B,'YEARLY PRODUCTIVITY'!A7,'YEARLY DATA'!A:A,'YEARLY PRODUCTIVITY'!$J$1)</f>
        <v>1922700</v>
      </c>
      <c r="K7" s="6">
        <f>SUMIFS('YEARLY DATA'!D:D,'YEARLY DATA'!B:B,'YEARLY PRODUCTIVITY'!A7,'YEARLY DATA'!A:A,'YEARLY PRODUCTIVITY'!$K$1)</f>
        <v>0</v>
      </c>
      <c r="L7" s="6">
        <f>SUMIFS('YEARLY DATA'!D:D,'YEARLY DATA'!B:B,'YEARLY PRODUCTIVITY'!A7,'YEARLY DATA'!A:A,'YEARLY PRODUCTIVITY'!$L$1)</f>
        <v>0</v>
      </c>
      <c r="M7" s="6">
        <f>SUMIFS('YEARLY DATA'!D:D,'YEARLY DATA'!B:B,'YEARLY PRODUCTIVITY'!A7,'YEARLY DATA'!A:A,'YEARLY PRODUCTIVITY'!$M$1)</f>
        <v>0</v>
      </c>
      <c r="N7" s="6">
        <f>SUMIFS('YEARLY DATA'!D:D,'YEARLY DATA'!B:B,'YEARLY PRODUCTIVITY'!A7,'YEARLY DATA'!A:A,'YEARLY PRODUCTIVITY'!$N$1)</f>
        <v>0</v>
      </c>
      <c r="O7" s="6">
        <f t="shared" si="0"/>
        <v>16830979</v>
      </c>
      <c r="P7" s="8">
        <f t="shared" si="1"/>
        <v>0.69979999999999998</v>
      </c>
      <c r="Q7" s="8">
        <f t="shared" si="2"/>
        <v>0.68200640000000001</v>
      </c>
      <c r="R7" s="8">
        <f t="shared" si="3"/>
        <v>0.71054519999999999</v>
      </c>
      <c r="S7" s="8">
        <f t="shared" si="4"/>
        <v>1.8340000000000001</v>
      </c>
      <c r="T7" s="8">
        <f t="shared" si="5"/>
        <v>0.92559999999999998</v>
      </c>
      <c r="U7" s="8">
        <f t="shared" si="6"/>
        <v>0.70960000000000001</v>
      </c>
      <c r="V7" s="8">
        <f t="shared" si="7"/>
        <v>0.40176000000000001</v>
      </c>
      <c r="W7" s="8">
        <f t="shared" si="8"/>
        <v>0.76907999999999999</v>
      </c>
      <c r="X7" s="8">
        <f t="shared" si="9"/>
        <v>0</v>
      </c>
      <c r="Y7" s="8">
        <f t="shared" si="10"/>
        <v>0</v>
      </c>
      <c r="Z7" s="8">
        <f t="shared" si="11"/>
        <v>0</v>
      </c>
      <c r="AA7" s="8">
        <f t="shared" si="12"/>
        <v>0</v>
      </c>
      <c r="AB7" s="8">
        <f t="shared" si="13"/>
        <v>0.84154894999999996</v>
      </c>
      <c r="AC7" s="6">
        <f t="shared" si="14"/>
        <v>1402581.5833333333</v>
      </c>
      <c r="AD7" s="8">
        <f t="shared" si="15"/>
        <v>0.56103263333333331</v>
      </c>
    </row>
    <row r="8" spans="1:30" x14ac:dyDescent="0.25">
      <c r="A8" s="1" t="s">
        <v>129</v>
      </c>
      <c r="B8" s="132">
        <v>3000000</v>
      </c>
      <c r="C8" s="6">
        <f>SUMIFS('YEARLY DATA'!D:D,'YEARLY DATA'!B:B,'YEARLY PRODUCTIVITY'!A8,'YEARLY DATA'!A:A,'YEARLY PRODUCTIVITY'!$C$1)</f>
        <v>1001198</v>
      </c>
      <c r="D8" s="6">
        <f>SUMIFS('YEARLY DATA'!D:D,'YEARLY DATA'!B:B,'YEARLY PRODUCTIVITY'!A8,'YEARLY DATA'!A:A,'YEARLY PRODUCTIVITY'!$D$1)</f>
        <v>1715267</v>
      </c>
      <c r="E8" s="6">
        <f>SUMIFS('YEARLY DATA'!D:D,'YEARLY DATA'!B:B,'YEARLY PRODUCTIVITY'!A8,'YEARLY DATA'!A:A,'YEARLY PRODUCTIVITY'!$E$1)</f>
        <v>2026399</v>
      </c>
      <c r="F8" s="6">
        <f>SUMIFS('YEARLY DATA'!D:D,'YEARLY DATA'!B:B,'YEARLY PRODUCTIVITY'!A8,'YEARLY DATA'!A:A,'YEARLY PRODUCTIVITY'!$F$1)</f>
        <v>1810094</v>
      </c>
      <c r="G8" s="6">
        <f>SUMIFS('YEARLY DATA'!D:D,'YEARLY DATA'!B:B,'YEARLY PRODUCTIVITY'!A8,'YEARLY DATA'!A:A,'YEARLY PRODUCTIVITY'!$G$1)</f>
        <v>923104</v>
      </c>
      <c r="H8" s="6">
        <f>SUMIFS('YEARLY DATA'!D:D,'YEARLY DATA'!B:B,'YEARLY PRODUCTIVITY'!A8,'YEARLY DATA'!A:A,'YEARLY PRODUCTIVITY'!$H$1)</f>
        <v>900300</v>
      </c>
      <c r="I8" s="6">
        <f>SUMIFS('YEARLY DATA'!D:D,'YEARLY DATA'!B:B,'YEARLY PRODUCTIVITY'!A8,'YEARLY DATA'!A:A,'YEARLY PRODUCTIVITY'!$I$1)</f>
        <v>587600</v>
      </c>
      <c r="J8" s="6">
        <f>SUMIFS('YEARLY DATA'!D:D,'YEARLY DATA'!B:B,'YEARLY PRODUCTIVITY'!A8,'YEARLY DATA'!A:A,'YEARLY PRODUCTIVITY'!$J$1)</f>
        <v>854300</v>
      </c>
      <c r="K8" s="6">
        <f>SUMIFS('YEARLY DATA'!D:D,'YEARLY DATA'!B:B,'YEARLY PRODUCTIVITY'!A8,'YEARLY DATA'!A:A,'YEARLY PRODUCTIVITY'!$K$1)</f>
        <v>365500</v>
      </c>
      <c r="L8" s="6">
        <f>SUMIFS('YEARLY DATA'!D:D,'YEARLY DATA'!B:B,'YEARLY PRODUCTIVITY'!A8,'YEARLY DATA'!A:A,'YEARLY PRODUCTIVITY'!$L$1)</f>
        <v>0</v>
      </c>
      <c r="M8" s="6">
        <f>SUMIFS('YEARLY DATA'!D:D,'YEARLY DATA'!B:B,'YEARLY PRODUCTIVITY'!A8,'YEARLY DATA'!A:A,'YEARLY PRODUCTIVITY'!$M$1)</f>
        <v>0</v>
      </c>
      <c r="N8" s="6">
        <f>SUMIFS('YEARLY DATA'!D:D,'YEARLY DATA'!B:B,'YEARLY PRODUCTIVITY'!A8,'YEARLY DATA'!A:A,'YEARLY PRODUCTIVITY'!$N$1)</f>
        <v>0</v>
      </c>
      <c r="O8" s="6">
        <f t="shared" si="0"/>
        <v>10183762</v>
      </c>
      <c r="P8" s="8">
        <f t="shared" si="1"/>
        <v>0.33373266666666668</v>
      </c>
      <c r="Q8" s="8">
        <f t="shared" si="2"/>
        <v>0.57175566666666666</v>
      </c>
      <c r="R8" s="8">
        <f t="shared" si="3"/>
        <v>0.67546633333333328</v>
      </c>
      <c r="S8" s="8">
        <f t="shared" si="4"/>
        <v>0.60336466666666666</v>
      </c>
      <c r="T8" s="8">
        <f t="shared" si="5"/>
        <v>0.30770133333333333</v>
      </c>
      <c r="U8" s="8">
        <f t="shared" si="6"/>
        <v>0.30009999999999998</v>
      </c>
      <c r="V8" s="8">
        <f t="shared" si="7"/>
        <v>0.19586666666666666</v>
      </c>
      <c r="W8" s="8">
        <f t="shared" si="8"/>
        <v>0.28476666666666667</v>
      </c>
      <c r="X8" s="8">
        <f t="shared" si="9"/>
        <v>0.12183333333333334</v>
      </c>
      <c r="Y8" s="8">
        <f t="shared" si="10"/>
        <v>0</v>
      </c>
      <c r="Z8" s="8">
        <f t="shared" si="11"/>
        <v>0</v>
      </c>
      <c r="AA8" s="8">
        <f t="shared" si="12"/>
        <v>0</v>
      </c>
      <c r="AB8" s="8">
        <f t="shared" si="13"/>
        <v>0.42432341666666668</v>
      </c>
      <c r="AC8" s="6">
        <f t="shared" si="14"/>
        <v>848646.83333333337</v>
      </c>
      <c r="AD8" s="8">
        <f t="shared" si="15"/>
        <v>0.2828822777777778</v>
      </c>
    </row>
    <row r="9" spans="1:30" x14ac:dyDescent="0.25">
      <c r="A9" s="1" t="s">
        <v>619</v>
      </c>
      <c r="B9" s="132">
        <v>2500000</v>
      </c>
      <c r="C9" s="6">
        <f>SUMIFS('YEARLY DATA'!D:D,'YEARLY DATA'!B:B,'YEARLY PRODUCTIVITY'!A9,'YEARLY DATA'!A:A,'YEARLY PRODUCTIVITY'!$C$1)</f>
        <v>0</v>
      </c>
      <c r="D9" s="6">
        <f>SUMIFS('YEARLY DATA'!D:D,'YEARLY DATA'!B:B,'YEARLY PRODUCTIVITY'!A9,'YEARLY DATA'!A:A,'YEARLY PRODUCTIVITY'!$D$1)</f>
        <v>0</v>
      </c>
      <c r="E9" s="6">
        <f>SUMIFS('YEARLY DATA'!D:D,'YEARLY DATA'!B:B,'YEARLY PRODUCTIVITY'!A9,'YEARLY DATA'!A:A,'YEARLY PRODUCTIVITY'!$E$1)</f>
        <v>0</v>
      </c>
      <c r="F9" s="6">
        <f>SUMIFS('YEARLY DATA'!D:D,'YEARLY DATA'!B:B,'YEARLY PRODUCTIVITY'!A9,'YEARLY DATA'!A:A,'YEARLY PRODUCTIVITY'!$F$1)</f>
        <v>0</v>
      </c>
      <c r="G9" s="6">
        <f>SUMIFS('YEARLY DATA'!D:D,'YEARLY DATA'!B:B,'YEARLY PRODUCTIVITY'!A9,'YEARLY DATA'!A:A,'YEARLY PRODUCTIVITY'!$G$1)</f>
        <v>0</v>
      </c>
      <c r="H9" s="6">
        <f>SUMIFS('YEARLY DATA'!D:D,'YEARLY DATA'!B:B,'YEARLY PRODUCTIVITY'!A9,'YEARLY DATA'!A:A,'YEARLY PRODUCTIVITY'!$H$1)</f>
        <v>239300</v>
      </c>
      <c r="I9" s="6">
        <f>SUMIFS('YEARLY DATA'!D:D,'YEARLY DATA'!B:B,'YEARLY PRODUCTIVITY'!A9,'YEARLY DATA'!A:A,'YEARLY PRODUCTIVITY'!$I$1)</f>
        <v>826324</v>
      </c>
      <c r="J9" s="6">
        <f>SUMIFS('YEARLY DATA'!D:D,'YEARLY DATA'!B:B,'YEARLY PRODUCTIVITY'!A9,'YEARLY DATA'!A:A,'YEARLY PRODUCTIVITY'!$J$1)</f>
        <v>445500</v>
      </c>
      <c r="K9" s="6">
        <f>SUMIFS('YEARLY DATA'!D:D,'YEARLY DATA'!B:B,'YEARLY PRODUCTIVITY'!A9,'YEARLY DATA'!A:A,'YEARLY PRODUCTIVITY'!$K$1)</f>
        <v>0</v>
      </c>
      <c r="L9" s="6">
        <f>SUMIFS('YEARLY DATA'!D:D,'YEARLY DATA'!B:B,'YEARLY PRODUCTIVITY'!A9,'YEARLY DATA'!A:A,'YEARLY PRODUCTIVITY'!$L$1)</f>
        <v>0</v>
      </c>
      <c r="M9" s="6">
        <f>SUMIFS('YEARLY DATA'!D:D,'YEARLY DATA'!B:B,'YEARLY PRODUCTIVITY'!A9,'YEARLY DATA'!A:A,'YEARLY PRODUCTIVITY'!$M$1)</f>
        <v>0</v>
      </c>
      <c r="N9" s="6">
        <f>SUMIFS('YEARLY DATA'!D:D,'YEARLY DATA'!B:B,'YEARLY PRODUCTIVITY'!A9,'YEARLY DATA'!A:A,'YEARLY PRODUCTIVITY'!$N$1)</f>
        <v>0</v>
      </c>
      <c r="O9" s="6">
        <f t="shared" si="0"/>
        <v>1511124</v>
      </c>
      <c r="P9" s="8">
        <f t="shared" si="1"/>
        <v>0</v>
      </c>
      <c r="Q9" s="8">
        <f t="shared" si="2"/>
        <v>0</v>
      </c>
      <c r="R9" s="8">
        <f t="shared" si="3"/>
        <v>0</v>
      </c>
      <c r="S9" s="8">
        <f t="shared" si="4"/>
        <v>0</v>
      </c>
      <c r="T9" s="8">
        <f t="shared" si="5"/>
        <v>0</v>
      </c>
      <c r="U9" s="8">
        <f t="shared" si="6"/>
        <v>9.572E-2</v>
      </c>
      <c r="V9" s="8">
        <f t="shared" si="7"/>
        <v>0.33052959999999998</v>
      </c>
      <c r="W9" s="8">
        <f t="shared" si="8"/>
        <v>0.1782</v>
      </c>
      <c r="X9" s="8">
        <f t="shared" si="9"/>
        <v>0</v>
      </c>
      <c r="Y9" s="8">
        <f t="shared" si="10"/>
        <v>0</v>
      </c>
      <c r="Z9" s="8">
        <f t="shared" si="11"/>
        <v>0</v>
      </c>
      <c r="AA9" s="8">
        <f t="shared" si="12"/>
        <v>0</v>
      </c>
      <c r="AB9" s="8">
        <f t="shared" si="13"/>
        <v>7.5556200000000004E-2</v>
      </c>
      <c r="AC9" s="6">
        <f t="shared" si="14"/>
        <v>125927</v>
      </c>
      <c r="AD9" s="8">
        <f t="shared" si="15"/>
        <v>5.03708E-2</v>
      </c>
    </row>
    <row r="10" spans="1:30" x14ac:dyDescent="0.25">
      <c r="A10" s="1" t="s">
        <v>32</v>
      </c>
      <c r="B10" s="132">
        <v>2500000</v>
      </c>
      <c r="C10" s="6">
        <f>SUMIFS('YEARLY DATA'!D:D,'YEARLY DATA'!B:B,'YEARLY PRODUCTIVITY'!A10,'YEARLY DATA'!A:A,'YEARLY PRODUCTIVITY'!$C$1)</f>
        <v>1152000</v>
      </c>
      <c r="D10" s="6">
        <f>SUMIFS('YEARLY DATA'!D:D,'YEARLY DATA'!B:B,'YEARLY PRODUCTIVITY'!A10,'YEARLY DATA'!A:A,'YEARLY PRODUCTIVITY'!$D$1)</f>
        <v>2352000</v>
      </c>
      <c r="E10" s="6">
        <f>SUMIFS('YEARLY DATA'!D:D,'YEARLY DATA'!B:B,'YEARLY PRODUCTIVITY'!A10,'YEARLY DATA'!A:A,'YEARLY PRODUCTIVITY'!$E$1)</f>
        <v>2118874</v>
      </c>
      <c r="F10" s="6">
        <f>SUMIFS('YEARLY DATA'!D:D,'YEARLY DATA'!B:B,'YEARLY PRODUCTIVITY'!A10,'YEARLY DATA'!A:A,'YEARLY PRODUCTIVITY'!$F$1)</f>
        <v>1750000</v>
      </c>
      <c r="G10" s="6">
        <f>SUMIFS('YEARLY DATA'!D:D,'YEARLY DATA'!B:B,'YEARLY PRODUCTIVITY'!A10,'YEARLY DATA'!A:A,'YEARLY PRODUCTIVITY'!$G$1)</f>
        <v>3339500</v>
      </c>
      <c r="H10" s="6">
        <f>SUMIFS('YEARLY DATA'!D:D,'YEARLY DATA'!B:B,'YEARLY PRODUCTIVITY'!A10,'YEARLY DATA'!A:A,'YEARLY PRODUCTIVITY'!$H$1)</f>
        <v>1552000</v>
      </c>
      <c r="I10" s="6">
        <f>SUMIFS('YEARLY DATA'!D:D,'YEARLY DATA'!B:B,'YEARLY PRODUCTIVITY'!A10,'YEARLY DATA'!A:A,'YEARLY PRODUCTIVITY'!$I$1)</f>
        <v>2117000</v>
      </c>
      <c r="J10" s="6">
        <f>SUMIFS('YEARLY DATA'!D:D,'YEARLY DATA'!B:B,'YEARLY PRODUCTIVITY'!A10,'YEARLY DATA'!A:A,'YEARLY PRODUCTIVITY'!$J$1)</f>
        <v>1019900</v>
      </c>
      <c r="K10" s="6">
        <f>SUMIFS('YEARLY DATA'!D:D,'YEARLY DATA'!B:B,'YEARLY PRODUCTIVITY'!A10,'YEARLY DATA'!A:A,'YEARLY PRODUCTIVITY'!$K$1)</f>
        <v>738509</v>
      </c>
      <c r="L10" s="6">
        <f>SUMIFS('YEARLY DATA'!D:D,'YEARLY DATA'!B:B,'YEARLY PRODUCTIVITY'!A10,'YEARLY DATA'!A:A,'YEARLY PRODUCTIVITY'!$L$1)</f>
        <v>0</v>
      </c>
      <c r="M10" s="6">
        <f>SUMIFS('YEARLY DATA'!D:D,'YEARLY DATA'!B:B,'YEARLY PRODUCTIVITY'!A10,'YEARLY DATA'!A:A,'YEARLY PRODUCTIVITY'!$M$1)</f>
        <v>0</v>
      </c>
      <c r="N10" s="6">
        <f>SUMIFS('YEARLY DATA'!D:D,'YEARLY DATA'!B:B,'YEARLY PRODUCTIVITY'!A10,'YEARLY DATA'!A:A,'YEARLY PRODUCTIVITY'!$N$1)</f>
        <v>0</v>
      </c>
      <c r="O10" s="6">
        <f t="shared" si="0"/>
        <v>16139783</v>
      </c>
      <c r="P10" s="8">
        <f t="shared" si="1"/>
        <v>0.46079999999999999</v>
      </c>
      <c r="Q10" s="8">
        <f t="shared" si="2"/>
        <v>0.94079999999999997</v>
      </c>
      <c r="R10" s="8">
        <f t="shared" si="3"/>
        <v>0.84754960000000001</v>
      </c>
      <c r="S10" s="8">
        <f t="shared" si="4"/>
        <v>0.7</v>
      </c>
      <c r="T10" s="8">
        <f t="shared" si="5"/>
        <v>1.3358000000000001</v>
      </c>
      <c r="U10" s="8">
        <f t="shared" si="6"/>
        <v>0.62080000000000002</v>
      </c>
      <c r="V10" s="8">
        <f t="shared" si="7"/>
        <v>0.8468</v>
      </c>
      <c r="W10" s="8">
        <f t="shared" si="8"/>
        <v>0.40795999999999999</v>
      </c>
      <c r="X10" s="8">
        <f t="shared" si="9"/>
        <v>0.29540359999999999</v>
      </c>
      <c r="Y10" s="8">
        <f t="shared" si="10"/>
        <v>0</v>
      </c>
      <c r="Z10" s="8">
        <f t="shared" si="11"/>
        <v>0</v>
      </c>
      <c r="AA10" s="8">
        <f t="shared" si="12"/>
        <v>0</v>
      </c>
      <c r="AB10" s="8">
        <f t="shared" si="13"/>
        <v>0.80698915000000004</v>
      </c>
      <c r="AC10" s="6">
        <f t="shared" si="14"/>
        <v>1344981.9166666667</v>
      </c>
      <c r="AD10" s="8">
        <f t="shared" si="15"/>
        <v>0.53799276666666673</v>
      </c>
    </row>
    <row r="11" spans="1:30" x14ac:dyDescent="0.25">
      <c r="A11" s="1" t="s">
        <v>208</v>
      </c>
      <c r="B11" s="132">
        <v>2500000</v>
      </c>
      <c r="C11" s="6">
        <f>SUMIFS('YEARLY DATA'!D:D,'YEARLY DATA'!B:B,'YEARLY PRODUCTIVITY'!A11,'YEARLY DATA'!A:A,'YEARLY PRODUCTIVITY'!$C$1)</f>
        <v>288000</v>
      </c>
      <c r="D11" s="6">
        <f>SUMIFS('YEARLY DATA'!D:D,'YEARLY DATA'!B:B,'YEARLY PRODUCTIVITY'!A11,'YEARLY DATA'!A:A,'YEARLY PRODUCTIVITY'!$D$1)</f>
        <v>678633</v>
      </c>
      <c r="E11" s="6">
        <f>SUMIFS('YEARLY DATA'!D:D,'YEARLY DATA'!B:B,'YEARLY PRODUCTIVITY'!A11,'YEARLY DATA'!A:A,'YEARLY PRODUCTIVITY'!$E$1)</f>
        <v>2368500</v>
      </c>
      <c r="F11" s="6">
        <f>SUMIFS('YEARLY DATA'!D:D,'YEARLY DATA'!B:B,'YEARLY PRODUCTIVITY'!A11,'YEARLY DATA'!A:A,'YEARLY PRODUCTIVITY'!$F$1)</f>
        <v>1380646</v>
      </c>
      <c r="G11" s="6">
        <f>SUMIFS('YEARLY DATA'!D:D,'YEARLY DATA'!B:B,'YEARLY PRODUCTIVITY'!A11,'YEARLY DATA'!A:A,'YEARLY PRODUCTIVITY'!$G$1)</f>
        <v>991302</v>
      </c>
      <c r="H11" s="6">
        <f>SUMIFS('YEARLY DATA'!D:D,'YEARLY DATA'!B:B,'YEARLY PRODUCTIVITY'!A11,'YEARLY DATA'!A:A,'YEARLY PRODUCTIVITY'!$H$1)</f>
        <v>317100</v>
      </c>
      <c r="I11" s="6">
        <f>SUMIFS('YEARLY DATA'!D:D,'YEARLY DATA'!B:B,'YEARLY PRODUCTIVITY'!A11,'YEARLY DATA'!A:A,'YEARLY PRODUCTIVITY'!$I$1)</f>
        <v>855250</v>
      </c>
      <c r="J11" s="6">
        <f>SUMIFS('YEARLY DATA'!D:D,'YEARLY DATA'!B:B,'YEARLY PRODUCTIVITY'!A11,'YEARLY DATA'!A:A,'YEARLY PRODUCTIVITY'!$J$1)</f>
        <v>829000</v>
      </c>
      <c r="K11" s="6">
        <f>SUMIFS('YEARLY DATA'!D:D,'YEARLY DATA'!B:B,'YEARLY PRODUCTIVITY'!A11,'YEARLY DATA'!A:A,'YEARLY PRODUCTIVITY'!$K$1)</f>
        <v>0</v>
      </c>
      <c r="L11" s="6">
        <f>SUMIFS('YEARLY DATA'!D:D,'YEARLY DATA'!B:B,'YEARLY PRODUCTIVITY'!A11,'YEARLY DATA'!A:A,'YEARLY PRODUCTIVITY'!$L$1)</f>
        <v>0</v>
      </c>
      <c r="M11" s="6">
        <f>SUMIFS('YEARLY DATA'!D:D,'YEARLY DATA'!B:B,'YEARLY PRODUCTIVITY'!A11,'YEARLY DATA'!A:A,'YEARLY PRODUCTIVITY'!$M$1)</f>
        <v>0</v>
      </c>
      <c r="N11" s="6">
        <f>SUMIFS('YEARLY DATA'!D:D,'YEARLY DATA'!B:B,'YEARLY PRODUCTIVITY'!A11,'YEARLY DATA'!A:A,'YEARLY PRODUCTIVITY'!$N$1)</f>
        <v>0</v>
      </c>
      <c r="O11" s="6">
        <f t="shared" si="0"/>
        <v>7708431</v>
      </c>
      <c r="P11" s="8">
        <f t="shared" si="1"/>
        <v>0.1152</v>
      </c>
      <c r="Q11" s="8">
        <f t="shared" si="2"/>
        <v>0.27145320000000001</v>
      </c>
      <c r="R11" s="8">
        <f t="shared" si="3"/>
        <v>0.94740000000000002</v>
      </c>
      <c r="S11" s="8">
        <f t="shared" si="4"/>
        <v>0.55225840000000004</v>
      </c>
      <c r="T11" s="8">
        <f t="shared" si="5"/>
        <v>0.39652080000000001</v>
      </c>
      <c r="U11" s="8">
        <f t="shared" si="6"/>
        <v>0.12684000000000001</v>
      </c>
      <c r="V11" s="8">
        <f t="shared" si="7"/>
        <v>0.34210000000000002</v>
      </c>
      <c r="W11" s="8">
        <f t="shared" si="8"/>
        <v>0.33160000000000001</v>
      </c>
      <c r="X11" s="8">
        <f t="shared" si="9"/>
        <v>0</v>
      </c>
      <c r="Y11" s="8">
        <f t="shared" si="10"/>
        <v>0</v>
      </c>
      <c r="Z11" s="8">
        <f t="shared" si="11"/>
        <v>0</v>
      </c>
      <c r="AA11" s="8">
        <f t="shared" si="12"/>
        <v>0</v>
      </c>
      <c r="AB11" s="8">
        <f t="shared" si="13"/>
        <v>0.38542155</v>
      </c>
      <c r="AC11" s="6">
        <f t="shared" si="14"/>
        <v>642369.25</v>
      </c>
      <c r="AD11" s="8">
        <f t="shared" si="15"/>
        <v>0.2569477</v>
      </c>
    </row>
    <row r="12" spans="1:30" x14ac:dyDescent="0.25">
      <c r="A12" s="1" t="s">
        <v>14</v>
      </c>
      <c r="B12" s="132">
        <v>2000000</v>
      </c>
      <c r="C12" s="6">
        <f>SUMIFS('YEARLY DATA'!D:D,'YEARLY DATA'!B:B,'YEARLY PRODUCTIVITY'!A12,'YEARLY DATA'!A:A,'YEARLY PRODUCTIVITY'!$C$1)</f>
        <v>1678000</v>
      </c>
      <c r="D12" s="6">
        <f>SUMIFS('YEARLY DATA'!D:D,'YEARLY DATA'!B:B,'YEARLY PRODUCTIVITY'!A12,'YEARLY DATA'!A:A,'YEARLY PRODUCTIVITY'!$D$1)</f>
        <v>3032000</v>
      </c>
      <c r="E12" s="6">
        <f>SUMIFS('YEARLY DATA'!D:D,'YEARLY DATA'!B:B,'YEARLY PRODUCTIVITY'!A12,'YEARLY DATA'!A:A,'YEARLY PRODUCTIVITY'!$E$1)</f>
        <v>2531000</v>
      </c>
      <c r="F12" s="6">
        <f>SUMIFS('YEARLY DATA'!D:D,'YEARLY DATA'!B:B,'YEARLY PRODUCTIVITY'!A12,'YEARLY DATA'!A:A,'YEARLY PRODUCTIVITY'!$F$1)</f>
        <v>700000</v>
      </c>
      <c r="G12" s="6">
        <f>SUMIFS('YEARLY DATA'!D:D,'YEARLY DATA'!B:B,'YEARLY PRODUCTIVITY'!A12,'YEARLY DATA'!A:A,'YEARLY PRODUCTIVITY'!$G$1)</f>
        <v>1170000</v>
      </c>
      <c r="H12" s="6">
        <f>SUMIFS('YEARLY DATA'!D:D,'YEARLY DATA'!B:B,'YEARLY PRODUCTIVITY'!A12,'YEARLY DATA'!A:A,'YEARLY PRODUCTIVITY'!$H$1)</f>
        <v>5270000</v>
      </c>
      <c r="I12" s="6">
        <f>SUMIFS('YEARLY DATA'!D:D,'YEARLY DATA'!B:B,'YEARLY PRODUCTIVITY'!A12,'YEARLY DATA'!A:A,'YEARLY PRODUCTIVITY'!$I$1)</f>
        <v>2497667</v>
      </c>
      <c r="J12" s="6">
        <f>SUMIFS('YEARLY DATA'!D:D,'YEARLY DATA'!B:B,'YEARLY PRODUCTIVITY'!A12,'YEARLY DATA'!A:A,'YEARLY PRODUCTIVITY'!$J$1)</f>
        <v>3690000</v>
      </c>
      <c r="K12" s="6">
        <f>SUMIFS('YEARLY DATA'!D:D,'YEARLY DATA'!B:B,'YEARLY PRODUCTIVITY'!A12,'YEARLY DATA'!A:A,'YEARLY PRODUCTIVITY'!$K$1)</f>
        <v>435000</v>
      </c>
      <c r="L12" s="6">
        <f>SUMIFS('YEARLY DATA'!D:D,'YEARLY DATA'!B:B,'YEARLY PRODUCTIVITY'!A12,'YEARLY DATA'!A:A,'YEARLY PRODUCTIVITY'!$L$1)</f>
        <v>0</v>
      </c>
      <c r="M12" s="6">
        <f>SUMIFS('YEARLY DATA'!D:D,'YEARLY DATA'!B:B,'YEARLY PRODUCTIVITY'!A12,'YEARLY DATA'!A:A,'YEARLY PRODUCTIVITY'!$M$1)</f>
        <v>0</v>
      </c>
      <c r="N12" s="6">
        <f>SUMIFS('YEARLY DATA'!D:D,'YEARLY DATA'!B:B,'YEARLY PRODUCTIVITY'!A12,'YEARLY DATA'!A:A,'YEARLY PRODUCTIVITY'!$N$1)</f>
        <v>0</v>
      </c>
      <c r="O12" s="6">
        <f t="shared" si="0"/>
        <v>21003667</v>
      </c>
      <c r="P12" s="8">
        <f t="shared" si="1"/>
        <v>0.83899999999999997</v>
      </c>
      <c r="Q12" s="8">
        <f t="shared" si="2"/>
        <v>1.516</v>
      </c>
      <c r="R12" s="8">
        <f t="shared" si="3"/>
        <v>1.2655000000000001</v>
      </c>
      <c r="S12" s="8">
        <f t="shared" si="4"/>
        <v>0.35</v>
      </c>
      <c r="T12" s="8">
        <f t="shared" si="5"/>
        <v>0.58499999999999996</v>
      </c>
      <c r="U12" s="8">
        <f t="shared" si="6"/>
        <v>2.6349999999999998</v>
      </c>
      <c r="V12" s="8">
        <f t="shared" si="7"/>
        <v>1.2488334999999999</v>
      </c>
      <c r="W12" s="8">
        <f t="shared" si="8"/>
        <v>1.845</v>
      </c>
      <c r="X12" s="8">
        <f t="shared" si="9"/>
        <v>0.2175</v>
      </c>
      <c r="Y12" s="8">
        <f t="shared" si="10"/>
        <v>0</v>
      </c>
      <c r="Z12" s="8">
        <f t="shared" si="11"/>
        <v>0</v>
      </c>
      <c r="AA12" s="8">
        <f t="shared" si="12"/>
        <v>0</v>
      </c>
      <c r="AB12" s="8">
        <f t="shared" si="13"/>
        <v>1.3127291875</v>
      </c>
      <c r="AC12" s="6">
        <f t="shared" si="14"/>
        <v>1750305.5833333333</v>
      </c>
      <c r="AD12" s="8">
        <f t="shared" si="15"/>
        <v>0.8751527916666666</v>
      </c>
    </row>
    <row r="13" spans="1:30" x14ac:dyDescent="0.25">
      <c r="A13" s="5" t="s">
        <v>618</v>
      </c>
      <c r="B13" s="132">
        <v>2500000</v>
      </c>
      <c r="C13" s="6">
        <f>SUMIFS('YEARLY DATA'!D:D,'YEARLY DATA'!B:B,'YEARLY PRODUCTIVITY'!A13,'YEARLY DATA'!A:A,'YEARLY PRODUCTIVITY'!$C$1)</f>
        <v>0</v>
      </c>
      <c r="D13" s="6">
        <f>SUMIFS('YEARLY DATA'!D:D,'YEARLY DATA'!B:B,'YEARLY PRODUCTIVITY'!A13,'YEARLY DATA'!A:A,'YEARLY PRODUCTIVITY'!$D$1)</f>
        <v>0</v>
      </c>
      <c r="E13" s="6">
        <f>SUMIFS('YEARLY DATA'!D:D,'YEARLY DATA'!B:B,'YEARLY PRODUCTIVITY'!A13,'YEARLY DATA'!A:A,'YEARLY PRODUCTIVITY'!$E$1)</f>
        <v>0</v>
      </c>
      <c r="F13" s="6">
        <f>SUMIFS('YEARLY DATA'!D:D,'YEARLY DATA'!B:B,'YEARLY PRODUCTIVITY'!A13,'YEARLY DATA'!A:A,'YEARLY PRODUCTIVITY'!$F$1)</f>
        <v>0</v>
      </c>
      <c r="G13" s="6">
        <f>SUMIFS('YEARLY DATA'!D:D,'YEARLY DATA'!B:B,'YEARLY PRODUCTIVITY'!A13,'YEARLY DATA'!A:A,'YEARLY PRODUCTIVITY'!$G$1)</f>
        <v>0</v>
      </c>
      <c r="H13" s="6">
        <f>SUMIFS('YEARLY DATA'!D:D,'YEARLY DATA'!B:B,'YEARLY PRODUCTIVITY'!A13,'YEARLY DATA'!A:A,'YEARLY PRODUCTIVITY'!$H$1)</f>
        <v>1291800</v>
      </c>
      <c r="I13" s="6">
        <f>SUMIFS('YEARLY DATA'!D:D,'YEARLY DATA'!B:B,'YEARLY PRODUCTIVITY'!A13,'YEARLY DATA'!A:A,'YEARLY PRODUCTIVITY'!$I$1)</f>
        <v>1227300</v>
      </c>
      <c r="J13" s="6">
        <f>SUMIFS('YEARLY DATA'!D:D,'YEARLY DATA'!B:B,'YEARLY PRODUCTIVITY'!A13,'YEARLY DATA'!A:A,'YEARLY PRODUCTIVITY'!$J$1)</f>
        <v>300000</v>
      </c>
      <c r="K13" s="6">
        <f>SUMIFS('YEARLY DATA'!D:D,'YEARLY DATA'!B:B,'YEARLY PRODUCTIVITY'!A13,'YEARLY DATA'!A:A,'YEARLY PRODUCTIVITY'!$K$1)</f>
        <v>0</v>
      </c>
      <c r="L13" s="6">
        <f>SUMIFS('YEARLY DATA'!D:D,'YEARLY DATA'!B:B,'YEARLY PRODUCTIVITY'!A13,'YEARLY DATA'!A:A,'YEARLY PRODUCTIVITY'!$L$1)</f>
        <v>0</v>
      </c>
      <c r="M13" s="6">
        <f>SUMIFS('YEARLY DATA'!D:D,'YEARLY DATA'!B:B,'YEARLY PRODUCTIVITY'!A13,'YEARLY DATA'!A:A,'YEARLY PRODUCTIVITY'!$M$1)</f>
        <v>0</v>
      </c>
      <c r="N13" s="6">
        <f>SUMIFS('YEARLY DATA'!D:D,'YEARLY DATA'!B:B,'YEARLY PRODUCTIVITY'!A13,'YEARLY DATA'!A:A,'YEARLY PRODUCTIVITY'!$N$1)</f>
        <v>0</v>
      </c>
      <c r="O13" s="6">
        <f t="shared" ref="O13:O16" si="16">SUM(C13:M13)</f>
        <v>2819100</v>
      </c>
      <c r="P13" s="8">
        <f t="shared" ref="P13:P16" si="17">C13/B13</f>
        <v>0</v>
      </c>
      <c r="Q13" s="8">
        <f t="shared" ref="Q13:Q16" si="18">D13/B13</f>
        <v>0</v>
      </c>
      <c r="R13" s="8">
        <f t="shared" ref="R13:R16" si="19">E13/B13</f>
        <v>0</v>
      </c>
      <c r="S13" s="8">
        <f t="shared" ref="S13:S16" si="20">F13/B13</f>
        <v>0</v>
      </c>
      <c r="T13" s="8">
        <f t="shared" ref="T13:T16" si="21">G13/B13</f>
        <v>0</v>
      </c>
      <c r="U13" s="8">
        <f t="shared" ref="U13:U16" si="22">H13/B13</f>
        <v>0.51671999999999996</v>
      </c>
      <c r="V13" s="8">
        <f t="shared" ref="V13:V16" si="23">I13/B13</f>
        <v>0.49092000000000002</v>
      </c>
      <c r="W13" s="8">
        <f t="shared" ref="W13:W16" si="24">J13/B13</f>
        <v>0.12</v>
      </c>
      <c r="X13" s="8">
        <f t="shared" ref="X13:X16" si="25">K13/B13</f>
        <v>0</v>
      </c>
      <c r="Y13" s="8">
        <f t="shared" ref="Y13:Y16" si="26">L13/B13</f>
        <v>0</v>
      </c>
      <c r="Z13" s="8">
        <f t="shared" ref="Z13:Z16" si="27">M13/B13</f>
        <v>0</v>
      </c>
      <c r="AA13" s="8">
        <f t="shared" ref="AA13:AA16" si="28">N13/B13</f>
        <v>0</v>
      </c>
      <c r="AB13" s="8">
        <f t="shared" ref="AB13:AB16" si="29">O13/(B13*8)</f>
        <v>0.140955</v>
      </c>
      <c r="AC13" s="6">
        <f t="shared" ref="AC13:AC16" si="30">O13/COUNTA(C13:N13)</f>
        <v>234925</v>
      </c>
      <c r="AD13" s="8">
        <f t="shared" ref="AD13:AD16" si="31">AC13/B13</f>
        <v>9.3969999999999998E-2</v>
      </c>
    </row>
    <row r="14" spans="1:30" x14ac:dyDescent="0.25">
      <c r="A14" s="1" t="s">
        <v>62</v>
      </c>
      <c r="B14" s="132">
        <v>2500000</v>
      </c>
      <c r="C14" s="6">
        <f>SUMIFS('YEARLY DATA'!D:D,'YEARLY DATA'!B:B,'YEARLY PRODUCTIVITY'!A14,'YEARLY DATA'!A:A,'YEARLY PRODUCTIVITY'!$C$1)</f>
        <v>100063</v>
      </c>
      <c r="D14" s="6">
        <f>SUMIFS('YEARLY DATA'!D:D,'YEARLY DATA'!B:B,'YEARLY PRODUCTIVITY'!A14,'YEARLY DATA'!A:A,'YEARLY PRODUCTIVITY'!$D$1)</f>
        <v>456771</v>
      </c>
      <c r="E14" s="6">
        <f>SUMIFS('YEARLY DATA'!D:D,'YEARLY DATA'!B:B,'YEARLY PRODUCTIVITY'!A14,'YEARLY DATA'!A:A,'YEARLY PRODUCTIVITY'!$E$1)</f>
        <v>200000</v>
      </c>
      <c r="F14" s="6">
        <f>SUMIFS('YEARLY DATA'!D:D,'YEARLY DATA'!B:B,'YEARLY PRODUCTIVITY'!A14,'YEARLY DATA'!A:A,'YEARLY PRODUCTIVITY'!$F$1)</f>
        <v>0</v>
      </c>
      <c r="G14" s="6">
        <f>SUMIFS('YEARLY DATA'!D:D,'YEARLY DATA'!B:B,'YEARLY PRODUCTIVITY'!A14,'YEARLY DATA'!A:A,'YEARLY PRODUCTIVITY'!$G$1)</f>
        <v>0</v>
      </c>
      <c r="H14" s="6">
        <f>SUMIFS('YEARLY DATA'!D:D,'YEARLY DATA'!B:B,'YEARLY PRODUCTIVITY'!A14,'YEARLY DATA'!A:A,'YEARLY PRODUCTIVITY'!$H$1)</f>
        <v>0</v>
      </c>
      <c r="I14" s="6">
        <f>SUMIFS('YEARLY DATA'!D:D,'YEARLY DATA'!B:B,'YEARLY PRODUCTIVITY'!A14,'YEARLY DATA'!A:A,'YEARLY PRODUCTIVITY'!$I$1)</f>
        <v>0</v>
      </c>
      <c r="J14" s="6">
        <f>SUMIFS('YEARLY DATA'!D:D,'YEARLY DATA'!B:B,'YEARLY PRODUCTIVITY'!A14,'YEARLY DATA'!A:A,'YEARLY PRODUCTIVITY'!$J$1)</f>
        <v>0</v>
      </c>
      <c r="K14" s="6">
        <f>SUMIFS('YEARLY DATA'!D:D,'YEARLY DATA'!B:B,'YEARLY PRODUCTIVITY'!A14,'YEARLY DATA'!A:A,'YEARLY PRODUCTIVITY'!$K$1)</f>
        <v>0</v>
      </c>
      <c r="L14" s="6">
        <f>SUMIFS('YEARLY DATA'!D:D,'YEARLY DATA'!B:B,'YEARLY PRODUCTIVITY'!A14,'YEARLY DATA'!A:A,'YEARLY PRODUCTIVITY'!$L$1)</f>
        <v>0</v>
      </c>
      <c r="M14" s="6">
        <f>SUMIFS('YEARLY DATA'!D:D,'YEARLY DATA'!B:B,'YEARLY PRODUCTIVITY'!A14,'YEARLY DATA'!A:A,'YEARLY PRODUCTIVITY'!$M$1)</f>
        <v>0</v>
      </c>
      <c r="N14" s="6">
        <f>SUMIFS('YEARLY DATA'!D:D,'YEARLY DATA'!B:B,'YEARLY PRODUCTIVITY'!A14,'YEARLY DATA'!A:A,'YEARLY PRODUCTIVITY'!$N$1)</f>
        <v>0</v>
      </c>
      <c r="O14" s="6">
        <f t="shared" si="16"/>
        <v>756834</v>
      </c>
      <c r="P14" s="8">
        <f t="shared" si="17"/>
        <v>4.0025199999999997E-2</v>
      </c>
      <c r="Q14" s="8">
        <f t="shared" si="18"/>
        <v>0.18270839999999999</v>
      </c>
      <c r="R14" s="8">
        <f t="shared" si="19"/>
        <v>0.08</v>
      </c>
      <c r="S14" s="8">
        <f t="shared" si="20"/>
        <v>0</v>
      </c>
      <c r="T14" s="8">
        <f t="shared" si="21"/>
        <v>0</v>
      </c>
      <c r="U14" s="8">
        <f t="shared" si="22"/>
        <v>0</v>
      </c>
      <c r="V14" s="8">
        <f t="shared" si="23"/>
        <v>0</v>
      </c>
      <c r="W14" s="8">
        <f t="shared" si="24"/>
        <v>0</v>
      </c>
      <c r="X14" s="8">
        <f t="shared" si="25"/>
        <v>0</v>
      </c>
      <c r="Y14" s="8">
        <f t="shared" si="26"/>
        <v>0</v>
      </c>
      <c r="Z14" s="8">
        <f t="shared" si="27"/>
        <v>0</v>
      </c>
      <c r="AA14" s="8">
        <f t="shared" si="28"/>
        <v>0</v>
      </c>
      <c r="AB14" s="8">
        <f t="shared" si="29"/>
        <v>3.7841699999999999E-2</v>
      </c>
      <c r="AC14" s="6">
        <f t="shared" si="30"/>
        <v>63069.5</v>
      </c>
      <c r="AD14" s="8">
        <f t="shared" si="31"/>
        <v>2.5227800000000002E-2</v>
      </c>
    </row>
    <row r="15" spans="1:30" x14ac:dyDescent="0.25">
      <c r="A15" s="1" t="s">
        <v>173</v>
      </c>
      <c r="B15" s="132">
        <v>2500000</v>
      </c>
      <c r="C15" s="6">
        <f>SUMIFS('YEARLY DATA'!D:D,'YEARLY DATA'!B:B,'YEARLY PRODUCTIVITY'!A15,'YEARLY DATA'!A:A,'YEARLY PRODUCTIVITY'!$C$1)</f>
        <v>2352000</v>
      </c>
      <c r="D15" s="6">
        <f>SUMIFS('YEARLY DATA'!D:D,'YEARLY DATA'!B:B,'YEARLY PRODUCTIVITY'!A15,'YEARLY DATA'!A:A,'YEARLY PRODUCTIVITY'!$D$1)</f>
        <v>1013139</v>
      </c>
      <c r="E15" s="6">
        <f>SUMIFS('YEARLY DATA'!D:D,'YEARLY DATA'!B:B,'YEARLY PRODUCTIVITY'!A15,'YEARLY DATA'!A:A,'YEARLY PRODUCTIVITY'!$E$1)</f>
        <v>3032271</v>
      </c>
      <c r="F15" s="6">
        <f>SUMIFS('YEARLY DATA'!D:D,'YEARLY DATA'!B:B,'YEARLY PRODUCTIVITY'!A15,'YEARLY DATA'!A:A,'YEARLY PRODUCTIVITY'!$F$1)</f>
        <v>1442000</v>
      </c>
      <c r="G15" s="6">
        <f>SUMIFS('YEARLY DATA'!D:D,'YEARLY DATA'!B:B,'YEARLY PRODUCTIVITY'!A15,'YEARLY DATA'!A:A,'YEARLY PRODUCTIVITY'!$G$1)</f>
        <v>740750</v>
      </c>
      <c r="H15" s="6">
        <f>SUMIFS('YEARLY DATA'!D:D,'YEARLY DATA'!B:B,'YEARLY PRODUCTIVITY'!A15,'YEARLY DATA'!A:A,'YEARLY PRODUCTIVITY'!$H$1)</f>
        <v>1112000</v>
      </c>
      <c r="I15" s="6">
        <f>SUMIFS('YEARLY DATA'!D:D,'YEARLY DATA'!B:B,'YEARLY PRODUCTIVITY'!A15,'YEARLY DATA'!A:A,'YEARLY PRODUCTIVITY'!$I$1)</f>
        <v>0</v>
      </c>
      <c r="J15" s="6">
        <f>SUMIFS('YEARLY DATA'!D:D,'YEARLY DATA'!B:B,'YEARLY PRODUCTIVITY'!A15,'YEARLY DATA'!A:A,'YEARLY PRODUCTIVITY'!$J$1)</f>
        <v>0</v>
      </c>
      <c r="K15" s="6">
        <f>SUMIFS('YEARLY DATA'!D:D,'YEARLY DATA'!B:B,'YEARLY PRODUCTIVITY'!A15,'YEARLY DATA'!A:A,'YEARLY PRODUCTIVITY'!$K$1)</f>
        <v>0</v>
      </c>
      <c r="L15" s="6">
        <f>SUMIFS('YEARLY DATA'!D:D,'YEARLY DATA'!B:B,'YEARLY PRODUCTIVITY'!A15,'YEARLY DATA'!A:A,'YEARLY PRODUCTIVITY'!$L$1)</f>
        <v>0</v>
      </c>
      <c r="M15" s="6">
        <f>SUMIFS('YEARLY DATA'!D:D,'YEARLY DATA'!B:B,'YEARLY PRODUCTIVITY'!A15,'YEARLY DATA'!A:A,'YEARLY PRODUCTIVITY'!$M$1)</f>
        <v>0</v>
      </c>
      <c r="N15" s="6">
        <f>SUMIFS('YEARLY DATA'!D:D,'YEARLY DATA'!B:B,'YEARLY PRODUCTIVITY'!A15,'YEARLY DATA'!A:A,'YEARLY PRODUCTIVITY'!$N$1)</f>
        <v>0</v>
      </c>
      <c r="O15" s="6">
        <f t="shared" si="16"/>
        <v>9692160</v>
      </c>
      <c r="P15" s="8">
        <f t="shared" si="17"/>
        <v>0.94079999999999997</v>
      </c>
      <c r="Q15" s="8">
        <f t="shared" si="18"/>
        <v>0.40525559999999999</v>
      </c>
      <c r="R15" s="8">
        <f t="shared" si="19"/>
        <v>1.2129084000000001</v>
      </c>
      <c r="S15" s="8">
        <f t="shared" si="20"/>
        <v>0.57679999999999998</v>
      </c>
      <c r="T15" s="8">
        <f t="shared" si="21"/>
        <v>0.29630000000000001</v>
      </c>
      <c r="U15" s="8">
        <f t="shared" si="22"/>
        <v>0.44479999999999997</v>
      </c>
      <c r="V15" s="8">
        <f t="shared" si="23"/>
        <v>0</v>
      </c>
      <c r="W15" s="8">
        <f t="shared" si="24"/>
        <v>0</v>
      </c>
      <c r="X15" s="8">
        <f t="shared" si="25"/>
        <v>0</v>
      </c>
      <c r="Y15" s="8">
        <f t="shared" si="26"/>
        <v>0</v>
      </c>
      <c r="Z15" s="8">
        <f t="shared" si="27"/>
        <v>0</v>
      </c>
      <c r="AA15" s="8">
        <f t="shared" si="28"/>
        <v>0</v>
      </c>
      <c r="AB15" s="8">
        <f t="shared" si="29"/>
        <v>0.48460799999999998</v>
      </c>
      <c r="AC15" s="6">
        <f t="shared" si="30"/>
        <v>807680</v>
      </c>
      <c r="AD15" s="8">
        <f t="shared" si="31"/>
        <v>0.32307200000000003</v>
      </c>
    </row>
    <row r="16" spans="1:30" x14ac:dyDescent="0.25">
      <c r="A16" s="1" t="s">
        <v>212</v>
      </c>
      <c r="B16" s="132">
        <v>2500000</v>
      </c>
      <c r="C16" s="6">
        <f>SUMIFS('YEARLY DATA'!D:D,'YEARLY DATA'!B:B,'YEARLY PRODUCTIVITY'!A16,'YEARLY DATA'!A:A,'YEARLY PRODUCTIVITY'!$C$1)</f>
        <v>372492</v>
      </c>
      <c r="D16" s="6">
        <f>SUMIFS('YEARLY DATA'!D:D,'YEARLY DATA'!B:B,'YEARLY PRODUCTIVITY'!A16,'YEARLY DATA'!A:A,'YEARLY PRODUCTIVITY'!$D$1)</f>
        <v>0</v>
      </c>
      <c r="E16" s="6">
        <f>SUMIFS('YEARLY DATA'!D:D,'YEARLY DATA'!B:B,'YEARLY PRODUCTIVITY'!A16,'YEARLY DATA'!A:A,'YEARLY PRODUCTIVITY'!$E$1)</f>
        <v>0</v>
      </c>
      <c r="F16" s="6">
        <f>SUMIFS('YEARLY DATA'!D:D,'YEARLY DATA'!B:B,'YEARLY PRODUCTIVITY'!A16,'YEARLY DATA'!A:A,'YEARLY PRODUCTIVITY'!$F$1)</f>
        <v>0</v>
      </c>
      <c r="G16" s="6">
        <f>SUMIFS('YEARLY DATA'!D:D,'YEARLY DATA'!B:B,'YEARLY PRODUCTIVITY'!A16,'YEARLY DATA'!A:A,'YEARLY PRODUCTIVITY'!$G$1)</f>
        <v>0</v>
      </c>
      <c r="H16" s="6">
        <f>SUMIFS('YEARLY DATA'!D:D,'YEARLY DATA'!B:B,'YEARLY PRODUCTIVITY'!A16,'YEARLY DATA'!A:A,'YEARLY PRODUCTIVITY'!$H$1)</f>
        <v>0</v>
      </c>
      <c r="I16" s="6">
        <f>SUMIFS('YEARLY DATA'!D:D,'YEARLY DATA'!B:B,'YEARLY PRODUCTIVITY'!A16,'YEARLY DATA'!A:A,'YEARLY PRODUCTIVITY'!$I$1)</f>
        <v>0</v>
      </c>
      <c r="J16" s="6">
        <f>SUMIFS('YEARLY DATA'!D:D,'YEARLY DATA'!B:B,'YEARLY PRODUCTIVITY'!A16,'YEARLY DATA'!A:A,'YEARLY PRODUCTIVITY'!$J$1)</f>
        <v>0</v>
      </c>
      <c r="K16" s="6">
        <f>SUMIFS('YEARLY DATA'!D:D,'YEARLY DATA'!B:B,'YEARLY PRODUCTIVITY'!A16,'YEARLY DATA'!A:A,'YEARLY PRODUCTIVITY'!$K$1)</f>
        <v>0</v>
      </c>
      <c r="L16" s="6">
        <f>SUMIFS('YEARLY DATA'!D:D,'YEARLY DATA'!B:B,'YEARLY PRODUCTIVITY'!A16,'YEARLY DATA'!A:A,'YEARLY PRODUCTIVITY'!$L$1)</f>
        <v>0</v>
      </c>
      <c r="M16" s="6">
        <f>SUMIFS('YEARLY DATA'!D:D,'YEARLY DATA'!B:B,'YEARLY PRODUCTIVITY'!A16,'YEARLY DATA'!A:A,'YEARLY PRODUCTIVITY'!$M$1)</f>
        <v>0</v>
      </c>
      <c r="N16" s="6">
        <f>SUMIFS('YEARLY DATA'!D:D,'YEARLY DATA'!B:B,'YEARLY PRODUCTIVITY'!A16,'YEARLY DATA'!A:A,'YEARLY PRODUCTIVITY'!$N$1)</f>
        <v>0</v>
      </c>
      <c r="O16" s="6">
        <f t="shared" si="16"/>
        <v>372492</v>
      </c>
      <c r="P16" s="8">
        <f t="shared" si="17"/>
        <v>0.14899680000000001</v>
      </c>
      <c r="Q16" s="8">
        <f t="shared" si="18"/>
        <v>0</v>
      </c>
      <c r="R16" s="8">
        <f t="shared" si="19"/>
        <v>0</v>
      </c>
      <c r="S16" s="8">
        <f t="shared" si="20"/>
        <v>0</v>
      </c>
      <c r="T16" s="8">
        <f t="shared" si="21"/>
        <v>0</v>
      </c>
      <c r="U16" s="8">
        <f t="shared" si="22"/>
        <v>0</v>
      </c>
      <c r="V16" s="8">
        <f t="shared" si="23"/>
        <v>0</v>
      </c>
      <c r="W16" s="8">
        <f t="shared" si="24"/>
        <v>0</v>
      </c>
      <c r="X16" s="8">
        <f t="shared" si="25"/>
        <v>0</v>
      </c>
      <c r="Y16" s="8">
        <f t="shared" si="26"/>
        <v>0</v>
      </c>
      <c r="Z16" s="8">
        <f t="shared" si="27"/>
        <v>0</v>
      </c>
      <c r="AA16" s="8">
        <f t="shared" si="28"/>
        <v>0</v>
      </c>
      <c r="AB16" s="8">
        <f t="shared" si="29"/>
        <v>1.8624600000000002E-2</v>
      </c>
      <c r="AC16" s="6">
        <f t="shared" si="30"/>
        <v>31041</v>
      </c>
      <c r="AD16" s="8">
        <f t="shared" si="31"/>
        <v>1.2416399999999999E-2</v>
      </c>
    </row>
    <row r="17" spans="1:30" x14ac:dyDescent="0.25">
      <c r="A17" s="1" t="s">
        <v>359</v>
      </c>
      <c r="B17" s="132">
        <v>2500000</v>
      </c>
      <c r="C17" s="6">
        <f>SUMIFS('YEARLY DATA'!D:D,'YEARLY DATA'!B:B,'YEARLY PRODUCTIVITY'!A17,'YEARLY DATA'!A:A,'YEARLY PRODUCTIVITY'!$C$1)</f>
        <v>0</v>
      </c>
      <c r="D17" s="6">
        <f>SUMIFS('YEARLY DATA'!D:D,'YEARLY DATA'!B:B,'YEARLY PRODUCTIVITY'!A17,'YEARLY DATA'!A:A,'YEARLY PRODUCTIVITY'!$D$1)</f>
        <v>0</v>
      </c>
      <c r="E17" s="6">
        <f>SUMIFS('YEARLY DATA'!D:D,'YEARLY DATA'!B:B,'YEARLY PRODUCTIVITY'!A17,'YEARLY DATA'!A:A,'YEARLY PRODUCTIVITY'!$E$1)</f>
        <v>896303</v>
      </c>
      <c r="F17" s="6">
        <f>SUMIFS('YEARLY DATA'!D:D,'YEARLY DATA'!B:B,'YEARLY PRODUCTIVITY'!A17,'YEARLY DATA'!A:A,'YEARLY PRODUCTIVITY'!$F$1)</f>
        <v>243053</v>
      </c>
      <c r="G17" s="6">
        <f>SUMIFS('YEARLY DATA'!D:D,'YEARLY DATA'!B:B,'YEARLY PRODUCTIVITY'!A17,'YEARLY DATA'!A:A,'YEARLY PRODUCTIVITY'!$G$1)</f>
        <v>463000</v>
      </c>
      <c r="H17" s="6">
        <f>SUMIFS('YEARLY DATA'!D:D,'YEARLY DATA'!B:B,'YEARLY PRODUCTIVITY'!A17,'YEARLY DATA'!A:A,'YEARLY PRODUCTIVITY'!$H$1)</f>
        <v>1531100</v>
      </c>
      <c r="I17" s="6">
        <f>SUMIFS('YEARLY DATA'!D:D,'YEARLY DATA'!B:B,'YEARLY PRODUCTIVITY'!A17,'YEARLY DATA'!A:A,'YEARLY PRODUCTIVITY'!$I$1)</f>
        <v>1800000</v>
      </c>
      <c r="J17" s="6">
        <f>SUMIFS('YEARLY DATA'!D:D,'YEARLY DATA'!B:B,'YEARLY PRODUCTIVITY'!A17,'YEARLY DATA'!A:A,'YEARLY PRODUCTIVITY'!$J$1)</f>
        <v>607500</v>
      </c>
      <c r="K17" s="6">
        <f>SUMIFS('YEARLY DATA'!D:D,'YEARLY DATA'!B:B,'YEARLY PRODUCTIVITY'!A17,'YEARLY DATA'!A:A,'YEARLY PRODUCTIVITY'!$K$1)</f>
        <v>0</v>
      </c>
      <c r="L17" s="6">
        <f>SUMIFS('YEARLY DATA'!D:D,'YEARLY DATA'!B:B,'YEARLY PRODUCTIVITY'!A17,'YEARLY DATA'!A:A,'YEARLY PRODUCTIVITY'!$L$1)</f>
        <v>0</v>
      </c>
      <c r="M17" s="6">
        <f>SUMIFS('YEARLY DATA'!D:D,'YEARLY DATA'!B:B,'YEARLY PRODUCTIVITY'!A17,'YEARLY DATA'!A:A,'YEARLY PRODUCTIVITY'!$M$1)</f>
        <v>0</v>
      </c>
      <c r="N17" s="6">
        <f>SUMIFS('YEARLY DATA'!D:D,'YEARLY DATA'!B:B,'YEARLY PRODUCTIVITY'!A17,'YEARLY DATA'!A:A,'YEARLY PRODUCTIVITY'!$N$1)</f>
        <v>0</v>
      </c>
      <c r="O17" s="6">
        <f t="shared" si="0"/>
        <v>5540956</v>
      </c>
      <c r="P17" s="8">
        <f t="shared" si="1"/>
        <v>0</v>
      </c>
      <c r="Q17" s="8">
        <f t="shared" si="2"/>
        <v>0</v>
      </c>
      <c r="R17" s="8">
        <f t="shared" si="3"/>
        <v>0.35852119999999998</v>
      </c>
      <c r="S17" s="8">
        <f t="shared" si="4"/>
        <v>9.7221199999999994E-2</v>
      </c>
      <c r="T17" s="8">
        <f t="shared" si="5"/>
        <v>0.1852</v>
      </c>
      <c r="U17" s="8">
        <f t="shared" si="6"/>
        <v>0.61243999999999998</v>
      </c>
      <c r="V17" s="8">
        <f t="shared" si="7"/>
        <v>0.72</v>
      </c>
      <c r="W17" s="8">
        <f t="shared" si="8"/>
        <v>0.24299999999999999</v>
      </c>
      <c r="X17" s="8">
        <f t="shared" si="9"/>
        <v>0</v>
      </c>
      <c r="Y17" s="8">
        <f t="shared" si="10"/>
        <v>0</v>
      </c>
      <c r="Z17" s="8">
        <f t="shared" si="11"/>
        <v>0</v>
      </c>
      <c r="AA17" s="8">
        <f t="shared" si="12"/>
        <v>0</v>
      </c>
      <c r="AB17" s="8">
        <f t="shared" si="13"/>
        <v>0.27704780000000001</v>
      </c>
      <c r="AC17" s="6">
        <f t="shared" si="14"/>
        <v>461746.33333333331</v>
      </c>
      <c r="AD17" s="8">
        <f t="shared" si="15"/>
        <v>0.18469853333333333</v>
      </c>
    </row>
    <row r="18" spans="1:30" x14ac:dyDescent="0.25">
      <c r="A18" s="1" t="s">
        <v>358</v>
      </c>
      <c r="B18" s="132">
        <v>2500000</v>
      </c>
      <c r="C18" s="6">
        <f>SUMIFS('YEARLY DATA'!D:D,'YEARLY DATA'!B:B,'YEARLY PRODUCTIVITY'!A18,'YEARLY DATA'!A:A,'YEARLY PRODUCTIVITY'!$C$1)</f>
        <v>0</v>
      </c>
      <c r="D18" s="6">
        <f>SUMIFS('YEARLY DATA'!D:D,'YEARLY DATA'!B:B,'YEARLY PRODUCTIVITY'!A18,'YEARLY DATA'!A:A,'YEARLY PRODUCTIVITY'!$D$1)</f>
        <v>0</v>
      </c>
      <c r="E18" s="6">
        <f>SUMIFS('YEARLY DATA'!D:D,'YEARLY DATA'!B:B,'YEARLY PRODUCTIVITY'!A18,'YEARLY DATA'!A:A,'YEARLY PRODUCTIVITY'!$E$1)</f>
        <v>1698455</v>
      </c>
      <c r="F18" s="6">
        <f>SUMIFS('YEARLY DATA'!D:D,'YEARLY DATA'!B:B,'YEARLY PRODUCTIVITY'!A18,'YEARLY DATA'!A:A,'YEARLY PRODUCTIVITY'!$F$1)</f>
        <v>544318</v>
      </c>
      <c r="G18" s="6">
        <f>SUMIFS('YEARLY DATA'!D:D,'YEARLY DATA'!B:B,'YEARLY PRODUCTIVITY'!A18,'YEARLY DATA'!A:A,'YEARLY PRODUCTIVITY'!$G$1)</f>
        <v>0</v>
      </c>
      <c r="H18" s="6">
        <f>SUMIFS('YEARLY DATA'!D:D,'YEARLY DATA'!B:B,'YEARLY PRODUCTIVITY'!A18,'YEARLY DATA'!A:A,'YEARLY PRODUCTIVITY'!$H$1)</f>
        <v>1031500</v>
      </c>
      <c r="I18" s="6">
        <f>SUMIFS('YEARLY DATA'!D:D,'YEARLY DATA'!B:B,'YEARLY PRODUCTIVITY'!A18,'YEARLY DATA'!A:A,'YEARLY PRODUCTIVITY'!$I$1)</f>
        <v>964635</v>
      </c>
      <c r="J18" s="6">
        <f>SUMIFS('YEARLY DATA'!D:D,'YEARLY DATA'!B:B,'YEARLY PRODUCTIVITY'!A18,'YEARLY DATA'!A:A,'YEARLY PRODUCTIVITY'!$J$1)</f>
        <v>985200</v>
      </c>
      <c r="K18" s="6">
        <f>SUMIFS('YEARLY DATA'!D:D,'YEARLY DATA'!B:B,'YEARLY PRODUCTIVITY'!A18,'YEARLY DATA'!A:A,'YEARLY PRODUCTIVITY'!$K$1)</f>
        <v>0</v>
      </c>
      <c r="L18" s="6">
        <f>SUMIFS('YEARLY DATA'!D:D,'YEARLY DATA'!B:B,'YEARLY PRODUCTIVITY'!A18,'YEARLY DATA'!A:A,'YEARLY PRODUCTIVITY'!$L$1)</f>
        <v>0</v>
      </c>
      <c r="M18" s="6">
        <f>SUMIFS('YEARLY DATA'!D:D,'YEARLY DATA'!B:B,'YEARLY PRODUCTIVITY'!A18,'YEARLY DATA'!A:A,'YEARLY PRODUCTIVITY'!$M$1)</f>
        <v>0</v>
      </c>
      <c r="N18" s="6">
        <f>SUMIFS('YEARLY DATA'!D:D,'YEARLY DATA'!B:B,'YEARLY PRODUCTIVITY'!A18,'YEARLY DATA'!A:A,'YEARLY PRODUCTIVITY'!$N$1)</f>
        <v>0</v>
      </c>
      <c r="O18" s="6">
        <f t="shared" si="0"/>
        <v>5224108</v>
      </c>
      <c r="P18" s="8">
        <f t="shared" si="1"/>
        <v>0</v>
      </c>
      <c r="Q18" s="8">
        <f t="shared" si="2"/>
        <v>0</v>
      </c>
      <c r="R18" s="8">
        <f t="shared" si="3"/>
        <v>0.67938200000000004</v>
      </c>
      <c r="S18" s="8">
        <f t="shared" si="4"/>
        <v>0.21772720000000001</v>
      </c>
      <c r="T18" s="8">
        <f t="shared" si="5"/>
        <v>0</v>
      </c>
      <c r="U18" s="8">
        <f t="shared" si="6"/>
        <v>0.41260000000000002</v>
      </c>
      <c r="V18" s="8">
        <f t="shared" si="7"/>
        <v>0.38585399999999997</v>
      </c>
      <c r="W18" s="8">
        <f t="shared" si="8"/>
        <v>0.39407999999999999</v>
      </c>
      <c r="X18" s="8">
        <f t="shared" si="9"/>
        <v>0</v>
      </c>
      <c r="Y18" s="8">
        <f t="shared" si="10"/>
        <v>0</v>
      </c>
      <c r="Z18" s="8">
        <f t="shared" si="11"/>
        <v>0</v>
      </c>
      <c r="AA18" s="8">
        <f t="shared" si="12"/>
        <v>0</v>
      </c>
      <c r="AB18" s="8">
        <f t="shared" si="13"/>
        <v>0.26120539999999998</v>
      </c>
      <c r="AC18" s="6">
        <f t="shared" si="14"/>
        <v>435342.33333333331</v>
      </c>
      <c r="AD18" s="8">
        <f t="shared" si="15"/>
        <v>0.17413693333333333</v>
      </c>
    </row>
    <row r="19" spans="1:30" x14ac:dyDescent="0.25">
      <c r="A19" s="1" t="s">
        <v>60</v>
      </c>
      <c r="B19" s="132">
        <v>2500000</v>
      </c>
      <c r="C19" s="6">
        <f>SUMIFS('YEARLY DATA'!D:D,'YEARLY DATA'!B:B,'YEARLY PRODUCTIVITY'!A19,'YEARLY DATA'!A:A,'YEARLY PRODUCTIVITY'!$C$1)</f>
        <v>1332000</v>
      </c>
      <c r="D19" s="6">
        <f>SUMIFS('YEARLY DATA'!D:D,'YEARLY DATA'!B:B,'YEARLY PRODUCTIVITY'!A19,'YEARLY DATA'!A:A,'YEARLY PRODUCTIVITY'!$D$1)</f>
        <v>1467015</v>
      </c>
      <c r="E19" s="6">
        <f>SUMIFS('YEARLY DATA'!D:D,'YEARLY DATA'!B:B,'YEARLY PRODUCTIVITY'!A19,'YEARLY DATA'!A:A,'YEARLY PRODUCTIVITY'!$E$1)</f>
        <v>1259922</v>
      </c>
      <c r="F19" s="6">
        <f>SUMIFS('YEARLY DATA'!D:D,'YEARLY DATA'!B:B,'YEARLY PRODUCTIVITY'!A19,'YEARLY DATA'!A:A,'YEARLY PRODUCTIVITY'!$F$1)</f>
        <v>1692000</v>
      </c>
      <c r="G19" s="6">
        <f>SUMIFS('YEARLY DATA'!D:D,'YEARLY DATA'!B:B,'YEARLY PRODUCTIVITY'!A19,'YEARLY DATA'!A:A,'YEARLY PRODUCTIVITY'!$G$1)</f>
        <v>1555187</v>
      </c>
      <c r="H19" s="6">
        <f>SUMIFS('YEARLY DATA'!D:D,'YEARLY DATA'!B:B,'YEARLY PRODUCTIVITY'!A19,'YEARLY DATA'!A:A,'YEARLY PRODUCTIVITY'!$H$1)</f>
        <v>951209</v>
      </c>
      <c r="I19" s="6">
        <f>SUMIFS('YEARLY DATA'!D:D,'YEARLY DATA'!B:B,'YEARLY PRODUCTIVITY'!A19,'YEARLY DATA'!A:A,'YEARLY PRODUCTIVITY'!$I$1)</f>
        <v>1424600</v>
      </c>
      <c r="J19" s="6">
        <f>SUMIFS('YEARLY DATA'!D:D,'YEARLY DATA'!B:B,'YEARLY PRODUCTIVITY'!A19,'YEARLY DATA'!A:A,'YEARLY PRODUCTIVITY'!$J$1)</f>
        <v>680000</v>
      </c>
      <c r="K19" s="6">
        <f>SUMIFS('YEARLY DATA'!D:D,'YEARLY DATA'!B:B,'YEARLY PRODUCTIVITY'!A19,'YEARLY DATA'!A:A,'YEARLY PRODUCTIVITY'!$K$1)</f>
        <v>0</v>
      </c>
      <c r="L19" s="6">
        <f>SUMIFS('YEARLY DATA'!D:D,'YEARLY DATA'!B:B,'YEARLY PRODUCTIVITY'!A19,'YEARLY DATA'!A:A,'YEARLY PRODUCTIVITY'!$L$1)</f>
        <v>0</v>
      </c>
      <c r="M19" s="6">
        <f>SUMIFS('YEARLY DATA'!D:D,'YEARLY DATA'!B:B,'YEARLY PRODUCTIVITY'!A19,'YEARLY DATA'!A:A,'YEARLY PRODUCTIVITY'!$M$1)</f>
        <v>0</v>
      </c>
      <c r="N19" s="6">
        <f>SUMIFS('YEARLY DATA'!D:D,'YEARLY DATA'!B:B,'YEARLY PRODUCTIVITY'!A19,'YEARLY DATA'!A:A,'YEARLY PRODUCTIVITY'!$N$1)</f>
        <v>0</v>
      </c>
      <c r="O19" s="6">
        <f t="shared" si="0"/>
        <v>10361933</v>
      </c>
      <c r="P19" s="8">
        <f t="shared" si="1"/>
        <v>0.53280000000000005</v>
      </c>
      <c r="Q19" s="8">
        <f t="shared" si="2"/>
        <v>0.58680600000000005</v>
      </c>
      <c r="R19" s="8">
        <f t="shared" si="3"/>
        <v>0.50396879999999999</v>
      </c>
      <c r="S19" s="8">
        <f t="shared" si="4"/>
        <v>0.67679999999999996</v>
      </c>
      <c r="T19" s="8">
        <f t="shared" si="5"/>
        <v>0.62207480000000004</v>
      </c>
      <c r="U19" s="8">
        <f t="shared" si="6"/>
        <v>0.38048359999999998</v>
      </c>
      <c r="V19" s="8">
        <f t="shared" si="7"/>
        <v>0.56984000000000001</v>
      </c>
      <c r="W19" s="8">
        <f t="shared" si="8"/>
        <v>0.27200000000000002</v>
      </c>
      <c r="X19" s="8">
        <f t="shared" si="9"/>
        <v>0</v>
      </c>
      <c r="Y19" s="8">
        <f t="shared" si="10"/>
        <v>0</v>
      </c>
      <c r="Z19" s="8">
        <f t="shared" si="11"/>
        <v>0</v>
      </c>
      <c r="AA19" s="8">
        <f t="shared" si="12"/>
        <v>0</v>
      </c>
      <c r="AB19" s="8">
        <f t="shared" si="13"/>
        <v>0.51809665000000005</v>
      </c>
      <c r="AC19" s="6">
        <f t="shared" si="14"/>
        <v>863494.41666666663</v>
      </c>
      <c r="AD19" s="8">
        <f t="shared" si="15"/>
        <v>0.34539776666666666</v>
      </c>
    </row>
    <row r="20" spans="1:30" x14ac:dyDescent="0.25">
      <c r="A20" s="1" t="s">
        <v>124</v>
      </c>
      <c r="B20" s="132">
        <v>2500000</v>
      </c>
      <c r="C20" s="6">
        <f>SUMIFS('YEARLY DATA'!D:D,'YEARLY DATA'!B:B,'YEARLY PRODUCTIVITY'!A20,'YEARLY DATA'!A:A,'YEARLY PRODUCTIVITY'!$C$1)</f>
        <v>350000</v>
      </c>
      <c r="D20" s="6">
        <f>SUMIFS('YEARLY DATA'!D:D,'YEARLY DATA'!B:B,'YEARLY PRODUCTIVITY'!A20,'YEARLY DATA'!A:A,'YEARLY PRODUCTIVITY'!$D$1)</f>
        <v>3507291</v>
      </c>
      <c r="E20" s="6">
        <f>SUMIFS('YEARLY DATA'!D:D,'YEARLY DATA'!B:B,'YEARLY PRODUCTIVITY'!A20,'YEARLY DATA'!A:A,'YEARLY PRODUCTIVITY'!$E$1)</f>
        <v>3317500</v>
      </c>
      <c r="F20" s="6">
        <f>SUMIFS('YEARLY DATA'!D:D,'YEARLY DATA'!B:B,'YEARLY PRODUCTIVITY'!A20,'YEARLY DATA'!A:A,'YEARLY PRODUCTIVITY'!$F$1)</f>
        <v>1762000</v>
      </c>
      <c r="G20" s="6">
        <f>SUMIFS('YEARLY DATA'!D:D,'YEARLY DATA'!B:B,'YEARLY PRODUCTIVITY'!A20,'YEARLY DATA'!A:A,'YEARLY PRODUCTIVITY'!$G$1)</f>
        <v>1676395</v>
      </c>
      <c r="H20" s="6">
        <f>SUMIFS('YEARLY DATA'!D:D,'YEARLY DATA'!B:B,'YEARLY PRODUCTIVITY'!A20,'YEARLY DATA'!A:A,'YEARLY PRODUCTIVITY'!$H$1)</f>
        <v>0</v>
      </c>
      <c r="I20" s="6">
        <f>SUMIFS('YEARLY DATA'!D:D,'YEARLY DATA'!B:B,'YEARLY PRODUCTIVITY'!A20,'YEARLY DATA'!A:A,'YEARLY PRODUCTIVITY'!$I$1)</f>
        <v>0</v>
      </c>
      <c r="J20" s="6">
        <f>SUMIFS('YEARLY DATA'!D:D,'YEARLY DATA'!B:B,'YEARLY PRODUCTIVITY'!A20,'YEARLY DATA'!A:A,'YEARLY PRODUCTIVITY'!$J$1)</f>
        <v>0</v>
      </c>
      <c r="K20" s="6">
        <f>SUMIFS('YEARLY DATA'!D:D,'YEARLY DATA'!B:B,'YEARLY PRODUCTIVITY'!A20,'YEARLY DATA'!A:A,'YEARLY PRODUCTIVITY'!$K$1)</f>
        <v>0</v>
      </c>
      <c r="L20" s="6">
        <f>SUMIFS('YEARLY DATA'!D:D,'YEARLY DATA'!B:B,'YEARLY PRODUCTIVITY'!A20,'YEARLY DATA'!A:A,'YEARLY PRODUCTIVITY'!$L$1)</f>
        <v>0</v>
      </c>
      <c r="M20" s="6">
        <f>SUMIFS('YEARLY DATA'!D:D,'YEARLY DATA'!B:B,'YEARLY PRODUCTIVITY'!A20,'YEARLY DATA'!A:A,'YEARLY PRODUCTIVITY'!$M$1)</f>
        <v>0</v>
      </c>
      <c r="N20" s="6">
        <f>SUMIFS('YEARLY DATA'!D:D,'YEARLY DATA'!B:B,'YEARLY PRODUCTIVITY'!A20,'YEARLY DATA'!A:A,'YEARLY PRODUCTIVITY'!$N$1)</f>
        <v>0</v>
      </c>
      <c r="O20" s="6">
        <f t="shared" si="0"/>
        <v>10613186</v>
      </c>
      <c r="P20" s="8">
        <f t="shared" si="1"/>
        <v>0.14000000000000001</v>
      </c>
      <c r="Q20" s="8">
        <f t="shared" si="2"/>
        <v>1.4029164000000001</v>
      </c>
      <c r="R20" s="8">
        <f t="shared" si="3"/>
        <v>1.327</v>
      </c>
      <c r="S20" s="8">
        <f t="shared" si="4"/>
        <v>0.70479999999999998</v>
      </c>
      <c r="T20" s="8">
        <f t="shared" si="5"/>
        <v>0.67055799999999999</v>
      </c>
      <c r="U20" s="8">
        <f t="shared" si="6"/>
        <v>0</v>
      </c>
      <c r="V20" s="8">
        <f t="shared" si="7"/>
        <v>0</v>
      </c>
      <c r="W20" s="8">
        <f t="shared" si="8"/>
        <v>0</v>
      </c>
      <c r="X20" s="8">
        <f t="shared" si="9"/>
        <v>0</v>
      </c>
      <c r="Y20" s="8">
        <f t="shared" si="10"/>
        <v>0</v>
      </c>
      <c r="Z20" s="8">
        <f t="shared" si="11"/>
        <v>0</v>
      </c>
      <c r="AA20" s="8">
        <f t="shared" si="12"/>
        <v>0</v>
      </c>
      <c r="AB20" s="8">
        <f t="shared" si="13"/>
        <v>0.53065929999999994</v>
      </c>
      <c r="AC20" s="6">
        <f t="shared" si="14"/>
        <v>884432.16666666663</v>
      </c>
      <c r="AD20" s="8">
        <f t="shared" si="15"/>
        <v>0.35377286666666663</v>
      </c>
    </row>
    <row r="21" spans="1:30" x14ac:dyDescent="0.25">
      <c r="A21" s="1" t="s">
        <v>30</v>
      </c>
      <c r="B21" s="132">
        <v>2000000</v>
      </c>
      <c r="C21" s="6">
        <f>SUMIFS('YEARLY DATA'!D:D,'YEARLY DATA'!B:B,'YEARLY PRODUCTIVITY'!A21,'YEARLY DATA'!A:A,'YEARLY PRODUCTIVITY'!$C$1)</f>
        <v>2110000</v>
      </c>
      <c r="D21" s="6">
        <f>SUMIFS('YEARLY DATA'!D:D,'YEARLY DATA'!B:B,'YEARLY PRODUCTIVITY'!A21,'YEARLY DATA'!A:A,'YEARLY PRODUCTIVITY'!$D$1)</f>
        <v>2730000</v>
      </c>
      <c r="E21" s="6">
        <f>SUMIFS('YEARLY DATA'!D:D,'YEARLY DATA'!B:B,'YEARLY PRODUCTIVITY'!A21,'YEARLY DATA'!A:A,'YEARLY PRODUCTIVITY'!$E$1)</f>
        <v>2700000</v>
      </c>
      <c r="F21" s="6">
        <f>SUMIFS('YEARLY DATA'!D:D,'YEARLY DATA'!B:B,'YEARLY PRODUCTIVITY'!A21,'YEARLY DATA'!A:A,'YEARLY PRODUCTIVITY'!$F$1)</f>
        <v>2700000</v>
      </c>
      <c r="G21" s="6">
        <f>SUMIFS('YEARLY DATA'!D:D,'YEARLY DATA'!B:B,'YEARLY PRODUCTIVITY'!A21,'YEARLY DATA'!A:A,'YEARLY PRODUCTIVITY'!$G$1)</f>
        <v>3280000</v>
      </c>
      <c r="H21" s="6">
        <f>SUMIFS('YEARLY DATA'!D:D,'YEARLY DATA'!B:B,'YEARLY PRODUCTIVITY'!A21,'YEARLY DATA'!A:A,'YEARLY PRODUCTIVITY'!$H$1)</f>
        <v>2220000</v>
      </c>
      <c r="I21" s="6">
        <f>SUMIFS('YEARLY DATA'!D:D,'YEARLY DATA'!B:B,'YEARLY PRODUCTIVITY'!A21,'YEARLY DATA'!A:A,'YEARLY PRODUCTIVITY'!$I$1)</f>
        <v>2835000</v>
      </c>
      <c r="J21" s="6">
        <f>SUMIFS('YEARLY DATA'!D:D,'YEARLY DATA'!B:B,'YEARLY PRODUCTIVITY'!A21,'YEARLY DATA'!A:A,'YEARLY PRODUCTIVITY'!$J$1)</f>
        <v>175000</v>
      </c>
      <c r="K21" s="6">
        <f>SUMIFS('YEARLY DATA'!D:D,'YEARLY DATA'!B:B,'YEARLY PRODUCTIVITY'!A21,'YEARLY DATA'!A:A,'YEARLY PRODUCTIVITY'!$K$1)</f>
        <v>800000</v>
      </c>
      <c r="L21" s="6">
        <f>SUMIFS('YEARLY DATA'!D:D,'YEARLY DATA'!B:B,'YEARLY PRODUCTIVITY'!A21,'YEARLY DATA'!A:A,'YEARLY PRODUCTIVITY'!$L$1)</f>
        <v>0</v>
      </c>
      <c r="M21" s="6">
        <f>SUMIFS('YEARLY DATA'!D:D,'YEARLY DATA'!B:B,'YEARLY PRODUCTIVITY'!A21,'YEARLY DATA'!A:A,'YEARLY PRODUCTIVITY'!$M$1)</f>
        <v>0</v>
      </c>
      <c r="N21" s="6">
        <f>SUMIFS('YEARLY DATA'!D:D,'YEARLY DATA'!B:B,'YEARLY PRODUCTIVITY'!A21,'YEARLY DATA'!A:A,'YEARLY PRODUCTIVITY'!$N$1)</f>
        <v>0</v>
      </c>
      <c r="O21" s="6">
        <f t="shared" si="0"/>
        <v>19550000</v>
      </c>
      <c r="P21" s="8">
        <f t="shared" si="1"/>
        <v>1.0549999999999999</v>
      </c>
      <c r="Q21" s="8">
        <f t="shared" si="2"/>
        <v>1.365</v>
      </c>
      <c r="R21" s="8">
        <f t="shared" si="3"/>
        <v>1.35</v>
      </c>
      <c r="S21" s="8">
        <f t="shared" si="4"/>
        <v>1.35</v>
      </c>
      <c r="T21" s="8">
        <f t="shared" si="5"/>
        <v>1.64</v>
      </c>
      <c r="U21" s="8">
        <f t="shared" si="6"/>
        <v>1.1100000000000001</v>
      </c>
      <c r="V21" s="8">
        <f t="shared" si="7"/>
        <v>1.4175</v>
      </c>
      <c r="W21" s="8">
        <f t="shared" si="8"/>
        <v>8.7499999999999994E-2</v>
      </c>
      <c r="X21" s="8">
        <f t="shared" si="9"/>
        <v>0.4</v>
      </c>
      <c r="Y21" s="8">
        <f t="shared" si="10"/>
        <v>0</v>
      </c>
      <c r="Z21" s="8">
        <f t="shared" si="11"/>
        <v>0</v>
      </c>
      <c r="AA21" s="8">
        <f t="shared" si="12"/>
        <v>0</v>
      </c>
      <c r="AB21" s="8">
        <f t="shared" si="13"/>
        <v>1.221875</v>
      </c>
      <c r="AC21" s="6">
        <f t="shared" si="14"/>
        <v>1629166.6666666667</v>
      </c>
      <c r="AD21" s="8">
        <f t="shared" si="15"/>
        <v>0.81458333333333333</v>
      </c>
    </row>
    <row r="22" spans="1:30" x14ac:dyDescent="0.25">
      <c r="A22" s="1" t="s">
        <v>213</v>
      </c>
      <c r="B22" s="132">
        <v>2500000</v>
      </c>
      <c r="C22" s="6">
        <f>SUMIFS('YEARLY DATA'!D:D,'YEARLY DATA'!B:B,'YEARLY PRODUCTIVITY'!A22,'YEARLY DATA'!A:A,'YEARLY PRODUCTIVITY'!$C$1)</f>
        <v>420000</v>
      </c>
      <c r="D22" s="6">
        <f>SUMIFS('YEARLY DATA'!D:D,'YEARLY DATA'!B:B,'YEARLY PRODUCTIVITY'!A22,'YEARLY DATA'!A:A,'YEARLY PRODUCTIVITY'!$D$1)</f>
        <v>936392</v>
      </c>
      <c r="E22" s="6">
        <f>SUMIFS('YEARLY DATA'!D:D,'YEARLY DATA'!B:B,'YEARLY PRODUCTIVITY'!A22,'YEARLY DATA'!A:A,'YEARLY PRODUCTIVITY'!$E$1)</f>
        <v>6005417</v>
      </c>
      <c r="F22" s="6">
        <f>SUMIFS('YEARLY DATA'!D:D,'YEARLY DATA'!B:B,'YEARLY PRODUCTIVITY'!A22,'YEARLY DATA'!A:A,'YEARLY PRODUCTIVITY'!$F$1)</f>
        <v>2162223</v>
      </c>
      <c r="G22" s="6">
        <f>SUMIFS('YEARLY DATA'!D:D,'YEARLY DATA'!B:B,'YEARLY PRODUCTIVITY'!A22,'YEARLY DATA'!A:A,'YEARLY PRODUCTIVITY'!$G$1)</f>
        <v>0</v>
      </c>
      <c r="H22" s="6">
        <f>SUMIFS('YEARLY DATA'!D:D,'YEARLY DATA'!B:B,'YEARLY PRODUCTIVITY'!A22,'YEARLY DATA'!A:A,'YEARLY PRODUCTIVITY'!$H$1)</f>
        <v>850100</v>
      </c>
      <c r="I22" s="6">
        <f>SUMIFS('YEARLY DATA'!D:D,'YEARLY DATA'!B:B,'YEARLY PRODUCTIVITY'!A22,'YEARLY DATA'!A:A,'YEARLY PRODUCTIVITY'!$I$1)</f>
        <v>804500</v>
      </c>
      <c r="J22" s="6">
        <f>SUMIFS('YEARLY DATA'!D:D,'YEARLY DATA'!B:B,'YEARLY PRODUCTIVITY'!A22,'YEARLY DATA'!A:A,'YEARLY PRODUCTIVITY'!$J$1)</f>
        <v>303300</v>
      </c>
      <c r="K22" s="6">
        <f>SUMIFS('YEARLY DATA'!D:D,'YEARLY DATA'!B:B,'YEARLY PRODUCTIVITY'!A22,'YEARLY DATA'!A:A,'YEARLY PRODUCTIVITY'!$K$1)</f>
        <v>0</v>
      </c>
      <c r="L22" s="6">
        <f>SUMIFS('YEARLY DATA'!D:D,'YEARLY DATA'!B:B,'YEARLY PRODUCTIVITY'!A22,'YEARLY DATA'!A:A,'YEARLY PRODUCTIVITY'!$L$1)</f>
        <v>0</v>
      </c>
      <c r="M22" s="6">
        <f>SUMIFS('YEARLY DATA'!D:D,'YEARLY DATA'!B:B,'YEARLY PRODUCTIVITY'!A22,'YEARLY DATA'!A:A,'YEARLY PRODUCTIVITY'!$M$1)</f>
        <v>0</v>
      </c>
      <c r="N22" s="6">
        <f>SUMIFS('YEARLY DATA'!D:D,'YEARLY DATA'!B:B,'YEARLY PRODUCTIVITY'!A22,'YEARLY DATA'!A:A,'YEARLY PRODUCTIVITY'!$N$1)</f>
        <v>0</v>
      </c>
      <c r="O22" s="6">
        <f t="shared" si="0"/>
        <v>11481932</v>
      </c>
      <c r="P22" s="8">
        <f t="shared" si="1"/>
        <v>0.16800000000000001</v>
      </c>
      <c r="Q22" s="8">
        <f t="shared" si="2"/>
        <v>0.37455680000000002</v>
      </c>
      <c r="R22" s="8">
        <f t="shared" si="3"/>
        <v>2.4021667999999998</v>
      </c>
      <c r="S22" s="8">
        <f t="shared" si="4"/>
        <v>0.86488920000000002</v>
      </c>
      <c r="T22" s="8">
        <f t="shared" si="5"/>
        <v>0</v>
      </c>
      <c r="U22" s="8">
        <f t="shared" si="6"/>
        <v>0.34004000000000001</v>
      </c>
      <c r="V22" s="8">
        <f t="shared" si="7"/>
        <v>0.32179999999999997</v>
      </c>
      <c r="W22" s="8">
        <f t="shared" si="8"/>
        <v>0.12132</v>
      </c>
      <c r="X22" s="8">
        <f t="shared" si="9"/>
        <v>0</v>
      </c>
      <c r="Y22" s="8">
        <f t="shared" si="10"/>
        <v>0</v>
      </c>
      <c r="Z22" s="8">
        <f t="shared" si="11"/>
        <v>0</v>
      </c>
      <c r="AA22" s="8">
        <f t="shared" si="12"/>
        <v>0</v>
      </c>
      <c r="AB22" s="8">
        <f t="shared" si="13"/>
        <v>0.57409659999999996</v>
      </c>
      <c r="AC22" s="6">
        <f t="shared" si="14"/>
        <v>956827.66666666663</v>
      </c>
      <c r="AD22" s="8">
        <f t="shared" si="15"/>
        <v>0.38273106666666667</v>
      </c>
    </row>
    <row r="23" spans="1:30" x14ac:dyDescent="0.25">
      <c r="A23" s="1" t="s">
        <v>8</v>
      </c>
      <c r="B23" s="132">
        <v>2500000</v>
      </c>
      <c r="C23" s="6">
        <f>SUMIFS('YEARLY DATA'!D:D,'YEARLY DATA'!B:B,'YEARLY PRODUCTIVITY'!A23,'YEARLY DATA'!A:A,'YEARLY PRODUCTIVITY'!$C$1)</f>
        <v>5913547</v>
      </c>
      <c r="D23" s="6">
        <f>SUMIFS('YEARLY DATA'!D:D,'YEARLY DATA'!B:B,'YEARLY PRODUCTIVITY'!A23,'YEARLY DATA'!A:A,'YEARLY PRODUCTIVITY'!$D$1)</f>
        <v>657000</v>
      </c>
      <c r="E23" s="6">
        <f>SUMIFS('YEARLY DATA'!D:D,'YEARLY DATA'!B:B,'YEARLY PRODUCTIVITY'!A23,'YEARLY DATA'!A:A,'YEARLY PRODUCTIVITY'!$E$1)</f>
        <v>220000</v>
      </c>
      <c r="F23" s="6">
        <f>SUMIFS('YEARLY DATA'!D:D,'YEARLY DATA'!B:B,'YEARLY PRODUCTIVITY'!A23,'YEARLY DATA'!A:A,'YEARLY PRODUCTIVITY'!$F$1)</f>
        <v>0</v>
      </c>
      <c r="G23" s="6">
        <f>SUMIFS('YEARLY DATA'!D:D,'YEARLY DATA'!B:B,'YEARLY PRODUCTIVITY'!A23,'YEARLY DATA'!A:A,'YEARLY PRODUCTIVITY'!$G$1)</f>
        <v>0</v>
      </c>
      <c r="H23" s="6">
        <f>SUMIFS('YEARLY DATA'!D:D,'YEARLY DATA'!B:B,'YEARLY PRODUCTIVITY'!A23,'YEARLY DATA'!A:A,'YEARLY PRODUCTIVITY'!$H$1)</f>
        <v>0</v>
      </c>
      <c r="I23" s="6">
        <f>SUMIFS('YEARLY DATA'!D:D,'YEARLY DATA'!B:B,'YEARLY PRODUCTIVITY'!A23,'YEARLY DATA'!A:A,'YEARLY PRODUCTIVITY'!$I$1)</f>
        <v>0</v>
      </c>
      <c r="J23" s="6">
        <f>SUMIFS('YEARLY DATA'!D:D,'YEARLY DATA'!B:B,'YEARLY PRODUCTIVITY'!A23,'YEARLY DATA'!A:A,'YEARLY PRODUCTIVITY'!$J$1)</f>
        <v>0</v>
      </c>
      <c r="K23" s="6">
        <f>SUMIFS('YEARLY DATA'!D:D,'YEARLY DATA'!B:B,'YEARLY PRODUCTIVITY'!A23,'YEARLY DATA'!A:A,'YEARLY PRODUCTIVITY'!$K$1)</f>
        <v>0</v>
      </c>
      <c r="L23" s="6">
        <f>SUMIFS('YEARLY DATA'!D:D,'YEARLY DATA'!B:B,'YEARLY PRODUCTIVITY'!A23,'YEARLY DATA'!A:A,'YEARLY PRODUCTIVITY'!$L$1)</f>
        <v>0</v>
      </c>
      <c r="M23" s="6">
        <f>SUMIFS('YEARLY DATA'!D:D,'YEARLY DATA'!B:B,'YEARLY PRODUCTIVITY'!A23,'YEARLY DATA'!A:A,'YEARLY PRODUCTIVITY'!$M$1)</f>
        <v>0</v>
      </c>
      <c r="N23" s="6">
        <f>SUMIFS('YEARLY DATA'!D:D,'YEARLY DATA'!B:B,'YEARLY PRODUCTIVITY'!A23,'YEARLY DATA'!A:A,'YEARLY PRODUCTIVITY'!$N$1)</f>
        <v>0</v>
      </c>
      <c r="O23" s="6">
        <f t="shared" si="0"/>
        <v>6790547</v>
      </c>
      <c r="P23" s="8">
        <f t="shared" si="1"/>
        <v>2.3654188</v>
      </c>
      <c r="Q23" s="8">
        <f t="shared" si="2"/>
        <v>0.26279999999999998</v>
      </c>
      <c r="R23" s="8">
        <f t="shared" si="3"/>
        <v>8.7999999999999995E-2</v>
      </c>
      <c r="S23" s="8">
        <f t="shared" si="4"/>
        <v>0</v>
      </c>
      <c r="T23" s="8">
        <f t="shared" si="5"/>
        <v>0</v>
      </c>
      <c r="U23" s="8">
        <f t="shared" si="6"/>
        <v>0</v>
      </c>
      <c r="V23" s="8">
        <f t="shared" si="7"/>
        <v>0</v>
      </c>
      <c r="W23" s="8">
        <f t="shared" si="8"/>
        <v>0</v>
      </c>
      <c r="X23" s="8">
        <f t="shared" si="9"/>
        <v>0</v>
      </c>
      <c r="Y23" s="8">
        <f t="shared" si="10"/>
        <v>0</v>
      </c>
      <c r="Z23" s="8">
        <f t="shared" si="11"/>
        <v>0</v>
      </c>
      <c r="AA23" s="8">
        <f t="shared" si="12"/>
        <v>0</v>
      </c>
      <c r="AB23" s="8">
        <f t="shared" si="13"/>
        <v>0.33952735000000001</v>
      </c>
      <c r="AC23" s="6">
        <f t="shared" si="14"/>
        <v>565878.91666666663</v>
      </c>
      <c r="AD23" s="8">
        <f t="shared" si="15"/>
        <v>0.22635156666666664</v>
      </c>
    </row>
    <row r="24" spans="1:30" x14ac:dyDescent="0.25">
      <c r="A24" s="1" t="s">
        <v>131</v>
      </c>
      <c r="B24" s="132">
        <v>2000000</v>
      </c>
      <c r="C24" s="6">
        <f>SUMIFS('YEARLY DATA'!D:D,'YEARLY DATA'!B:B,'YEARLY PRODUCTIVITY'!A24,'YEARLY DATA'!A:A,'YEARLY PRODUCTIVITY'!$C$1)</f>
        <v>2281998</v>
      </c>
      <c r="D24" s="6">
        <f>SUMIFS('YEARLY DATA'!D:D,'YEARLY DATA'!B:B,'YEARLY PRODUCTIVITY'!A24,'YEARLY DATA'!A:A,'YEARLY PRODUCTIVITY'!$D$1)</f>
        <v>1454551</v>
      </c>
      <c r="E24" s="6">
        <f>SUMIFS('YEARLY DATA'!D:D,'YEARLY DATA'!B:B,'YEARLY PRODUCTIVITY'!A24,'YEARLY DATA'!A:A,'YEARLY PRODUCTIVITY'!$E$1)</f>
        <v>1380000</v>
      </c>
      <c r="F24" s="6">
        <f>SUMIFS('YEARLY DATA'!D:D,'YEARLY DATA'!B:B,'YEARLY PRODUCTIVITY'!A24,'YEARLY DATA'!A:A,'YEARLY PRODUCTIVITY'!$F$1)</f>
        <v>651140</v>
      </c>
      <c r="G24" s="6">
        <f>SUMIFS('YEARLY DATA'!D:D,'YEARLY DATA'!B:B,'YEARLY PRODUCTIVITY'!A24,'YEARLY DATA'!A:A,'YEARLY PRODUCTIVITY'!$G$1)</f>
        <v>1784831</v>
      </c>
      <c r="H24" s="6">
        <f>SUMIFS('YEARLY DATA'!D:D,'YEARLY DATA'!B:B,'YEARLY PRODUCTIVITY'!A24,'YEARLY DATA'!A:A,'YEARLY PRODUCTIVITY'!$H$1)</f>
        <v>1159034</v>
      </c>
      <c r="I24" s="6">
        <f>SUMIFS('YEARLY DATA'!D:D,'YEARLY DATA'!B:B,'YEARLY PRODUCTIVITY'!A24,'YEARLY DATA'!A:A,'YEARLY PRODUCTIVITY'!$I$1)</f>
        <v>3509910</v>
      </c>
      <c r="J24" s="6">
        <f>SUMIFS('YEARLY DATA'!D:D,'YEARLY DATA'!B:B,'YEARLY PRODUCTIVITY'!A24,'YEARLY DATA'!A:A,'YEARLY PRODUCTIVITY'!$J$1)</f>
        <v>0</v>
      </c>
      <c r="K24" s="6">
        <f>SUMIFS('YEARLY DATA'!D:D,'YEARLY DATA'!B:B,'YEARLY PRODUCTIVITY'!A24,'YEARLY DATA'!A:A,'YEARLY PRODUCTIVITY'!$K$1)</f>
        <v>0</v>
      </c>
      <c r="L24" s="6">
        <f>SUMIFS('YEARLY DATA'!D:D,'YEARLY DATA'!B:B,'YEARLY PRODUCTIVITY'!A24,'YEARLY DATA'!A:A,'YEARLY PRODUCTIVITY'!$L$1)</f>
        <v>0</v>
      </c>
      <c r="M24" s="6">
        <f>SUMIFS('YEARLY DATA'!D:D,'YEARLY DATA'!B:B,'YEARLY PRODUCTIVITY'!A24,'YEARLY DATA'!A:A,'YEARLY PRODUCTIVITY'!$M$1)</f>
        <v>0</v>
      </c>
      <c r="N24" s="6">
        <f>SUMIFS('YEARLY DATA'!D:D,'YEARLY DATA'!B:B,'YEARLY PRODUCTIVITY'!A24,'YEARLY DATA'!A:A,'YEARLY PRODUCTIVITY'!$N$1)</f>
        <v>0</v>
      </c>
      <c r="O24" s="6">
        <f t="shared" si="0"/>
        <v>12221464</v>
      </c>
      <c r="P24" s="8">
        <f t="shared" si="1"/>
        <v>1.1409990000000001</v>
      </c>
      <c r="Q24" s="8">
        <f t="shared" si="2"/>
        <v>0.72727549999999996</v>
      </c>
      <c r="R24" s="8">
        <f t="shared" si="3"/>
        <v>0.69</v>
      </c>
      <c r="S24" s="8">
        <f t="shared" si="4"/>
        <v>0.32557000000000003</v>
      </c>
      <c r="T24" s="8">
        <f t="shared" si="5"/>
        <v>0.89241550000000003</v>
      </c>
      <c r="U24" s="8">
        <f t="shared" si="6"/>
        <v>0.57951699999999995</v>
      </c>
      <c r="V24" s="8">
        <f t="shared" si="7"/>
        <v>1.754955</v>
      </c>
      <c r="W24" s="8">
        <f t="shared" si="8"/>
        <v>0</v>
      </c>
      <c r="X24" s="8">
        <f t="shared" si="9"/>
        <v>0</v>
      </c>
      <c r="Y24" s="8">
        <f t="shared" si="10"/>
        <v>0</v>
      </c>
      <c r="Z24" s="8">
        <f t="shared" si="11"/>
        <v>0</v>
      </c>
      <c r="AA24" s="8">
        <f t="shared" si="12"/>
        <v>0</v>
      </c>
      <c r="AB24" s="8">
        <f t="shared" si="13"/>
        <v>0.76384149999999995</v>
      </c>
      <c r="AC24" s="6">
        <f t="shared" si="14"/>
        <v>1018455.3333333334</v>
      </c>
      <c r="AD24" s="8">
        <f t="shared" si="15"/>
        <v>0.50922766666666663</v>
      </c>
    </row>
    <row r="25" spans="1:30" x14ac:dyDescent="0.25">
      <c r="A25" s="1" t="s">
        <v>348</v>
      </c>
      <c r="B25" s="132">
        <v>2500000</v>
      </c>
      <c r="C25" s="6">
        <f>SUMIFS('YEARLY DATA'!D:D,'YEARLY DATA'!B:B,'YEARLY PRODUCTIVITY'!A25,'YEARLY DATA'!A:A,'YEARLY PRODUCTIVITY'!$C$1)</f>
        <v>0</v>
      </c>
      <c r="D25" s="6">
        <f>SUMIFS('YEARLY DATA'!D:D,'YEARLY DATA'!B:B,'YEARLY PRODUCTIVITY'!A25,'YEARLY DATA'!A:A,'YEARLY PRODUCTIVITY'!$D$1)</f>
        <v>300000</v>
      </c>
      <c r="E25" s="6">
        <f>SUMIFS('YEARLY DATA'!D:D,'YEARLY DATA'!B:B,'YEARLY PRODUCTIVITY'!A25,'YEARLY DATA'!A:A,'YEARLY PRODUCTIVITY'!$E$1)</f>
        <v>391437</v>
      </c>
      <c r="F25" s="6">
        <f>SUMIFS('YEARLY DATA'!D:D,'YEARLY DATA'!B:B,'YEARLY PRODUCTIVITY'!A25,'YEARLY DATA'!A:A,'YEARLY PRODUCTIVITY'!$F$1)</f>
        <v>973000</v>
      </c>
      <c r="G25" s="6">
        <f>SUMIFS('YEARLY DATA'!D:D,'YEARLY DATA'!B:B,'YEARLY PRODUCTIVITY'!A25,'YEARLY DATA'!A:A,'YEARLY PRODUCTIVITY'!$G$1)</f>
        <v>1419000</v>
      </c>
      <c r="H25" s="6">
        <f>SUMIFS('YEARLY DATA'!D:D,'YEARLY DATA'!B:B,'YEARLY PRODUCTIVITY'!A25,'YEARLY DATA'!A:A,'YEARLY PRODUCTIVITY'!$H$1)</f>
        <v>411200</v>
      </c>
      <c r="I25" s="6">
        <f>SUMIFS('YEARLY DATA'!D:D,'YEARLY DATA'!B:B,'YEARLY PRODUCTIVITY'!A25,'YEARLY DATA'!A:A,'YEARLY PRODUCTIVITY'!$I$1)</f>
        <v>0</v>
      </c>
      <c r="J25" s="6">
        <f>SUMIFS('YEARLY DATA'!D:D,'YEARLY DATA'!B:B,'YEARLY PRODUCTIVITY'!A25,'YEARLY DATA'!A:A,'YEARLY PRODUCTIVITY'!$J$1)</f>
        <v>0</v>
      </c>
      <c r="K25" s="6">
        <f>SUMIFS('YEARLY DATA'!D:D,'YEARLY DATA'!B:B,'YEARLY PRODUCTIVITY'!A25,'YEARLY DATA'!A:A,'YEARLY PRODUCTIVITY'!$K$1)</f>
        <v>0</v>
      </c>
      <c r="L25" s="6">
        <f>SUMIFS('YEARLY DATA'!D:D,'YEARLY DATA'!B:B,'YEARLY PRODUCTIVITY'!A25,'YEARLY DATA'!A:A,'YEARLY PRODUCTIVITY'!$L$1)</f>
        <v>0</v>
      </c>
      <c r="M25" s="6">
        <f>SUMIFS('YEARLY DATA'!D:D,'YEARLY DATA'!B:B,'YEARLY PRODUCTIVITY'!A25,'YEARLY DATA'!A:A,'YEARLY PRODUCTIVITY'!$M$1)</f>
        <v>0</v>
      </c>
      <c r="N25" s="6">
        <f>SUMIFS('YEARLY DATA'!D:D,'YEARLY DATA'!B:B,'YEARLY PRODUCTIVITY'!A25,'YEARLY DATA'!A:A,'YEARLY PRODUCTIVITY'!$N$1)</f>
        <v>0</v>
      </c>
      <c r="O25" s="6">
        <f t="shared" si="0"/>
        <v>3494637</v>
      </c>
      <c r="P25" s="8">
        <f t="shared" si="1"/>
        <v>0</v>
      </c>
      <c r="Q25" s="8">
        <f t="shared" si="2"/>
        <v>0.12</v>
      </c>
      <c r="R25" s="8">
        <f t="shared" si="3"/>
        <v>0.15657479999999999</v>
      </c>
      <c r="S25" s="8">
        <f t="shared" si="4"/>
        <v>0.38919999999999999</v>
      </c>
      <c r="T25" s="8">
        <f t="shared" si="5"/>
        <v>0.56759999999999999</v>
      </c>
      <c r="U25" s="8">
        <f t="shared" si="6"/>
        <v>0.16447999999999999</v>
      </c>
      <c r="V25" s="8">
        <f t="shared" si="7"/>
        <v>0</v>
      </c>
      <c r="W25" s="8">
        <f t="shared" si="8"/>
        <v>0</v>
      </c>
      <c r="X25" s="8">
        <f t="shared" si="9"/>
        <v>0</v>
      </c>
      <c r="Y25" s="8">
        <f t="shared" si="10"/>
        <v>0</v>
      </c>
      <c r="Z25" s="8">
        <f t="shared" si="11"/>
        <v>0</v>
      </c>
      <c r="AA25" s="8">
        <f t="shared" si="12"/>
        <v>0</v>
      </c>
      <c r="AB25" s="8">
        <f t="shared" si="13"/>
        <v>0.17473184999999999</v>
      </c>
      <c r="AC25" s="6">
        <f t="shared" si="14"/>
        <v>291219.75</v>
      </c>
      <c r="AD25" s="8">
        <f t="shared" si="15"/>
        <v>0.11648790000000001</v>
      </c>
    </row>
    <row r="26" spans="1:30" x14ac:dyDescent="0.25">
      <c r="A26" s="1" t="s">
        <v>67</v>
      </c>
      <c r="B26" s="132">
        <v>2500000</v>
      </c>
      <c r="C26" s="6">
        <f>SUMIFS('YEARLY DATA'!D:D,'YEARLY DATA'!B:B,'YEARLY PRODUCTIVITY'!A26,'YEARLY DATA'!A:A,'YEARLY PRODUCTIVITY'!$C$1)</f>
        <v>2200880</v>
      </c>
      <c r="D26" s="6">
        <f>SUMIFS('YEARLY DATA'!D:D,'YEARLY DATA'!B:B,'YEARLY PRODUCTIVITY'!A26,'YEARLY DATA'!A:A,'YEARLY PRODUCTIVITY'!$D$1)</f>
        <v>2487000</v>
      </c>
      <c r="E26" s="6">
        <f>SUMIFS('YEARLY DATA'!D:D,'YEARLY DATA'!B:B,'YEARLY PRODUCTIVITY'!A26,'YEARLY DATA'!A:A,'YEARLY PRODUCTIVITY'!$E$1)</f>
        <v>1555034</v>
      </c>
      <c r="F26" s="6">
        <f>SUMIFS('YEARLY DATA'!D:D,'YEARLY DATA'!B:B,'YEARLY PRODUCTIVITY'!A26,'YEARLY DATA'!A:A,'YEARLY PRODUCTIVITY'!$F$1)</f>
        <v>1065000</v>
      </c>
      <c r="G26" s="6">
        <f>SUMIFS('YEARLY DATA'!D:D,'YEARLY DATA'!B:B,'YEARLY PRODUCTIVITY'!A26,'YEARLY DATA'!A:A,'YEARLY PRODUCTIVITY'!$G$1)</f>
        <v>1266230</v>
      </c>
      <c r="H26" s="6">
        <f>SUMIFS('YEARLY DATA'!D:D,'YEARLY DATA'!B:B,'YEARLY PRODUCTIVITY'!A26,'YEARLY DATA'!A:A,'YEARLY PRODUCTIVITY'!$H$1)</f>
        <v>1117400</v>
      </c>
      <c r="I26" s="6">
        <f>SUMIFS('YEARLY DATA'!D:D,'YEARLY DATA'!B:B,'YEARLY PRODUCTIVITY'!A26,'YEARLY DATA'!A:A,'YEARLY PRODUCTIVITY'!$I$1)</f>
        <v>532500</v>
      </c>
      <c r="J26" s="6">
        <f>SUMIFS('YEARLY DATA'!D:D,'YEARLY DATA'!B:B,'YEARLY PRODUCTIVITY'!A26,'YEARLY DATA'!A:A,'YEARLY PRODUCTIVITY'!$J$1)</f>
        <v>934400</v>
      </c>
      <c r="K26" s="6">
        <f>SUMIFS('YEARLY DATA'!D:D,'YEARLY DATA'!B:B,'YEARLY PRODUCTIVITY'!A26,'YEARLY DATA'!A:A,'YEARLY PRODUCTIVITY'!$K$1)</f>
        <v>0</v>
      </c>
      <c r="L26" s="6">
        <f>SUMIFS('YEARLY DATA'!D:D,'YEARLY DATA'!B:B,'YEARLY PRODUCTIVITY'!A26,'YEARLY DATA'!A:A,'YEARLY PRODUCTIVITY'!$L$1)</f>
        <v>0</v>
      </c>
      <c r="M26" s="6">
        <f>SUMIFS('YEARLY DATA'!D:D,'YEARLY DATA'!B:B,'YEARLY PRODUCTIVITY'!A26,'YEARLY DATA'!A:A,'YEARLY PRODUCTIVITY'!$M$1)</f>
        <v>0</v>
      </c>
      <c r="N26" s="6">
        <f>SUMIFS('YEARLY DATA'!D:D,'YEARLY DATA'!B:B,'YEARLY PRODUCTIVITY'!A26,'YEARLY DATA'!A:A,'YEARLY PRODUCTIVITY'!$N$1)</f>
        <v>0</v>
      </c>
      <c r="O26" s="6">
        <f t="shared" si="0"/>
        <v>11158444</v>
      </c>
      <c r="P26" s="8">
        <f t="shared" si="1"/>
        <v>0.88035200000000002</v>
      </c>
      <c r="Q26" s="8">
        <f t="shared" si="2"/>
        <v>0.99480000000000002</v>
      </c>
      <c r="R26" s="8">
        <f t="shared" si="3"/>
        <v>0.62201360000000006</v>
      </c>
      <c r="S26" s="8">
        <f t="shared" si="4"/>
        <v>0.42599999999999999</v>
      </c>
      <c r="T26" s="8">
        <f t="shared" si="5"/>
        <v>0.50649200000000005</v>
      </c>
      <c r="U26" s="8">
        <f t="shared" si="6"/>
        <v>0.44696000000000002</v>
      </c>
      <c r="V26" s="8">
        <f t="shared" si="7"/>
        <v>0.21299999999999999</v>
      </c>
      <c r="W26" s="8">
        <f t="shared" si="8"/>
        <v>0.37375999999999998</v>
      </c>
      <c r="X26" s="8">
        <f t="shared" si="9"/>
        <v>0</v>
      </c>
      <c r="Y26" s="8">
        <f t="shared" si="10"/>
        <v>0</v>
      </c>
      <c r="Z26" s="8">
        <f t="shared" si="11"/>
        <v>0</v>
      </c>
      <c r="AA26" s="8">
        <f t="shared" si="12"/>
        <v>0</v>
      </c>
      <c r="AB26" s="8">
        <f t="shared" si="13"/>
        <v>0.55792220000000003</v>
      </c>
      <c r="AC26" s="6">
        <f t="shared" si="14"/>
        <v>929870.33333333337</v>
      </c>
      <c r="AD26" s="8">
        <f t="shared" si="15"/>
        <v>0.37194813333333338</v>
      </c>
    </row>
    <row r="27" spans="1:30" x14ac:dyDescent="0.25">
      <c r="A27" s="1" t="s">
        <v>554</v>
      </c>
      <c r="B27" s="132">
        <v>2500000</v>
      </c>
      <c r="C27" s="6">
        <f>SUMIFS('YEARLY DATA'!D:D,'YEARLY DATA'!B:B,'YEARLY PRODUCTIVITY'!A27,'YEARLY DATA'!A:A,'YEARLY PRODUCTIVITY'!$C$1)</f>
        <v>0</v>
      </c>
      <c r="D27" s="6">
        <f>SUMIFS('YEARLY DATA'!D:D,'YEARLY DATA'!B:B,'YEARLY PRODUCTIVITY'!A27,'YEARLY DATA'!A:A,'YEARLY PRODUCTIVITY'!$D$1)</f>
        <v>0</v>
      </c>
      <c r="E27" s="6">
        <f>SUMIFS('YEARLY DATA'!D:D,'YEARLY DATA'!B:B,'YEARLY PRODUCTIVITY'!A27,'YEARLY DATA'!A:A,'YEARLY PRODUCTIVITY'!$E$1)</f>
        <v>0</v>
      </c>
      <c r="F27" s="6">
        <f>SUMIFS('YEARLY DATA'!D:D,'YEARLY DATA'!B:B,'YEARLY PRODUCTIVITY'!A27,'YEARLY DATA'!A:A,'YEARLY PRODUCTIVITY'!$F$1)</f>
        <v>0</v>
      </c>
      <c r="G27" s="6">
        <f>SUMIFS('YEARLY DATA'!D:D,'YEARLY DATA'!B:B,'YEARLY PRODUCTIVITY'!A27,'YEARLY DATA'!A:A,'YEARLY PRODUCTIVITY'!$G$1)</f>
        <v>142968</v>
      </c>
      <c r="H27" s="6">
        <f>SUMIFS('YEARLY DATA'!D:D,'YEARLY DATA'!B:B,'YEARLY PRODUCTIVITY'!A27,'YEARLY DATA'!A:A,'YEARLY PRODUCTIVITY'!$H$1)</f>
        <v>950485</v>
      </c>
      <c r="I27" s="6">
        <f>SUMIFS('YEARLY DATA'!D:D,'YEARLY DATA'!B:B,'YEARLY PRODUCTIVITY'!A27,'YEARLY DATA'!A:A,'YEARLY PRODUCTIVITY'!$I$1)</f>
        <v>764500</v>
      </c>
      <c r="J27" s="6">
        <f>SUMIFS('YEARLY DATA'!D:D,'YEARLY DATA'!B:B,'YEARLY PRODUCTIVITY'!A27,'YEARLY DATA'!A:A,'YEARLY PRODUCTIVITY'!$J$1)</f>
        <v>762300</v>
      </c>
      <c r="K27" s="6">
        <f>SUMIFS('YEARLY DATA'!D:D,'YEARLY DATA'!B:B,'YEARLY PRODUCTIVITY'!A27,'YEARLY DATA'!A:A,'YEARLY PRODUCTIVITY'!$K$1)</f>
        <v>302500</v>
      </c>
      <c r="L27" s="6">
        <f>SUMIFS('YEARLY DATA'!D:D,'YEARLY DATA'!B:B,'YEARLY PRODUCTIVITY'!A27,'YEARLY DATA'!A:A,'YEARLY PRODUCTIVITY'!$L$1)</f>
        <v>0</v>
      </c>
      <c r="M27" s="6">
        <f>SUMIFS('YEARLY DATA'!D:D,'YEARLY DATA'!B:B,'YEARLY PRODUCTIVITY'!A27,'YEARLY DATA'!A:A,'YEARLY PRODUCTIVITY'!$M$1)</f>
        <v>0</v>
      </c>
      <c r="N27" s="6">
        <f>SUMIFS('YEARLY DATA'!D:D,'YEARLY DATA'!B:B,'YEARLY PRODUCTIVITY'!A27,'YEARLY DATA'!A:A,'YEARLY PRODUCTIVITY'!$N$1)</f>
        <v>0</v>
      </c>
      <c r="O27" s="6">
        <f t="shared" si="0"/>
        <v>2922753</v>
      </c>
      <c r="P27" s="8">
        <f t="shared" si="1"/>
        <v>0</v>
      </c>
      <c r="Q27" s="8">
        <f t="shared" si="2"/>
        <v>0</v>
      </c>
      <c r="R27" s="8">
        <f t="shared" si="3"/>
        <v>0</v>
      </c>
      <c r="S27" s="8">
        <f t="shared" si="4"/>
        <v>0</v>
      </c>
      <c r="T27" s="8">
        <f t="shared" si="5"/>
        <v>5.7187200000000001E-2</v>
      </c>
      <c r="U27" s="8">
        <f t="shared" si="6"/>
        <v>0.38019399999999998</v>
      </c>
      <c r="V27" s="8">
        <f t="shared" si="7"/>
        <v>0.30580000000000002</v>
      </c>
      <c r="W27" s="8">
        <f t="shared" si="8"/>
        <v>0.30492000000000002</v>
      </c>
      <c r="X27" s="8">
        <f t="shared" si="9"/>
        <v>0.121</v>
      </c>
      <c r="Y27" s="8">
        <f t="shared" si="10"/>
        <v>0</v>
      </c>
      <c r="Z27" s="8">
        <f t="shared" si="11"/>
        <v>0</v>
      </c>
      <c r="AA27" s="8">
        <f t="shared" si="12"/>
        <v>0</v>
      </c>
      <c r="AB27" s="8">
        <f t="shared" si="13"/>
        <v>0.14613765000000001</v>
      </c>
      <c r="AC27" s="6">
        <f t="shared" si="14"/>
        <v>243562.75</v>
      </c>
      <c r="AD27" s="8">
        <f t="shared" si="15"/>
        <v>9.7425100000000001E-2</v>
      </c>
    </row>
    <row r="28" spans="1:30" x14ac:dyDescent="0.25">
      <c r="A28" s="1" t="s">
        <v>302</v>
      </c>
      <c r="B28" s="132">
        <v>2500000</v>
      </c>
      <c r="C28" s="6">
        <f>SUMIFS('YEARLY DATA'!D:D,'YEARLY DATA'!B:B,'YEARLY PRODUCTIVITY'!A28,'YEARLY DATA'!A:A,'YEARLY PRODUCTIVITY'!$C$1)</f>
        <v>0</v>
      </c>
      <c r="D28" s="6">
        <f>SUMIFS('YEARLY DATA'!D:D,'YEARLY DATA'!B:B,'YEARLY PRODUCTIVITY'!A28,'YEARLY DATA'!A:A,'YEARLY PRODUCTIVITY'!$D$1)</f>
        <v>1464000</v>
      </c>
      <c r="E28" s="6">
        <f>SUMIFS('YEARLY DATA'!D:D,'YEARLY DATA'!B:B,'YEARLY PRODUCTIVITY'!A28,'YEARLY DATA'!A:A,'YEARLY PRODUCTIVITY'!$E$1)</f>
        <v>1776773</v>
      </c>
      <c r="F28" s="6">
        <f>SUMIFS('YEARLY DATA'!D:D,'YEARLY DATA'!B:B,'YEARLY PRODUCTIVITY'!A28,'YEARLY DATA'!A:A,'YEARLY PRODUCTIVITY'!$F$1)</f>
        <v>570625</v>
      </c>
      <c r="G28" s="6">
        <f>SUMIFS('YEARLY DATA'!D:D,'YEARLY DATA'!B:B,'YEARLY PRODUCTIVITY'!A28,'YEARLY DATA'!A:A,'YEARLY PRODUCTIVITY'!$G$1)</f>
        <v>173986</v>
      </c>
      <c r="H28" s="6">
        <f>SUMIFS('YEARLY DATA'!D:D,'YEARLY DATA'!B:B,'YEARLY PRODUCTIVITY'!A28,'YEARLY DATA'!A:A,'YEARLY PRODUCTIVITY'!$H$1)</f>
        <v>0</v>
      </c>
      <c r="I28" s="6">
        <f>SUMIFS('YEARLY DATA'!D:D,'YEARLY DATA'!B:B,'YEARLY PRODUCTIVITY'!A28,'YEARLY DATA'!A:A,'YEARLY PRODUCTIVITY'!$I$1)</f>
        <v>0</v>
      </c>
      <c r="J28" s="6">
        <f>SUMIFS('YEARLY DATA'!D:D,'YEARLY DATA'!B:B,'YEARLY PRODUCTIVITY'!A28,'YEARLY DATA'!A:A,'YEARLY PRODUCTIVITY'!$J$1)</f>
        <v>0</v>
      </c>
      <c r="K28" s="6">
        <f>SUMIFS('YEARLY DATA'!D:D,'YEARLY DATA'!B:B,'YEARLY PRODUCTIVITY'!A28,'YEARLY DATA'!A:A,'YEARLY PRODUCTIVITY'!$K$1)</f>
        <v>0</v>
      </c>
      <c r="L28" s="6">
        <f>SUMIFS('YEARLY DATA'!D:D,'YEARLY DATA'!B:B,'YEARLY PRODUCTIVITY'!A28,'YEARLY DATA'!A:A,'YEARLY PRODUCTIVITY'!$L$1)</f>
        <v>0</v>
      </c>
      <c r="M28" s="6">
        <f>SUMIFS('YEARLY DATA'!D:D,'YEARLY DATA'!B:B,'YEARLY PRODUCTIVITY'!A28,'YEARLY DATA'!A:A,'YEARLY PRODUCTIVITY'!$M$1)</f>
        <v>0</v>
      </c>
      <c r="N28" s="6">
        <f>SUMIFS('YEARLY DATA'!D:D,'YEARLY DATA'!B:B,'YEARLY PRODUCTIVITY'!A28,'YEARLY DATA'!A:A,'YEARLY PRODUCTIVITY'!$N$1)</f>
        <v>0</v>
      </c>
      <c r="O28" s="6">
        <f t="shared" si="0"/>
        <v>3985384</v>
      </c>
      <c r="P28" s="8">
        <f t="shared" si="1"/>
        <v>0</v>
      </c>
      <c r="Q28" s="8">
        <f t="shared" si="2"/>
        <v>0.58560000000000001</v>
      </c>
      <c r="R28" s="8">
        <f t="shared" si="3"/>
        <v>0.71070920000000004</v>
      </c>
      <c r="S28" s="8">
        <f t="shared" si="4"/>
        <v>0.22825000000000001</v>
      </c>
      <c r="T28" s="8">
        <f t="shared" si="5"/>
        <v>6.9594400000000001E-2</v>
      </c>
      <c r="U28" s="8">
        <f t="shared" si="6"/>
        <v>0</v>
      </c>
      <c r="V28" s="8">
        <f t="shared" si="7"/>
        <v>0</v>
      </c>
      <c r="W28" s="8">
        <f t="shared" si="8"/>
        <v>0</v>
      </c>
      <c r="X28" s="8">
        <f t="shared" si="9"/>
        <v>0</v>
      </c>
      <c r="Y28" s="8">
        <f t="shared" si="10"/>
        <v>0</v>
      </c>
      <c r="Z28" s="8">
        <f t="shared" si="11"/>
        <v>0</v>
      </c>
      <c r="AA28" s="8">
        <f t="shared" si="12"/>
        <v>0</v>
      </c>
      <c r="AB28" s="8">
        <f t="shared" si="13"/>
        <v>0.19926920000000001</v>
      </c>
      <c r="AC28" s="6">
        <f t="shared" si="14"/>
        <v>332115.33333333331</v>
      </c>
      <c r="AD28" s="8">
        <f t="shared" si="15"/>
        <v>0.13284613333333334</v>
      </c>
    </row>
    <row r="29" spans="1:30" x14ac:dyDescent="0.25">
      <c r="A29" s="1" t="s">
        <v>69</v>
      </c>
      <c r="B29" s="132">
        <v>2500000</v>
      </c>
      <c r="C29" s="6">
        <f>SUMIFS('YEARLY DATA'!D:D,'YEARLY DATA'!B:B,'YEARLY PRODUCTIVITY'!A29,'YEARLY DATA'!A:A,'YEARLY PRODUCTIVITY'!$C$1)</f>
        <v>119400</v>
      </c>
      <c r="D29" s="6">
        <f>SUMIFS('YEARLY DATA'!D:D,'YEARLY DATA'!B:B,'YEARLY PRODUCTIVITY'!A29,'YEARLY DATA'!A:A,'YEARLY PRODUCTIVITY'!$D$1)</f>
        <v>0</v>
      </c>
      <c r="E29" s="6">
        <f>SUMIFS('YEARLY DATA'!D:D,'YEARLY DATA'!B:B,'YEARLY PRODUCTIVITY'!A29,'YEARLY DATA'!A:A,'YEARLY PRODUCTIVITY'!$E$1)</f>
        <v>0</v>
      </c>
      <c r="F29" s="6">
        <f>SUMIFS('YEARLY DATA'!D:D,'YEARLY DATA'!B:B,'YEARLY PRODUCTIVITY'!A29,'YEARLY DATA'!A:A,'YEARLY PRODUCTIVITY'!$F$1)</f>
        <v>0</v>
      </c>
      <c r="G29" s="6">
        <f>SUMIFS('YEARLY DATA'!D:D,'YEARLY DATA'!B:B,'YEARLY PRODUCTIVITY'!A29,'YEARLY DATA'!A:A,'YEARLY PRODUCTIVITY'!$G$1)</f>
        <v>0</v>
      </c>
      <c r="H29" s="6">
        <f>SUMIFS('YEARLY DATA'!D:D,'YEARLY DATA'!B:B,'YEARLY PRODUCTIVITY'!A29,'YEARLY DATA'!A:A,'YEARLY PRODUCTIVITY'!$H$1)</f>
        <v>0</v>
      </c>
      <c r="I29" s="6">
        <f>SUMIFS('YEARLY DATA'!D:D,'YEARLY DATA'!B:B,'YEARLY PRODUCTIVITY'!A29,'YEARLY DATA'!A:A,'YEARLY PRODUCTIVITY'!$I$1)</f>
        <v>0</v>
      </c>
      <c r="J29" s="6">
        <f>SUMIFS('YEARLY DATA'!D:D,'YEARLY DATA'!B:B,'YEARLY PRODUCTIVITY'!A29,'YEARLY DATA'!A:A,'YEARLY PRODUCTIVITY'!$J$1)</f>
        <v>0</v>
      </c>
      <c r="K29" s="6">
        <f>SUMIFS('YEARLY DATA'!D:D,'YEARLY DATA'!B:B,'YEARLY PRODUCTIVITY'!A29,'YEARLY DATA'!A:A,'YEARLY PRODUCTIVITY'!$K$1)</f>
        <v>0</v>
      </c>
      <c r="L29" s="6">
        <f>SUMIFS('YEARLY DATA'!D:D,'YEARLY DATA'!B:B,'YEARLY PRODUCTIVITY'!A29,'YEARLY DATA'!A:A,'YEARLY PRODUCTIVITY'!$L$1)</f>
        <v>0</v>
      </c>
      <c r="M29" s="6">
        <f>SUMIFS('YEARLY DATA'!D:D,'YEARLY DATA'!B:B,'YEARLY PRODUCTIVITY'!A29,'YEARLY DATA'!A:A,'YEARLY PRODUCTIVITY'!$M$1)</f>
        <v>0</v>
      </c>
      <c r="N29" s="6">
        <f>SUMIFS('YEARLY DATA'!D:D,'YEARLY DATA'!B:B,'YEARLY PRODUCTIVITY'!A29,'YEARLY DATA'!A:A,'YEARLY PRODUCTIVITY'!$N$1)</f>
        <v>0</v>
      </c>
      <c r="O29" s="6">
        <f t="shared" si="0"/>
        <v>119400</v>
      </c>
      <c r="P29" s="8">
        <f t="shared" si="1"/>
        <v>4.7759999999999997E-2</v>
      </c>
      <c r="Q29" s="8">
        <f t="shared" si="2"/>
        <v>0</v>
      </c>
      <c r="R29" s="8">
        <f t="shared" si="3"/>
        <v>0</v>
      </c>
      <c r="S29" s="8">
        <f t="shared" si="4"/>
        <v>0</v>
      </c>
      <c r="T29" s="8">
        <f t="shared" si="5"/>
        <v>0</v>
      </c>
      <c r="U29" s="8">
        <f t="shared" si="6"/>
        <v>0</v>
      </c>
      <c r="V29" s="8">
        <f t="shared" si="7"/>
        <v>0</v>
      </c>
      <c r="W29" s="8">
        <f t="shared" si="8"/>
        <v>0</v>
      </c>
      <c r="X29" s="8">
        <f t="shared" si="9"/>
        <v>0</v>
      </c>
      <c r="Y29" s="8">
        <f t="shared" si="10"/>
        <v>0</v>
      </c>
      <c r="Z29" s="8">
        <f t="shared" si="11"/>
        <v>0</v>
      </c>
      <c r="AA29" s="8">
        <f t="shared" si="12"/>
        <v>0</v>
      </c>
      <c r="AB29" s="8">
        <f t="shared" si="13"/>
        <v>5.9699999999999996E-3</v>
      </c>
      <c r="AC29" s="6">
        <f t="shared" si="14"/>
        <v>9950</v>
      </c>
      <c r="AD29" s="8">
        <f t="shared" si="15"/>
        <v>3.98E-3</v>
      </c>
    </row>
    <row r="30" spans="1:30" x14ac:dyDescent="0.25">
      <c r="A30" s="1" t="s">
        <v>297</v>
      </c>
      <c r="B30" s="132">
        <v>2500000</v>
      </c>
      <c r="C30" s="6">
        <f>SUMIFS('YEARLY DATA'!D:D,'YEARLY DATA'!B:B,'YEARLY PRODUCTIVITY'!A30,'YEARLY DATA'!A:A,'YEARLY PRODUCTIVITY'!$C$1)</f>
        <v>0</v>
      </c>
      <c r="D30" s="6">
        <f>SUMIFS('YEARLY DATA'!D:D,'YEARLY DATA'!B:B,'YEARLY PRODUCTIVITY'!A30,'YEARLY DATA'!A:A,'YEARLY PRODUCTIVITY'!$D$1)</f>
        <v>565000</v>
      </c>
      <c r="E30" s="6">
        <f>SUMIFS('YEARLY DATA'!D:D,'YEARLY DATA'!B:B,'YEARLY PRODUCTIVITY'!A30,'YEARLY DATA'!A:A,'YEARLY PRODUCTIVITY'!$E$1)</f>
        <v>232871</v>
      </c>
      <c r="F30" s="6">
        <f>SUMIFS('YEARLY DATA'!D:D,'YEARLY DATA'!B:B,'YEARLY PRODUCTIVITY'!A30,'YEARLY DATA'!A:A,'YEARLY PRODUCTIVITY'!$F$1)</f>
        <v>1125000</v>
      </c>
      <c r="G30" s="6">
        <f>SUMIFS('YEARLY DATA'!D:D,'YEARLY DATA'!B:B,'YEARLY PRODUCTIVITY'!A30,'YEARLY DATA'!A:A,'YEARLY PRODUCTIVITY'!$G$1)</f>
        <v>644000</v>
      </c>
      <c r="H30" s="6">
        <f>SUMIFS('YEARLY DATA'!D:D,'YEARLY DATA'!B:B,'YEARLY PRODUCTIVITY'!A30,'YEARLY DATA'!A:A,'YEARLY PRODUCTIVITY'!$H$1)</f>
        <v>1004800</v>
      </c>
      <c r="I30" s="6">
        <f>SUMIFS('YEARLY DATA'!D:D,'YEARLY DATA'!B:B,'YEARLY PRODUCTIVITY'!A30,'YEARLY DATA'!A:A,'YEARLY PRODUCTIVITY'!$I$1)</f>
        <v>991600</v>
      </c>
      <c r="J30" s="6">
        <f>SUMIFS('YEARLY DATA'!D:D,'YEARLY DATA'!B:B,'YEARLY PRODUCTIVITY'!A30,'YEARLY DATA'!A:A,'YEARLY PRODUCTIVITY'!$J$1)</f>
        <v>150000</v>
      </c>
      <c r="K30" s="6">
        <f>SUMIFS('YEARLY DATA'!D:D,'YEARLY DATA'!B:B,'YEARLY PRODUCTIVITY'!A30,'YEARLY DATA'!A:A,'YEARLY PRODUCTIVITY'!$K$1)</f>
        <v>0</v>
      </c>
      <c r="L30" s="6">
        <f>SUMIFS('YEARLY DATA'!D:D,'YEARLY DATA'!B:B,'YEARLY PRODUCTIVITY'!A30,'YEARLY DATA'!A:A,'YEARLY PRODUCTIVITY'!$L$1)</f>
        <v>0</v>
      </c>
      <c r="M30" s="6">
        <f>SUMIFS('YEARLY DATA'!D:D,'YEARLY DATA'!B:B,'YEARLY PRODUCTIVITY'!A30,'YEARLY DATA'!A:A,'YEARLY PRODUCTIVITY'!$M$1)</f>
        <v>0</v>
      </c>
      <c r="N30" s="6">
        <f>SUMIFS('YEARLY DATA'!D:D,'YEARLY DATA'!B:B,'YEARLY PRODUCTIVITY'!A30,'YEARLY DATA'!A:A,'YEARLY PRODUCTIVITY'!$N$1)</f>
        <v>0</v>
      </c>
      <c r="O30" s="6">
        <f t="shared" si="0"/>
        <v>4713271</v>
      </c>
      <c r="P30" s="8">
        <f t="shared" si="1"/>
        <v>0</v>
      </c>
      <c r="Q30" s="8">
        <f t="shared" si="2"/>
        <v>0.22600000000000001</v>
      </c>
      <c r="R30" s="8">
        <f t="shared" si="3"/>
        <v>9.3148400000000006E-2</v>
      </c>
      <c r="S30" s="8">
        <f t="shared" si="4"/>
        <v>0.45</v>
      </c>
      <c r="T30" s="8">
        <f t="shared" si="5"/>
        <v>0.2576</v>
      </c>
      <c r="U30" s="8">
        <f t="shared" si="6"/>
        <v>0.40192</v>
      </c>
      <c r="V30" s="8">
        <f t="shared" si="7"/>
        <v>0.39663999999999999</v>
      </c>
      <c r="W30" s="8">
        <f t="shared" si="8"/>
        <v>0.06</v>
      </c>
      <c r="X30" s="8">
        <f t="shared" si="9"/>
        <v>0</v>
      </c>
      <c r="Y30" s="8">
        <f t="shared" si="10"/>
        <v>0</v>
      </c>
      <c r="Z30" s="8">
        <f t="shared" si="11"/>
        <v>0</v>
      </c>
      <c r="AA30" s="8">
        <f t="shared" si="12"/>
        <v>0</v>
      </c>
      <c r="AB30" s="8">
        <f t="shared" si="13"/>
        <v>0.23566355</v>
      </c>
      <c r="AC30" s="6">
        <f t="shared" si="14"/>
        <v>392772.58333333331</v>
      </c>
      <c r="AD30" s="8">
        <f t="shared" si="15"/>
        <v>0.15710903333333331</v>
      </c>
    </row>
    <row r="31" spans="1:30" x14ac:dyDescent="0.25">
      <c r="A31" s="1" t="s">
        <v>214</v>
      </c>
      <c r="B31" s="132">
        <v>2500000</v>
      </c>
      <c r="C31" s="6">
        <f>SUMIFS('YEARLY DATA'!D:D,'YEARLY DATA'!B:B,'YEARLY PRODUCTIVITY'!A31,'YEARLY DATA'!A:A,'YEARLY PRODUCTIVITY'!$C$1)</f>
        <v>635000</v>
      </c>
      <c r="D31" s="6">
        <f>SUMIFS('YEARLY DATA'!D:D,'YEARLY DATA'!B:B,'YEARLY PRODUCTIVITY'!A31,'YEARLY DATA'!A:A,'YEARLY PRODUCTIVITY'!$D$1)</f>
        <v>1714000</v>
      </c>
      <c r="E31" s="6">
        <f>SUMIFS('YEARLY DATA'!D:D,'YEARLY DATA'!B:B,'YEARLY PRODUCTIVITY'!A31,'YEARLY DATA'!A:A,'YEARLY PRODUCTIVITY'!$E$1)</f>
        <v>1169500</v>
      </c>
      <c r="F31" s="6">
        <f>SUMIFS('YEARLY DATA'!D:D,'YEARLY DATA'!B:B,'YEARLY PRODUCTIVITY'!A31,'YEARLY DATA'!A:A,'YEARLY PRODUCTIVITY'!$F$1)</f>
        <v>4575963</v>
      </c>
      <c r="G31" s="6">
        <f>SUMIFS('YEARLY DATA'!D:D,'YEARLY DATA'!B:B,'YEARLY PRODUCTIVITY'!A31,'YEARLY DATA'!A:A,'YEARLY PRODUCTIVITY'!$G$1)</f>
        <v>430000</v>
      </c>
      <c r="H31" s="6">
        <f>SUMIFS('YEARLY DATA'!D:D,'YEARLY DATA'!B:B,'YEARLY PRODUCTIVITY'!A31,'YEARLY DATA'!A:A,'YEARLY PRODUCTIVITY'!$H$1)</f>
        <v>370700</v>
      </c>
      <c r="I31" s="6">
        <f>SUMIFS('YEARLY DATA'!D:D,'YEARLY DATA'!B:B,'YEARLY PRODUCTIVITY'!A31,'YEARLY DATA'!A:A,'YEARLY PRODUCTIVITY'!$I$1)</f>
        <v>3000000</v>
      </c>
      <c r="J31" s="6">
        <f>SUMIFS('YEARLY DATA'!D:D,'YEARLY DATA'!B:B,'YEARLY PRODUCTIVITY'!A31,'YEARLY DATA'!A:A,'YEARLY PRODUCTIVITY'!$J$1)</f>
        <v>571250</v>
      </c>
      <c r="K31" s="6">
        <f>SUMIFS('YEARLY DATA'!D:D,'YEARLY DATA'!B:B,'YEARLY PRODUCTIVITY'!A31,'YEARLY DATA'!A:A,'YEARLY PRODUCTIVITY'!$K$1)</f>
        <v>0</v>
      </c>
      <c r="L31" s="6">
        <f>SUMIFS('YEARLY DATA'!D:D,'YEARLY DATA'!B:B,'YEARLY PRODUCTIVITY'!A31,'YEARLY DATA'!A:A,'YEARLY PRODUCTIVITY'!$L$1)</f>
        <v>0</v>
      </c>
      <c r="M31" s="6">
        <f>SUMIFS('YEARLY DATA'!D:D,'YEARLY DATA'!B:B,'YEARLY PRODUCTIVITY'!A31,'YEARLY DATA'!A:A,'YEARLY PRODUCTIVITY'!$M$1)</f>
        <v>0</v>
      </c>
      <c r="N31" s="6">
        <f>SUMIFS('YEARLY DATA'!D:D,'YEARLY DATA'!B:B,'YEARLY PRODUCTIVITY'!A31,'YEARLY DATA'!A:A,'YEARLY PRODUCTIVITY'!$N$1)</f>
        <v>0</v>
      </c>
      <c r="O31" s="6">
        <f t="shared" si="0"/>
        <v>12466413</v>
      </c>
      <c r="P31" s="8">
        <f t="shared" si="1"/>
        <v>0.254</v>
      </c>
      <c r="Q31" s="8">
        <f t="shared" si="2"/>
        <v>0.68559999999999999</v>
      </c>
      <c r="R31" s="8">
        <f t="shared" si="3"/>
        <v>0.46779999999999999</v>
      </c>
      <c r="S31" s="8">
        <f t="shared" si="4"/>
        <v>1.8303852</v>
      </c>
      <c r="T31" s="8">
        <f t="shared" si="5"/>
        <v>0.17199999999999999</v>
      </c>
      <c r="U31" s="8">
        <f t="shared" si="6"/>
        <v>0.14828</v>
      </c>
      <c r="V31" s="8">
        <f t="shared" si="7"/>
        <v>1.2</v>
      </c>
      <c r="W31" s="8">
        <f t="shared" si="8"/>
        <v>0.22850000000000001</v>
      </c>
      <c r="X31" s="8">
        <f t="shared" si="9"/>
        <v>0</v>
      </c>
      <c r="Y31" s="8">
        <f t="shared" si="10"/>
        <v>0</v>
      </c>
      <c r="Z31" s="8">
        <f t="shared" si="11"/>
        <v>0</v>
      </c>
      <c r="AA31" s="8">
        <f t="shared" si="12"/>
        <v>0</v>
      </c>
      <c r="AB31" s="8">
        <f t="shared" si="13"/>
        <v>0.62332065000000003</v>
      </c>
      <c r="AC31" s="6">
        <f t="shared" si="14"/>
        <v>1038867.75</v>
      </c>
      <c r="AD31" s="8">
        <f t="shared" si="15"/>
        <v>0.4155471</v>
      </c>
    </row>
    <row r="32" spans="1:30" x14ac:dyDescent="0.25">
      <c r="A32" s="1" t="s">
        <v>66</v>
      </c>
      <c r="B32" s="132">
        <v>2500000</v>
      </c>
      <c r="C32" s="6">
        <f>SUMIFS('YEARLY DATA'!D:D,'YEARLY DATA'!B:B,'YEARLY PRODUCTIVITY'!A32,'YEARLY DATA'!A:A,'YEARLY PRODUCTIVITY'!$C$1)</f>
        <v>300000</v>
      </c>
      <c r="D32" s="6">
        <f>SUMIFS('YEARLY DATA'!D:D,'YEARLY DATA'!B:B,'YEARLY PRODUCTIVITY'!A32,'YEARLY DATA'!A:A,'YEARLY PRODUCTIVITY'!$D$1)</f>
        <v>0</v>
      </c>
      <c r="E32" s="6">
        <f>SUMIFS('YEARLY DATA'!D:D,'YEARLY DATA'!B:B,'YEARLY PRODUCTIVITY'!A32,'YEARLY DATA'!A:A,'YEARLY PRODUCTIVITY'!$E$1)</f>
        <v>1395000</v>
      </c>
      <c r="F32" s="6">
        <f>SUMIFS('YEARLY DATA'!D:D,'YEARLY DATA'!B:B,'YEARLY PRODUCTIVITY'!A32,'YEARLY DATA'!A:A,'YEARLY PRODUCTIVITY'!$F$1)</f>
        <v>220000</v>
      </c>
      <c r="G32" s="6">
        <f>SUMIFS('YEARLY DATA'!D:D,'YEARLY DATA'!B:B,'YEARLY PRODUCTIVITY'!A32,'YEARLY DATA'!A:A,'YEARLY PRODUCTIVITY'!$G$1)</f>
        <v>0</v>
      </c>
      <c r="H32" s="6">
        <f>SUMIFS('YEARLY DATA'!D:D,'YEARLY DATA'!B:B,'YEARLY PRODUCTIVITY'!A32,'YEARLY DATA'!A:A,'YEARLY PRODUCTIVITY'!$H$1)</f>
        <v>0</v>
      </c>
      <c r="I32" s="6">
        <f>SUMIFS('YEARLY DATA'!D:D,'YEARLY DATA'!B:B,'YEARLY PRODUCTIVITY'!A32,'YEARLY DATA'!A:A,'YEARLY PRODUCTIVITY'!$I$1)</f>
        <v>0</v>
      </c>
      <c r="J32" s="6">
        <f>SUMIFS('YEARLY DATA'!D:D,'YEARLY DATA'!B:B,'YEARLY PRODUCTIVITY'!A32,'YEARLY DATA'!A:A,'YEARLY PRODUCTIVITY'!$J$1)</f>
        <v>0</v>
      </c>
      <c r="K32" s="6">
        <f>SUMIFS('YEARLY DATA'!D:D,'YEARLY DATA'!B:B,'YEARLY PRODUCTIVITY'!A32,'YEARLY DATA'!A:A,'YEARLY PRODUCTIVITY'!$K$1)</f>
        <v>0</v>
      </c>
      <c r="L32" s="6">
        <f>SUMIFS('YEARLY DATA'!D:D,'YEARLY DATA'!B:B,'YEARLY PRODUCTIVITY'!A32,'YEARLY DATA'!A:A,'YEARLY PRODUCTIVITY'!$L$1)</f>
        <v>0</v>
      </c>
      <c r="M32" s="6">
        <f>SUMIFS('YEARLY DATA'!D:D,'YEARLY DATA'!B:B,'YEARLY PRODUCTIVITY'!A32,'YEARLY DATA'!A:A,'YEARLY PRODUCTIVITY'!$M$1)</f>
        <v>0</v>
      </c>
      <c r="N32" s="6">
        <f>SUMIFS('YEARLY DATA'!D:D,'YEARLY DATA'!B:B,'YEARLY PRODUCTIVITY'!A32,'YEARLY DATA'!A:A,'YEARLY PRODUCTIVITY'!$N$1)</f>
        <v>0</v>
      </c>
      <c r="O32" s="6">
        <f t="shared" si="0"/>
        <v>1915000</v>
      </c>
      <c r="P32" s="8">
        <f t="shared" si="1"/>
        <v>0.12</v>
      </c>
      <c r="Q32" s="8">
        <f t="shared" si="2"/>
        <v>0</v>
      </c>
      <c r="R32" s="8">
        <f t="shared" si="3"/>
        <v>0.55800000000000005</v>
      </c>
      <c r="S32" s="8">
        <f t="shared" si="4"/>
        <v>8.7999999999999995E-2</v>
      </c>
      <c r="T32" s="8">
        <f t="shared" si="5"/>
        <v>0</v>
      </c>
      <c r="U32" s="8">
        <f t="shared" si="6"/>
        <v>0</v>
      </c>
      <c r="V32" s="8">
        <f t="shared" si="7"/>
        <v>0</v>
      </c>
      <c r="W32" s="8">
        <f t="shared" si="8"/>
        <v>0</v>
      </c>
      <c r="X32" s="8">
        <f t="shared" si="9"/>
        <v>0</v>
      </c>
      <c r="Y32" s="8">
        <f t="shared" si="10"/>
        <v>0</v>
      </c>
      <c r="Z32" s="8">
        <f t="shared" si="11"/>
        <v>0</v>
      </c>
      <c r="AA32" s="8">
        <f t="shared" si="12"/>
        <v>0</v>
      </c>
      <c r="AB32" s="8">
        <f t="shared" si="13"/>
        <v>9.5750000000000002E-2</v>
      </c>
      <c r="AC32" s="6">
        <f t="shared" si="14"/>
        <v>159583.33333333334</v>
      </c>
      <c r="AD32" s="8">
        <f t="shared" si="15"/>
        <v>6.3833333333333339E-2</v>
      </c>
    </row>
    <row r="33" spans="1:30" x14ac:dyDescent="0.25">
      <c r="A33" s="1" t="s">
        <v>130</v>
      </c>
      <c r="B33" s="132">
        <v>2500000</v>
      </c>
      <c r="C33" s="6">
        <f>SUMIFS('YEARLY DATA'!D:D,'YEARLY DATA'!B:B,'YEARLY PRODUCTIVITY'!A33,'YEARLY DATA'!A:A,'YEARLY PRODUCTIVITY'!$C$1)</f>
        <v>896294</v>
      </c>
      <c r="D33" s="6">
        <f>SUMIFS('YEARLY DATA'!D:D,'YEARLY DATA'!B:B,'YEARLY PRODUCTIVITY'!A33,'YEARLY DATA'!A:A,'YEARLY PRODUCTIVITY'!$D$1)</f>
        <v>1290000</v>
      </c>
      <c r="E33" s="6">
        <f>SUMIFS('YEARLY DATA'!D:D,'YEARLY DATA'!B:B,'YEARLY PRODUCTIVITY'!A33,'YEARLY DATA'!A:A,'YEARLY PRODUCTIVITY'!$E$1)</f>
        <v>1756000</v>
      </c>
      <c r="F33" s="6">
        <f>SUMIFS('YEARLY DATA'!D:D,'YEARLY DATA'!B:B,'YEARLY PRODUCTIVITY'!A33,'YEARLY DATA'!A:A,'YEARLY PRODUCTIVITY'!$F$1)</f>
        <v>1652000</v>
      </c>
      <c r="G33" s="6">
        <f>SUMIFS('YEARLY DATA'!D:D,'YEARLY DATA'!B:B,'YEARLY PRODUCTIVITY'!A33,'YEARLY DATA'!A:A,'YEARLY PRODUCTIVITY'!$G$1)</f>
        <v>1300000</v>
      </c>
      <c r="H33" s="6">
        <f>SUMIFS('YEARLY DATA'!D:D,'YEARLY DATA'!B:B,'YEARLY PRODUCTIVITY'!A33,'YEARLY DATA'!A:A,'YEARLY PRODUCTIVITY'!$H$1)</f>
        <v>936400</v>
      </c>
      <c r="I33" s="6">
        <f>SUMIFS('YEARLY DATA'!D:D,'YEARLY DATA'!B:B,'YEARLY PRODUCTIVITY'!A33,'YEARLY DATA'!A:A,'YEARLY PRODUCTIVITY'!$I$1)</f>
        <v>1928300</v>
      </c>
      <c r="J33" s="6">
        <f>SUMIFS('YEARLY DATA'!D:D,'YEARLY DATA'!B:B,'YEARLY PRODUCTIVITY'!A33,'YEARLY DATA'!A:A,'YEARLY PRODUCTIVITY'!$J$1)</f>
        <v>582000</v>
      </c>
      <c r="K33" s="6">
        <f>SUMIFS('YEARLY DATA'!D:D,'YEARLY DATA'!B:B,'YEARLY PRODUCTIVITY'!A33,'YEARLY DATA'!A:A,'YEARLY PRODUCTIVITY'!$K$1)</f>
        <v>0</v>
      </c>
      <c r="L33" s="6">
        <f>SUMIFS('YEARLY DATA'!D:D,'YEARLY DATA'!B:B,'YEARLY PRODUCTIVITY'!A33,'YEARLY DATA'!A:A,'YEARLY PRODUCTIVITY'!$L$1)</f>
        <v>0</v>
      </c>
      <c r="M33" s="6">
        <f>SUMIFS('YEARLY DATA'!D:D,'YEARLY DATA'!B:B,'YEARLY PRODUCTIVITY'!A33,'YEARLY DATA'!A:A,'YEARLY PRODUCTIVITY'!$M$1)</f>
        <v>0</v>
      </c>
      <c r="N33" s="6">
        <f>SUMIFS('YEARLY DATA'!D:D,'YEARLY DATA'!B:B,'YEARLY PRODUCTIVITY'!A33,'YEARLY DATA'!A:A,'YEARLY PRODUCTIVITY'!$N$1)</f>
        <v>0</v>
      </c>
      <c r="O33" s="6">
        <f t="shared" si="0"/>
        <v>10340994</v>
      </c>
      <c r="P33" s="8">
        <f t="shared" si="1"/>
        <v>0.35851759999999999</v>
      </c>
      <c r="Q33" s="8">
        <f t="shared" si="2"/>
        <v>0.51600000000000001</v>
      </c>
      <c r="R33" s="8">
        <f t="shared" si="3"/>
        <v>0.70240000000000002</v>
      </c>
      <c r="S33" s="8">
        <f t="shared" si="4"/>
        <v>0.66080000000000005</v>
      </c>
      <c r="T33" s="8">
        <f t="shared" si="5"/>
        <v>0.52</v>
      </c>
      <c r="U33" s="8">
        <f t="shared" si="6"/>
        <v>0.37456</v>
      </c>
      <c r="V33" s="8">
        <f t="shared" si="7"/>
        <v>0.77132000000000001</v>
      </c>
      <c r="W33" s="8">
        <f t="shared" si="8"/>
        <v>0.23280000000000001</v>
      </c>
      <c r="X33" s="8">
        <f t="shared" si="9"/>
        <v>0</v>
      </c>
      <c r="Y33" s="8">
        <f t="shared" si="10"/>
        <v>0</v>
      </c>
      <c r="Z33" s="8">
        <f t="shared" si="11"/>
        <v>0</v>
      </c>
      <c r="AA33" s="8">
        <f t="shared" si="12"/>
        <v>0</v>
      </c>
      <c r="AB33" s="8">
        <f t="shared" si="13"/>
        <v>0.51704969999999995</v>
      </c>
      <c r="AC33" s="6">
        <f t="shared" si="14"/>
        <v>861749.5</v>
      </c>
      <c r="AD33" s="8">
        <f t="shared" si="15"/>
        <v>0.3446998</v>
      </c>
    </row>
    <row r="34" spans="1:30" x14ac:dyDescent="0.25">
      <c r="A34" s="1" t="s">
        <v>295</v>
      </c>
      <c r="B34" s="132">
        <v>2500000</v>
      </c>
      <c r="C34" s="6">
        <f>SUMIFS('YEARLY DATA'!D:D,'YEARLY DATA'!B:B,'YEARLY PRODUCTIVITY'!A34,'YEARLY DATA'!A:A,'YEARLY PRODUCTIVITY'!$C$1)</f>
        <v>0</v>
      </c>
      <c r="D34" s="6">
        <f>SUMIFS('YEARLY DATA'!D:D,'YEARLY DATA'!B:B,'YEARLY PRODUCTIVITY'!A34,'YEARLY DATA'!A:A,'YEARLY PRODUCTIVITY'!$D$1)</f>
        <v>275000</v>
      </c>
      <c r="E34" s="6">
        <f>SUMIFS('YEARLY DATA'!D:D,'YEARLY DATA'!B:B,'YEARLY PRODUCTIVITY'!A34,'YEARLY DATA'!A:A,'YEARLY PRODUCTIVITY'!$E$1)</f>
        <v>0</v>
      </c>
      <c r="F34" s="6">
        <f>SUMIFS('YEARLY DATA'!D:D,'YEARLY DATA'!B:B,'YEARLY PRODUCTIVITY'!A34,'YEARLY DATA'!A:A,'YEARLY PRODUCTIVITY'!$F$1)</f>
        <v>0</v>
      </c>
      <c r="G34" s="6">
        <f>SUMIFS('YEARLY DATA'!D:D,'YEARLY DATA'!B:B,'YEARLY PRODUCTIVITY'!A34,'YEARLY DATA'!A:A,'YEARLY PRODUCTIVITY'!$G$1)</f>
        <v>0</v>
      </c>
      <c r="H34" s="6">
        <f>SUMIFS('YEARLY DATA'!D:D,'YEARLY DATA'!B:B,'YEARLY PRODUCTIVITY'!A34,'YEARLY DATA'!A:A,'YEARLY PRODUCTIVITY'!$H$1)</f>
        <v>0</v>
      </c>
      <c r="I34" s="6">
        <f>SUMIFS('YEARLY DATA'!D:D,'YEARLY DATA'!B:B,'YEARLY PRODUCTIVITY'!A34,'YEARLY DATA'!A:A,'YEARLY PRODUCTIVITY'!$I$1)</f>
        <v>0</v>
      </c>
      <c r="J34" s="6">
        <f>SUMIFS('YEARLY DATA'!D:D,'YEARLY DATA'!B:B,'YEARLY PRODUCTIVITY'!A34,'YEARLY DATA'!A:A,'YEARLY PRODUCTIVITY'!$J$1)</f>
        <v>0</v>
      </c>
      <c r="K34" s="6">
        <f>SUMIFS('YEARLY DATA'!D:D,'YEARLY DATA'!B:B,'YEARLY PRODUCTIVITY'!A34,'YEARLY DATA'!A:A,'YEARLY PRODUCTIVITY'!$K$1)</f>
        <v>0</v>
      </c>
      <c r="L34" s="6">
        <f>SUMIFS('YEARLY DATA'!D:D,'YEARLY DATA'!B:B,'YEARLY PRODUCTIVITY'!A34,'YEARLY DATA'!A:A,'YEARLY PRODUCTIVITY'!$L$1)</f>
        <v>0</v>
      </c>
      <c r="M34" s="6">
        <f>SUMIFS('YEARLY DATA'!D:D,'YEARLY DATA'!B:B,'YEARLY PRODUCTIVITY'!A34,'YEARLY DATA'!A:A,'YEARLY PRODUCTIVITY'!$M$1)</f>
        <v>0</v>
      </c>
      <c r="N34" s="6">
        <f>SUMIFS('YEARLY DATA'!D:D,'YEARLY DATA'!B:B,'YEARLY PRODUCTIVITY'!A34,'YEARLY DATA'!A:A,'YEARLY PRODUCTIVITY'!$N$1)</f>
        <v>0</v>
      </c>
      <c r="O34" s="6">
        <f t="shared" si="0"/>
        <v>275000</v>
      </c>
      <c r="P34" s="8">
        <f t="shared" si="1"/>
        <v>0</v>
      </c>
      <c r="Q34" s="8">
        <f t="shared" si="2"/>
        <v>0.11</v>
      </c>
      <c r="R34" s="8">
        <f t="shared" si="3"/>
        <v>0</v>
      </c>
      <c r="S34" s="8">
        <f t="shared" si="4"/>
        <v>0</v>
      </c>
      <c r="T34" s="8">
        <f t="shared" si="5"/>
        <v>0</v>
      </c>
      <c r="U34" s="8">
        <f t="shared" si="6"/>
        <v>0</v>
      </c>
      <c r="V34" s="8">
        <f t="shared" si="7"/>
        <v>0</v>
      </c>
      <c r="W34" s="8">
        <f t="shared" si="8"/>
        <v>0</v>
      </c>
      <c r="X34" s="8">
        <f t="shared" si="9"/>
        <v>0</v>
      </c>
      <c r="Y34" s="8">
        <f t="shared" si="10"/>
        <v>0</v>
      </c>
      <c r="Z34" s="8">
        <f t="shared" si="11"/>
        <v>0</v>
      </c>
      <c r="AA34" s="8">
        <f t="shared" si="12"/>
        <v>0</v>
      </c>
      <c r="AB34" s="8">
        <f t="shared" si="13"/>
        <v>1.375E-2</v>
      </c>
      <c r="AC34" s="6">
        <f t="shared" si="14"/>
        <v>22916.666666666668</v>
      </c>
      <c r="AD34" s="8">
        <f t="shared" si="15"/>
        <v>9.1666666666666667E-3</v>
      </c>
    </row>
    <row r="35" spans="1:30" x14ac:dyDescent="0.25">
      <c r="A35" s="1" t="s">
        <v>211</v>
      </c>
      <c r="B35" s="132">
        <v>2500000</v>
      </c>
      <c r="C35" s="6">
        <f>SUMIFS('YEARLY DATA'!D:D,'YEARLY DATA'!B:B,'YEARLY PRODUCTIVITY'!A35,'YEARLY DATA'!A:A,'YEARLY PRODUCTIVITY'!$C$1)</f>
        <v>0</v>
      </c>
      <c r="D35" s="6">
        <f>SUMIFS('YEARLY DATA'!D:D,'YEARLY DATA'!B:B,'YEARLY PRODUCTIVITY'!A35,'YEARLY DATA'!A:A,'YEARLY PRODUCTIVITY'!$D$1)</f>
        <v>1640000</v>
      </c>
      <c r="E35" s="6">
        <f>SUMIFS('YEARLY DATA'!D:D,'YEARLY DATA'!B:B,'YEARLY PRODUCTIVITY'!A35,'YEARLY DATA'!A:A,'YEARLY PRODUCTIVITY'!$E$1)</f>
        <v>1148000</v>
      </c>
      <c r="F35" s="6">
        <f>SUMIFS('YEARLY DATA'!D:D,'YEARLY DATA'!B:B,'YEARLY PRODUCTIVITY'!A35,'YEARLY DATA'!A:A,'YEARLY PRODUCTIVITY'!$F$1)</f>
        <v>1270000</v>
      </c>
      <c r="G35" s="6">
        <f>SUMIFS('YEARLY DATA'!D:D,'YEARLY DATA'!B:B,'YEARLY PRODUCTIVITY'!A35,'YEARLY DATA'!A:A,'YEARLY PRODUCTIVITY'!$G$1)</f>
        <v>195887</v>
      </c>
      <c r="H35" s="6">
        <f>SUMIFS('YEARLY DATA'!D:D,'YEARLY DATA'!B:B,'YEARLY PRODUCTIVITY'!A35,'YEARLY DATA'!A:A,'YEARLY PRODUCTIVITY'!$H$1)</f>
        <v>866800</v>
      </c>
      <c r="I35" s="6">
        <f>SUMIFS('YEARLY DATA'!D:D,'YEARLY DATA'!B:B,'YEARLY PRODUCTIVITY'!A35,'YEARLY DATA'!A:A,'YEARLY PRODUCTIVITY'!$I$1)</f>
        <v>0</v>
      </c>
      <c r="J35" s="6">
        <f>SUMIFS('YEARLY DATA'!D:D,'YEARLY DATA'!B:B,'YEARLY PRODUCTIVITY'!A35,'YEARLY DATA'!A:A,'YEARLY PRODUCTIVITY'!$J$1)</f>
        <v>0</v>
      </c>
      <c r="K35" s="6">
        <f>SUMIFS('YEARLY DATA'!D:D,'YEARLY DATA'!B:B,'YEARLY PRODUCTIVITY'!A35,'YEARLY DATA'!A:A,'YEARLY PRODUCTIVITY'!$K$1)</f>
        <v>0</v>
      </c>
      <c r="L35" s="6">
        <f>SUMIFS('YEARLY DATA'!D:D,'YEARLY DATA'!B:B,'YEARLY PRODUCTIVITY'!A35,'YEARLY DATA'!A:A,'YEARLY PRODUCTIVITY'!$L$1)</f>
        <v>0</v>
      </c>
      <c r="M35" s="6">
        <f>SUMIFS('YEARLY DATA'!D:D,'YEARLY DATA'!B:B,'YEARLY PRODUCTIVITY'!A35,'YEARLY DATA'!A:A,'YEARLY PRODUCTIVITY'!$M$1)</f>
        <v>0</v>
      </c>
      <c r="N35" s="6">
        <f>SUMIFS('YEARLY DATA'!D:D,'YEARLY DATA'!B:B,'YEARLY PRODUCTIVITY'!A35,'YEARLY DATA'!A:A,'YEARLY PRODUCTIVITY'!$N$1)</f>
        <v>0</v>
      </c>
      <c r="O35" s="6">
        <f t="shared" si="0"/>
        <v>5120687</v>
      </c>
      <c r="P35" s="8">
        <f t="shared" si="1"/>
        <v>0</v>
      </c>
      <c r="Q35" s="8">
        <f t="shared" si="2"/>
        <v>0.65600000000000003</v>
      </c>
      <c r="R35" s="8">
        <f t="shared" si="3"/>
        <v>0.4592</v>
      </c>
      <c r="S35" s="8">
        <f t="shared" si="4"/>
        <v>0.50800000000000001</v>
      </c>
      <c r="T35" s="8">
        <f t="shared" si="5"/>
        <v>7.8354800000000002E-2</v>
      </c>
      <c r="U35" s="8">
        <f t="shared" si="6"/>
        <v>0.34671999999999997</v>
      </c>
      <c r="V35" s="8">
        <f t="shared" si="7"/>
        <v>0</v>
      </c>
      <c r="W35" s="8">
        <f t="shared" si="8"/>
        <v>0</v>
      </c>
      <c r="X35" s="8">
        <f t="shared" si="9"/>
        <v>0</v>
      </c>
      <c r="Y35" s="8">
        <f t="shared" si="10"/>
        <v>0</v>
      </c>
      <c r="Z35" s="8">
        <f t="shared" si="11"/>
        <v>0</v>
      </c>
      <c r="AA35" s="8">
        <f t="shared" si="12"/>
        <v>0</v>
      </c>
      <c r="AB35" s="8">
        <f t="shared" si="13"/>
        <v>0.25603435000000002</v>
      </c>
      <c r="AC35" s="6">
        <f t="shared" si="14"/>
        <v>426723.91666666669</v>
      </c>
      <c r="AD35" s="8">
        <f t="shared" si="15"/>
        <v>0.17068956666666668</v>
      </c>
    </row>
    <row r="36" spans="1:30" x14ac:dyDescent="0.25">
      <c r="A36" s="93" t="s">
        <v>110</v>
      </c>
      <c r="B36" s="147">
        <f t="shared" ref="B36:O36" si="32">SUM(B2:B35)</f>
        <v>84500000</v>
      </c>
      <c r="C36" s="86">
        <f t="shared" si="32"/>
        <v>27873106</v>
      </c>
      <c r="D36" s="86">
        <f t="shared" si="32"/>
        <v>39576409</v>
      </c>
      <c r="E36" s="86">
        <f t="shared" si="32"/>
        <v>45911493</v>
      </c>
      <c r="F36" s="86">
        <f t="shared" si="32"/>
        <v>38325364</v>
      </c>
      <c r="G36" s="86">
        <f t="shared" si="32"/>
        <v>27539448</v>
      </c>
      <c r="H36" s="86">
        <f t="shared" si="32"/>
        <v>27463228</v>
      </c>
      <c r="I36" s="86">
        <f t="shared" si="32"/>
        <v>30324561</v>
      </c>
      <c r="J36" s="86">
        <f t="shared" si="32"/>
        <v>16692348</v>
      </c>
      <c r="K36" s="86">
        <f t="shared" si="32"/>
        <v>4824509</v>
      </c>
      <c r="L36" s="86">
        <f t="shared" si="32"/>
        <v>0</v>
      </c>
      <c r="M36" s="86">
        <f t="shared" si="32"/>
        <v>0</v>
      </c>
      <c r="N36" s="86">
        <f t="shared" si="32"/>
        <v>0</v>
      </c>
      <c r="O36" s="86">
        <f t="shared" si="32"/>
        <v>258530466</v>
      </c>
      <c r="P36" s="90">
        <f t="shared" si="1"/>
        <v>0.32985924260355032</v>
      </c>
      <c r="Q36" s="90">
        <f t="shared" si="2"/>
        <v>0.46835986982248523</v>
      </c>
      <c r="R36" s="90">
        <f t="shared" si="3"/>
        <v>0.54333127810650883</v>
      </c>
      <c r="S36" s="90">
        <f t="shared" si="4"/>
        <v>0.45355460355029587</v>
      </c>
      <c r="T36" s="90">
        <f t="shared" si="5"/>
        <v>0.32591062721893493</v>
      </c>
      <c r="U36" s="90">
        <f t="shared" si="6"/>
        <v>0.3250086153846154</v>
      </c>
      <c r="V36" s="90">
        <f t="shared" si="7"/>
        <v>0.3588705443786982</v>
      </c>
      <c r="W36" s="90">
        <f t="shared" si="8"/>
        <v>0.1975425798816568</v>
      </c>
      <c r="X36" s="90">
        <f t="shared" si="9"/>
        <v>5.7094781065088758E-2</v>
      </c>
      <c r="Y36" s="90">
        <f t="shared" si="10"/>
        <v>0</v>
      </c>
      <c r="Z36" s="90">
        <f t="shared" si="11"/>
        <v>0</v>
      </c>
      <c r="AA36" s="90">
        <f t="shared" si="12"/>
        <v>0</v>
      </c>
      <c r="AB36" s="90">
        <f t="shared" si="13"/>
        <v>0.38244151775147928</v>
      </c>
      <c r="AC36" s="86">
        <f>O36/COUNTA(C36:M36)</f>
        <v>23502769.636363637</v>
      </c>
      <c r="AD36" s="90">
        <f t="shared" si="15"/>
        <v>0.2781392856374395</v>
      </c>
    </row>
    <row r="38" spans="1:30" x14ac:dyDescent="0.25">
      <c r="A38" s="93" t="s">
        <v>105</v>
      </c>
      <c r="B38" s="147" t="s">
        <v>94</v>
      </c>
      <c r="C38" s="82" t="s">
        <v>98</v>
      </c>
      <c r="D38" s="82" t="s">
        <v>95</v>
      </c>
      <c r="E38" s="82" t="s">
        <v>96</v>
      </c>
      <c r="F38" s="82" t="s">
        <v>97</v>
      </c>
      <c r="G38" s="82" t="s">
        <v>122</v>
      </c>
      <c r="H38" s="82" t="s">
        <v>128</v>
      </c>
      <c r="I38" s="82" t="s">
        <v>137</v>
      </c>
      <c r="J38" s="82" t="s">
        <v>142</v>
      </c>
      <c r="K38" s="82" t="s">
        <v>149</v>
      </c>
      <c r="L38" s="82" t="s">
        <v>184</v>
      </c>
      <c r="M38" s="82" t="s">
        <v>194</v>
      </c>
      <c r="N38" s="82" t="s">
        <v>102</v>
      </c>
      <c r="P38" s="90" t="s">
        <v>6</v>
      </c>
      <c r="Q38" s="86" t="s">
        <v>94</v>
      </c>
      <c r="R38" s="82" t="s">
        <v>98</v>
      </c>
      <c r="S38" s="82" t="s">
        <v>95</v>
      </c>
      <c r="T38" s="82" t="s">
        <v>96</v>
      </c>
      <c r="U38" s="82" t="s">
        <v>97</v>
      </c>
      <c r="V38" s="82" t="s">
        <v>122</v>
      </c>
      <c r="W38" s="82" t="s">
        <v>128</v>
      </c>
      <c r="X38" s="82" t="s">
        <v>137</v>
      </c>
      <c r="Y38" s="82" t="s">
        <v>142</v>
      </c>
      <c r="Z38" s="82" t="s">
        <v>149</v>
      </c>
      <c r="AA38" s="82" t="s">
        <v>184</v>
      </c>
      <c r="AB38" s="82" t="s">
        <v>194</v>
      </c>
      <c r="AC38" s="82" t="s">
        <v>102</v>
      </c>
    </row>
    <row r="39" spans="1:30" x14ac:dyDescent="0.25">
      <c r="A39" s="13" t="s">
        <v>21</v>
      </c>
      <c r="B39" s="148">
        <f>SUMIFS('YEARLY DATA'!D:D,'YEARLY DATA'!E:E,'YEARLY PRODUCTIVITY'!A39,'YEARLY DATA'!A:A,'YEARLY PRODUCTIVITY'!$B$38)</f>
        <v>2360327</v>
      </c>
      <c r="C39" s="11">
        <f>SUMIFS('YEARLY DATA'!D:D,'YEARLY DATA'!E:E,'YEARLY PRODUCTIVITY'!A39,'YEARLY DATA'!A:A,'YEARLY PRODUCTIVITY'!$C$38)</f>
        <v>2261466</v>
      </c>
      <c r="D39" s="11">
        <f>SUMIFS('YEARLY DATA'!D:D,'YEARLY DATA'!E:E,'YEARLY PRODUCTIVITY'!A39,'YEARLY DATA'!A:A,'YEARLY PRODUCTIVITY'!$D$38)</f>
        <v>6342241</v>
      </c>
      <c r="E39" s="11">
        <f>SUMIFS('YEARLY DATA'!D:D,'YEARLY DATA'!E:E,'YEARLY PRODUCTIVITY'!A39,'YEARLY DATA'!A:A,'YEARLY PRODUCTIVITY'!$E$38)</f>
        <v>2719479</v>
      </c>
      <c r="F39" s="11">
        <f>SUMIFS('YEARLY DATA'!D:D,'YEARLY DATA'!E:E,'YEARLY PRODUCTIVITY'!A39,'YEARLY DATA'!A:A,'YEARLY PRODUCTIVITY'!$F$38)</f>
        <v>2474972</v>
      </c>
      <c r="G39" s="11">
        <f>SUMIFS('YEARLY DATA'!D:D,'YEARLY DATA'!E:E,'YEARLY PRODUCTIVITY'!A39,'YEARLY DATA'!A:A,'YEARLY PRODUCTIVITY'!$G$38)</f>
        <v>5399285</v>
      </c>
      <c r="H39" s="11">
        <f>SUMIFS('YEARLY DATA'!D:D,'YEARLY DATA'!E:E,'YEARLY PRODUCTIVITY'!A39,'YEARLY DATA'!A:A,'YEARLY PRODUCTIVITY'!$H$38)</f>
        <v>2045200</v>
      </c>
      <c r="I39" s="11">
        <f>SUMIFS('YEARLY DATA'!D:D,'YEARLY DATA'!E:E,'YEARLY PRODUCTIVITY'!A39,'YEARLY DATA'!A:A,'YEARLY PRODUCTIVITY'!$I$38)</f>
        <v>3207400</v>
      </c>
      <c r="J39" s="11">
        <f>SUMIFS('YEARLY DATA'!D:D,'YEARLY DATA'!E:E,'YEARLY PRODUCTIVITY'!A39,'YEARLY DATA'!A:A,'YEARLY PRODUCTIVITY'!$J$38)</f>
        <v>866300</v>
      </c>
      <c r="K39" s="11">
        <f>SUMIFS('YEARLY DATA'!D:D,'YEARLY DATA'!E:E,'YEARLY PRODUCTIVITY'!A39,'YEARLY DATA'!A:A,'YEARLY PRODUCTIVITY'!$K$38)</f>
        <v>0</v>
      </c>
      <c r="L39" s="11">
        <f>SUMIFS('YEARLY DATA'!D:D,'YEARLY DATA'!E:E,'YEARLY PRODUCTIVITY'!A39,'YEARLY DATA'!A:A,'YEARLY PRODUCTIVITY'!$L$38)</f>
        <v>0</v>
      </c>
      <c r="M39" s="11">
        <f>SUMIFS('YEARLY DATA'!D:D,'YEARLY DATA'!E:E,'YEARLY PRODUCTIVITY'!A39,'YEARLY DATA'!A:A,'YEARLY PRODUCTIVITY'!$M$38)</f>
        <v>0</v>
      </c>
      <c r="N39" s="11">
        <f t="shared" ref="N39:N48" si="33">SUM(B39:L39)</f>
        <v>27676670</v>
      </c>
      <c r="P39" s="8" t="s">
        <v>11</v>
      </c>
      <c r="Q39" s="11">
        <f>SUMIFS('YEARLY DATA'!D:D,'YEARLY DATA'!A:A,'YEARLY PRODUCTIVITY'!$Q$38,'YEARLY DATA'!G:G,'YEARLY PRODUCTIVITY'!P39)</f>
        <v>16432279</v>
      </c>
      <c r="R39" s="11">
        <f>SUMIFS('YEARLY DATA'!D:D,'YEARLY DATA'!A:A,'YEARLY PRODUCTIVITY'!$R$38,'YEARLY DATA'!G:G,'YEARLY PRODUCTIVITY'!P39)</f>
        <v>26161308</v>
      </c>
      <c r="S39" s="11">
        <f>SUMIFS('YEARLY DATA'!D:D,'YEARLY DATA'!A:A,'YEARLY PRODUCTIVITY'!$S$38,'YEARLY DATA'!G:G,'YEARLY PRODUCTIVITY'!P39)</f>
        <v>32177171</v>
      </c>
      <c r="T39" s="11">
        <f>SUMIFS('YEARLY DATA'!D:D,'YEARLY DATA'!A:A,'YEARLY PRODUCTIVITY'!$T$38,'YEARLY DATA'!G:G,'YEARLY PRODUCTIVITY'!P39)</f>
        <v>19048718</v>
      </c>
      <c r="U39" s="11">
        <f>SUMIFS('YEARLY DATA'!D:D,'YEARLY DATA'!A:A,'YEARLY PRODUCTIVITY'!$U$38,'YEARLY DATA'!G:G,'YEARLY PRODUCTIVITY'!P39)</f>
        <v>14958267</v>
      </c>
      <c r="V39" s="11">
        <f>SUMIFS('YEARLY DATA'!D:D,'YEARLY DATA'!A:A,'YEARLY PRODUCTIVITY'!$V$38,'YEARLY DATA'!G:G,'YEARLY PRODUCTIVITY'!P39)</f>
        <v>19498828</v>
      </c>
      <c r="W39" s="11">
        <f>SUMIFS('YEARLY DATA'!D:D,'YEARLY DATA'!A:A,'YEARLY PRODUCTIVITY'!$W$38,'YEARLY DATA'!G:G,'YEARLY PRODUCTIVITY'!P39)</f>
        <v>18447576</v>
      </c>
      <c r="X39" s="11">
        <f>SUMIFS('YEARLY DATA'!D:D,'YEARLY DATA'!A:A,'YEARLY PRODUCTIVITY'!$X$38,'YEARLY DATA'!G:G,'YEARLY PRODUCTIVITY'!P39)</f>
        <v>12022548</v>
      </c>
      <c r="Y39" s="11">
        <f>SUMIFS('YEARLY DATA'!D:D,'YEARLY DATA'!A:A,'YEARLY PRODUCTIVITY'!$Y$38,'YEARLY DATA'!G:G,'YEARLY PRODUCTIVITY'!P39)</f>
        <v>2896800</v>
      </c>
      <c r="Z39" s="11"/>
      <c r="AA39" s="11">
        <f>SUMIFS('YEARLY DATA'!D:D,'YEARLY DATA'!A:A,'YEARLY PRODUCTIVITY'!$AA$38,'YEARLY DATA'!G:G,'YEARLY PRODUCTIVITY'!P39)</f>
        <v>0</v>
      </c>
      <c r="AB39" s="11">
        <f>SUMIFS('YEARLY DATA'!D:D,'YEARLY DATA'!A:A,'YEARLY PRODUCTIVITY'!$AB$38,'YEARLY DATA'!G:G,'YEARLY PRODUCTIVITY'!P39)</f>
        <v>0</v>
      </c>
      <c r="AC39" s="11">
        <f>SUM(Q39:AB39)</f>
        <v>161643495</v>
      </c>
    </row>
    <row r="40" spans="1:30" x14ac:dyDescent="0.25">
      <c r="A40" s="13" t="s">
        <v>13</v>
      </c>
      <c r="B40" s="148">
        <f>SUMIFS('YEARLY DATA'!D:D,'YEARLY DATA'!E:E,'YEARLY PRODUCTIVITY'!A40,'YEARLY DATA'!A:A,'YEARLY PRODUCTIVITY'!$B$38)</f>
        <v>3614000</v>
      </c>
      <c r="C40" s="11">
        <f>SUMIFS('YEARLY DATA'!D:D,'YEARLY DATA'!E:E,'YEARLY PRODUCTIVITY'!A40,'YEARLY DATA'!A:A,'YEARLY PRODUCTIVITY'!$C$38)</f>
        <v>5246000</v>
      </c>
      <c r="D40" s="11">
        <f>SUMIFS('YEARLY DATA'!D:D,'YEARLY DATA'!E:E,'YEARLY PRODUCTIVITY'!A40,'YEARLY DATA'!A:A,'YEARLY PRODUCTIVITY'!$D$38)</f>
        <v>4725000</v>
      </c>
      <c r="E40" s="11">
        <f>SUMIFS('YEARLY DATA'!D:D,'YEARLY DATA'!E:E,'YEARLY PRODUCTIVITY'!A40,'YEARLY DATA'!A:A,'YEARLY PRODUCTIVITY'!$E$38)</f>
        <v>3790000</v>
      </c>
      <c r="F40" s="11">
        <f>SUMIFS('YEARLY DATA'!D:D,'YEARLY DATA'!E:E,'YEARLY PRODUCTIVITY'!A40,'YEARLY DATA'!A:A,'YEARLY PRODUCTIVITY'!$F$38)</f>
        <v>4077000</v>
      </c>
      <c r="G40" s="11">
        <f>SUMIFS('YEARLY DATA'!D:D,'YEARLY DATA'!E:E,'YEARLY PRODUCTIVITY'!A40,'YEARLY DATA'!A:A,'YEARLY PRODUCTIVITY'!$G$38)</f>
        <v>3225000</v>
      </c>
      <c r="H40" s="11">
        <f>SUMIFS('YEARLY DATA'!D:D,'YEARLY DATA'!E:E,'YEARLY PRODUCTIVITY'!A40,'YEARLY DATA'!A:A,'YEARLY PRODUCTIVITY'!$H$38)</f>
        <v>5741193</v>
      </c>
      <c r="I40" s="11">
        <f>SUMIFS('YEARLY DATA'!D:D,'YEARLY DATA'!E:E,'YEARLY PRODUCTIVITY'!A40,'YEARLY DATA'!A:A,'YEARLY PRODUCTIVITY'!$I$38)</f>
        <v>2665000</v>
      </c>
      <c r="J40" s="11">
        <f>SUMIFS('YEARLY DATA'!D:D,'YEARLY DATA'!E:E,'YEARLY PRODUCTIVITY'!A40,'YEARLY DATA'!A:A,'YEARLY PRODUCTIVITY'!$J$38)</f>
        <v>635000</v>
      </c>
      <c r="K40" s="11">
        <f>SUMIFS('YEARLY DATA'!D:D,'YEARLY DATA'!E:E,'YEARLY PRODUCTIVITY'!A40,'YEARLY DATA'!A:A,'YEARLY PRODUCTIVITY'!$K$38)</f>
        <v>0</v>
      </c>
      <c r="L40" s="11">
        <f>SUMIFS('YEARLY DATA'!D:D,'YEARLY DATA'!E:E,'YEARLY PRODUCTIVITY'!A40,'YEARLY DATA'!A:A,'YEARLY PRODUCTIVITY'!$L$38)</f>
        <v>0</v>
      </c>
      <c r="M40" s="11">
        <f>SUMIFS('YEARLY DATA'!D:D,'YEARLY DATA'!E:E,'YEARLY PRODUCTIVITY'!A40,'YEARLY DATA'!A:A,'YEARLY PRODUCTIVITY'!$M$38)</f>
        <v>0</v>
      </c>
      <c r="N40" s="11">
        <f t="shared" si="33"/>
        <v>33718193</v>
      </c>
      <c r="P40" s="8" t="s">
        <v>15</v>
      </c>
      <c r="Q40" s="11">
        <f>SUMIFS('YEARLY DATA'!D:D,'YEARLY DATA'!A:A,'YEARLY PRODUCTIVITY'!$Q$38,'YEARLY DATA'!G:G,'YEARLY PRODUCTIVITY'!P40)</f>
        <v>4413492</v>
      </c>
      <c r="R40" s="11">
        <f>SUMIFS('YEARLY DATA'!D:D,'YEARLY DATA'!A:A,'YEARLY PRODUCTIVITY'!$R$38,'YEARLY DATA'!G:G,'YEARLY PRODUCTIVITY'!P40)</f>
        <v>5900000</v>
      </c>
      <c r="S40" s="11">
        <f>SUMIFS('YEARLY DATA'!D:D,'YEARLY DATA'!A:A,'YEARLY PRODUCTIVITY'!$S$38,'YEARLY DATA'!G:G,'YEARLY PRODUCTIVITY'!P40)</f>
        <v>6825000</v>
      </c>
      <c r="T40" s="11">
        <f>SUMIFS('YEARLY DATA'!D:D,'YEARLY DATA'!A:A,'YEARLY PRODUCTIVITY'!$T$38,'YEARLY DATA'!G:G,'YEARLY PRODUCTIVITY'!P40)</f>
        <v>7502500</v>
      </c>
      <c r="U40" s="11">
        <f>SUMIFS('YEARLY DATA'!D:D,'YEARLY DATA'!A:A,'YEARLY PRODUCTIVITY'!$U$38,'YEARLY DATA'!G:G,'YEARLY PRODUCTIVITY'!P40)</f>
        <v>6624000</v>
      </c>
      <c r="V40" s="11">
        <f>SUMIFS('YEARLY DATA'!D:D,'YEARLY DATA'!A:A,'YEARLY PRODUCTIVITY'!$V$38,'YEARLY DATA'!G:G,'YEARLY PRODUCTIVITY'!P40)</f>
        <v>3854000</v>
      </c>
      <c r="W40" s="11">
        <f>SUMIFS('YEARLY DATA'!D:D,'YEARLY DATA'!A:A,'YEARLY PRODUCTIVITY'!$W$38,'YEARLY DATA'!G:G,'YEARLY PRODUCTIVITY'!P40)</f>
        <v>6408635</v>
      </c>
      <c r="X40" s="11">
        <f>SUMIFS('YEARLY DATA'!D:D,'YEARLY DATA'!A:A,'YEARLY PRODUCTIVITY'!$X$38,'YEARLY DATA'!G:G,'YEARLY PRODUCTIVITY'!P40)</f>
        <v>2067000</v>
      </c>
      <c r="Y40" s="11">
        <f>SUMIFS('YEARLY DATA'!D:D,'YEARLY DATA'!A:A,'YEARLY PRODUCTIVITY'!$Y$38,'YEARLY DATA'!G:G,'YEARLY PRODUCTIVITY'!P40)</f>
        <v>0</v>
      </c>
      <c r="Z40" s="11"/>
      <c r="AA40" s="11">
        <f>SUMIFS('YEARLY DATA'!D:D,'YEARLY DATA'!A:A,'YEARLY PRODUCTIVITY'!$AA$38,'YEARLY DATA'!G:G,'YEARLY PRODUCTIVITY'!P40)</f>
        <v>0</v>
      </c>
      <c r="AB40" s="11">
        <f>SUMIFS('YEARLY DATA'!D:D,'YEARLY DATA'!A:A,'YEARLY PRODUCTIVITY'!$AB$38,'YEARLY DATA'!G:G,'YEARLY PRODUCTIVITY'!P40)</f>
        <v>0</v>
      </c>
      <c r="AC40" s="11">
        <f t="shared" ref="AC40:AC49" si="34">SUM(Q40:AB40)</f>
        <v>43594627</v>
      </c>
    </row>
    <row r="41" spans="1:30" x14ac:dyDescent="0.25">
      <c r="A41" s="13" t="s">
        <v>9</v>
      </c>
      <c r="B41" s="148">
        <f>SUMIFS('YEARLY DATA'!D:D,'YEARLY DATA'!E:E,'YEARLY PRODUCTIVITY'!A41,'YEARLY DATA'!A:A,'YEARLY PRODUCTIVITY'!$B$38)</f>
        <v>21898779</v>
      </c>
      <c r="C41" s="11">
        <f>SUMIFS('YEARLY DATA'!D:D,'YEARLY DATA'!E:E,'YEARLY PRODUCTIVITY'!A41,'YEARLY DATA'!A:A,'YEARLY PRODUCTIVITY'!$C$38)</f>
        <v>29158943</v>
      </c>
      <c r="D41" s="11">
        <f>SUMIFS('YEARLY DATA'!D:D,'YEARLY DATA'!E:E,'YEARLY PRODUCTIVITY'!A41,'YEARLY DATA'!A:A,'YEARLY PRODUCTIVITY'!$D$38)</f>
        <v>33052000</v>
      </c>
      <c r="E41" s="11">
        <f>SUMIFS('YEARLY DATA'!D:D,'YEARLY DATA'!E:E,'YEARLY PRODUCTIVITY'!A41,'YEARLY DATA'!A:A,'YEARLY PRODUCTIVITY'!$E$38)</f>
        <v>31671460</v>
      </c>
      <c r="F41" s="11">
        <f>SUMIFS('YEARLY DATA'!D:D,'YEARLY DATA'!E:E,'YEARLY PRODUCTIVITY'!A41,'YEARLY DATA'!A:A,'YEARLY PRODUCTIVITY'!$F$38)</f>
        <v>20853081</v>
      </c>
      <c r="G41" s="11">
        <f>SUMIFS('YEARLY DATA'!D:D,'YEARLY DATA'!E:E,'YEARLY PRODUCTIVITY'!A41,'YEARLY DATA'!A:A,'YEARLY PRODUCTIVITY'!$G$38)</f>
        <v>14076034</v>
      </c>
      <c r="H41" s="11">
        <f>SUMIFS('YEARLY DATA'!D:D,'YEARLY DATA'!E:E,'YEARLY PRODUCTIVITY'!A41,'YEARLY DATA'!A:A,'YEARLY PRODUCTIVITY'!$H$38)</f>
        <v>22056359</v>
      </c>
      <c r="I41" s="11">
        <f>SUMIFS('YEARLY DATA'!D:D,'YEARLY DATA'!E:E,'YEARLY PRODUCTIVITY'!A41,'YEARLY DATA'!A:A,'YEARLY PRODUCTIVITY'!$I$38)</f>
        <v>9861500</v>
      </c>
      <c r="J41" s="11">
        <f>SUMIFS('YEARLY DATA'!D:D,'YEARLY DATA'!E:E,'YEARLY PRODUCTIVITY'!A41,'YEARLY DATA'!A:A,'YEARLY PRODUCTIVITY'!$J$38)</f>
        <v>3248000</v>
      </c>
      <c r="K41" s="11">
        <f>SUMIFS('YEARLY DATA'!D:D,'YEARLY DATA'!E:E,'YEARLY PRODUCTIVITY'!A41,'YEARLY DATA'!A:A,'YEARLY PRODUCTIVITY'!$K$38)</f>
        <v>0</v>
      </c>
      <c r="L41" s="11">
        <f>SUMIFS('YEARLY DATA'!D:D,'YEARLY DATA'!E:E,'YEARLY PRODUCTIVITY'!A41,'YEARLY DATA'!A:A,'YEARLY PRODUCTIVITY'!$L$38)</f>
        <v>0</v>
      </c>
      <c r="M41" s="11">
        <f>SUMIFS('YEARLY DATA'!D:D,'YEARLY DATA'!E:E,'YEARLY PRODUCTIVITY'!A41,'YEARLY DATA'!A:A,'YEARLY PRODUCTIVITY'!$M$38)</f>
        <v>0</v>
      </c>
      <c r="N41" s="11">
        <f t="shared" si="33"/>
        <v>185876156</v>
      </c>
      <c r="P41" s="8" t="s">
        <v>26</v>
      </c>
      <c r="Q41" s="11">
        <f>SUMIFS('YEARLY DATA'!D:D,'YEARLY DATA'!A:A,'YEARLY PRODUCTIVITY'!$Q$38,'YEARLY DATA'!G:G,'YEARLY PRODUCTIVITY'!P41)</f>
        <v>751500</v>
      </c>
      <c r="R41" s="11">
        <f>SUMIFS('YEARLY DATA'!D:D,'YEARLY DATA'!A:A,'YEARLY PRODUCTIVITY'!$R$38,'YEARLY DATA'!G:G,'YEARLY PRODUCTIVITY'!P41)</f>
        <v>1415000</v>
      </c>
      <c r="S41" s="11">
        <f>SUMIFS('YEARLY DATA'!D:D,'YEARLY DATA'!A:A,'YEARLY PRODUCTIVITY'!$S$38,'YEARLY DATA'!G:G,'YEARLY PRODUCTIVITY'!P41)</f>
        <v>2380000</v>
      </c>
      <c r="T41" s="11">
        <f>SUMIFS('YEARLY DATA'!D:D,'YEARLY DATA'!A:A,'YEARLY PRODUCTIVITY'!$T$38,'YEARLY DATA'!G:G,'YEARLY PRODUCTIVITY'!P41)</f>
        <v>2854000</v>
      </c>
      <c r="U41" s="11">
        <f>SUMIFS('YEARLY DATA'!D:D,'YEARLY DATA'!A:A,'YEARLY PRODUCTIVITY'!$U$38,'YEARLY DATA'!G:G,'YEARLY PRODUCTIVITY'!P41)</f>
        <v>1419000</v>
      </c>
      <c r="V41" s="11">
        <f>SUMIFS('YEARLY DATA'!D:D,'YEARLY DATA'!A:A,'YEARLY PRODUCTIVITY'!$V$38,'YEARLY DATA'!G:G,'YEARLY PRODUCTIVITY'!P41)</f>
        <v>0</v>
      </c>
      <c r="W41" s="11">
        <f>SUMIFS('YEARLY DATA'!D:D,'YEARLY DATA'!A:A,'YEARLY PRODUCTIVITY'!$W$38,'YEARLY DATA'!G:G,'YEARLY PRODUCTIVITY'!P41)</f>
        <v>621350</v>
      </c>
      <c r="X41" s="11">
        <f>SUMIFS('YEARLY DATA'!D:D,'YEARLY DATA'!A:A,'YEARLY PRODUCTIVITY'!$X$38,'YEARLY DATA'!G:G,'YEARLY PRODUCTIVITY'!P41)</f>
        <v>716000</v>
      </c>
      <c r="Y41" s="11">
        <f>SUMIFS('YEARLY DATA'!D:D,'YEARLY DATA'!A:A,'YEARLY PRODUCTIVITY'!$Y$38,'YEARLY DATA'!G:G,'YEARLY PRODUCTIVITY'!P41)</f>
        <v>0</v>
      </c>
      <c r="Z41" s="11"/>
      <c r="AA41" s="11">
        <f>SUMIFS('YEARLY DATA'!D:D,'YEARLY DATA'!A:A,'YEARLY PRODUCTIVITY'!$AA$38,'YEARLY DATA'!G:G,'YEARLY PRODUCTIVITY'!P41)</f>
        <v>0</v>
      </c>
      <c r="AB41" s="11">
        <f>SUMIFS('YEARLY DATA'!D:D,'YEARLY DATA'!A:A,'YEARLY PRODUCTIVITY'!$AB$38,'YEARLY DATA'!G:G,'YEARLY PRODUCTIVITY'!P41)</f>
        <v>0</v>
      </c>
      <c r="AC41" s="11">
        <f t="shared" si="34"/>
        <v>10156850</v>
      </c>
    </row>
    <row r="42" spans="1:30" x14ac:dyDescent="0.25">
      <c r="A42" s="13" t="s">
        <v>92</v>
      </c>
      <c r="B42" s="148">
        <f>SUMIFS('YEARLY DATA'!D:D,'YEARLY DATA'!E:E,'YEARLY PRODUCTIVITY'!A42,'YEARLY DATA'!A:A,'YEARLY PRODUCTIVITY'!$B$38)</f>
        <v>0</v>
      </c>
      <c r="C42" s="11">
        <f>SUMIFS('YEARLY DATA'!D:D,'YEARLY DATA'!E:E,'YEARLY PRODUCTIVITY'!A42,'YEARLY DATA'!A:A,'YEARLY PRODUCTIVITY'!$C$38)</f>
        <v>0</v>
      </c>
      <c r="D42" s="11">
        <f>SUMIFS('YEARLY DATA'!D:D,'YEARLY DATA'!E:E,'YEARLY PRODUCTIVITY'!A42,'YEARLY DATA'!A:A,'YEARLY PRODUCTIVITY'!$D$38)</f>
        <v>0</v>
      </c>
      <c r="E42" s="11">
        <f>SUMIFS('YEARLY DATA'!D:D,'YEARLY DATA'!E:E,'YEARLY PRODUCTIVITY'!A42,'YEARLY DATA'!A:A,'YEARLY PRODUCTIVITY'!$E$38)</f>
        <v>0</v>
      </c>
      <c r="F42" s="11">
        <f>SUMIFS('YEARLY DATA'!D:D,'YEARLY DATA'!E:E,'YEARLY PRODUCTIVITY'!A42,'YEARLY DATA'!A:A,'YEARLY PRODUCTIVITY'!$F$38)</f>
        <v>0</v>
      </c>
      <c r="G42" s="11">
        <f>SUMIFS('YEARLY DATA'!D:D,'YEARLY DATA'!E:E,'YEARLY PRODUCTIVITY'!A42,'YEARLY DATA'!A:A,'YEARLY PRODUCTIVITY'!$G$38)</f>
        <v>0</v>
      </c>
      <c r="H42" s="11">
        <f>SUMIFS('YEARLY DATA'!D:D,'YEARLY DATA'!E:E,'YEARLY PRODUCTIVITY'!A42,'YEARLY DATA'!A:A,'YEARLY PRODUCTIVITY'!$H$38)</f>
        <v>0</v>
      </c>
      <c r="I42" s="11">
        <f>SUMIFS('YEARLY DATA'!D:D,'YEARLY DATA'!E:E,'YEARLY PRODUCTIVITY'!A42,'YEARLY DATA'!A:A,'YEARLY PRODUCTIVITY'!$I$38)</f>
        <v>0</v>
      </c>
      <c r="J42" s="11">
        <f>SUMIFS('YEARLY DATA'!D:D,'YEARLY DATA'!E:E,'YEARLY PRODUCTIVITY'!A42,'YEARLY DATA'!A:A,'YEARLY PRODUCTIVITY'!$J$38)</f>
        <v>0</v>
      </c>
      <c r="K42" s="11">
        <f>SUMIFS('YEARLY DATA'!D:D,'YEARLY DATA'!E:E,'YEARLY PRODUCTIVITY'!A42,'YEARLY DATA'!A:A,'YEARLY PRODUCTIVITY'!$K$38)</f>
        <v>0</v>
      </c>
      <c r="L42" s="11">
        <f>SUMIFS('YEARLY DATA'!D:D,'YEARLY DATA'!E:E,'YEARLY PRODUCTIVITY'!A42,'YEARLY DATA'!A:A,'YEARLY PRODUCTIVITY'!$L$38)</f>
        <v>0</v>
      </c>
      <c r="M42" s="11">
        <f>SUMIFS('YEARLY DATA'!D:D,'YEARLY DATA'!E:E,'YEARLY PRODUCTIVITY'!A42,'YEARLY DATA'!A:A,'YEARLY PRODUCTIVITY'!$M$38)</f>
        <v>0</v>
      </c>
      <c r="N42" s="11">
        <f t="shared" si="33"/>
        <v>0</v>
      </c>
      <c r="P42" s="8" t="s">
        <v>17</v>
      </c>
      <c r="Q42" s="11">
        <f>SUMIFS('YEARLY DATA'!D:D,'YEARLY DATA'!A:A,'YEARLY PRODUCTIVITY'!$Q$38,'YEARLY DATA'!G:G,'YEARLY PRODUCTIVITY'!P42)</f>
        <v>792943</v>
      </c>
      <c r="R42" s="11">
        <f>SUMIFS('YEARLY DATA'!D:D,'YEARLY DATA'!A:A,'YEARLY PRODUCTIVITY'!$R$38,'YEARLY DATA'!G:G,'YEARLY PRODUCTIVITY'!P42)</f>
        <v>519746</v>
      </c>
      <c r="S42" s="11">
        <f>SUMIFS('YEARLY DATA'!D:D,'YEARLY DATA'!A:A,'YEARLY PRODUCTIVITY'!$S$38,'YEARLY DATA'!G:G,'YEARLY PRODUCTIVITY'!P42)</f>
        <v>100034</v>
      </c>
      <c r="T42" s="11">
        <f>SUMIFS('YEARLY DATA'!D:D,'YEARLY DATA'!A:A,'YEARLY PRODUCTIVITY'!$T$38,'YEARLY DATA'!G:G,'YEARLY PRODUCTIVITY'!P42)</f>
        <v>1201345</v>
      </c>
      <c r="U42" s="11">
        <f>SUMIFS('YEARLY DATA'!D:D,'YEARLY DATA'!A:A,'YEARLY PRODUCTIVITY'!$U$38,'YEARLY DATA'!G:G,'YEARLY PRODUCTIVITY'!P42)</f>
        <v>566236</v>
      </c>
      <c r="V42" s="11">
        <f>SUMIFS('YEARLY DATA'!D:D,'YEARLY DATA'!A:A,'YEARLY PRODUCTIVITY'!$V$38,'YEARLY DATA'!G:G,'YEARLY PRODUCTIVITY'!P42)</f>
        <v>250000</v>
      </c>
      <c r="W42" s="11">
        <f>SUMIFS('YEARLY DATA'!D:D,'YEARLY DATA'!A:A,'YEARLY PRODUCTIVITY'!$W$38,'YEARLY DATA'!G:G,'YEARLY PRODUCTIVITY'!P42)</f>
        <v>468000</v>
      </c>
      <c r="X42" s="11">
        <f>SUMIFS('YEARLY DATA'!D:D,'YEARLY DATA'!A:A,'YEARLY PRODUCTIVITY'!$X$38,'YEARLY DATA'!G:G,'YEARLY PRODUCTIVITY'!P42)</f>
        <v>41300</v>
      </c>
      <c r="Y42" s="11">
        <f>SUMIFS('YEARLY DATA'!D:D,'YEARLY DATA'!A:A,'YEARLY PRODUCTIVITY'!$Y$38,'YEARLY DATA'!G:G,'YEARLY PRODUCTIVITY'!P42)</f>
        <v>0</v>
      </c>
      <c r="Z42" s="11"/>
      <c r="AA42" s="11">
        <f>SUMIFS('YEARLY DATA'!D:D,'YEARLY DATA'!A:A,'YEARLY PRODUCTIVITY'!$AA$38,'YEARLY DATA'!G:G,'YEARLY PRODUCTIVITY'!P42)</f>
        <v>0</v>
      </c>
      <c r="AB42" s="11">
        <f>SUMIFS('YEARLY DATA'!D:D,'YEARLY DATA'!A:A,'YEARLY PRODUCTIVITY'!$AB$38,'YEARLY DATA'!G:G,'YEARLY PRODUCTIVITY'!P42)</f>
        <v>0</v>
      </c>
      <c r="AC42" s="11">
        <f t="shared" si="34"/>
        <v>3939604</v>
      </c>
    </row>
    <row r="43" spans="1:30" x14ac:dyDescent="0.25">
      <c r="A43" s="13" t="s">
        <v>65</v>
      </c>
      <c r="B43" s="148">
        <f>SUMIFS('YEARLY DATA'!D:D,'YEARLY DATA'!E:E,'YEARLY PRODUCTIVITY'!A43,'YEARLY DATA'!A:A,'YEARLY PRODUCTIVITY'!$B$38)</f>
        <v>0</v>
      </c>
      <c r="C43" s="11">
        <f>SUMIFS('YEARLY DATA'!D:D,'YEARLY DATA'!E:E,'YEARLY PRODUCTIVITY'!A43,'YEARLY DATA'!A:A,'YEARLY PRODUCTIVITY'!$C$38)</f>
        <v>0</v>
      </c>
      <c r="D43" s="11">
        <f>SUMIFS('YEARLY DATA'!D:D,'YEARLY DATA'!E:E,'YEARLY PRODUCTIVITY'!A43,'YEARLY DATA'!A:A,'YEARLY PRODUCTIVITY'!$D$38)</f>
        <v>0</v>
      </c>
      <c r="E43" s="11">
        <f>SUMIFS('YEARLY DATA'!D:D,'YEARLY DATA'!E:E,'YEARLY PRODUCTIVITY'!A43,'YEARLY DATA'!A:A,'YEARLY PRODUCTIVITY'!$E$38)</f>
        <v>0</v>
      </c>
      <c r="F43" s="11">
        <f>SUMIFS('YEARLY DATA'!D:D,'YEARLY DATA'!E:E,'YEARLY PRODUCTIVITY'!A43,'YEARLY DATA'!A:A,'YEARLY PRODUCTIVITY'!$F$38)</f>
        <v>0</v>
      </c>
      <c r="G43" s="11">
        <f>SUMIFS('YEARLY DATA'!D:D,'YEARLY DATA'!E:E,'YEARLY PRODUCTIVITY'!A43,'YEARLY DATA'!A:A,'YEARLY PRODUCTIVITY'!$G$38)</f>
        <v>4500000</v>
      </c>
      <c r="H43" s="11">
        <f>SUMIFS('YEARLY DATA'!D:D,'YEARLY DATA'!E:E,'YEARLY PRODUCTIVITY'!A43,'YEARLY DATA'!A:A,'YEARLY PRODUCTIVITY'!$H$38)</f>
        <v>0</v>
      </c>
      <c r="I43" s="11">
        <f>SUMIFS('YEARLY DATA'!D:D,'YEARLY DATA'!E:E,'YEARLY PRODUCTIVITY'!A43,'YEARLY DATA'!A:A,'YEARLY PRODUCTIVITY'!$I$38)</f>
        <v>1000000</v>
      </c>
      <c r="J43" s="11">
        <f>SUMIFS('YEARLY DATA'!D:D,'YEARLY DATA'!E:E,'YEARLY PRODUCTIVITY'!A43,'YEARLY DATA'!A:A,'YEARLY PRODUCTIVITY'!$J$38)</f>
        <v>0</v>
      </c>
      <c r="K43" s="11">
        <f>SUMIFS('YEARLY DATA'!D:D,'YEARLY DATA'!E:E,'YEARLY PRODUCTIVITY'!A43,'YEARLY DATA'!A:A,'YEARLY PRODUCTIVITY'!$K$38)</f>
        <v>0</v>
      </c>
      <c r="L43" s="11">
        <f>SUMIFS('YEARLY DATA'!D:D,'YEARLY DATA'!E:E,'YEARLY PRODUCTIVITY'!A43,'YEARLY DATA'!A:A,'YEARLY PRODUCTIVITY'!$L$38)</f>
        <v>0</v>
      </c>
      <c r="M43" s="11">
        <f>SUMIFS('YEARLY DATA'!D:D,'YEARLY DATA'!E:E,'YEARLY PRODUCTIVITY'!A43,'YEARLY DATA'!A:A,'YEARLY PRODUCTIVITY'!$M$38)</f>
        <v>0</v>
      </c>
      <c r="N43" s="11">
        <f t="shared" si="33"/>
        <v>5500000</v>
      </c>
      <c r="P43" s="8" t="s">
        <v>89</v>
      </c>
      <c r="Q43" s="11">
        <f>SUMIFS('YEARLY DATA'!D:D,'YEARLY DATA'!A:A,'YEARLY PRODUCTIVITY'!$Q$38,'YEARLY DATA'!G:G,'YEARLY PRODUCTIVITY'!P43)</f>
        <v>152000</v>
      </c>
      <c r="R43" s="11">
        <f>SUMIFS('YEARLY DATA'!D:D,'YEARLY DATA'!A:A,'YEARLY PRODUCTIVITY'!$R$38,'YEARLY DATA'!G:G,'YEARLY PRODUCTIVITY'!P43)</f>
        <v>1122000</v>
      </c>
      <c r="S43" s="11">
        <f>SUMIFS('YEARLY DATA'!D:D,'YEARLY DATA'!A:A,'YEARLY PRODUCTIVITY'!$S$38,'YEARLY DATA'!G:G,'YEARLY PRODUCTIVITY'!P43)</f>
        <v>0</v>
      </c>
      <c r="T43" s="11">
        <f>SUMIFS('YEARLY DATA'!D:D,'YEARLY DATA'!A:A,'YEARLY PRODUCTIVITY'!$T$38,'YEARLY DATA'!G:G,'YEARLY PRODUCTIVITY'!P43)</f>
        <v>200000</v>
      </c>
      <c r="U43" s="11">
        <f>SUMIFS('YEARLY DATA'!D:D,'YEARLY DATA'!A:A,'YEARLY PRODUCTIVITY'!$U$38,'YEARLY DATA'!G:G,'YEARLY PRODUCTIVITY'!P43)</f>
        <v>0</v>
      </c>
      <c r="V43" s="11">
        <f>SUMIFS('YEARLY DATA'!D:D,'YEARLY DATA'!A:A,'YEARLY PRODUCTIVITY'!$V$38,'YEARLY DATA'!G:G,'YEARLY PRODUCTIVITY'!P43)</f>
        <v>0</v>
      </c>
      <c r="W43" s="11">
        <f>SUMIFS('YEARLY DATA'!D:D,'YEARLY DATA'!A:A,'YEARLY PRODUCTIVITY'!$W$38,'YEARLY DATA'!G:G,'YEARLY PRODUCTIVITY'!P43)</f>
        <v>0</v>
      </c>
      <c r="X43" s="11">
        <f>SUMIFS('YEARLY DATA'!D:D,'YEARLY DATA'!A:A,'YEARLY PRODUCTIVITY'!$X$38,'YEARLY DATA'!G:G,'YEARLY PRODUCTIVITY'!P43)</f>
        <v>0</v>
      </c>
      <c r="Y43" s="11">
        <f>SUMIFS('YEARLY DATA'!D:D,'YEARLY DATA'!A:A,'YEARLY PRODUCTIVITY'!$Y$38,'YEARLY DATA'!G:G,'YEARLY PRODUCTIVITY'!P43)</f>
        <v>0</v>
      </c>
      <c r="Z43" s="11"/>
      <c r="AA43" s="11">
        <f>SUMIFS('YEARLY DATA'!D:D,'YEARLY DATA'!A:A,'YEARLY PRODUCTIVITY'!$AA$38,'YEARLY DATA'!G:G,'YEARLY PRODUCTIVITY'!P43)</f>
        <v>0</v>
      </c>
      <c r="AB43" s="11">
        <f>SUMIFS('YEARLY DATA'!D:D,'YEARLY DATA'!A:A,'YEARLY PRODUCTIVITY'!$AB$38,'YEARLY DATA'!G:G,'YEARLY PRODUCTIVITY'!P43)</f>
        <v>0</v>
      </c>
      <c r="AC43" s="11">
        <f t="shared" si="34"/>
        <v>1474000</v>
      </c>
    </row>
    <row r="44" spans="1:30" x14ac:dyDescent="0.25">
      <c r="A44" s="13" t="s">
        <v>58</v>
      </c>
      <c r="B44" s="148">
        <f>SUMIFS('YEARLY DATA'!D:D,'YEARLY DATA'!E:E,'YEARLY PRODUCTIVITY'!A44,'YEARLY DATA'!A:A,'YEARLY PRODUCTIVITY'!$B$38)</f>
        <v>0</v>
      </c>
      <c r="C44" s="11">
        <f>SUMIFS('YEARLY DATA'!D:D,'YEARLY DATA'!E:E,'YEARLY PRODUCTIVITY'!A44,'YEARLY DATA'!A:A,'YEARLY PRODUCTIVITY'!$C$38)</f>
        <v>0</v>
      </c>
      <c r="D44" s="11">
        <f>SUMIFS('YEARLY DATA'!D:D,'YEARLY DATA'!E:E,'YEARLY PRODUCTIVITY'!A44,'YEARLY DATA'!A:A,'YEARLY PRODUCTIVITY'!$D$38)</f>
        <v>0</v>
      </c>
      <c r="E44" s="11">
        <f>SUMIFS('YEARLY DATA'!D:D,'YEARLY DATA'!E:E,'YEARLY PRODUCTIVITY'!A44,'YEARLY DATA'!A:A,'YEARLY PRODUCTIVITY'!$E$38)</f>
        <v>0</v>
      </c>
      <c r="F44" s="11">
        <f>SUMIFS('YEARLY DATA'!D:D,'YEARLY DATA'!E:E,'YEARLY PRODUCTIVITY'!A44,'YEARLY DATA'!A:A,'YEARLY PRODUCTIVITY'!$F$38)</f>
        <v>0</v>
      </c>
      <c r="G44" s="11">
        <f>SUMIFS('YEARLY DATA'!D:D,'YEARLY DATA'!E:E,'YEARLY PRODUCTIVITY'!A44,'YEARLY DATA'!A:A,'YEARLY PRODUCTIVITY'!$G$38)</f>
        <v>0</v>
      </c>
      <c r="H44" s="11">
        <f>SUMIFS('YEARLY DATA'!D:D,'YEARLY DATA'!E:E,'YEARLY PRODUCTIVITY'!A44,'YEARLY DATA'!A:A,'YEARLY PRODUCTIVITY'!$H$38)</f>
        <v>0</v>
      </c>
      <c r="I44" s="11">
        <f>SUMIFS('YEARLY DATA'!D:D,'YEARLY DATA'!E:E,'YEARLY PRODUCTIVITY'!A44,'YEARLY DATA'!A:A,'YEARLY PRODUCTIVITY'!$I$38)</f>
        <v>0</v>
      </c>
      <c r="J44" s="11">
        <f>SUMIFS('YEARLY DATA'!D:D,'YEARLY DATA'!E:E,'YEARLY PRODUCTIVITY'!A44,'YEARLY DATA'!A:A,'YEARLY PRODUCTIVITY'!$J$38)</f>
        <v>0</v>
      </c>
      <c r="K44" s="11">
        <f>SUMIFS('YEARLY DATA'!D:D,'YEARLY DATA'!E:E,'YEARLY PRODUCTIVITY'!A44,'YEARLY DATA'!A:A,'YEARLY PRODUCTIVITY'!$K$38)</f>
        <v>0</v>
      </c>
      <c r="L44" s="11">
        <f>SUMIFS('YEARLY DATA'!D:D,'YEARLY DATA'!E:E,'YEARLY PRODUCTIVITY'!A44,'YEARLY DATA'!A:A,'YEARLY PRODUCTIVITY'!$L$38)</f>
        <v>0</v>
      </c>
      <c r="M44" s="11">
        <f>SUMIFS('YEARLY DATA'!D:D,'YEARLY DATA'!E:E,'YEARLY PRODUCTIVITY'!A44,'YEARLY DATA'!A:A,'YEARLY PRODUCTIVITY'!$M$38)</f>
        <v>0</v>
      </c>
      <c r="N44" s="11">
        <f t="shared" si="33"/>
        <v>0</v>
      </c>
      <c r="P44" s="8" t="s">
        <v>135</v>
      </c>
      <c r="Q44" s="11">
        <f>SUMIFS('YEARLY DATA'!D:D,'YEARLY DATA'!A:A,'YEARLY PRODUCTIVITY'!$Q$38,'YEARLY DATA'!G:G,'YEARLY PRODUCTIVITY'!P44)</f>
        <v>466000</v>
      </c>
      <c r="R44" s="11">
        <f>SUMIFS('YEARLY DATA'!D:D,'YEARLY DATA'!A:A,'YEARLY PRODUCTIVITY'!$R$38,'YEARLY DATA'!G:G,'YEARLY PRODUCTIVITY'!P44)</f>
        <v>150000</v>
      </c>
      <c r="S44" s="11">
        <f>SUMIFS('YEARLY DATA'!D:D,'YEARLY DATA'!A:A,'YEARLY PRODUCTIVITY'!$S$38,'YEARLY DATA'!G:G,'YEARLY PRODUCTIVITY'!P44)</f>
        <v>0</v>
      </c>
      <c r="T44" s="11">
        <f>SUMIFS('YEARLY DATA'!D:D,'YEARLY DATA'!A:A,'YEARLY PRODUCTIVITY'!$T$38,'YEARLY DATA'!G:G,'YEARLY PRODUCTIVITY'!P44)</f>
        <v>1451000</v>
      </c>
      <c r="U44" s="11">
        <f>SUMIFS('YEARLY DATA'!D:D,'YEARLY DATA'!A:A,'YEARLY PRODUCTIVITY'!$U$38,'YEARLY DATA'!G:G,'YEARLY PRODUCTIVITY'!P44)</f>
        <v>200000</v>
      </c>
      <c r="V44" s="11">
        <f>SUMIFS('YEARLY DATA'!D:D,'YEARLY DATA'!A:A,'YEARLY PRODUCTIVITY'!$V$38,'YEARLY DATA'!G:G,'YEARLY PRODUCTIVITY'!P44)</f>
        <v>164100</v>
      </c>
      <c r="W44" s="11">
        <f>SUMIFS('YEARLY DATA'!D:D,'YEARLY DATA'!A:A,'YEARLY PRODUCTIVITY'!$W$38,'YEARLY DATA'!G:G,'YEARLY PRODUCTIVITY'!P44)</f>
        <v>0</v>
      </c>
      <c r="X44" s="11">
        <f>SUMIFS('YEARLY DATA'!D:D,'YEARLY DATA'!A:A,'YEARLY PRODUCTIVITY'!$X$38,'YEARLY DATA'!G:G,'YEARLY PRODUCTIVITY'!P44)</f>
        <v>0</v>
      </c>
      <c r="Y44" s="11">
        <f>SUMIFS('YEARLY DATA'!D:D,'YEARLY DATA'!A:A,'YEARLY PRODUCTIVITY'!$Y$38,'YEARLY DATA'!G:G,'YEARLY PRODUCTIVITY'!P44)</f>
        <v>0</v>
      </c>
      <c r="Z44" s="11"/>
      <c r="AA44" s="11">
        <f>SUMIFS('YEARLY DATA'!D:D,'YEARLY DATA'!A:A,'YEARLY PRODUCTIVITY'!$AA$38,'YEARLY DATA'!G:G,'YEARLY PRODUCTIVITY'!P44)</f>
        <v>0</v>
      </c>
      <c r="AB44" s="11">
        <f>SUMIFS('YEARLY DATA'!D:D,'YEARLY DATA'!A:A,'YEARLY PRODUCTIVITY'!$AB$38,'YEARLY DATA'!G:G,'YEARLY PRODUCTIVITY'!P44)</f>
        <v>0</v>
      </c>
      <c r="AC44" s="11">
        <f t="shared" si="34"/>
        <v>2431100</v>
      </c>
    </row>
    <row r="45" spans="1:30" x14ac:dyDescent="0.25">
      <c r="A45" s="13" t="s">
        <v>61</v>
      </c>
      <c r="B45" s="148">
        <f>SUMIFS('YEARLY DATA'!D:D,'YEARLY DATA'!E:E,'YEARLY PRODUCTIVITY'!A45,'YEARLY DATA'!A:A,'YEARLY PRODUCTIVITY'!$B$38)</f>
        <v>0</v>
      </c>
      <c r="C45" s="11">
        <f>SUMIFS('YEARLY DATA'!D:D,'YEARLY DATA'!E:E,'YEARLY PRODUCTIVITY'!A45,'YEARLY DATA'!A:A,'YEARLY PRODUCTIVITY'!$C$38)</f>
        <v>2910000</v>
      </c>
      <c r="D45" s="11">
        <f>SUMIFS('YEARLY DATA'!D:D,'YEARLY DATA'!E:E,'YEARLY PRODUCTIVITY'!A45,'YEARLY DATA'!A:A,'YEARLY PRODUCTIVITY'!$D$38)</f>
        <v>1347500</v>
      </c>
      <c r="E45" s="11">
        <f>SUMIFS('YEARLY DATA'!D:D,'YEARLY DATA'!E:E,'YEARLY PRODUCTIVITY'!A45,'YEARLY DATA'!A:A,'YEARLY PRODUCTIVITY'!$E$38)</f>
        <v>0</v>
      </c>
      <c r="F45" s="11">
        <f>SUMIFS('YEARLY DATA'!D:D,'YEARLY DATA'!E:E,'YEARLY PRODUCTIVITY'!A45,'YEARLY DATA'!A:A,'YEARLY PRODUCTIVITY'!$F$38)</f>
        <v>0</v>
      </c>
      <c r="G45" s="11">
        <f>SUMIFS('YEARLY DATA'!D:D,'YEARLY DATA'!E:E,'YEARLY PRODUCTIVITY'!A45,'YEARLY DATA'!A:A,'YEARLY PRODUCTIVITY'!$G$38)</f>
        <v>0</v>
      </c>
      <c r="H45" s="11">
        <f>SUMIFS('YEARLY DATA'!D:D,'YEARLY DATA'!E:E,'YEARLY PRODUCTIVITY'!A45,'YEARLY DATA'!A:A,'YEARLY PRODUCTIVITY'!$H$38)</f>
        <v>0</v>
      </c>
      <c r="I45" s="11">
        <f>SUMIFS('YEARLY DATA'!D:D,'YEARLY DATA'!E:E,'YEARLY PRODUCTIVITY'!A45,'YEARLY DATA'!A:A,'YEARLY PRODUCTIVITY'!$I$38)</f>
        <v>0</v>
      </c>
      <c r="J45" s="11">
        <f>SUMIFS('YEARLY DATA'!D:D,'YEARLY DATA'!E:E,'YEARLY PRODUCTIVITY'!A45,'YEARLY DATA'!A:A,'YEARLY PRODUCTIVITY'!$J$38)</f>
        <v>0</v>
      </c>
      <c r="K45" s="11">
        <f>SUMIFS('YEARLY DATA'!D:D,'YEARLY DATA'!E:E,'YEARLY PRODUCTIVITY'!A45,'YEARLY DATA'!A:A,'YEARLY PRODUCTIVITY'!$K$38)</f>
        <v>0</v>
      </c>
      <c r="L45" s="11">
        <f>SUMIFS('YEARLY DATA'!D:D,'YEARLY DATA'!E:E,'YEARLY PRODUCTIVITY'!A45,'YEARLY DATA'!A:A,'YEARLY PRODUCTIVITY'!$L$38)</f>
        <v>0</v>
      </c>
      <c r="M45" s="11">
        <f>SUMIFS('YEARLY DATA'!D:D,'YEARLY DATA'!E:E,'YEARLY PRODUCTIVITY'!A45,'YEARLY DATA'!A:A,'YEARLY PRODUCTIVITY'!$M$38)</f>
        <v>0</v>
      </c>
      <c r="N45" s="11">
        <f t="shared" si="33"/>
        <v>4257500</v>
      </c>
      <c r="P45" s="8" t="s">
        <v>27</v>
      </c>
      <c r="Q45" s="11">
        <f>SUMIFS('YEARLY DATA'!D:D,'YEARLY DATA'!A:A,'YEARLY PRODUCTIVITY'!$Q$38,'YEARLY DATA'!G:G,'YEARLY PRODUCTIVITY'!P45)</f>
        <v>1265000</v>
      </c>
      <c r="R45" s="11">
        <f>SUMIFS('YEARLY DATA'!D:D,'YEARLY DATA'!A:A,'YEARLY PRODUCTIVITY'!$R$38,'YEARLY DATA'!G:G,'YEARLY PRODUCTIVITY'!P45)</f>
        <v>30000</v>
      </c>
      <c r="S45" s="11">
        <f>SUMIFS('YEARLY DATA'!D:D,'YEARLY DATA'!A:A,'YEARLY PRODUCTIVITY'!$S$38,'YEARLY DATA'!G:G,'YEARLY PRODUCTIVITY'!P45)</f>
        <v>0</v>
      </c>
      <c r="T45" s="11">
        <f>SUMIFS('YEARLY DATA'!D:D,'YEARLY DATA'!A:A,'YEARLY PRODUCTIVITY'!$T$38,'YEARLY DATA'!G:G,'YEARLY PRODUCTIVITY'!P45)</f>
        <v>2414500</v>
      </c>
      <c r="U45" s="11">
        <f>SUMIFS('YEARLY DATA'!D:D,'YEARLY DATA'!A:A,'YEARLY PRODUCTIVITY'!$U$38,'YEARLY DATA'!G:G,'YEARLY PRODUCTIVITY'!P45)</f>
        <v>1805750</v>
      </c>
      <c r="V45" s="11">
        <f>SUMIFS('YEARLY DATA'!D:D,'YEARLY DATA'!A:A,'YEARLY PRODUCTIVITY'!$V$38,'YEARLY DATA'!G:G,'YEARLY PRODUCTIVITY'!P45)</f>
        <v>515000</v>
      </c>
      <c r="W45" s="11">
        <f>SUMIFS('YEARLY DATA'!D:D,'YEARLY DATA'!A:A,'YEARLY PRODUCTIVITY'!$W$38,'YEARLY DATA'!G:G,'YEARLY PRODUCTIVITY'!P45)</f>
        <v>3214000</v>
      </c>
      <c r="X45" s="11">
        <f>SUMIFS('YEARLY DATA'!D:D,'YEARLY DATA'!A:A,'YEARLY PRODUCTIVITY'!$X$38,'YEARLY DATA'!G:G,'YEARLY PRODUCTIVITY'!P45)</f>
        <v>1302000</v>
      </c>
      <c r="Y45" s="11">
        <f>SUMIFS('YEARLY DATA'!D:D,'YEARLY DATA'!A:A,'YEARLY PRODUCTIVITY'!$Y$38,'YEARLY DATA'!G:G,'YEARLY PRODUCTIVITY'!P45)</f>
        <v>1380000</v>
      </c>
      <c r="Z45" s="11"/>
      <c r="AA45" s="11">
        <f>SUMIFS('YEARLY DATA'!D:D,'YEARLY DATA'!A:A,'YEARLY PRODUCTIVITY'!$AA$38,'YEARLY DATA'!G:G,'YEARLY PRODUCTIVITY'!P45)</f>
        <v>0</v>
      </c>
      <c r="AB45" s="11">
        <f>SUMIFS('YEARLY DATA'!D:D,'YEARLY DATA'!A:A,'YEARLY PRODUCTIVITY'!$AB$38,'YEARLY DATA'!G:G,'YEARLY PRODUCTIVITY'!P45)</f>
        <v>0</v>
      </c>
      <c r="AC45" s="11">
        <f t="shared" si="34"/>
        <v>11926250</v>
      </c>
    </row>
    <row r="46" spans="1:30" x14ac:dyDescent="0.25">
      <c r="A46" s="13" t="s">
        <v>100</v>
      </c>
      <c r="B46" s="148">
        <f>SUMIFS('YEARLY DATA'!D:D,'YEARLY DATA'!E:E,'YEARLY PRODUCTIVITY'!A46,'YEARLY DATA'!A:A,'YEARLY PRODUCTIVITY'!$B$38)</f>
        <v>0</v>
      </c>
      <c r="C46" s="11">
        <f>SUMIFS('YEARLY DATA'!D:D,'YEARLY DATA'!E:E,'YEARLY PRODUCTIVITY'!A46,'YEARLY DATA'!A:A,'YEARLY PRODUCTIVITY'!$C$38)</f>
        <v>0</v>
      </c>
      <c r="D46" s="11">
        <f>SUMIFS('YEARLY DATA'!D:D,'YEARLY DATA'!E:E,'YEARLY PRODUCTIVITY'!A46,'YEARLY DATA'!A:A,'YEARLY PRODUCTIVITY'!$D$38)</f>
        <v>0</v>
      </c>
      <c r="E46" s="11">
        <f>SUMIFS('YEARLY DATA'!D:D,'YEARLY DATA'!E:E,'YEARLY PRODUCTIVITY'!A46,'YEARLY DATA'!A:A,'YEARLY PRODUCTIVITY'!$E$38)</f>
        <v>0</v>
      </c>
      <c r="F46" s="11">
        <f>SUMIFS('YEARLY DATA'!D:D,'YEARLY DATA'!E:E,'YEARLY PRODUCTIVITY'!A46,'YEARLY DATA'!A:A,'YEARLY PRODUCTIVITY'!$F$38)</f>
        <v>0</v>
      </c>
      <c r="G46" s="11">
        <f>SUMIFS('YEARLY DATA'!D:D,'YEARLY DATA'!E:E,'YEARLY PRODUCTIVITY'!A46,'YEARLY DATA'!A:A,'YEARLY PRODUCTIVITY'!$G$38)</f>
        <v>0</v>
      </c>
      <c r="H46" s="11">
        <f>SUMIFS('YEARLY DATA'!D:D,'YEARLY DATA'!E:E,'YEARLY PRODUCTIVITY'!A46,'YEARLY DATA'!A:A,'YEARLY PRODUCTIVITY'!$H$38)</f>
        <v>0</v>
      </c>
      <c r="I46" s="11">
        <f>SUMIFS('YEARLY DATA'!D:D,'YEARLY DATA'!E:E,'YEARLY PRODUCTIVITY'!A46,'YEARLY DATA'!A:A,'YEARLY PRODUCTIVITY'!$I$38)</f>
        <v>0</v>
      </c>
      <c r="J46" s="11">
        <f>SUMIFS('YEARLY DATA'!D:D,'YEARLY DATA'!E:E,'YEARLY PRODUCTIVITY'!A46,'YEARLY DATA'!A:A,'YEARLY PRODUCTIVITY'!$J$38)</f>
        <v>0</v>
      </c>
      <c r="K46" s="11">
        <f>SUMIFS('YEARLY DATA'!D:D,'YEARLY DATA'!E:E,'YEARLY PRODUCTIVITY'!A46,'YEARLY DATA'!A:A,'YEARLY PRODUCTIVITY'!$K$38)</f>
        <v>0</v>
      </c>
      <c r="L46" s="11">
        <f>SUMIFS('YEARLY DATA'!D:D,'YEARLY DATA'!E:E,'YEARLY PRODUCTIVITY'!A46,'YEARLY DATA'!A:A,'YEARLY PRODUCTIVITY'!$L$38)</f>
        <v>0</v>
      </c>
      <c r="M46" s="11">
        <f>SUMIFS('YEARLY DATA'!D:D,'YEARLY DATA'!E:E,'YEARLY PRODUCTIVITY'!A46,'YEARLY DATA'!A:A,'YEARLY PRODUCTIVITY'!$M$38)</f>
        <v>0</v>
      </c>
      <c r="N46" s="11">
        <f t="shared" si="33"/>
        <v>0</v>
      </c>
      <c r="P46" s="8" t="s">
        <v>56</v>
      </c>
      <c r="Q46" s="11">
        <f>SUMIFS('YEARLY DATA'!D:D,'YEARLY DATA'!A:A,'YEARLY PRODUCTIVITY'!$Q$38,'YEARLY DATA'!G:G,'YEARLY PRODUCTIVITY'!P46)</f>
        <v>1822892</v>
      </c>
      <c r="R46" s="11">
        <f>SUMIFS('YEARLY DATA'!D:D,'YEARLY DATA'!A:A,'YEARLY PRODUCTIVITY'!$R$38,'YEARLY DATA'!G:G,'YEARLY PRODUCTIVITY'!P46)</f>
        <v>927355</v>
      </c>
      <c r="S46" s="11">
        <f>SUMIFS('YEARLY DATA'!D:D,'YEARLY DATA'!A:A,'YEARLY PRODUCTIVITY'!$S$38,'YEARLY DATA'!G:G,'YEARLY PRODUCTIVITY'!P46)</f>
        <v>885866</v>
      </c>
      <c r="T46" s="11">
        <f>SUMIFS('YEARLY DATA'!D:D,'YEARLY DATA'!A:A,'YEARLY PRODUCTIVITY'!$T$38,'YEARLY DATA'!G:G,'YEARLY PRODUCTIVITY'!P46)</f>
        <v>508756</v>
      </c>
      <c r="U46" s="11">
        <f>SUMIFS('YEARLY DATA'!D:D,'YEARLY DATA'!A:A,'YEARLY PRODUCTIVITY'!$U$38,'YEARLY DATA'!G:G,'YEARLY PRODUCTIVITY'!P46)</f>
        <v>381195</v>
      </c>
      <c r="V46" s="11">
        <f>SUMIFS('YEARLY DATA'!D:D,'YEARLY DATA'!A:A,'YEARLY PRODUCTIVITY'!$V$38,'YEARLY DATA'!G:G,'YEARLY PRODUCTIVITY'!P46)</f>
        <v>1517200</v>
      </c>
      <c r="W46" s="11">
        <f>SUMIFS('YEARLY DATA'!D:D,'YEARLY DATA'!A:A,'YEARLY PRODUCTIVITY'!$W$38,'YEARLY DATA'!G:G,'YEARLY PRODUCTIVITY'!P46)</f>
        <v>80000</v>
      </c>
      <c r="X46" s="11">
        <f>SUMIFS('YEARLY DATA'!D:D,'YEARLY DATA'!A:A,'YEARLY PRODUCTIVITY'!$X$38,'YEARLY DATA'!G:G,'YEARLY PRODUCTIVITY'!P46)</f>
        <v>0</v>
      </c>
      <c r="Y46" s="11">
        <f>SUMIFS('YEARLY DATA'!D:D,'YEARLY DATA'!A:A,'YEARLY PRODUCTIVITY'!$Y$38,'YEARLY DATA'!G:G,'YEARLY PRODUCTIVITY'!P46)</f>
        <v>0</v>
      </c>
      <c r="Z46" s="11"/>
      <c r="AA46" s="11">
        <f>SUMIFS('YEARLY DATA'!D:D,'YEARLY DATA'!A:A,'YEARLY PRODUCTIVITY'!$AA$38,'YEARLY DATA'!G:G,'YEARLY PRODUCTIVITY'!P46)</f>
        <v>0</v>
      </c>
      <c r="AB46" s="11">
        <f>SUMIFS('YEARLY DATA'!D:D,'YEARLY DATA'!A:A,'YEARLY PRODUCTIVITY'!$AB$38,'YEARLY DATA'!G:G,'YEARLY PRODUCTIVITY'!P46)</f>
        <v>0</v>
      </c>
      <c r="AC46" s="11">
        <f t="shared" si="34"/>
        <v>6123264</v>
      </c>
    </row>
    <row r="47" spans="1:30" x14ac:dyDescent="0.25">
      <c r="A47" s="13" t="s">
        <v>140</v>
      </c>
      <c r="B47" s="148">
        <f>SUMIFS('YEARLY DATA'!D:D,'YEARLY DATA'!E:E,'YEARLY PRODUCTIVITY'!A47,'YEARLY DATA'!A:A,'YEARLY PRODUCTIVITY'!$B$38)</f>
        <v>0</v>
      </c>
      <c r="C47" s="11">
        <f>SUMIFS('YEARLY DATA'!D:D,'YEARLY DATA'!E:E,'YEARLY PRODUCTIVITY'!A47,'YEARLY DATA'!A:A,'YEARLY PRODUCTIVITY'!$C$38)</f>
        <v>0</v>
      </c>
      <c r="D47" s="11">
        <f>SUMIFS('YEARLY DATA'!D:D,'YEARLY DATA'!E:E,'YEARLY PRODUCTIVITY'!A47,'YEARLY DATA'!A:A,'YEARLY PRODUCTIVITY'!$D$38)</f>
        <v>0</v>
      </c>
      <c r="E47" s="11">
        <f>SUMIFS('YEARLY DATA'!D:D,'YEARLY DATA'!E:E,'YEARLY PRODUCTIVITY'!A47,'YEARLY DATA'!A:A,'YEARLY PRODUCTIVITY'!$E$38)</f>
        <v>0</v>
      </c>
      <c r="F47" s="11">
        <f>SUMIFS('YEARLY DATA'!D:D,'YEARLY DATA'!E:E,'YEARLY PRODUCTIVITY'!A47,'YEARLY DATA'!A:A,'YEARLY PRODUCTIVITY'!$F$38)</f>
        <v>0</v>
      </c>
      <c r="G47" s="11">
        <f>SUMIFS('YEARLY DATA'!D:D,'YEARLY DATA'!E:E,'YEARLY PRODUCTIVITY'!A47,'YEARLY DATA'!A:A,'YEARLY PRODUCTIVITY'!$G$38)</f>
        <v>0</v>
      </c>
      <c r="H47" s="11">
        <f>SUMIFS('YEARLY DATA'!D:D,'YEARLY DATA'!E:E,'YEARLY PRODUCTIVITY'!A47,'YEARLY DATA'!A:A,'YEARLY PRODUCTIVITY'!$H$38)</f>
        <v>0</v>
      </c>
      <c r="I47" s="11">
        <f>SUMIFS('YEARLY DATA'!D:D,'YEARLY DATA'!E:E,'YEARLY PRODUCTIVITY'!A47,'YEARLY DATA'!A:A,'YEARLY PRODUCTIVITY'!$I$38)</f>
        <v>0</v>
      </c>
      <c r="J47" s="11">
        <f>SUMIFS('YEARLY DATA'!D:D,'YEARLY DATA'!E:E,'YEARLY PRODUCTIVITY'!A47,'YEARLY DATA'!A:A,'YEARLY PRODUCTIVITY'!$J$38)</f>
        <v>0</v>
      </c>
      <c r="K47" s="11">
        <f>SUMIFS('YEARLY DATA'!D:D,'YEARLY DATA'!E:E,'YEARLY PRODUCTIVITY'!A47,'YEARLY DATA'!A:A,'YEARLY PRODUCTIVITY'!$K$38)</f>
        <v>0</v>
      </c>
      <c r="L47" s="11">
        <f>SUMIFS('YEARLY DATA'!D:D,'YEARLY DATA'!E:E,'YEARLY PRODUCTIVITY'!A47,'YEARLY DATA'!A:A,'YEARLY PRODUCTIVITY'!$L$38)</f>
        <v>0</v>
      </c>
      <c r="M47" s="11">
        <f>SUMIFS('YEARLY DATA'!D:D,'YEARLY DATA'!E:E,'YEARLY PRODUCTIVITY'!A47,'YEARLY DATA'!A:A,'YEARLY PRODUCTIVITY'!$M$38)</f>
        <v>0</v>
      </c>
      <c r="N47" s="11">
        <f t="shared" si="33"/>
        <v>0</v>
      </c>
      <c r="P47" s="8" t="s">
        <v>25</v>
      </c>
      <c r="Q47" s="11">
        <f>SUMIFS('YEARLY DATA'!D:D,'YEARLY DATA'!A:A,'YEARLY PRODUCTIVITY'!$Q$38,'YEARLY DATA'!G:G,'YEARLY PRODUCTIVITY'!P47)</f>
        <v>1777000</v>
      </c>
      <c r="R47" s="11">
        <f>SUMIFS('YEARLY DATA'!D:D,'YEARLY DATA'!A:A,'YEARLY PRODUCTIVITY'!$R$38,'YEARLY DATA'!G:G,'YEARLY PRODUCTIVITY'!P47)</f>
        <v>2607000</v>
      </c>
      <c r="S47" s="11">
        <f>SUMIFS('YEARLY DATA'!D:D,'YEARLY DATA'!A:A,'YEARLY PRODUCTIVITY'!$S$38,'YEARLY DATA'!G:G,'YEARLY PRODUCTIVITY'!P47)</f>
        <v>2448422</v>
      </c>
      <c r="T47" s="11">
        <f>SUMIFS('YEARLY DATA'!D:D,'YEARLY DATA'!A:A,'YEARLY PRODUCTIVITY'!$T$38,'YEARLY DATA'!G:G,'YEARLY PRODUCTIVITY'!P47)</f>
        <v>1970033</v>
      </c>
      <c r="U47" s="11">
        <f>SUMIFS('YEARLY DATA'!D:D,'YEARLY DATA'!A:A,'YEARLY PRODUCTIVITY'!$U$38,'YEARLY DATA'!G:G,'YEARLY PRODUCTIVITY'!P47)</f>
        <v>0</v>
      </c>
      <c r="V47" s="11">
        <f>SUMIFS('YEARLY DATA'!D:D,'YEARLY DATA'!A:A,'YEARLY PRODUCTIVITY'!$V$38,'YEARLY DATA'!G:G,'YEARLY PRODUCTIVITY'!P47)</f>
        <v>629100</v>
      </c>
      <c r="W47" s="11">
        <f>SUMIFS('YEARLY DATA'!D:D,'YEARLY DATA'!A:A,'YEARLY PRODUCTIVITY'!$W$38,'YEARLY DATA'!G:G,'YEARLY PRODUCTIVITY'!P47)</f>
        <v>600000</v>
      </c>
      <c r="X47" s="11">
        <f>SUMIFS('YEARLY DATA'!D:D,'YEARLY DATA'!A:A,'YEARLY PRODUCTIVITY'!$X$38,'YEARLY DATA'!G:G,'YEARLY PRODUCTIVITY'!P47)</f>
        <v>107500</v>
      </c>
      <c r="Y47" s="11">
        <f>SUMIFS('YEARLY DATA'!D:D,'YEARLY DATA'!A:A,'YEARLY PRODUCTIVITY'!$Y$38,'YEARLY DATA'!G:G,'YEARLY PRODUCTIVITY'!P47)</f>
        <v>0</v>
      </c>
      <c r="Z47" s="11"/>
      <c r="AA47" s="11">
        <f>SUMIFS('YEARLY DATA'!D:D,'YEARLY DATA'!A:A,'YEARLY PRODUCTIVITY'!$AA$38,'YEARLY DATA'!G:G,'YEARLY PRODUCTIVITY'!P47)</f>
        <v>0</v>
      </c>
      <c r="AB47" s="11">
        <f>SUMIFS('YEARLY DATA'!D:D,'YEARLY DATA'!A:A,'YEARLY PRODUCTIVITY'!$AB$38,'YEARLY DATA'!G:G,'YEARLY PRODUCTIVITY'!P47)</f>
        <v>0</v>
      </c>
      <c r="AC47" s="11">
        <f t="shared" si="34"/>
        <v>10139055</v>
      </c>
    </row>
    <row r="48" spans="1:30" x14ac:dyDescent="0.25">
      <c r="A48" s="8" t="s">
        <v>451</v>
      </c>
      <c r="B48" s="148">
        <f>SUMIFS('YEARLY DATA'!D:D,'YEARLY DATA'!E:E,'YEARLY PRODUCTIVITY'!A48,'YEARLY DATA'!A:A,'YEARLY PRODUCTIVITY'!$B$38)</f>
        <v>0</v>
      </c>
      <c r="C48" s="11">
        <f>SUMIFS('YEARLY DATA'!D:D,'YEARLY DATA'!E:E,'YEARLY PRODUCTIVITY'!A48,'YEARLY DATA'!A:A,'YEARLY PRODUCTIVITY'!$C$38)</f>
        <v>0</v>
      </c>
      <c r="D48" s="11">
        <f>SUMIFS('YEARLY DATA'!D:D,'YEARLY DATA'!E:E,'YEARLY PRODUCTIVITY'!A48,'YEARLY DATA'!A:A,'YEARLY PRODUCTIVITY'!$D$38)</f>
        <v>444752</v>
      </c>
      <c r="E48" s="11">
        <f>SUMIFS('YEARLY DATA'!D:D,'YEARLY DATA'!E:E,'YEARLY PRODUCTIVITY'!A48,'YEARLY DATA'!A:A,'YEARLY PRODUCTIVITY'!$E$38)</f>
        <v>144425</v>
      </c>
      <c r="F48" s="11">
        <f>SUMIFS('YEARLY DATA'!D:D,'YEARLY DATA'!E:E,'YEARLY PRODUCTIVITY'!A48,'YEARLY DATA'!A:A,'YEARLY PRODUCTIVITY'!$F$38)</f>
        <v>134395</v>
      </c>
      <c r="G48" s="11">
        <f>SUMIFS('YEARLY DATA'!D:D,'YEARLY DATA'!E:E,'YEARLY PRODUCTIVITY'!A48,'YEARLY DATA'!A:A,'YEARLY PRODUCTIVITY'!$G$38)</f>
        <v>208509</v>
      </c>
      <c r="H48" s="11">
        <f>SUMIFS('YEARLY DATA'!D:D,'YEARLY DATA'!E:E,'YEARLY PRODUCTIVITY'!A48,'YEARLY DATA'!A:A,'YEARLY PRODUCTIVITY'!$H$38)</f>
        <v>411809</v>
      </c>
      <c r="I48" s="11">
        <f>SUMIFS('YEARLY DATA'!D:D,'YEARLY DATA'!E:E,'YEARLY PRODUCTIVITY'!A48,'YEARLY DATA'!A:A,'YEARLY PRODUCTIVITY'!$I$38)</f>
        <v>119448</v>
      </c>
      <c r="J48" s="11">
        <f>SUMIFS('YEARLY DATA'!D:D,'YEARLY DATA'!E:E,'YEARLY PRODUCTIVITY'!A48,'YEARLY DATA'!A:A,'YEARLY PRODUCTIVITY'!$J$38)</f>
        <v>75209</v>
      </c>
      <c r="K48" s="11">
        <f>SUMIFS('YEARLY DATA'!D:D,'YEARLY DATA'!E:E,'YEARLY PRODUCTIVITY'!A48,'YEARLY DATA'!A:A,'YEARLY PRODUCTIVITY'!$K$38)</f>
        <v>0</v>
      </c>
      <c r="L48" s="11">
        <f>SUMIFS('YEARLY DATA'!D:D,'YEARLY DATA'!E:E,'YEARLY PRODUCTIVITY'!A48,'YEARLY DATA'!A:A,'YEARLY PRODUCTIVITY'!$L$38)</f>
        <v>0</v>
      </c>
      <c r="M48" s="11">
        <f>SUMIFS('YEARLY DATA'!D:D,'YEARLY DATA'!E:E,'YEARLY PRODUCTIVITY'!A48,'YEARLY DATA'!A:A,'YEARLY PRODUCTIVITY'!$M$38)</f>
        <v>0</v>
      </c>
      <c r="N48" s="11">
        <f t="shared" si="33"/>
        <v>1538547</v>
      </c>
      <c r="P48" s="8" t="s">
        <v>24</v>
      </c>
      <c r="Q48" s="11">
        <f>SUMIFS('YEARLY DATA'!D:D,'YEARLY DATA'!A:A,'YEARLY PRODUCTIVITY'!$Q$38,'YEARLY DATA'!G:G,'YEARLY PRODUCTIVITY'!P48)</f>
        <v>0</v>
      </c>
      <c r="R48" s="11">
        <f>SUMIFS('YEARLY DATA'!D:D,'YEARLY DATA'!A:A,'YEARLY PRODUCTIVITY'!$R$38,'YEARLY DATA'!G:G,'YEARLY PRODUCTIVITY'!P48)</f>
        <v>144000</v>
      </c>
      <c r="S48" s="11">
        <f>SUMIFS('YEARLY DATA'!D:D,'YEARLY DATA'!A:A,'YEARLY PRODUCTIVITY'!$S$38,'YEARLY DATA'!G:G,'YEARLY PRODUCTIVITY'!P48)</f>
        <v>975000</v>
      </c>
      <c r="T48" s="11">
        <f>SUMIFS('YEARLY DATA'!D:D,'YEARLY DATA'!A:A,'YEARLY PRODUCTIVITY'!$T$38,'YEARLY DATA'!G:G,'YEARLY PRODUCTIVITY'!P48)</f>
        <v>1033000</v>
      </c>
      <c r="U48" s="11">
        <f>SUMIFS('YEARLY DATA'!D:D,'YEARLY DATA'!A:A,'YEARLY PRODUCTIVITY'!$U$38,'YEARLY DATA'!G:G,'YEARLY PRODUCTIVITY'!P48)</f>
        <v>1200000</v>
      </c>
      <c r="V48" s="11">
        <f>SUMIFS('YEARLY DATA'!D:D,'YEARLY DATA'!A:A,'YEARLY PRODUCTIVITY'!$V$38,'YEARLY DATA'!G:G,'YEARLY PRODUCTIVITY'!P48)</f>
        <v>1035000</v>
      </c>
      <c r="W48" s="11">
        <f>SUMIFS('YEARLY DATA'!D:D,'YEARLY DATA'!A:A,'YEARLY PRODUCTIVITY'!$W$38,'YEARLY DATA'!G:G,'YEARLY PRODUCTIVITY'!P48)</f>
        <v>225000</v>
      </c>
      <c r="X48" s="11">
        <f>SUMIFS('YEARLY DATA'!D:D,'YEARLY DATA'!A:A,'YEARLY PRODUCTIVITY'!$X$38,'YEARLY DATA'!G:G,'YEARLY PRODUCTIVITY'!P48)</f>
        <v>489000</v>
      </c>
      <c r="Y48" s="11">
        <f>SUMIFS('YEARLY DATA'!D:D,'YEARLY DATA'!A:A,'YEARLY PRODUCTIVITY'!$Y$38,'YEARLY DATA'!G:G,'YEARLY PRODUCTIVITY'!P48)</f>
        <v>510000</v>
      </c>
      <c r="Z48" s="11"/>
      <c r="AA48" s="11">
        <f>SUMIFS('YEARLY DATA'!D:D,'YEARLY DATA'!A:A,'YEARLY PRODUCTIVITY'!$AA$38,'YEARLY DATA'!G:G,'YEARLY PRODUCTIVITY'!P48)</f>
        <v>0</v>
      </c>
      <c r="AB48" s="11">
        <f>SUMIFS('YEARLY DATA'!D:D,'YEARLY DATA'!A:A,'YEARLY PRODUCTIVITY'!$AB$38,'YEARLY DATA'!G:G,'YEARLY PRODUCTIVITY'!P48)</f>
        <v>0</v>
      </c>
      <c r="AC48" s="11">
        <f t="shared" si="34"/>
        <v>5611000</v>
      </c>
    </row>
    <row r="49" spans="1:30" x14ac:dyDescent="0.25">
      <c r="A49" s="93" t="s">
        <v>38</v>
      </c>
      <c r="B49" s="133">
        <f t="shared" ref="B49:N49" si="35">SUM(B39:B48)</f>
        <v>27873106</v>
      </c>
      <c r="C49" s="85">
        <f t="shared" si="35"/>
        <v>39576409</v>
      </c>
      <c r="D49" s="85">
        <f t="shared" si="35"/>
        <v>45911493</v>
      </c>
      <c r="E49" s="85">
        <f t="shared" si="35"/>
        <v>38325364</v>
      </c>
      <c r="F49" s="85">
        <f t="shared" si="35"/>
        <v>27539448</v>
      </c>
      <c r="G49" s="85">
        <f t="shared" si="35"/>
        <v>27408828</v>
      </c>
      <c r="H49" s="85">
        <f t="shared" si="35"/>
        <v>30254561</v>
      </c>
      <c r="I49" s="85">
        <f t="shared" si="35"/>
        <v>16853348</v>
      </c>
      <c r="J49" s="85">
        <f t="shared" si="35"/>
        <v>4824509</v>
      </c>
      <c r="K49" s="85">
        <f t="shared" si="35"/>
        <v>0</v>
      </c>
      <c r="L49" s="85">
        <f t="shared" si="35"/>
        <v>0</v>
      </c>
      <c r="M49" s="85">
        <f t="shared" si="35"/>
        <v>0</v>
      </c>
      <c r="N49" s="85">
        <f t="shared" si="35"/>
        <v>258567066</v>
      </c>
      <c r="P49" s="8" t="s">
        <v>101</v>
      </c>
      <c r="Q49" s="11">
        <f>SUMIFS('YEARLY DATA'!D:D,'YEARLY DATA'!A:A,'YEARLY PRODUCTIVITY'!$Q$38,'YEARLY DATA'!G:G,'YEARLY PRODUCTIVITY'!P49)</f>
        <v>0</v>
      </c>
      <c r="R49" s="11">
        <f>SUMIFS('YEARLY DATA'!D:D,'YEARLY DATA'!A:A,'YEARLY PRODUCTIVITY'!$R$38,'YEARLY DATA'!G:G,'YEARLY PRODUCTIVITY'!P49)</f>
        <v>0</v>
      </c>
      <c r="S49" s="11">
        <f>SUMIFS('YEARLY DATA'!D:D,'YEARLY DATA'!A:A,'YEARLY PRODUCTIVITY'!$S$38,'YEARLY DATA'!G:G,'YEARLY PRODUCTIVITY'!P49)</f>
        <v>120000</v>
      </c>
      <c r="T49" s="11">
        <f>SUMIFS('YEARLY DATA'!D:D,'YEARLY DATA'!A:A,'YEARLY PRODUCTIVITY'!$T$38,'YEARLY DATA'!G:G,'YEARLY PRODUCTIVITY'!P49)</f>
        <v>0</v>
      </c>
      <c r="U49" s="11">
        <f>SUMIFS('YEARLY DATA'!D:D,'YEARLY DATA'!A:A,'YEARLY PRODUCTIVITY'!$U$38,'YEARLY DATA'!G:G,'YEARLY PRODUCTIVITY'!P49)</f>
        <v>0</v>
      </c>
      <c r="V49" s="11">
        <f>SUMIFS('YEARLY DATA'!D:D,'YEARLY DATA'!A:A,'YEARLY PRODUCTIVITY'!$V$38,'YEARLY DATA'!G:G,'YEARLY PRODUCTIVITY'!P49)</f>
        <v>0</v>
      </c>
      <c r="W49" s="11">
        <f>SUMIFS('YEARLY DATA'!D:D,'YEARLY DATA'!A:A,'YEARLY PRODUCTIVITY'!$W$38,'YEARLY DATA'!G:G,'YEARLY PRODUCTIVITY'!P49)</f>
        <v>0</v>
      </c>
      <c r="X49" s="11">
        <f>SUMIFS('YEARLY DATA'!D:D,'YEARLY DATA'!A:A,'YEARLY PRODUCTIVITY'!$X$38,'YEARLY DATA'!G:G,'YEARLY PRODUCTIVITY'!P49)</f>
        <v>0</v>
      </c>
      <c r="Y49" s="11">
        <f>SUMIFS('YEARLY DATA'!D:D,'YEARLY DATA'!A:A,'YEARLY PRODUCTIVITY'!$Y$38,'YEARLY DATA'!G:G,'YEARLY PRODUCTIVITY'!P49)</f>
        <v>0</v>
      </c>
      <c r="Z49" s="11"/>
      <c r="AA49" s="11">
        <f>SUMIFS('YEARLY DATA'!D:D,'YEARLY DATA'!A:A,'YEARLY PRODUCTIVITY'!$AA$38,'YEARLY DATA'!G:G,'YEARLY PRODUCTIVITY'!P49)</f>
        <v>0</v>
      </c>
      <c r="AB49" s="11">
        <f>SUMIFS('YEARLY DATA'!D:D,'YEARLY DATA'!A:A,'YEARLY PRODUCTIVITY'!$AB$38,'YEARLY DATA'!G:G,'YEARLY PRODUCTIVITY'!P49)</f>
        <v>0</v>
      </c>
      <c r="AC49" s="11">
        <f t="shared" si="34"/>
        <v>120000</v>
      </c>
    </row>
    <row r="50" spans="1:30" x14ac:dyDescent="0.25">
      <c r="P50" s="90" t="s">
        <v>38</v>
      </c>
      <c r="Q50" s="85">
        <f t="shared" ref="Q50:Y50" si="36">SUM(Q39:Q49)</f>
        <v>27873106</v>
      </c>
      <c r="R50" s="85">
        <f t="shared" si="36"/>
        <v>38976409</v>
      </c>
      <c r="S50" s="85">
        <f t="shared" si="36"/>
        <v>45911493</v>
      </c>
      <c r="T50" s="85">
        <f t="shared" si="36"/>
        <v>38183852</v>
      </c>
      <c r="U50" s="85">
        <f t="shared" si="36"/>
        <v>27154448</v>
      </c>
      <c r="V50" s="85">
        <f t="shared" si="36"/>
        <v>27463228</v>
      </c>
      <c r="W50" s="85">
        <f t="shared" si="36"/>
        <v>30064561</v>
      </c>
      <c r="X50" s="85">
        <f t="shared" si="36"/>
        <v>16745348</v>
      </c>
      <c r="Y50" s="85">
        <f t="shared" si="36"/>
        <v>4786800</v>
      </c>
      <c r="Z50" s="85"/>
      <c r="AA50" s="85">
        <f>SUM(AA39:AA49)</f>
        <v>0</v>
      </c>
      <c r="AB50" s="85">
        <f>SUM(AB39:AB49)</f>
        <v>0</v>
      </c>
      <c r="AC50" s="85">
        <f>SUM(AC39:AC49)</f>
        <v>257159245</v>
      </c>
      <c r="AD50" s="8"/>
    </row>
    <row r="53" spans="1:30" x14ac:dyDescent="0.25">
      <c r="A53" s="93" t="s">
        <v>106</v>
      </c>
      <c r="B53" s="147" t="s">
        <v>94</v>
      </c>
      <c r="C53" s="82" t="s">
        <v>98</v>
      </c>
      <c r="D53" s="82" t="s">
        <v>95</v>
      </c>
      <c r="E53" s="82" t="s">
        <v>96</v>
      </c>
      <c r="F53" s="82" t="s">
        <v>97</v>
      </c>
      <c r="G53" s="82" t="s">
        <v>122</v>
      </c>
      <c r="H53" s="82" t="s">
        <v>128</v>
      </c>
      <c r="I53" s="82" t="s">
        <v>137</v>
      </c>
      <c r="J53" s="82" t="s">
        <v>142</v>
      </c>
      <c r="K53" s="82" t="s">
        <v>149</v>
      </c>
      <c r="L53" s="82" t="s">
        <v>184</v>
      </c>
      <c r="M53" s="82" t="s">
        <v>194</v>
      </c>
      <c r="N53" s="82" t="s">
        <v>102</v>
      </c>
    </row>
    <row r="54" spans="1:30" x14ac:dyDescent="0.25">
      <c r="A54" s="13" t="s">
        <v>16</v>
      </c>
      <c r="B54" s="148">
        <f>SUMIFS('YEARLY DATA'!D:D,'YEARLY DATA'!F:F,'YEARLY PRODUCTIVITY'!A54,'YEARLY DATA'!A:A,'YEARLY PRODUCTIVITY'!$B$53)</f>
        <v>15497669</v>
      </c>
      <c r="C54" s="11">
        <f>SUMIFS('YEARLY DATA'!D:D,'YEARLY DATA'!F:F,'YEARLY PRODUCTIVITY'!A54,'YEARLY DATA'!A:A,'YEARLY PRODUCTIVITY'!$C$53)</f>
        <v>30856870</v>
      </c>
      <c r="D54" s="11">
        <f>SUMIFS('YEARLY DATA'!D:D,'YEARLY DATA'!F:F,'YEARLY PRODUCTIVITY'!A54,'YEARLY DATA'!A:A,'YEARLY PRODUCTIVITY'!$D$53)</f>
        <v>37297683</v>
      </c>
      <c r="E54" s="11">
        <f>SUMIFS('YEARLY DATA'!D:D,'YEARLY DATA'!F:F,'YEARLY PRODUCTIVITY'!A54,'YEARLY DATA'!A:A,'YEARLY PRODUCTIVITY'!$E$53)</f>
        <v>31795335</v>
      </c>
      <c r="F54" s="11">
        <f>SUMIFS('YEARLY DATA'!D:D,'YEARLY DATA'!F:F,'YEARLY PRODUCTIVITY'!A54,'YEARLY DATA'!A:A,'YEARLY PRODUCTIVITY'!$F$53)</f>
        <v>20317089</v>
      </c>
      <c r="G54" s="11">
        <f>SUMIFS('YEARLY DATA'!D:D,'YEARLY DATA'!F:F,'YEARLY PRODUCTIVITY'!A54,'YEARLY DATA'!A:A,'YEARLY PRODUCTIVITY'!$G$53)</f>
        <v>22401794</v>
      </c>
      <c r="H54" s="11">
        <f>SUMIFS('YEARLY DATA'!D:D,'YEARLY DATA'!F:F,'YEARLY PRODUCTIVITY'!A54,'YEARLY DATA'!A:A,'YEARLY PRODUCTIVITY'!$H$53)</f>
        <v>20060384</v>
      </c>
      <c r="I54" s="11">
        <f>SUMIFS('YEARLY DATA'!D:D,'YEARLY DATA'!F:F,'YEARLY PRODUCTIVITY'!A54,'YEARLY DATA'!A:A,'YEARLY PRODUCTIVITY'!$I$53)</f>
        <v>13346048</v>
      </c>
      <c r="J54" s="11">
        <f>SUMIFS('YEARLY DATA'!D:D,'YEARLY DATA'!F:F,'YEARLY PRODUCTIVITY'!A54,'YEARLY DATA'!A:A,'YEARLY PRODUCTIVITY'!$J$53)</f>
        <v>3324009</v>
      </c>
      <c r="K54" s="11">
        <f>SUMIFS('YEARLY DATA'!D:D,'YEARLY DATA'!F:F,'YEARLY PRODUCTIVITY'!A54,'YEARLY DATA'!A:A,'YEARLY PRODUCTIVITY'!$K$53)</f>
        <v>0</v>
      </c>
      <c r="L54" s="11">
        <f>SUMIFS('YEARLY DATA'!D:D,'YEARLY DATA'!F:F,'YEARLY PRODUCTIVITY'!A54,'YEARLY DATA'!A:A,'YEARLY PRODUCTIVITY'!$L$53)</f>
        <v>0</v>
      </c>
      <c r="M54" s="11">
        <f>SUMIFS('YEARLY DATA'!D:D,'YEARLY DATA'!F:F,'YEARLY PRODUCTIVITY'!A54,'YEARLY DATA'!A:A,'YEARLY PRODUCTIVITY'!$M$53)</f>
        <v>0</v>
      </c>
      <c r="N54" s="11">
        <f>SUM(B54:L54)</f>
        <v>194896881</v>
      </c>
    </row>
    <row r="55" spans="1:30" x14ac:dyDescent="0.25">
      <c r="A55" s="13" t="s">
        <v>10</v>
      </c>
      <c r="B55" s="148">
        <f>SUMIFS('YEARLY DATA'!D:D,'YEARLY DATA'!F:F,'YEARLY PRODUCTIVITY'!A55,'YEARLY DATA'!A:A,'YEARLY PRODUCTIVITY'!$B$53)</f>
        <v>12375437</v>
      </c>
      <c r="C55" s="11">
        <f>SUMIFS('YEARLY DATA'!D:D,'YEARLY DATA'!F:F,'YEARLY PRODUCTIVITY'!A55,'YEARLY DATA'!A:A,'YEARLY PRODUCTIVITY'!$C$53)</f>
        <v>8719539</v>
      </c>
      <c r="D55" s="11">
        <f>SUMIFS('YEARLY DATA'!D:D,'YEARLY DATA'!F:F,'YEARLY PRODUCTIVITY'!A55,'YEARLY DATA'!A:A,'YEARLY PRODUCTIVITY'!$D$53)</f>
        <v>8613810</v>
      </c>
      <c r="E55" s="11">
        <f>SUMIFS('YEARLY DATA'!D:D,'YEARLY DATA'!F:F,'YEARLY PRODUCTIVITY'!A55,'YEARLY DATA'!A:A,'YEARLY PRODUCTIVITY'!$E$53)</f>
        <v>6530029</v>
      </c>
      <c r="F55" s="11">
        <f>SUMIFS('YEARLY DATA'!D:D,'YEARLY DATA'!F:F,'YEARLY PRODUCTIVITY'!A55,'YEARLY DATA'!A:A,'YEARLY PRODUCTIVITY'!$F$53)</f>
        <v>7222359</v>
      </c>
      <c r="G55" s="11">
        <f>SUMIFS('YEARLY DATA'!D:D,'YEARLY DATA'!F:F,'YEARLY PRODUCTIVITY'!A55,'YEARLY DATA'!A:A,'YEARLY PRODUCTIVITY'!$G$53)</f>
        <v>5061434</v>
      </c>
      <c r="H55" s="11">
        <f>SUMIFS('YEARLY DATA'!D:D,'YEARLY DATA'!F:F,'YEARLY PRODUCTIVITY'!A55,'YEARLY DATA'!A:A,'YEARLY PRODUCTIVITY'!$H$53)</f>
        <v>10264177</v>
      </c>
      <c r="I55" s="11">
        <f>SUMIFS('YEARLY DATA'!D:D,'YEARLY DATA'!F:F,'YEARLY PRODUCTIVITY'!A55,'YEARLY DATA'!A:A,'YEARLY PRODUCTIVITY'!$I$53)</f>
        <v>3507300</v>
      </c>
      <c r="J55" s="11">
        <f>SUMIFS('YEARLY DATA'!D:D,'YEARLY DATA'!F:F,'YEARLY PRODUCTIVITY'!A55,'YEARLY DATA'!A:A,'YEARLY PRODUCTIVITY'!$J$53)</f>
        <v>1500500</v>
      </c>
      <c r="K55" s="11">
        <f>SUMIFS('YEARLY DATA'!D:D,'YEARLY DATA'!F:F,'YEARLY PRODUCTIVITY'!A55,'YEARLY DATA'!A:A,'YEARLY PRODUCTIVITY'!$K$53)</f>
        <v>0</v>
      </c>
      <c r="L55" s="11">
        <f>SUMIFS('YEARLY DATA'!D:D,'YEARLY DATA'!F:F,'YEARLY PRODUCTIVITY'!A55,'YEARLY DATA'!A:A,'YEARLY PRODUCTIVITY'!$L$53)</f>
        <v>0</v>
      </c>
      <c r="M55" s="11">
        <f>SUMIFS('YEARLY DATA'!D:D,'YEARLY DATA'!F:F,'YEARLY PRODUCTIVITY'!A55,'YEARLY DATA'!A:A,'YEARLY PRODUCTIVITY'!$M$53)</f>
        <v>0</v>
      </c>
      <c r="N55" s="11">
        <f>SUM(B55:L55)</f>
        <v>63794585</v>
      </c>
    </row>
    <row r="56" spans="1:30" x14ac:dyDescent="0.25">
      <c r="A56" s="93" t="s">
        <v>38</v>
      </c>
      <c r="B56" s="133">
        <f>SUM(B54:B55)</f>
        <v>27873106</v>
      </c>
      <c r="C56" s="85">
        <f>SUM(C54:C55)</f>
        <v>39576409</v>
      </c>
      <c r="D56" s="85">
        <f t="shared" ref="D56:N56" si="37">SUM(D54:D55)</f>
        <v>45911493</v>
      </c>
      <c r="E56" s="85">
        <f t="shared" si="37"/>
        <v>38325364</v>
      </c>
      <c r="F56" s="85">
        <f t="shared" si="37"/>
        <v>27539448</v>
      </c>
      <c r="G56" s="85">
        <f t="shared" si="37"/>
        <v>27463228</v>
      </c>
      <c r="H56" s="85">
        <f t="shared" si="37"/>
        <v>30324561</v>
      </c>
      <c r="I56" s="85">
        <f t="shared" si="37"/>
        <v>16853348</v>
      </c>
      <c r="J56" s="85">
        <f t="shared" si="37"/>
        <v>4824509</v>
      </c>
      <c r="K56" s="85">
        <f t="shared" si="37"/>
        <v>0</v>
      </c>
      <c r="L56" s="85">
        <f t="shared" si="37"/>
        <v>0</v>
      </c>
      <c r="M56" s="85">
        <f t="shared" si="37"/>
        <v>0</v>
      </c>
      <c r="N56" s="85">
        <f t="shared" si="37"/>
        <v>258691466</v>
      </c>
    </row>
    <row r="58" spans="1:30" x14ac:dyDescent="0.25">
      <c r="A58" s="93" t="s">
        <v>7</v>
      </c>
      <c r="B58" s="147" t="s">
        <v>94</v>
      </c>
      <c r="C58" s="82" t="s">
        <v>98</v>
      </c>
      <c r="D58" s="82" t="s">
        <v>95</v>
      </c>
      <c r="E58" s="82" t="s">
        <v>96</v>
      </c>
      <c r="F58" s="82" t="s">
        <v>97</v>
      </c>
      <c r="G58" s="82" t="s">
        <v>122</v>
      </c>
      <c r="H58" s="82" t="s">
        <v>128</v>
      </c>
      <c r="I58" s="82" t="s">
        <v>137</v>
      </c>
      <c r="J58" s="82" t="s">
        <v>142</v>
      </c>
      <c r="K58" s="82" t="s">
        <v>149</v>
      </c>
      <c r="L58" s="82" t="s">
        <v>184</v>
      </c>
      <c r="M58" s="82" t="s">
        <v>194</v>
      </c>
      <c r="N58" s="82" t="s">
        <v>102</v>
      </c>
    </row>
    <row r="59" spans="1:30" x14ac:dyDescent="0.25">
      <c r="A59" s="5" t="s">
        <v>148</v>
      </c>
      <c r="B59" s="132">
        <f>SUMIFS('YEARLY DATA'!D:D,'YEARLY DATA'!A:A,'YEARLY PRODUCTIVITY'!$B$58,'YEARLY DATA'!H:H,'YEARLY PRODUCTIVITY'!A59)</f>
        <v>1784696</v>
      </c>
      <c r="C59" s="11">
        <f>SUMIFS('YEARLY DATA'!D:D,'YEARLY DATA'!A:A,'YEARLY PRODUCTIVITY'!$C$58,'YEARLY DATA'!H:H,'YEARLY PRODUCTIVITY'!A59)</f>
        <v>559402</v>
      </c>
      <c r="D59" s="11">
        <f>SUMIFS('YEARLY DATA'!D:D,'YEARLY DATA'!A:A,'YEARLY PRODUCTIVITY'!$D$58,'YEARLY DATA'!H:H,'YEARLY PRODUCTIVITY'!A59)</f>
        <v>124434</v>
      </c>
      <c r="E59" s="11">
        <f>SUMIFS('YEARLY DATA'!D:D,'YEARLY DATA'!A:A,'YEARLY PRODUCTIVITY'!$E$58,'YEARLY DATA'!H:H,'YEARLY PRODUCTIVITY'!A59)</f>
        <v>0</v>
      </c>
      <c r="F59" s="11">
        <f>SUMIFS('YEARLY DATA'!D:D,'YEARLY DATA'!A:A,'YEARLY PRODUCTIVITY'!$F$58,'YEARLY DATA'!H:H,'YEARLY PRODUCTIVITY'!A59)</f>
        <v>0</v>
      </c>
      <c r="G59" s="11">
        <f>SUMIFS('YEARLY DATA'!D:D,'YEARLY DATA'!A:A,'YEARLY PRODUCTIVITY'!$G$58,'YEARLY DATA'!H:H,'YEARLY PRODUCTIVITY'!A59)</f>
        <v>0</v>
      </c>
      <c r="H59" s="11">
        <f>SUMIFS('YEARLY DATA'!D:D,'YEARLY DATA'!A:A,'YEARLY PRODUCTIVITY'!$H$58,'YEARLY DATA'!H:H,'YEARLY PRODUCTIVITY'!A59)</f>
        <v>0</v>
      </c>
      <c r="I59" s="11">
        <f>SUMIFS('YEARLY DATA'!D:D,'YEARLY DATA'!A:A,'YEARLY PRODUCTIVITY'!$I$58,'YEARLY DATA'!H:H,'YEARLY PRODUCTIVITY'!A59)</f>
        <v>0</v>
      </c>
      <c r="J59" s="11"/>
      <c r="K59" s="11">
        <f>SUMIFS('YEARLY DATA'!D:D,'YEARLY DATA'!A:A,'YEARLY PRODUCTIVITY'!$K$58,'YEARLY DATA'!H:H,'YEARLY PRODUCTIVITY'!A59)</f>
        <v>0</v>
      </c>
      <c r="L59" s="11">
        <f>SUMIFS('YEARLY DATA'!D:D,'YEARLY DATA'!A:A,'YEARLY PRODUCTIVITY'!$L$58,'YEARLY DATA'!H:H,'YEARLY PRODUCTIVITY'!A59)</f>
        <v>0</v>
      </c>
      <c r="M59" s="11"/>
      <c r="N59" s="11">
        <f t="shared" ref="N59:N73" si="38">SUM(B59:L59)</f>
        <v>2468532</v>
      </c>
    </row>
    <row r="60" spans="1:30" x14ac:dyDescent="0.25">
      <c r="A60" s="13" t="s">
        <v>12</v>
      </c>
      <c r="B60" s="132">
        <f>SUMIFS('YEARLY DATA'!D:D,'YEARLY DATA'!A:A,'YEARLY PRODUCTIVITY'!$B$58,'YEARLY DATA'!H:H,'YEARLY PRODUCTIVITY'!A60)</f>
        <v>11550741</v>
      </c>
      <c r="C60" s="11">
        <f>SUMIFS('YEARLY DATA'!D:D,'YEARLY DATA'!A:A,'YEARLY PRODUCTIVITY'!$C$58,'YEARLY DATA'!H:H,'YEARLY PRODUCTIVITY'!A60)</f>
        <v>7999486</v>
      </c>
      <c r="D60" s="11">
        <f>SUMIFS('YEARLY DATA'!D:D,'YEARLY DATA'!A:A,'YEARLY PRODUCTIVITY'!$D$58,'YEARLY DATA'!H:H,'YEARLY PRODUCTIVITY'!A60)</f>
        <v>7854553</v>
      </c>
      <c r="E60" s="11">
        <f>SUMIFS('YEARLY DATA'!D:D,'YEARLY DATA'!A:A,'YEARLY PRODUCTIVITY'!$E$58,'YEARLY DATA'!H:H,'YEARLY PRODUCTIVITY'!A60)</f>
        <v>10454047</v>
      </c>
      <c r="F60" s="11">
        <f>SUMIFS('YEARLY DATA'!D:D,'YEARLY DATA'!A:A,'YEARLY PRODUCTIVITY'!$F$58,'YEARLY DATA'!H:H,'YEARLY PRODUCTIVITY'!A60)</f>
        <v>9942647</v>
      </c>
      <c r="G60" s="11">
        <f>SUMIFS('YEARLY DATA'!D:D,'YEARLY DATA'!A:A,'YEARLY PRODUCTIVITY'!$G$58,'YEARLY DATA'!H:H,'YEARLY PRODUCTIVITY'!A60)</f>
        <v>11916134</v>
      </c>
      <c r="H60" s="11">
        <f>SUMIFS('YEARLY DATA'!D:D,'YEARLY DATA'!A:A,'YEARLY PRODUCTIVITY'!$H$58,'YEARLY DATA'!H:H,'YEARLY PRODUCTIVITY'!A60)</f>
        <v>14358277</v>
      </c>
      <c r="I60" s="11">
        <f>SUMIFS('YEARLY DATA'!D:D,'YEARLY DATA'!A:A,'YEARLY PRODUCTIVITY'!$I$58,'YEARLY DATA'!H:H,'YEARLY PRODUCTIVITY'!A60)</f>
        <v>5961198</v>
      </c>
      <c r="J60" s="11"/>
      <c r="K60" s="11">
        <f>SUMIFS('YEARLY DATA'!D:D,'YEARLY DATA'!A:A,'YEARLY PRODUCTIVITY'!$K$58,'YEARLY DATA'!H:H,'YEARLY PRODUCTIVITY'!A60)</f>
        <v>0</v>
      </c>
      <c r="L60" s="11">
        <f>SUMIFS('YEARLY DATA'!D:D,'YEARLY DATA'!A:A,'YEARLY PRODUCTIVITY'!$L$58,'YEARLY DATA'!H:H,'YEARLY PRODUCTIVITY'!A60)</f>
        <v>0</v>
      </c>
      <c r="M60" s="11"/>
      <c r="N60" s="11">
        <f t="shared" si="38"/>
        <v>80037083</v>
      </c>
    </row>
    <row r="61" spans="1:30" x14ac:dyDescent="0.25">
      <c r="A61" s="13" t="s">
        <v>57</v>
      </c>
      <c r="B61" s="132">
        <f>SUMIFS('YEARLY DATA'!D:D,'YEARLY DATA'!A:A,'YEARLY PRODUCTIVITY'!$B$58,'YEARLY DATA'!H:H,'YEARLY PRODUCTIVITY'!A61)</f>
        <v>0</v>
      </c>
      <c r="C61" s="11">
        <f>SUMIFS('YEARLY DATA'!D:D,'YEARLY DATA'!A:A,'YEARLY PRODUCTIVITY'!$C$58,'YEARLY DATA'!H:H,'YEARLY PRODUCTIVITY'!A61)</f>
        <v>0</v>
      </c>
      <c r="D61" s="11">
        <f>SUMIFS('YEARLY DATA'!D:D,'YEARLY DATA'!A:A,'YEARLY PRODUCTIVITY'!$D$58,'YEARLY DATA'!H:H,'YEARLY PRODUCTIVITY'!A61)</f>
        <v>0</v>
      </c>
      <c r="E61" s="11">
        <f>SUMIFS('YEARLY DATA'!D:D,'YEARLY DATA'!A:A,'YEARLY PRODUCTIVITY'!$E$58,'YEARLY DATA'!H:H,'YEARLY PRODUCTIVITY'!A61)</f>
        <v>0</v>
      </c>
      <c r="F61" s="11">
        <f>SUMIFS('YEARLY DATA'!D:D,'YEARLY DATA'!A:A,'YEARLY PRODUCTIVITY'!$F$58,'YEARLY DATA'!H:H,'YEARLY PRODUCTIVITY'!A61)</f>
        <v>0</v>
      </c>
      <c r="G61" s="11">
        <f>SUMIFS('YEARLY DATA'!D:D,'YEARLY DATA'!A:A,'YEARLY PRODUCTIVITY'!$G$58,'YEARLY DATA'!H:H,'YEARLY PRODUCTIVITY'!A61)</f>
        <v>558100</v>
      </c>
      <c r="H61" s="11">
        <f>SUMIFS('YEARLY DATA'!D:D,'YEARLY DATA'!A:A,'YEARLY PRODUCTIVITY'!$H$58,'YEARLY DATA'!H:H,'YEARLY PRODUCTIVITY'!A61)</f>
        <v>0</v>
      </c>
      <c r="I61" s="11">
        <f>SUMIFS('YEARLY DATA'!D:D,'YEARLY DATA'!A:A,'YEARLY PRODUCTIVITY'!$I$58,'YEARLY DATA'!H:H,'YEARLY PRODUCTIVITY'!A61)</f>
        <v>0</v>
      </c>
      <c r="J61" s="11"/>
      <c r="K61" s="11">
        <f>SUMIFS('YEARLY DATA'!D:D,'YEARLY DATA'!A:A,'YEARLY PRODUCTIVITY'!$K$58,'YEARLY DATA'!H:H,'YEARLY PRODUCTIVITY'!A61)</f>
        <v>0</v>
      </c>
      <c r="L61" s="11">
        <f>SUMIFS('YEARLY DATA'!D:D,'YEARLY DATA'!A:A,'YEARLY PRODUCTIVITY'!$L$58,'YEARLY DATA'!H:H,'YEARLY PRODUCTIVITY'!A61)</f>
        <v>0</v>
      </c>
      <c r="M61" s="11"/>
      <c r="N61" s="11">
        <f t="shared" si="38"/>
        <v>558100</v>
      </c>
    </row>
    <row r="62" spans="1:30" x14ac:dyDescent="0.25">
      <c r="A62" s="13" t="s">
        <v>18</v>
      </c>
      <c r="B62" s="132">
        <f>SUMIFS('YEARLY DATA'!D:D,'YEARLY DATA'!A:A,'YEARLY PRODUCTIVITY'!$B$58,'YEARLY DATA'!H:H,'YEARLY PRODUCTIVITY'!A62)</f>
        <v>866000</v>
      </c>
      <c r="C62" s="11">
        <f>SUMIFS('YEARLY DATA'!D:D,'YEARLY DATA'!A:A,'YEARLY PRODUCTIVITY'!$C$58,'YEARLY DATA'!H:H,'YEARLY PRODUCTIVITY'!A62)</f>
        <v>1251000</v>
      </c>
      <c r="D62" s="11">
        <f>SUMIFS('YEARLY DATA'!D:D,'YEARLY DATA'!A:A,'YEARLY PRODUCTIVITY'!$D$58,'YEARLY DATA'!H:H,'YEARLY PRODUCTIVITY'!A62)</f>
        <v>1037925</v>
      </c>
      <c r="E62" s="11">
        <f>SUMIFS('YEARLY DATA'!D:D,'YEARLY DATA'!A:A,'YEARLY PRODUCTIVITY'!$E$58,'YEARLY DATA'!H:H,'YEARLY PRODUCTIVITY'!A62)</f>
        <v>5948500</v>
      </c>
      <c r="F62" s="11">
        <f>SUMIFS('YEARLY DATA'!D:D,'YEARLY DATA'!A:A,'YEARLY PRODUCTIVITY'!$F$58,'YEARLY DATA'!H:H,'YEARLY PRODUCTIVITY'!A62)</f>
        <v>1654000</v>
      </c>
      <c r="G62" s="11">
        <f>SUMIFS('YEARLY DATA'!D:D,'YEARLY DATA'!A:A,'YEARLY PRODUCTIVITY'!$G$58,'YEARLY DATA'!H:H,'YEARLY PRODUCTIVITY'!A62)</f>
        <v>1988000</v>
      </c>
      <c r="H62" s="11">
        <f>SUMIFS('YEARLY DATA'!D:D,'YEARLY DATA'!A:A,'YEARLY PRODUCTIVITY'!$H$58,'YEARLY DATA'!H:H,'YEARLY PRODUCTIVITY'!A62)</f>
        <v>1431350</v>
      </c>
      <c r="I62" s="11">
        <f>SUMIFS('YEARLY DATA'!D:D,'YEARLY DATA'!A:A,'YEARLY PRODUCTIVITY'!$I$58,'YEARLY DATA'!H:H,'YEARLY PRODUCTIVITY'!A62)</f>
        <v>1792450</v>
      </c>
      <c r="J62" s="11"/>
      <c r="K62" s="11">
        <f>SUMIFS('YEARLY DATA'!D:D,'YEARLY DATA'!A:A,'YEARLY PRODUCTIVITY'!$K$58,'YEARLY DATA'!H:H,'YEARLY PRODUCTIVITY'!A62)</f>
        <v>0</v>
      </c>
      <c r="L62" s="11">
        <f>SUMIFS('YEARLY DATA'!D:D,'YEARLY DATA'!A:A,'YEARLY PRODUCTIVITY'!$L$58,'YEARLY DATA'!H:H,'YEARLY PRODUCTIVITY'!A62)</f>
        <v>0</v>
      </c>
      <c r="M62" s="11"/>
      <c r="N62" s="11">
        <f t="shared" si="38"/>
        <v>15969225</v>
      </c>
    </row>
    <row r="63" spans="1:30" x14ac:dyDescent="0.25">
      <c r="A63" s="13" t="s">
        <v>19</v>
      </c>
      <c r="B63" s="132">
        <f>SUMIFS('YEARLY DATA'!D:D,'YEARLY DATA'!A:A,'YEARLY PRODUCTIVITY'!$B$58,'YEARLY DATA'!H:H,'YEARLY PRODUCTIVITY'!A63)</f>
        <v>6304726</v>
      </c>
      <c r="C63" s="11">
        <f>SUMIFS('YEARLY DATA'!D:D,'YEARLY DATA'!A:A,'YEARLY PRODUCTIVITY'!$C$58,'YEARLY DATA'!H:H,'YEARLY PRODUCTIVITY'!A63)</f>
        <v>9691130</v>
      </c>
      <c r="D63" s="11">
        <f>SUMIFS('YEARLY DATA'!D:D,'YEARLY DATA'!A:A,'YEARLY PRODUCTIVITY'!$D$58,'YEARLY DATA'!H:H,'YEARLY PRODUCTIVITY'!A63)</f>
        <v>9550900</v>
      </c>
      <c r="E63" s="11">
        <f>SUMIFS('YEARLY DATA'!D:D,'YEARLY DATA'!A:A,'YEARLY PRODUCTIVITY'!$E$58,'YEARLY DATA'!H:H,'YEARLY PRODUCTIVITY'!A63)</f>
        <v>11479492</v>
      </c>
      <c r="F63" s="11">
        <f>SUMIFS('YEARLY DATA'!D:D,'YEARLY DATA'!A:A,'YEARLY PRODUCTIVITY'!$F$58,'YEARLY DATA'!H:H,'YEARLY PRODUCTIVITY'!A63)</f>
        <v>3600604</v>
      </c>
      <c r="G63" s="11">
        <f>SUMIFS('YEARLY DATA'!D:D,'YEARLY DATA'!A:A,'YEARLY PRODUCTIVITY'!$G$58,'YEARLY DATA'!H:H,'YEARLY PRODUCTIVITY'!A63)</f>
        <v>6110209</v>
      </c>
      <c r="H63" s="11">
        <f>SUMIFS('YEARLY DATA'!D:D,'YEARLY DATA'!A:A,'YEARLY PRODUCTIVITY'!$H$58,'YEARLY DATA'!H:H,'YEARLY PRODUCTIVITY'!A63)</f>
        <v>4761824</v>
      </c>
      <c r="I63" s="11">
        <f>SUMIFS('YEARLY DATA'!D:D,'YEARLY DATA'!A:A,'YEARLY PRODUCTIVITY'!$I$58,'YEARLY DATA'!H:H,'YEARLY PRODUCTIVITY'!A63)</f>
        <v>5424400</v>
      </c>
      <c r="J63" s="11"/>
      <c r="K63" s="11">
        <f>SUMIFS('YEARLY DATA'!D:D,'YEARLY DATA'!A:A,'YEARLY PRODUCTIVITY'!$K$58,'YEARLY DATA'!H:H,'YEARLY PRODUCTIVITY'!A63)</f>
        <v>0</v>
      </c>
      <c r="L63" s="11">
        <f>SUMIFS('YEARLY DATA'!D:D,'YEARLY DATA'!A:A,'YEARLY PRODUCTIVITY'!$L$58,'YEARLY DATA'!H:H,'YEARLY PRODUCTIVITY'!A63)</f>
        <v>0</v>
      </c>
      <c r="M63" s="11"/>
      <c r="N63" s="11">
        <f t="shared" si="38"/>
        <v>56923285</v>
      </c>
    </row>
    <row r="64" spans="1:30" x14ac:dyDescent="0.25">
      <c r="A64" s="56" t="s">
        <v>185</v>
      </c>
      <c r="B64" s="132">
        <f>SUMIFS('YEARLY DATA'!D:D,'YEARLY DATA'!A:A,'YEARLY PRODUCTIVITY'!$B$58,'YEARLY DATA'!H:H,'YEARLY PRODUCTIVITY'!A64)</f>
        <v>1142000</v>
      </c>
      <c r="C64" s="11">
        <f>SUMIFS('YEARLY DATA'!D:D,'YEARLY DATA'!A:A,'YEARLY PRODUCTIVITY'!$C$58,'YEARLY DATA'!H:H,'YEARLY PRODUCTIVITY'!A64)</f>
        <v>464000</v>
      </c>
      <c r="D64" s="11">
        <f>SUMIFS('YEARLY DATA'!D:D,'YEARLY DATA'!A:A,'YEARLY PRODUCTIVITY'!$D$58,'YEARLY DATA'!H:H,'YEARLY PRODUCTIVITY'!A64)</f>
        <v>0</v>
      </c>
      <c r="E64" s="11">
        <f>SUMIFS('YEARLY DATA'!D:D,'YEARLY DATA'!A:A,'YEARLY PRODUCTIVITY'!$E$58,'YEARLY DATA'!H:H,'YEARLY PRODUCTIVITY'!A64)</f>
        <v>231000</v>
      </c>
      <c r="F64" s="11">
        <f>SUMIFS('YEARLY DATA'!D:D,'YEARLY DATA'!A:A,'YEARLY PRODUCTIVITY'!$F$58,'YEARLY DATA'!H:H,'YEARLY PRODUCTIVITY'!A64)</f>
        <v>0</v>
      </c>
      <c r="G64" s="11">
        <f>SUMIFS('YEARLY DATA'!D:D,'YEARLY DATA'!A:A,'YEARLY PRODUCTIVITY'!$G$58,'YEARLY DATA'!H:H,'YEARLY PRODUCTIVITY'!A64)</f>
        <v>359800</v>
      </c>
      <c r="H64" s="11">
        <f>SUMIFS('YEARLY DATA'!D:D,'YEARLY DATA'!A:A,'YEARLY PRODUCTIVITY'!$H$58,'YEARLY DATA'!H:H,'YEARLY PRODUCTIVITY'!A64)</f>
        <v>0</v>
      </c>
      <c r="I64" s="11">
        <f>SUMIFS('YEARLY DATA'!D:D,'YEARLY DATA'!A:A,'YEARLY PRODUCTIVITY'!$I$58,'YEARLY DATA'!H:H,'YEARLY PRODUCTIVITY'!A64)</f>
        <v>0</v>
      </c>
      <c r="J64" s="11"/>
      <c r="K64" s="11">
        <f>SUMIFS('YEARLY DATA'!D:D,'YEARLY DATA'!A:A,'YEARLY PRODUCTIVITY'!$K$58,'YEARLY DATA'!H:H,'YEARLY PRODUCTIVITY'!A64)</f>
        <v>0</v>
      </c>
      <c r="L64" s="11">
        <f>SUMIFS('YEARLY DATA'!D:D,'YEARLY DATA'!A:A,'YEARLY PRODUCTIVITY'!$L$58,'YEARLY DATA'!H:H,'YEARLY PRODUCTIVITY'!A64)</f>
        <v>0</v>
      </c>
      <c r="M64" s="11"/>
      <c r="N64" s="11">
        <f t="shared" si="38"/>
        <v>2196800</v>
      </c>
    </row>
    <row r="65" spans="1:14" x14ac:dyDescent="0.25">
      <c r="A65" s="13" t="s">
        <v>99</v>
      </c>
      <c r="B65" s="132">
        <f>SUMIFS('YEARLY DATA'!D:D,'YEARLY DATA'!A:A,'YEARLY PRODUCTIVITY'!$B$58,'YEARLY DATA'!H:H,'YEARLY PRODUCTIVITY'!A65)</f>
        <v>0</v>
      </c>
      <c r="C65" s="11">
        <f>SUMIFS('YEARLY DATA'!D:D,'YEARLY DATA'!A:A,'YEARLY PRODUCTIVITY'!$C$58,'YEARLY DATA'!H:H,'YEARLY PRODUCTIVITY'!A65)</f>
        <v>0</v>
      </c>
      <c r="D65" s="11">
        <f>SUMIFS('YEARLY DATA'!D:D,'YEARLY DATA'!A:A,'YEARLY PRODUCTIVITY'!$D$58,'YEARLY DATA'!H:H,'YEARLY PRODUCTIVITY'!A65)</f>
        <v>0</v>
      </c>
      <c r="E65" s="11">
        <f>SUMIFS('YEARLY DATA'!D:D,'YEARLY DATA'!A:A,'YEARLY PRODUCTIVITY'!$E$58,'YEARLY DATA'!H:H,'YEARLY PRODUCTIVITY'!A65)</f>
        <v>0</v>
      </c>
      <c r="F65" s="11">
        <f>SUMIFS('YEARLY DATA'!D:D,'YEARLY DATA'!A:A,'YEARLY PRODUCTIVITY'!$F$58,'YEARLY DATA'!H:H,'YEARLY PRODUCTIVITY'!A65)</f>
        <v>0</v>
      </c>
      <c r="G65" s="11">
        <f>SUMIFS('YEARLY DATA'!D:D,'YEARLY DATA'!A:A,'YEARLY PRODUCTIVITY'!$G$58,'YEARLY DATA'!H:H,'YEARLY PRODUCTIVITY'!A65)</f>
        <v>0</v>
      </c>
      <c r="H65" s="11">
        <f>SUMIFS('YEARLY DATA'!D:D,'YEARLY DATA'!A:A,'YEARLY PRODUCTIVITY'!$H$58,'YEARLY DATA'!H:H,'YEARLY PRODUCTIVITY'!A65)</f>
        <v>0</v>
      </c>
      <c r="I65" s="11">
        <f>SUMIFS('YEARLY DATA'!D:D,'YEARLY DATA'!A:A,'YEARLY PRODUCTIVITY'!$I$58,'YEARLY DATA'!H:H,'YEARLY PRODUCTIVITY'!A65)</f>
        <v>0</v>
      </c>
      <c r="J65" s="11"/>
      <c r="K65" s="11">
        <f>SUMIFS('YEARLY DATA'!D:D,'YEARLY DATA'!A:A,'YEARLY PRODUCTIVITY'!$K$58,'YEARLY DATA'!H:H,'YEARLY PRODUCTIVITY'!A65)</f>
        <v>0</v>
      </c>
      <c r="L65" s="11">
        <f>SUMIFS('YEARLY DATA'!D:D,'YEARLY DATA'!A:A,'YEARLY PRODUCTIVITY'!$L$58,'YEARLY DATA'!H:H,'YEARLY PRODUCTIVITY'!A65)</f>
        <v>0</v>
      </c>
      <c r="M65" s="11"/>
      <c r="N65" s="11">
        <f t="shared" si="38"/>
        <v>0</v>
      </c>
    </row>
    <row r="66" spans="1:14" x14ac:dyDescent="0.25">
      <c r="A66" s="13" t="s">
        <v>33</v>
      </c>
      <c r="B66" s="132">
        <f>SUMIFS('YEARLY DATA'!D:D,'YEARLY DATA'!A:A,'YEARLY PRODUCTIVITY'!$B$58,'YEARLY DATA'!H:H,'YEARLY PRODUCTIVITY'!A66)</f>
        <v>0</v>
      </c>
      <c r="C66" s="11">
        <f>SUMIFS('YEARLY DATA'!D:D,'YEARLY DATA'!A:A,'YEARLY PRODUCTIVITY'!$C$58,'YEARLY DATA'!H:H,'YEARLY PRODUCTIVITY'!A66)</f>
        <v>110351</v>
      </c>
      <c r="D66" s="11">
        <f>SUMIFS('YEARLY DATA'!D:D,'YEARLY DATA'!A:A,'YEARLY PRODUCTIVITY'!$D$58,'YEARLY DATA'!H:H,'YEARLY PRODUCTIVITY'!A66)</f>
        <v>307104</v>
      </c>
      <c r="E66" s="11">
        <f>SUMIFS('YEARLY DATA'!D:D,'YEARLY DATA'!A:A,'YEARLY PRODUCTIVITY'!$E$58,'YEARLY DATA'!H:H,'YEARLY PRODUCTIVITY'!A66)</f>
        <v>323053</v>
      </c>
      <c r="F66" s="11">
        <f>SUMIFS('YEARLY DATA'!D:D,'YEARLY DATA'!A:A,'YEARLY PRODUCTIVITY'!$F$58,'YEARLY DATA'!H:H,'YEARLY PRODUCTIVITY'!A66)</f>
        <v>0</v>
      </c>
      <c r="G66" s="11">
        <f>SUMIFS('YEARLY DATA'!D:D,'YEARLY DATA'!A:A,'YEARLY PRODUCTIVITY'!$G$58,'YEARLY DATA'!H:H,'YEARLY PRODUCTIVITY'!A66)</f>
        <v>0</v>
      </c>
      <c r="H66" s="11">
        <f>SUMIFS('YEARLY DATA'!D:D,'YEARLY DATA'!A:A,'YEARLY PRODUCTIVITY'!$H$58,'YEARLY DATA'!H:H,'YEARLY PRODUCTIVITY'!A66)</f>
        <v>0</v>
      </c>
      <c r="I66" s="11">
        <f>SUMIFS('YEARLY DATA'!D:D,'YEARLY DATA'!A:A,'YEARLY PRODUCTIVITY'!$I$58,'YEARLY DATA'!H:H,'YEARLY PRODUCTIVITY'!A66)</f>
        <v>225000</v>
      </c>
      <c r="J66" s="11"/>
      <c r="K66" s="11">
        <f>SUMIFS('YEARLY DATA'!D:D,'YEARLY DATA'!A:A,'YEARLY PRODUCTIVITY'!$K$58,'YEARLY DATA'!H:H,'YEARLY PRODUCTIVITY'!A66)</f>
        <v>0</v>
      </c>
      <c r="L66" s="11">
        <f>SUMIFS('YEARLY DATA'!D:D,'YEARLY DATA'!A:A,'YEARLY PRODUCTIVITY'!$L$58,'YEARLY DATA'!H:H,'YEARLY PRODUCTIVITY'!A66)</f>
        <v>0</v>
      </c>
      <c r="M66" s="11"/>
      <c r="N66" s="11">
        <f t="shared" si="38"/>
        <v>965508</v>
      </c>
    </row>
    <row r="67" spans="1:14" x14ac:dyDescent="0.25">
      <c r="A67" s="13" t="s">
        <v>81</v>
      </c>
      <c r="B67" s="132">
        <f>SUMIFS('YEARLY DATA'!D:D,'YEARLY DATA'!A:A,'YEARLY PRODUCTIVITY'!$B$58,'YEARLY DATA'!H:H,'YEARLY PRODUCTIVITY'!A67)</f>
        <v>1311000</v>
      </c>
      <c r="C67" s="11">
        <f>SUMIFS('YEARLY DATA'!D:D,'YEARLY DATA'!A:A,'YEARLY PRODUCTIVITY'!$C$58,'YEARLY DATA'!H:H,'YEARLY PRODUCTIVITY'!A67)</f>
        <v>17877040</v>
      </c>
      <c r="D67" s="11">
        <f>SUMIFS('YEARLY DATA'!D:D,'YEARLY DATA'!A:A,'YEARLY PRODUCTIVITY'!$D$58,'YEARLY DATA'!H:H,'YEARLY PRODUCTIVITY'!A67)</f>
        <v>22807543</v>
      </c>
      <c r="E67" s="11">
        <f>SUMIFS('YEARLY DATA'!D:D,'YEARLY DATA'!A:A,'YEARLY PRODUCTIVITY'!$E$58,'YEARLY DATA'!H:H,'YEARLY PRODUCTIVITY'!A67)</f>
        <v>6290680</v>
      </c>
      <c r="F67" s="11">
        <f>SUMIFS('YEARLY DATA'!D:D,'YEARLY DATA'!A:A,'YEARLY PRODUCTIVITY'!$F$58,'YEARLY DATA'!H:H,'YEARLY PRODUCTIVITY'!A67)</f>
        <v>7803052</v>
      </c>
      <c r="G67" s="11">
        <f>SUMIFS('YEARLY DATA'!D:D,'YEARLY DATA'!A:A,'YEARLY PRODUCTIVITY'!$G$58,'YEARLY DATA'!H:H,'YEARLY PRODUCTIVITY'!A67)</f>
        <v>5900800</v>
      </c>
      <c r="H67" s="11">
        <f>SUMIFS('YEARLY DATA'!D:D,'YEARLY DATA'!A:A,'YEARLY PRODUCTIVITY'!$H$58,'YEARLY DATA'!H:H,'YEARLY PRODUCTIVITY'!A67)</f>
        <v>8673635</v>
      </c>
      <c r="I67" s="11">
        <f>SUMIFS('YEARLY DATA'!D:D,'YEARLY DATA'!A:A,'YEARLY PRODUCTIVITY'!$I$58,'YEARLY DATA'!H:H,'YEARLY PRODUCTIVITY'!A67)</f>
        <v>2596600</v>
      </c>
      <c r="J67" s="11"/>
      <c r="K67" s="11">
        <f>SUMIFS('YEARLY DATA'!D:D,'YEARLY DATA'!A:A,'YEARLY PRODUCTIVITY'!$K$58,'YEARLY DATA'!H:H,'YEARLY PRODUCTIVITY'!A67)</f>
        <v>0</v>
      </c>
      <c r="L67" s="11">
        <f>SUMIFS('YEARLY DATA'!D:D,'YEARLY DATA'!A:A,'YEARLY PRODUCTIVITY'!$L$58,'YEARLY DATA'!H:H,'YEARLY PRODUCTIVITY'!A67)</f>
        <v>0</v>
      </c>
      <c r="M67" s="11"/>
      <c r="N67" s="11">
        <f t="shared" si="38"/>
        <v>73260350</v>
      </c>
    </row>
    <row r="68" spans="1:14" x14ac:dyDescent="0.25">
      <c r="A68" s="13" t="s">
        <v>77</v>
      </c>
      <c r="B68" s="132">
        <f>SUMIFS('YEARLY DATA'!D:D,'YEARLY DATA'!A:A,'YEARLY PRODUCTIVITY'!$B$58,'YEARLY DATA'!H:H,'YEARLY PRODUCTIVITY'!A68)</f>
        <v>0</v>
      </c>
      <c r="C68" s="11">
        <f>SUMIFS('YEARLY DATA'!D:D,'YEARLY DATA'!A:A,'YEARLY PRODUCTIVITY'!$C$58,'YEARLY DATA'!H:H,'YEARLY PRODUCTIVITY'!A68)</f>
        <v>0</v>
      </c>
      <c r="D68" s="11">
        <f>SUMIFS('YEARLY DATA'!D:D,'YEARLY DATA'!A:A,'YEARLY PRODUCTIVITY'!$D$58,'YEARLY DATA'!H:H,'YEARLY PRODUCTIVITY'!A68)</f>
        <v>0</v>
      </c>
      <c r="E68" s="11">
        <f>SUMIFS('YEARLY DATA'!D:D,'YEARLY DATA'!A:A,'YEARLY PRODUCTIVITY'!$E$58,'YEARLY DATA'!H:H,'YEARLY PRODUCTIVITY'!A68)</f>
        <v>0</v>
      </c>
      <c r="F68" s="11">
        <f>SUMIFS('YEARLY DATA'!D:D,'YEARLY DATA'!A:A,'YEARLY PRODUCTIVITY'!$F$58,'YEARLY DATA'!H:H,'YEARLY PRODUCTIVITY'!A68)</f>
        <v>0</v>
      </c>
      <c r="G68" s="11">
        <f>SUMIFS('YEARLY DATA'!D:D,'YEARLY DATA'!A:A,'YEARLY PRODUCTIVITY'!$G$58,'YEARLY DATA'!H:H,'YEARLY PRODUCTIVITY'!A68)</f>
        <v>0</v>
      </c>
      <c r="H68" s="11">
        <f>SUMIFS('YEARLY DATA'!D:D,'YEARLY DATA'!A:A,'YEARLY PRODUCTIVITY'!$H$58,'YEARLY DATA'!H:H,'YEARLY PRODUCTIVITY'!A68)</f>
        <v>0</v>
      </c>
      <c r="I68" s="11">
        <f>SUMIFS('YEARLY DATA'!D:D,'YEARLY DATA'!A:A,'YEARLY PRODUCTIVITY'!$I$58,'YEARLY DATA'!H:H,'YEARLY PRODUCTIVITY'!A68)</f>
        <v>0</v>
      </c>
      <c r="J68" s="11"/>
      <c r="K68" s="11">
        <f>SUMIFS('YEARLY DATA'!D:D,'YEARLY DATA'!A:A,'YEARLY PRODUCTIVITY'!$K$58,'YEARLY DATA'!H:H,'YEARLY PRODUCTIVITY'!A68)</f>
        <v>0</v>
      </c>
      <c r="L68" s="11">
        <f>SUMIFS('YEARLY DATA'!D:D,'YEARLY DATA'!A:A,'YEARLY PRODUCTIVITY'!$L$58,'YEARLY DATA'!H:H,'YEARLY PRODUCTIVITY'!A68)</f>
        <v>0</v>
      </c>
      <c r="M68" s="11"/>
      <c r="N68" s="11">
        <f t="shared" si="38"/>
        <v>0</v>
      </c>
    </row>
    <row r="69" spans="1:14" x14ac:dyDescent="0.25">
      <c r="A69" s="13" t="s">
        <v>126</v>
      </c>
      <c r="B69" s="132">
        <f>SUMIFS('YEARLY DATA'!D:D,'YEARLY DATA'!A:A,'YEARLY PRODUCTIVITY'!$B$58,'YEARLY DATA'!H:H,'YEARLY PRODUCTIVITY'!A69)</f>
        <v>3721880</v>
      </c>
      <c r="C69" s="11">
        <f>SUMIFS('YEARLY DATA'!D:D,'YEARLY DATA'!A:A,'YEARLY PRODUCTIVITY'!$C$58,'YEARLY DATA'!H:H,'YEARLY PRODUCTIVITY'!A69)</f>
        <v>0</v>
      </c>
      <c r="D69" s="11">
        <f>SUMIFS('YEARLY DATA'!D:D,'YEARLY DATA'!A:A,'YEARLY PRODUCTIVITY'!$D$58,'YEARLY DATA'!H:H,'YEARLY PRODUCTIVITY'!A69)</f>
        <v>1170000</v>
      </c>
      <c r="E69" s="11">
        <f>SUMIFS('YEARLY DATA'!D:D,'YEARLY DATA'!A:A,'YEARLY PRODUCTIVITY'!$E$58,'YEARLY DATA'!H:H,'YEARLY PRODUCTIVITY'!A69)</f>
        <v>0</v>
      </c>
      <c r="F69" s="11">
        <f>SUMIFS('YEARLY DATA'!D:D,'YEARLY DATA'!A:A,'YEARLY PRODUCTIVITY'!$F$58,'YEARLY DATA'!H:H,'YEARLY PRODUCTIVITY'!A69)</f>
        <v>0</v>
      </c>
      <c r="G69" s="11">
        <f>SUMIFS('YEARLY DATA'!D:D,'YEARLY DATA'!A:A,'YEARLY PRODUCTIVITY'!$G$58,'YEARLY DATA'!H:H,'YEARLY PRODUCTIVITY'!A69)</f>
        <v>0</v>
      </c>
      <c r="H69" s="11">
        <f>SUMIFS('YEARLY DATA'!D:D,'YEARLY DATA'!A:A,'YEARLY PRODUCTIVITY'!$H$58,'YEARLY DATA'!H:H,'YEARLY PRODUCTIVITY'!A69)</f>
        <v>411600</v>
      </c>
      <c r="I69" s="11">
        <f>SUMIFS('YEARLY DATA'!D:D,'YEARLY DATA'!A:A,'YEARLY PRODUCTIVITY'!$I$58,'YEARLY DATA'!H:H,'YEARLY PRODUCTIVITY'!A69)</f>
        <v>265000</v>
      </c>
      <c r="J69" s="11"/>
      <c r="K69" s="11">
        <f>SUMIFS('YEARLY DATA'!D:D,'YEARLY DATA'!A:A,'YEARLY PRODUCTIVITY'!$K$58,'YEARLY DATA'!H:H,'YEARLY PRODUCTIVITY'!A69)</f>
        <v>0</v>
      </c>
      <c r="L69" s="11">
        <f>SUMIFS('YEARLY DATA'!D:D,'YEARLY DATA'!A:A,'YEARLY PRODUCTIVITY'!$L$58,'YEARLY DATA'!H:H,'YEARLY PRODUCTIVITY'!A69)</f>
        <v>0</v>
      </c>
      <c r="M69" s="11"/>
      <c r="N69" s="11">
        <f t="shared" si="38"/>
        <v>5568480</v>
      </c>
    </row>
    <row r="70" spans="1:14" x14ac:dyDescent="0.25">
      <c r="A70" s="13" t="s">
        <v>132</v>
      </c>
      <c r="B70" s="132">
        <f>SUMIFS('YEARLY DATA'!D:D,'YEARLY DATA'!A:A,'YEARLY PRODUCTIVITY'!$B$58,'YEARLY DATA'!H:H,'YEARLY PRODUCTIVITY'!A70)</f>
        <v>792000</v>
      </c>
      <c r="C70" s="11">
        <f>SUMIFS('YEARLY DATA'!D:D,'YEARLY DATA'!A:A,'YEARLY PRODUCTIVITY'!$C$58,'YEARLY DATA'!H:H,'YEARLY PRODUCTIVITY'!A70)</f>
        <v>1349000</v>
      </c>
      <c r="D70" s="11">
        <f>SUMIFS('YEARLY DATA'!D:D,'YEARLY DATA'!A:A,'YEARLY PRODUCTIVITY'!$D$58,'YEARLY DATA'!H:H,'YEARLY PRODUCTIVITY'!A70)</f>
        <v>2759034</v>
      </c>
      <c r="E70" s="11">
        <f>SUMIFS('YEARLY DATA'!D:D,'YEARLY DATA'!A:A,'YEARLY PRODUCTIVITY'!$E$58,'YEARLY DATA'!H:H,'YEARLY PRODUCTIVITY'!A70)</f>
        <v>3598592</v>
      </c>
      <c r="F70" s="11">
        <f>SUMIFS('YEARLY DATA'!D:D,'YEARLY DATA'!A:A,'YEARLY PRODUCTIVITY'!$F$58,'YEARLY DATA'!H:H,'YEARLY PRODUCTIVITY'!A70)</f>
        <v>4539145</v>
      </c>
      <c r="G70" s="11">
        <f>SUMIFS('YEARLY DATA'!D:D,'YEARLY DATA'!A:A,'YEARLY PRODUCTIVITY'!$G$58,'YEARLY DATA'!H:H,'YEARLY PRODUCTIVITY'!A70)</f>
        <v>630185</v>
      </c>
      <c r="H70" s="11">
        <f>SUMIFS('YEARLY DATA'!D:D,'YEARLY DATA'!A:A,'YEARLY PRODUCTIVITY'!$H$58,'YEARLY DATA'!H:H,'YEARLY PRODUCTIVITY'!A70)</f>
        <v>687875</v>
      </c>
      <c r="I70" s="11">
        <f>SUMIFS('YEARLY DATA'!D:D,'YEARLY DATA'!A:A,'YEARLY PRODUCTIVITY'!$I$58,'YEARLY DATA'!H:H,'YEARLY PRODUCTIVITY'!A70)</f>
        <v>251300</v>
      </c>
      <c r="J70" s="11"/>
      <c r="K70" s="11">
        <f>SUMIFS('YEARLY DATA'!D:D,'YEARLY DATA'!A:A,'YEARLY PRODUCTIVITY'!$K$58,'YEARLY DATA'!H:H,'YEARLY PRODUCTIVITY'!A70)</f>
        <v>0</v>
      </c>
      <c r="L70" s="11">
        <f>SUMIFS('YEARLY DATA'!D:D,'YEARLY DATA'!A:A,'YEARLY PRODUCTIVITY'!$L$58,'YEARLY DATA'!H:H,'YEARLY PRODUCTIVITY'!A70)</f>
        <v>0</v>
      </c>
      <c r="M70" s="11"/>
      <c r="N70" s="11">
        <f t="shared" si="38"/>
        <v>14607131</v>
      </c>
    </row>
    <row r="71" spans="1:14" x14ac:dyDescent="0.25">
      <c r="A71" s="13" t="s">
        <v>136</v>
      </c>
      <c r="B71" s="132">
        <f>SUMIFS('YEARLY DATA'!D:D,'YEARLY DATA'!A:A,'YEARLY PRODUCTIVITY'!$B$58,'YEARLY DATA'!H:H,'YEARLY PRODUCTIVITY'!A71)</f>
        <v>400063</v>
      </c>
      <c r="C71" s="11">
        <f>SUMIFS('YEARLY DATA'!D:D,'YEARLY DATA'!A:A,'YEARLY PRODUCTIVITY'!$C$58,'YEARLY DATA'!H:H,'YEARLY PRODUCTIVITY'!A71)</f>
        <v>275000</v>
      </c>
      <c r="D71" s="11">
        <f>SUMIFS('YEARLY DATA'!D:D,'YEARLY DATA'!A:A,'YEARLY PRODUCTIVITY'!$D$58,'YEARLY DATA'!H:H,'YEARLY PRODUCTIVITY'!A71)</f>
        <v>300000</v>
      </c>
      <c r="E71" s="11">
        <f>SUMIFS('YEARLY DATA'!D:D,'YEARLY DATA'!A:A,'YEARLY PRODUCTIVITY'!$E$58,'YEARLY DATA'!H:H,'YEARLY PRODUCTIVITY'!A71)</f>
        <v>0</v>
      </c>
      <c r="F71" s="11">
        <f>SUMIFS('YEARLY DATA'!D:D,'YEARLY DATA'!A:A,'YEARLY PRODUCTIVITY'!$F$58,'YEARLY DATA'!H:H,'YEARLY PRODUCTIVITY'!A71)</f>
        <v>0</v>
      </c>
      <c r="G71" s="11">
        <f>SUMIFS('YEARLY DATA'!D:D,'YEARLY DATA'!A:A,'YEARLY PRODUCTIVITY'!$G$58,'YEARLY DATA'!H:H,'YEARLY PRODUCTIVITY'!A71)</f>
        <v>0</v>
      </c>
      <c r="H71" s="11">
        <f>SUMIFS('YEARLY DATA'!D:D,'YEARLY DATA'!A:A,'YEARLY PRODUCTIVITY'!$H$58,'YEARLY DATA'!H:H,'YEARLY PRODUCTIVITY'!A71)</f>
        <v>0</v>
      </c>
      <c r="I71" s="11">
        <f>SUMIFS('YEARLY DATA'!D:D,'YEARLY DATA'!A:A,'YEARLY PRODUCTIVITY'!$I$58,'YEARLY DATA'!H:H,'YEARLY PRODUCTIVITY'!A71)</f>
        <v>0</v>
      </c>
      <c r="J71" s="11"/>
      <c r="K71" s="11">
        <f>SUMIFS('YEARLY DATA'!D:D,'YEARLY DATA'!A:A,'YEARLY PRODUCTIVITY'!$K$58,'YEARLY DATA'!H:H,'YEARLY PRODUCTIVITY'!A71)</f>
        <v>0</v>
      </c>
      <c r="L71" s="11">
        <f>SUMIFS('YEARLY DATA'!D:D,'YEARLY DATA'!A:A,'YEARLY PRODUCTIVITY'!$L$58,'YEARLY DATA'!H:H,'YEARLY PRODUCTIVITY'!A71)</f>
        <v>0</v>
      </c>
      <c r="M71" s="11"/>
      <c r="N71" s="11">
        <f t="shared" si="38"/>
        <v>975063</v>
      </c>
    </row>
    <row r="72" spans="1:14" x14ac:dyDescent="0.25">
      <c r="A72" s="13" t="s">
        <v>141</v>
      </c>
      <c r="B72" s="132">
        <f>SUMIFS('YEARLY DATA'!D:D,'YEARLY DATA'!A:A,'YEARLY PRODUCTIVITY'!$B$58,'YEARLY DATA'!H:H,'YEARLY PRODUCTIVITY'!A72)</f>
        <v>0</v>
      </c>
      <c r="C72" s="11">
        <f>SUMIFS('YEARLY DATA'!D:D,'YEARLY DATA'!A:A,'YEARLY PRODUCTIVITY'!$C$58,'YEARLY DATA'!H:H,'YEARLY PRODUCTIVITY'!A72)</f>
        <v>0</v>
      </c>
      <c r="D72" s="11">
        <f>SUMIFS('YEARLY DATA'!D:D,'YEARLY DATA'!A:A,'YEARLY PRODUCTIVITY'!$D$58,'YEARLY DATA'!H:H,'YEARLY PRODUCTIVITY'!A72)</f>
        <v>0</v>
      </c>
      <c r="E72" s="11">
        <f>SUMIFS('YEARLY DATA'!D:D,'YEARLY DATA'!A:A,'YEARLY PRODUCTIVITY'!$E$58,'YEARLY DATA'!H:H,'YEARLY PRODUCTIVITY'!A72)</f>
        <v>0</v>
      </c>
      <c r="F72" s="11">
        <f>SUMIFS('YEARLY DATA'!D:D,'YEARLY DATA'!A:A,'YEARLY PRODUCTIVITY'!$F$58,'YEARLY DATA'!H:H,'YEARLY PRODUCTIVITY'!A72)</f>
        <v>0</v>
      </c>
      <c r="G72" s="11">
        <f>SUMIFS('YEARLY DATA'!D:D,'YEARLY DATA'!A:A,'YEARLY PRODUCTIVITY'!$G$58,'YEARLY DATA'!H:H,'YEARLY PRODUCTIVITY'!A72)</f>
        <v>0</v>
      </c>
      <c r="H72" s="11">
        <f>SUMIFS('YEARLY DATA'!D:D,'YEARLY DATA'!A:A,'YEARLY PRODUCTIVITY'!$H$58,'YEARLY DATA'!H:H,'YEARLY PRODUCTIVITY'!A72)</f>
        <v>0</v>
      </c>
      <c r="I72" s="11">
        <f>SUMIFS('YEARLY DATA'!D:D,'YEARLY DATA'!A:A,'YEARLY PRODUCTIVITY'!$I$58,'YEARLY DATA'!H:H,'YEARLY PRODUCTIVITY'!A72)</f>
        <v>0</v>
      </c>
      <c r="J72" s="11"/>
      <c r="K72" s="11">
        <f>SUMIFS('YEARLY DATA'!D:D,'YEARLY DATA'!A:A,'YEARLY PRODUCTIVITY'!$K$58,'YEARLY DATA'!H:H,'YEARLY PRODUCTIVITY'!A72)</f>
        <v>0</v>
      </c>
      <c r="L72" s="11">
        <f>SUMIFS('YEARLY DATA'!D:D,'YEARLY DATA'!A:A,'YEARLY PRODUCTIVITY'!$L$58,'YEARLY DATA'!H:H,'YEARLY PRODUCTIVITY'!A72)</f>
        <v>0</v>
      </c>
      <c r="M72" s="11"/>
      <c r="N72" s="11">
        <f t="shared" si="38"/>
        <v>0</v>
      </c>
    </row>
    <row r="73" spans="1:14" x14ac:dyDescent="0.25">
      <c r="A73" s="13" t="s">
        <v>145</v>
      </c>
      <c r="B73" s="132">
        <f>SUMIFS('YEARLY DATA'!D:D,'YEARLY DATA'!A:A,'YEARLY PRODUCTIVITY'!$B$58,'YEARLY DATA'!H:H,'YEARLY PRODUCTIVITY'!A73)</f>
        <v>0</v>
      </c>
      <c r="C73" s="11">
        <f>SUMIFS('YEARLY DATA'!D:D,'YEARLY DATA'!A:A,'YEARLY PRODUCTIVITY'!$C$58,'YEARLY DATA'!H:H,'YEARLY PRODUCTIVITY'!A73)</f>
        <v>0</v>
      </c>
      <c r="D73" s="11">
        <f>SUMIFS('YEARLY DATA'!D:D,'YEARLY DATA'!A:A,'YEARLY PRODUCTIVITY'!$D$58,'YEARLY DATA'!H:H,'YEARLY PRODUCTIVITY'!A73)</f>
        <v>0</v>
      </c>
      <c r="E73" s="11">
        <f>SUMIFS('YEARLY DATA'!D:D,'YEARLY DATA'!A:A,'YEARLY PRODUCTIVITY'!$E$58,'YEARLY DATA'!H:H,'YEARLY PRODUCTIVITY'!A73)</f>
        <v>0</v>
      </c>
      <c r="F73" s="11">
        <f>SUMIFS('YEARLY DATA'!D:D,'YEARLY DATA'!A:A,'YEARLY PRODUCTIVITY'!$F$58,'YEARLY DATA'!H:H,'YEARLY PRODUCTIVITY'!A73)</f>
        <v>0</v>
      </c>
      <c r="G73" s="11">
        <f>SUMIFS('YEARLY DATA'!D:D,'YEARLY DATA'!A:A,'YEARLY PRODUCTIVITY'!$G$58,'YEARLY DATA'!H:H,'YEARLY PRODUCTIVITY'!A73)</f>
        <v>0</v>
      </c>
      <c r="H73" s="11">
        <f>SUMIFS('YEARLY DATA'!D:D,'YEARLY DATA'!A:A,'YEARLY PRODUCTIVITY'!$H$58,'YEARLY DATA'!H:H,'YEARLY PRODUCTIVITY'!A73)</f>
        <v>0</v>
      </c>
      <c r="I73" s="11">
        <f>SUMIFS('YEARLY DATA'!D:D,'YEARLY DATA'!A:A,'YEARLY PRODUCTIVITY'!$I$58,'YEARLY DATA'!H:H,'YEARLY PRODUCTIVITY'!A73)</f>
        <v>0</v>
      </c>
      <c r="J73" s="11"/>
      <c r="K73" s="11">
        <f>SUMIFS('YEARLY DATA'!D:D,'YEARLY DATA'!A:A,'YEARLY PRODUCTIVITY'!$K$58,'YEARLY DATA'!H:H,'YEARLY PRODUCTIVITY'!A73)</f>
        <v>0</v>
      </c>
      <c r="L73" s="11">
        <f>SUMIFS('YEARLY DATA'!D:D,'YEARLY DATA'!A:A,'YEARLY PRODUCTIVITY'!$L$58,'YEARLY DATA'!H:H,'YEARLY PRODUCTIVITY'!A73)</f>
        <v>0</v>
      </c>
      <c r="M73" s="11"/>
      <c r="N73" s="11">
        <f t="shared" si="38"/>
        <v>0</v>
      </c>
    </row>
    <row r="74" spans="1:14" x14ac:dyDescent="0.25">
      <c r="A74" s="93" t="s">
        <v>38</v>
      </c>
      <c r="B74" s="147">
        <f>SUM(B59:B73)</f>
        <v>27873106</v>
      </c>
      <c r="C74" s="85">
        <f t="shared" ref="C74:N74" si="39">SUM(C59:C73)</f>
        <v>39576409</v>
      </c>
      <c r="D74" s="85">
        <f t="shared" si="39"/>
        <v>45911493</v>
      </c>
      <c r="E74" s="85">
        <f t="shared" si="39"/>
        <v>38325364</v>
      </c>
      <c r="F74" s="85">
        <f t="shared" si="39"/>
        <v>27539448</v>
      </c>
      <c r="G74" s="85">
        <f>SUM(G59:G73)</f>
        <v>27463228</v>
      </c>
      <c r="H74" s="85">
        <f>SUM(H59:H73)</f>
        <v>30324561</v>
      </c>
      <c r="I74" s="85">
        <f>SUM(I59:I73)</f>
        <v>16515948</v>
      </c>
      <c r="J74" s="85"/>
      <c r="K74" s="85">
        <f>SUM(K59:K73)</f>
        <v>0</v>
      </c>
      <c r="L74" s="85">
        <f>SUM(L59:L73)</f>
        <v>0</v>
      </c>
      <c r="M74" s="85"/>
      <c r="N74" s="85">
        <f t="shared" si="39"/>
        <v>253529557</v>
      </c>
    </row>
  </sheetData>
  <phoneticPr fontId="6" type="noConversion"/>
  <conditionalFormatting sqref="A60:A63 A1:A47 A49:A58 A65:A1048576 C1:C1048576">
    <cfRule type="duplicateValues" dxfId="170" priority="372"/>
  </conditionalFormatting>
  <conditionalFormatting sqref="A60:A63 A1:A47 A49:A58 A65:A1048576 E1:E1048576">
    <cfRule type="duplicateValues" dxfId="169" priority="428"/>
  </conditionalFormatting>
  <conditionalFormatting sqref="A65:A1048576 A1:A63 F1:F1048576">
    <cfRule type="duplicateValues" dxfId="168" priority="450"/>
  </conditionalFormatting>
  <conditionalFormatting sqref="A65:A1048576 A1:A63 G1:G1048576">
    <cfRule type="duplicateValues" dxfId="167" priority="467"/>
  </conditionalFormatting>
  <conditionalFormatting sqref="P53:P73 A2:A35">
    <cfRule type="duplicateValues" dxfId="166" priority="2"/>
  </conditionalFormatting>
  <conditionalFormatting sqref="Q53:Q77 A2:A35">
    <cfRule type="duplicateValues" dxfId="165" priority="1"/>
  </conditionalFormatting>
  <pageMargins left="0.25" right="0.25" top="0.75" bottom="0.75" header="0.3" footer="0.3"/>
  <pageSetup scale="33" fitToHeight="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08"/>
  <sheetViews>
    <sheetView workbookViewId="0">
      <selection activeCell="Y25" sqref="Y25"/>
    </sheetView>
  </sheetViews>
  <sheetFormatPr defaultColWidth="9.140625" defaultRowHeight="15" x14ac:dyDescent="0.25"/>
  <cols>
    <col min="1" max="16384" width="9.140625" style="1"/>
  </cols>
  <sheetData>
    <row r="108" s="25" customFormat="1" x14ac:dyDescent="0.25"/>
  </sheetData>
  <pageMargins left="0.7" right="0.7" top="0.75" bottom="0.75" header="0.3" footer="0.3"/>
  <pageSetup paperSize="9" scale="1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08"/>
  <sheetViews>
    <sheetView workbookViewId="0">
      <selection activeCell="C12" sqref="C12:K16"/>
    </sheetView>
  </sheetViews>
  <sheetFormatPr defaultColWidth="9.140625" defaultRowHeight="15" x14ac:dyDescent="0.25"/>
  <cols>
    <col min="1" max="1" width="10.7109375" style="19" bestFit="1" customWidth="1"/>
    <col min="2" max="2" width="11.85546875" style="1" bestFit="1" customWidth="1"/>
    <col min="3" max="3" width="27.7109375" style="50" bestFit="1" customWidth="1"/>
    <col min="4" max="4" width="39" style="1" bestFit="1" customWidth="1"/>
    <col min="5" max="5" width="12.5703125" style="1" bestFit="1" customWidth="1"/>
    <col min="6" max="6" width="12.5703125" style="53" customWidth="1"/>
    <col min="7" max="7" width="18.85546875" style="1" bestFit="1" customWidth="1"/>
    <col min="8" max="8" width="14.140625" style="1" bestFit="1" customWidth="1"/>
    <col min="9" max="9" width="12.42578125" style="123" bestFit="1" customWidth="1"/>
    <col min="10" max="10" width="19.28515625" style="56" bestFit="1" customWidth="1"/>
    <col min="11" max="11" width="16" style="1" bestFit="1" customWidth="1"/>
    <col min="12" max="16384" width="9.140625" style="1"/>
  </cols>
  <sheetData>
    <row r="1" spans="1:11" s="4" customFormat="1" x14ac:dyDescent="0.25">
      <c r="A1" s="78" t="s">
        <v>0</v>
      </c>
      <c r="B1" s="4" t="s">
        <v>34</v>
      </c>
      <c r="C1" s="120" t="s">
        <v>1</v>
      </c>
      <c r="D1" s="4" t="s">
        <v>2</v>
      </c>
      <c r="E1" s="4" t="s">
        <v>432</v>
      </c>
      <c r="F1" s="52" t="s">
        <v>3</v>
      </c>
      <c r="G1" s="4" t="s">
        <v>4</v>
      </c>
      <c r="H1" s="4" t="s">
        <v>5</v>
      </c>
      <c r="I1" s="122" t="s">
        <v>6</v>
      </c>
      <c r="J1" s="57" t="s">
        <v>7</v>
      </c>
      <c r="K1" s="4" t="s">
        <v>143</v>
      </c>
    </row>
    <row r="2" spans="1:11" x14ac:dyDescent="0.25">
      <c r="A2" s="19">
        <v>45525</v>
      </c>
      <c r="B2" s="1" t="s">
        <v>186</v>
      </c>
      <c r="C2" s="50" t="s">
        <v>73</v>
      </c>
      <c r="D2" s="1" t="s">
        <v>802</v>
      </c>
      <c r="E2" s="2">
        <v>406545</v>
      </c>
      <c r="F2" s="53">
        <v>510000</v>
      </c>
      <c r="G2" s="1" t="s">
        <v>9</v>
      </c>
      <c r="H2" s="1" t="s">
        <v>16</v>
      </c>
      <c r="I2" s="123" t="s">
        <v>426</v>
      </c>
      <c r="J2" s="56" t="s">
        <v>19</v>
      </c>
      <c r="K2" s="1" t="s">
        <v>30</v>
      </c>
    </row>
    <row r="3" spans="1:11" x14ac:dyDescent="0.25">
      <c r="A3" s="19">
        <v>45525</v>
      </c>
      <c r="B3" s="1" t="s">
        <v>186</v>
      </c>
      <c r="C3" s="50" t="s">
        <v>32</v>
      </c>
      <c r="D3" s="1" t="s">
        <v>597</v>
      </c>
      <c r="E3" s="2">
        <v>200060</v>
      </c>
      <c r="F3" s="53">
        <v>200000</v>
      </c>
      <c r="G3" s="1" t="s">
        <v>13</v>
      </c>
      <c r="H3" s="1" t="s">
        <v>10</v>
      </c>
      <c r="I3" s="123" t="s">
        <v>196</v>
      </c>
      <c r="J3" s="56" t="s">
        <v>12</v>
      </c>
      <c r="K3" s="1" t="s">
        <v>14</v>
      </c>
    </row>
    <row r="4" spans="1:11" x14ac:dyDescent="0.25">
      <c r="A4" s="19">
        <v>45526</v>
      </c>
      <c r="B4" s="1" t="s">
        <v>186</v>
      </c>
      <c r="C4" s="50" t="s">
        <v>32</v>
      </c>
      <c r="D4" s="1" t="s">
        <v>775</v>
      </c>
      <c r="E4" s="2">
        <v>263870</v>
      </c>
      <c r="F4" s="53">
        <v>37709</v>
      </c>
      <c r="G4" s="1" t="s">
        <v>451</v>
      </c>
      <c r="H4" s="1" t="s">
        <v>16</v>
      </c>
      <c r="I4" s="123" t="s">
        <v>799</v>
      </c>
      <c r="J4" s="56" t="s">
        <v>19</v>
      </c>
      <c r="K4" s="1" t="s">
        <v>14</v>
      </c>
    </row>
    <row r="5" spans="1:11" x14ac:dyDescent="0.25">
      <c r="A5" s="19">
        <v>45527</v>
      </c>
      <c r="B5" s="1" t="s">
        <v>186</v>
      </c>
      <c r="C5" s="50" t="s">
        <v>553</v>
      </c>
      <c r="D5" s="1" t="s">
        <v>794</v>
      </c>
      <c r="E5" s="2">
        <v>115175</v>
      </c>
      <c r="F5" s="53">
        <v>138000</v>
      </c>
      <c r="G5" s="1" t="s">
        <v>9</v>
      </c>
      <c r="H5" s="1" t="s">
        <v>16</v>
      </c>
      <c r="I5" s="123" t="s">
        <v>196</v>
      </c>
      <c r="J5" s="56" t="s">
        <v>81</v>
      </c>
      <c r="K5" s="1" t="s">
        <v>73</v>
      </c>
    </row>
    <row r="6" spans="1:11" x14ac:dyDescent="0.25">
      <c r="A6" s="19">
        <v>45530</v>
      </c>
      <c r="B6" s="1" t="s">
        <v>186</v>
      </c>
      <c r="C6" s="50" t="s">
        <v>32</v>
      </c>
      <c r="D6" s="1" t="s">
        <v>821</v>
      </c>
      <c r="E6" s="2">
        <v>500860</v>
      </c>
      <c r="F6" s="53">
        <v>500800</v>
      </c>
      <c r="G6" s="1" t="s">
        <v>21</v>
      </c>
      <c r="H6" s="1" t="s">
        <v>16</v>
      </c>
      <c r="I6" s="123" t="s">
        <v>196</v>
      </c>
      <c r="J6" s="56" t="s">
        <v>81</v>
      </c>
      <c r="K6" s="1" t="s">
        <v>14</v>
      </c>
    </row>
    <row r="7" spans="1:11" x14ac:dyDescent="0.25">
      <c r="A7" s="19">
        <v>45530</v>
      </c>
      <c r="B7" s="1" t="s">
        <v>186</v>
      </c>
      <c r="C7" s="50" t="s">
        <v>553</v>
      </c>
      <c r="D7" s="1" t="s">
        <v>822</v>
      </c>
      <c r="E7" s="2">
        <v>130772</v>
      </c>
      <c r="F7" s="53">
        <v>155000</v>
      </c>
      <c r="G7" s="1" t="s">
        <v>9</v>
      </c>
      <c r="H7" s="1" t="s">
        <v>16</v>
      </c>
      <c r="I7" s="123" t="s">
        <v>196</v>
      </c>
      <c r="J7" s="56" t="s">
        <v>19</v>
      </c>
      <c r="K7" s="1" t="s">
        <v>73</v>
      </c>
    </row>
    <row r="8" spans="1:11" x14ac:dyDescent="0.25">
      <c r="A8" s="19">
        <v>45532</v>
      </c>
      <c r="B8" s="1" t="s">
        <v>186</v>
      </c>
      <c r="C8" s="50" t="s">
        <v>30</v>
      </c>
      <c r="D8" s="1" t="s">
        <v>621</v>
      </c>
      <c r="E8" s="2">
        <v>179736</v>
      </c>
      <c r="F8" s="53">
        <v>500000</v>
      </c>
      <c r="G8" s="1" t="s">
        <v>9</v>
      </c>
      <c r="H8" s="1" t="s">
        <v>10</v>
      </c>
      <c r="I8" s="123" t="s">
        <v>196</v>
      </c>
      <c r="J8" s="56" t="s">
        <v>12</v>
      </c>
      <c r="K8" s="1" t="s">
        <v>30</v>
      </c>
    </row>
    <row r="9" spans="1:11" x14ac:dyDescent="0.25">
      <c r="A9" s="19">
        <v>45532</v>
      </c>
      <c r="B9" s="1" t="s">
        <v>186</v>
      </c>
      <c r="C9" s="50" t="s">
        <v>129</v>
      </c>
      <c r="D9" s="1" t="s">
        <v>639</v>
      </c>
      <c r="E9" s="2">
        <v>68248</v>
      </c>
      <c r="F9" s="53">
        <v>365500</v>
      </c>
      <c r="G9" s="1" t="s">
        <v>21</v>
      </c>
      <c r="H9" s="1" t="s">
        <v>10</v>
      </c>
      <c r="I9" s="123" t="s">
        <v>196</v>
      </c>
      <c r="J9" s="56" t="s">
        <v>12</v>
      </c>
      <c r="K9" s="1" t="s">
        <v>14</v>
      </c>
    </row>
    <row r="10" spans="1:11" x14ac:dyDescent="0.25">
      <c r="A10" s="19">
        <v>45533</v>
      </c>
      <c r="B10" s="1" t="s">
        <v>186</v>
      </c>
      <c r="C10" s="50" t="s">
        <v>14</v>
      </c>
      <c r="D10" s="1" t="s">
        <v>238</v>
      </c>
      <c r="E10" s="2">
        <v>275060</v>
      </c>
      <c r="F10" s="53">
        <v>275000</v>
      </c>
      <c r="G10" s="1" t="s">
        <v>13</v>
      </c>
      <c r="H10" s="1" t="s">
        <v>10</v>
      </c>
      <c r="I10" s="123" t="s">
        <v>196</v>
      </c>
      <c r="J10" s="56" t="s">
        <v>12</v>
      </c>
      <c r="K10" s="1" t="s">
        <v>14</v>
      </c>
    </row>
    <row r="11" spans="1:11" x14ac:dyDescent="0.25">
      <c r="A11" s="19">
        <v>45533</v>
      </c>
      <c r="B11" s="1" t="s">
        <v>186</v>
      </c>
      <c r="C11" s="50" t="s">
        <v>73</v>
      </c>
      <c r="D11" s="1" t="s">
        <v>833</v>
      </c>
      <c r="E11" s="2">
        <v>1254770</v>
      </c>
      <c r="F11" s="53">
        <v>1380000</v>
      </c>
      <c r="G11" s="1" t="s">
        <v>9</v>
      </c>
      <c r="H11" s="1" t="s">
        <v>16</v>
      </c>
      <c r="I11" s="123" t="s">
        <v>203</v>
      </c>
      <c r="J11" s="56" t="s">
        <v>12</v>
      </c>
      <c r="K11" s="1" t="s">
        <v>73</v>
      </c>
    </row>
    <row r="12" spans="1:11" x14ac:dyDescent="0.25">
      <c r="A12" s="19">
        <v>45534</v>
      </c>
      <c r="B12" s="1" t="s">
        <v>186</v>
      </c>
      <c r="C12" s="50" t="s">
        <v>554</v>
      </c>
      <c r="D12" s="1" t="s">
        <v>840</v>
      </c>
      <c r="E12" s="2">
        <v>214697</v>
      </c>
      <c r="F12" s="53">
        <v>265000</v>
      </c>
      <c r="G12" s="1" t="s">
        <v>9</v>
      </c>
      <c r="H12" s="1" t="s">
        <v>16</v>
      </c>
      <c r="I12" s="123" t="s">
        <v>196</v>
      </c>
      <c r="J12" s="56" t="s">
        <v>81</v>
      </c>
      <c r="K12" s="1" t="s">
        <v>73</v>
      </c>
    </row>
    <row r="13" spans="1:11" x14ac:dyDescent="0.25">
      <c r="A13" s="19">
        <v>45534</v>
      </c>
      <c r="B13" s="1" t="s">
        <v>186</v>
      </c>
      <c r="C13" s="50" t="s">
        <v>554</v>
      </c>
      <c r="D13" s="1" t="s">
        <v>840</v>
      </c>
      <c r="E13" s="2">
        <v>37560</v>
      </c>
      <c r="F13" s="53">
        <v>37500</v>
      </c>
      <c r="G13" s="1" t="s">
        <v>451</v>
      </c>
      <c r="H13" s="1" t="s">
        <v>16</v>
      </c>
      <c r="I13" s="123" t="s">
        <v>196</v>
      </c>
      <c r="J13" s="56" t="s">
        <v>81</v>
      </c>
      <c r="K13" s="1" t="s">
        <v>73</v>
      </c>
    </row>
    <row r="14" spans="1:11" x14ac:dyDescent="0.25">
      <c r="A14" s="19">
        <v>45534</v>
      </c>
      <c r="B14" s="1" t="s">
        <v>186</v>
      </c>
      <c r="C14" s="50" t="s">
        <v>14</v>
      </c>
      <c r="D14" s="1" t="s">
        <v>293</v>
      </c>
      <c r="E14" s="2">
        <v>70060</v>
      </c>
      <c r="F14" s="53">
        <v>70000</v>
      </c>
      <c r="G14" s="1" t="s">
        <v>13</v>
      </c>
      <c r="H14" s="1" t="s">
        <v>10</v>
      </c>
      <c r="I14" s="123" t="s">
        <v>196</v>
      </c>
      <c r="J14" s="56" t="s">
        <v>12</v>
      </c>
      <c r="K14" s="1" t="s">
        <v>14</v>
      </c>
    </row>
    <row r="15" spans="1:11" x14ac:dyDescent="0.25">
      <c r="A15" s="19">
        <v>45534</v>
      </c>
      <c r="B15" s="1" t="s">
        <v>186</v>
      </c>
      <c r="C15" s="50" t="s">
        <v>14</v>
      </c>
      <c r="D15" s="1" t="s">
        <v>342</v>
      </c>
      <c r="E15" s="2">
        <v>90060</v>
      </c>
      <c r="F15" s="53">
        <v>90000</v>
      </c>
      <c r="G15" s="1" t="s">
        <v>13</v>
      </c>
      <c r="H15" s="1" t="s">
        <v>10</v>
      </c>
      <c r="I15" s="123" t="s">
        <v>196</v>
      </c>
      <c r="J15" s="56" t="s">
        <v>12</v>
      </c>
      <c r="K15" s="1" t="s">
        <v>14</v>
      </c>
    </row>
    <row r="16" spans="1:11" x14ac:dyDescent="0.25">
      <c r="A16" s="19">
        <v>45534</v>
      </c>
      <c r="B16" s="1" t="s">
        <v>186</v>
      </c>
      <c r="C16" s="50" t="s">
        <v>30</v>
      </c>
      <c r="D16" s="1" t="s">
        <v>841</v>
      </c>
      <c r="E16" s="2">
        <v>180321</v>
      </c>
      <c r="F16" s="53">
        <v>300000</v>
      </c>
      <c r="G16" s="1" t="s">
        <v>9</v>
      </c>
      <c r="H16" s="1" t="s">
        <v>16</v>
      </c>
      <c r="I16" s="123" t="s">
        <v>196</v>
      </c>
      <c r="J16" s="56" t="s">
        <v>19</v>
      </c>
      <c r="K16" s="1" t="s">
        <v>30</v>
      </c>
    </row>
    <row r="17" spans="5:5" x14ac:dyDescent="0.25">
      <c r="E17" s="2"/>
    </row>
    <row r="18" spans="5:5" x14ac:dyDescent="0.25">
      <c r="E18" s="2"/>
    </row>
    <row r="19" spans="5:5" x14ac:dyDescent="0.25">
      <c r="E19" s="2"/>
    </row>
    <row r="20" spans="5:5" x14ac:dyDescent="0.25">
      <c r="E20" s="2"/>
    </row>
    <row r="21" spans="5:5" x14ac:dyDescent="0.25">
      <c r="E21" s="2"/>
    </row>
    <row r="22" spans="5:5" x14ac:dyDescent="0.25">
      <c r="E22" s="2"/>
    </row>
    <row r="23" spans="5:5" x14ac:dyDescent="0.25">
      <c r="E23" s="2"/>
    </row>
    <row r="24" spans="5:5" x14ac:dyDescent="0.25">
      <c r="E24" s="2"/>
    </row>
    <row r="25" spans="5:5" x14ac:dyDescent="0.25">
      <c r="E25" s="2"/>
    </row>
    <row r="26" spans="5:5" x14ac:dyDescent="0.25">
      <c r="E26" s="2"/>
    </row>
    <row r="27" spans="5:5" x14ac:dyDescent="0.25">
      <c r="E27" s="2"/>
    </row>
    <row r="28" spans="5:5" x14ac:dyDescent="0.25">
      <c r="E28" s="2"/>
    </row>
    <row r="29" spans="5:5" x14ac:dyDescent="0.25">
      <c r="E29" s="2"/>
    </row>
    <row r="30" spans="5:5" x14ac:dyDescent="0.25">
      <c r="E30" s="2"/>
    </row>
    <row r="31" spans="5:5" x14ac:dyDescent="0.25">
      <c r="E31" s="2"/>
    </row>
    <row r="32" spans="5:5" x14ac:dyDescent="0.25">
      <c r="E32" s="2"/>
    </row>
    <row r="33" spans="5:5" x14ac:dyDescent="0.25">
      <c r="E33" s="2"/>
    </row>
    <row r="34" spans="5:5" x14ac:dyDescent="0.25">
      <c r="E34" s="2"/>
    </row>
    <row r="35" spans="5:5" x14ac:dyDescent="0.25">
      <c r="E35" s="2"/>
    </row>
    <row r="36" spans="5:5" x14ac:dyDescent="0.25">
      <c r="E36" s="2"/>
    </row>
    <row r="37" spans="5:5" x14ac:dyDescent="0.25">
      <c r="E37" s="2"/>
    </row>
    <row r="38" spans="5:5" x14ac:dyDescent="0.25">
      <c r="E38" s="2"/>
    </row>
    <row r="39" spans="5:5" x14ac:dyDescent="0.25">
      <c r="E39" s="2"/>
    </row>
    <row r="40" spans="5:5" x14ac:dyDescent="0.25">
      <c r="E40" s="2"/>
    </row>
    <row r="41" spans="5:5" x14ac:dyDescent="0.25">
      <c r="E41" s="2"/>
    </row>
    <row r="42" spans="5:5" x14ac:dyDescent="0.25">
      <c r="E42" s="2"/>
    </row>
    <row r="43" spans="5:5" x14ac:dyDescent="0.25">
      <c r="E43" s="2"/>
    </row>
    <row r="44" spans="5:5" x14ac:dyDescent="0.25">
      <c r="E44" s="2"/>
    </row>
    <row r="45" spans="5:5" x14ac:dyDescent="0.25">
      <c r="E45" s="2"/>
    </row>
    <row r="46" spans="5:5" x14ac:dyDescent="0.25">
      <c r="E46" s="2"/>
    </row>
    <row r="47" spans="5:5" x14ac:dyDescent="0.25">
      <c r="E47" s="2"/>
    </row>
    <row r="48" spans="5:5" x14ac:dyDescent="0.25">
      <c r="E48" s="2"/>
    </row>
    <row r="49" spans="5:5" x14ac:dyDescent="0.25">
      <c r="E49" s="2"/>
    </row>
    <row r="50" spans="5:5" x14ac:dyDescent="0.25">
      <c r="E50" s="2"/>
    </row>
    <row r="51" spans="5:5" x14ac:dyDescent="0.25">
      <c r="E51" s="2"/>
    </row>
    <row r="52" spans="5:5" x14ac:dyDescent="0.25">
      <c r="E52" s="2"/>
    </row>
    <row r="53" spans="5:5" x14ac:dyDescent="0.25">
      <c r="E53" s="2"/>
    </row>
    <row r="54" spans="5:5" x14ac:dyDescent="0.25">
      <c r="E54" s="2"/>
    </row>
    <row r="55" spans="5:5" x14ac:dyDescent="0.25">
      <c r="E55" s="2"/>
    </row>
    <row r="56" spans="5:5" x14ac:dyDescent="0.25">
      <c r="E56" s="2"/>
    </row>
    <row r="57" spans="5:5" x14ac:dyDescent="0.25">
      <c r="E57" s="2"/>
    </row>
    <row r="58" spans="5:5" x14ac:dyDescent="0.25">
      <c r="E58" s="2"/>
    </row>
    <row r="59" spans="5:5" x14ac:dyDescent="0.25">
      <c r="E59" s="2"/>
    </row>
    <row r="60" spans="5:5" x14ac:dyDescent="0.25">
      <c r="E60" s="2"/>
    </row>
    <row r="61" spans="5:5" x14ac:dyDescent="0.25">
      <c r="E61" s="2"/>
    </row>
    <row r="62" spans="5:5" x14ac:dyDescent="0.25">
      <c r="E62" s="2"/>
    </row>
    <row r="63" spans="5:5" x14ac:dyDescent="0.25">
      <c r="E63" s="2"/>
    </row>
    <row r="64" spans="5:5" x14ac:dyDescent="0.25">
      <c r="E64" s="2"/>
    </row>
    <row r="65" spans="5:5" x14ac:dyDescent="0.25">
      <c r="E65" s="2"/>
    </row>
    <row r="66" spans="5:5" x14ac:dyDescent="0.25">
      <c r="E66" s="2"/>
    </row>
    <row r="67" spans="5:5" x14ac:dyDescent="0.25">
      <c r="E67" s="2"/>
    </row>
    <row r="68" spans="5:5" x14ac:dyDescent="0.25">
      <c r="E68" s="2"/>
    </row>
    <row r="69" spans="5:5" x14ac:dyDescent="0.25">
      <c r="E69" s="2"/>
    </row>
    <row r="70" spans="5:5" x14ac:dyDescent="0.25">
      <c r="E70" s="2"/>
    </row>
    <row r="71" spans="5:5" x14ac:dyDescent="0.25">
      <c r="E71" s="2"/>
    </row>
    <row r="72" spans="5:5" x14ac:dyDescent="0.25">
      <c r="E72" s="2"/>
    </row>
    <row r="73" spans="5:5" x14ac:dyDescent="0.25">
      <c r="E73" s="2"/>
    </row>
    <row r="74" spans="5:5" x14ac:dyDescent="0.25">
      <c r="E74" s="2"/>
    </row>
    <row r="75" spans="5:5" x14ac:dyDescent="0.25">
      <c r="E75" s="2"/>
    </row>
    <row r="76" spans="5:5" x14ac:dyDescent="0.25">
      <c r="E7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</sheetData>
  <phoneticPr fontId="6" type="noConversion"/>
  <conditionalFormatting sqref="D1:E1048576">
    <cfRule type="duplicateValues" dxfId="164" priority="365"/>
  </conditionalFormatting>
  <conditionalFormatting sqref="D1:E1048576">
    <cfRule type="duplicateValues" dxfId="163" priority="362"/>
  </conditionalFormatting>
  <conditionalFormatting sqref="D1:D1048576">
    <cfRule type="duplicateValues" dxfId="162" priority="625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830"/>
  <sheetViews>
    <sheetView workbookViewId="0">
      <pane ySplit="1" topLeftCell="A658" activePane="bottomLeft" state="frozen"/>
      <selection pane="bottomLeft" activeCell="I680" sqref="I680"/>
    </sheetView>
  </sheetViews>
  <sheetFormatPr defaultColWidth="9.140625" defaultRowHeight="15" x14ac:dyDescent="0.25"/>
  <cols>
    <col min="1" max="1" width="11.140625" style="1" bestFit="1" customWidth="1"/>
    <col min="2" max="2" width="27.7109375" style="1" bestFit="1" customWidth="1"/>
    <col min="3" max="3" width="47.5703125" style="1" bestFit="1" customWidth="1"/>
    <col min="4" max="4" width="13.7109375" style="23" bestFit="1" customWidth="1"/>
    <col min="5" max="5" width="18.85546875" style="1" bestFit="1" customWidth="1"/>
    <col min="6" max="6" width="14.140625" style="1" bestFit="1" customWidth="1"/>
    <col min="7" max="7" width="14" style="1" bestFit="1" customWidth="1"/>
    <col min="8" max="8" width="18" style="1" bestFit="1" customWidth="1"/>
    <col min="9" max="9" width="18.28515625" style="1" customWidth="1"/>
    <col min="10" max="16384" width="9.140625" style="1"/>
  </cols>
  <sheetData>
    <row r="1" spans="1:9" x14ac:dyDescent="0.25">
      <c r="A1" s="1" t="s">
        <v>190</v>
      </c>
      <c r="B1" s="1" t="s">
        <v>191</v>
      </c>
      <c r="C1" s="1" t="s">
        <v>85</v>
      </c>
      <c r="D1" s="23" t="s">
        <v>192</v>
      </c>
      <c r="E1" s="1" t="s">
        <v>105</v>
      </c>
      <c r="F1" s="1" t="s">
        <v>106</v>
      </c>
      <c r="G1" s="1" t="s">
        <v>6</v>
      </c>
      <c r="H1" s="1" t="s">
        <v>7</v>
      </c>
    </row>
    <row r="2" spans="1:9" ht="14.25" customHeight="1" x14ac:dyDescent="0.25">
      <c r="A2" s="1" t="s">
        <v>94</v>
      </c>
      <c r="B2" s="3" t="s">
        <v>212</v>
      </c>
      <c r="C2" s="3" t="s">
        <v>249</v>
      </c>
      <c r="D2" s="23">
        <v>152492</v>
      </c>
      <c r="E2" s="23" t="s">
        <v>21</v>
      </c>
      <c r="F2" s="2" t="s">
        <v>16</v>
      </c>
      <c r="G2" s="63" t="s">
        <v>198</v>
      </c>
      <c r="H2" s="59" t="s">
        <v>19</v>
      </c>
      <c r="I2" s="55" t="s">
        <v>30</v>
      </c>
    </row>
    <row r="3" spans="1:9" x14ac:dyDescent="0.25">
      <c r="A3" s="1" t="s">
        <v>94</v>
      </c>
      <c r="B3" s="3" t="s">
        <v>14</v>
      </c>
      <c r="C3" s="3" t="s">
        <v>195</v>
      </c>
      <c r="D3" s="23">
        <v>400000</v>
      </c>
      <c r="E3" s="23" t="s">
        <v>13</v>
      </c>
      <c r="F3" s="2" t="s">
        <v>10</v>
      </c>
      <c r="G3" s="63" t="s">
        <v>196</v>
      </c>
      <c r="H3" s="59" t="s">
        <v>12</v>
      </c>
      <c r="I3" s="55" t="s">
        <v>14</v>
      </c>
    </row>
    <row r="4" spans="1:9" x14ac:dyDescent="0.25">
      <c r="A4" s="1" t="s">
        <v>94</v>
      </c>
      <c r="B4" s="3" t="s">
        <v>30</v>
      </c>
      <c r="C4" s="3" t="s">
        <v>197</v>
      </c>
      <c r="D4" s="23">
        <v>2000000</v>
      </c>
      <c r="E4" s="23" t="s">
        <v>13</v>
      </c>
      <c r="F4" s="2" t="s">
        <v>10</v>
      </c>
      <c r="G4" s="63" t="s">
        <v>198</v>
      </c>
      <c r="H4" s="59" t="s">
        <v>12</v>
      </c>
      <c r="I4" s="55" t="s">
        <v>30</v>
      </c>
    </row>
    <row r="5" spans="1:9" x14ac:dyDescent="0.25">
      <c r="A5" s="1" t="s">
        <v>94</v>
      </c>
      <c r="B5" s="3" t="s">
        <v>30</v>
      </c>
      <c r="C5" s="3" t="s">
        <v>199</v>
      </c>
      <c r="D5" s="23">
        <v>60000</v>
      </c>
      <c r="E5" s="23" t="s">
        <v>13</v>
      </c>
      <c r="F5" s="2" t="s">
        <v>10</v>
      </c>
      <c r="G5" s="63" t="s">
        <v>196</v>
      </c>
      <c r="H5" s="59" t="s">
        <v>12</v>
      </c>
      <c r="I5" s="55" t="s">
        <v>30</v>
      </c>
    </row>
    <row r="6" spans="1:9" x14ac:dyDescent="0.25">
      <c r="A6" s="1" t="s">
        <v>94</v>
      </c>
      <c r="B6" s="3" t="s">
        <v>30</v>
      </c>
      <c r="C6" s="3" t="s">
        <v>200</v>
      </c>
      <c r="D6" s="23">
        <v>50000</v>
      </c>
      <c r="E6" s="23" t="s">
        <v>13</v>
      </c>
      <c r="F6" s="2" t="s">
        <v>10</v>
      </c>
      <c r="G6" s="63" t="s">
        <v>196</v>
      </c>
      <c r="H6" s="59" t="s">
        <v>12</v>
      </c>
      <c r="I6" s="55" t="s">
        <v>30</v>
      </c>
    </row>
    <row r="7" spans="1:9" x14ac:dyDescent="0.25">
      <c r="A7" s="1" t="s">
        <v>94</v>
      </c>
      <c r="B7" s="3" t="s">
        <v>14</v>
      </c>
      <c r="C7" s="3" t="s">
        <v>201</v>
      </c>
      <c r="D7" s="23">
        <v>60000</v>
      </c>
      <c r="E7" s="23" t="s">
        <v>13</v>
      </c>
      <c r="F7" s="2" t="s">
        <v>10</v>
      </c>
      <c r="G7" s="63" t="s">
        <v>196</v>
      </c>
      <c r="H7" s="59" t="s">
        <v>12</v>
      </c>
      <c r="I7" s="1" t="s">
        <v>14</v>
      </c>
    </row>
    <row r="8" spans="1:9" x14ac:dyDescent="0.25">
      <c r="A8" s="1" t="s">
        <v>94</v>
      </c>
      <c r="B8" s="3" t="s">
        <v>8</v>
      </c>
      <c r="C8" s="3" t="s">
        <v>215</v>
      </c>
      <c r="D8" s="23">
        <v>50000</v>
      </c>
      <c r="E8" s="2" t="s">
        <v>13</v>
      </c>
      <c r="F8" s="63" t="s">
        <v>10</v>
      </c>
      <c r="G8" s="59" t="s">
        <v>196</v>
      </c>
      <c r="H8" s="55" t="s">
        <v>12</v>
      </c>
      <c r="I8" s="1" t="s">
        <v>8</v>
      </c>
    </row>
    <row r="9" spans="1:9" x14ac:dyDescent="0.25">
      <c r="A9" s="1" t="s">
        <v>94</v>
      </c>
      <c r="B9" s="3" t="s">
        <v>14</v>
      </c>
      <c r="C9" s="3" t="s">
        <v>293</v>
      </c>
      <c r="D9" s="23">
        <v>60000</v>
      </c>
      <c r="E9" s="2" t="s">
        <v>13</v>
      </c>
      <c r="F9" s="63" t="s">
        <v>10</v>
      </c>
      <c r="G9" s="59" t="s">
        <v>196</v>
      </c>
      <c r="H9" s="55" t="s">
        <v>12</v>
      </c>
      <c r="I9" s="1" t="s">
        <v>14</v>
      </c>
    </row>
    <row r="10" spans="1:9" x14ac:dyDescent="0.25">
      <c r="A10" s="1" t="s">
        <v>94</v>
      </c>
      <c r="B10" s="3" t="s">
        <v>14</v>
      </c>
      <c r="C10" s="3" t="s">
        <v>216</v>
      </c>
      <c r="D10" s="23">
        <v>40000</v>
      </c>
      <c r="E10" s="2" t="s">
        <v>13</v>
      </c>
      <c r="F10" s="63" t="s">
        <v>10</v>
      </c>
      <c r="G10" s="59" t="s">
        <v>196</v>
      </c>
      <c r="H10" s="55" t="s">
        <v>12</v>
      </c>
      <c r="I10" s="1" t="s">
        <v>14</v>
      </c>
    </row>
    <row r="11" spans="1:9" x14ac:dyDescent="0.25">
      <c r="A11" s="1" t="s">
        <v>94</v>
      </c>
      <c r="B11" s="3" t="s">
        <v>8</v>
      </c>
      <c r="C11" s="3" t="s">
        <v>287</v>
      </c>
      <c r="D11" s="23">
        <v>100000</v>
      </c>
      <c r="E11" s="2" t="s">
        <v>13</v>
      </c>
      <c r="F11" s="63" t="s">
        <v>10</v>
      </c>
      <c r="G11" s="59" t="s">
        <v>196</v>
      </c>
      <c r="H11" s="55" t="s">
        <v>12</v>
      </c>
      <c r="I11" s="1" t="s">
        <v>8</v>
      </c>
    </row>
    <row r="12" spans="1:9" x14ac:dyDescent="0.25">
      <c r="A12" s="1" t="s">
        <v>94</v>
      </c>
      <c r="B12" s="3" t="s">
        <v>130</v>
      </c>
      <c r="C12" s="3" t="s">
        <v>217</v>
      </c>
      <c r="D12" s="23">
        <v>25196</v>
      </c>
      <c r="E12" s="2" t="s">
        <v>21</v>
      </c>
      <c r="F12" s="63" t="s">
        <v>10</v>
      </c>
      <c r="G12" s="59" t="s">
        <v>204</v>
      </c>
      <c r="H12" s="55" t="s">
        <v>12</v>
      </c>
      <c r="I12" s="1" t="s">
        <v>30</v>
      </c>
    </row>
    <row r="13" spans="1:9" x14ac:dyDescent="0.25">
      <c r="A13" s="1" t="s">
        <v>94</v>
      </c>
      <c r="B13" s="3" t="s">
        <v>14</v>
      </c>
      <c r="C13" s="3" t="s">
        <v>218</v>
      </c>
      <c r="D13" s="23">
        <v>125000</v>
      </c>
      <c r="E13" s="2" t="s">
        <v>13</v>
      </c>
      <c r="F13" s="63" t="s">
        <v>10</v>
      </c>
      <c r="G13" s="59" t="s">
        <v>196</v>
      </c>
      <c r="H13" s="55" t="s">
        <v>12</v>
      </c>
      <c r="I13" s="1" t="s">
        <v>14</v>
      </c>
    </row>
    <row r="14" spans="1:9" x14ac:dyDescent="0.25">
      <c r="A14" s="1" t="s">
        <v>94</v>
      </c>
      <c r="B14" s="3" t="s">
        <v>63</v>
      </c>
      <c r="C14" s="3" t="s">
        <v>219</v>
      </c>
      <c r="D14" s="23">
        <v>595734</v>
      </c>
      <c r="E14" s="2" t="s">
        <v>9</v>
      </c>
      <c r="F14" s="63" t="s">
        <v>16</v>
      </c>
      <c r="G14" s="59" t="s">
        <v>196</v>
      </c>
      <c r="H14" s="55" t="s">
        <v>19</v>
      </c>
      <c r="I14" s="1" t="s">
        <v>14</v>
      </c>
    </row>
    <row r="15" spans="1:9" x14ac:dyDescent="0.25">
      <c r="A15" s="1" t="s">
        <v>94</v>
      </c>
      <c r="B15" s="3" t="s">
        <v>62</v>
      </c>
      <c r="C15" s="3" t="s">
        <v>220</v>
      </c>
      <c r="D15" s="23">
        <v>50000</v>
      </c>
      <c r="E15" s="2" t="s">
        <v>21</v>
      </c>
      <c r="F15" s="63" t="s">
        <v>16</v>
      </c>
      <c r="G15" s="59" t="s">
        <v>209</v>
      </c>
      <c r="H15" s="55" t="s">
        <v>19</v>
      </c>
      <c r="I15" s="1" t="s">
        <v>30</v>
      </c>
    </row>
    <row r="16" spans="1:9" x14ac:dyDescent="0.25">
      <c r="A16" s="1" t="s">
        <v>94</v>
      </c>
      <c r="B16" s="3" t="s">
        <v>129</v>
      </c>
      <c r="C16" s="3" t="s">
        <v>221</v>
      </c>
      <c r="D16" s="23">
        <v>25136</v>
      </c>
      <c r="E16" s="2" t="s">
        <v>21</v>
      </c>
      <c r="F16" s="63" t="s">
        <v>10</v>
      </c>
      <c r="G16" s="59" t="s">
        <v>204</v>
      </c>
      <c r="H16" s="55" t="s">
        <v>148</v>
      </c>
      <c r="I16" s="1" t="s">
        <v>14</v>
      </c>
    </row>
    <row r="17" spans="1:9" x14ac:dyDescent="0.25">
      <c r="A17" s="1" t="s">
        <v>94</v>
      </c>
      <c r="B17" s="3" t="s">
        <v>161</v>
      </c>
      <c r="C17" s="3" t="s">
        <v>222</v>
      </c>
      <c r="D17" s="23">
        <v>55000</v>
      </c>
      <c r="E17" s="2" t="s">
        <v>21</v>
      </c>
      <c r="F17" s="63" t="s">
        <v>16</v>
      </c>
      <c r="G17" s="59" t="s">
        <v>204</v>
      </c>
      <c r="H17" s="55" t="s">
        <v>126</v>
      </c>
      <c r="I17" s="1" t="s">
        <v>30</v>
      </c>
    </row>
    <row r="18" spans="1:9" x14ac:dyDescent="0.25">
      <c r="A18" s="1" t="s">
        <v>94</v>
      </c>
      <c r="B18" s="3" t="s">
        <v>14</v>
      </c>
      <c r="C18" s="3" t="s">
        <v>223</v>
      </c>
      <c r="D18" s="23">
        <v>30000</v>
      </c>
      <c r="E18" s="2" t="s">
        <v>13</v>
      </c>
      <c r="F18" s="63" t="s">
        <v>10</v>
      </c>
      <c r="G18" s="59" t="s">
        <v>196</v>
      </c>
      <c r="H18" s="55" t="s">
        <v>12</v>
      </c>
      <c r="I18" s="1" t="s">
        <v>14</v>
      </c>
    </row>
    <row r="19" spans="1:9" x14ac:dyDescent="0.25">
      <c r="A19" s="1" t="s">
        <v>94</v>
      </c>
      <c r="B19" s="3" t="s">
        <v>14</v>
      </c>
      <c r="C19" s="3" t="s">
        <v>225</v>
      </c>
      <c r="D19" s="23">
        <v>563000</v>
      </c>
      <c r="E19" s="2" t="s">
        <v>9</v>
      </c>
      <c r="F19" s="63" t="s">
        <v>16</v>
      </c>
      <c r="G19" s="59" t="s">
        <v>196</v>
      </c>
      <c r="H19" s="55" t="s">
        <v>185</v>
      </c>
      <c r="I19" s="1" t="s">
        <v>14</v>
      </c>
    </row>
    <row r="20" spans="1:9" x14ac:dyDescent="0.25">
      <c r="A20" s="1" t="s">
        <v>94</v>
      </c>
      <c r="B20" s="3" t="s">
        <v>147</v>
      </c>
      <c r="C20" s="3" t="s">
        <v>226</v>
      </c>
      <c r="D20" s="23">
        <v>60000</v>
      </c>
      <c r="E20" s="2" t="s">
        <v>13</v>
      </c>
      <c r="F20" s="63" t="s">
        <v>10</v>
      </c>
      <c r="G20" s="59" t="s">
        <v>196</v>
      </c>
      <c r="H20" s="55" t="s">
        <v>12</v>
      </c>
      <c r="I20" s="1" t="s">
        <v>30</v>
      </c>
    </row>
    <row r="21" spans="1:9" x14ac:dyDescent="0.25">
      <c r="A21" s="1" t="s">
        <v>94</v>
      </c>
      <c r="B21" s="3" t="s">
        <v>131</v>
      </c>
      <c r="C21" s="3" t="s">
        <v>224</v>
      </c>
      <c r="D21" s="23">
        <v>415217</v>
      </c>
      <c r="E21" s="2" t="s">
        <v>9</v>
      </c>
      <c r="F21" s="63" t="s">
        <v>10</v>
      </c>
      <c r="G21" s="59" t="s">
        <v>196</v>
      </c>
      <c r="H21" s="55" t="s">
        <v>12</v>
      </c>
      <c r="I21" s="1" t="s">
        <v>131</v>
      </c>
    </row>
    <row r="22" spans="1:9" x14ac:dyDescent="0.25">
      <c r="A22" s="1" t="s">
        <v>94</v>
      </c>
      <c r="B22" s="3" t="s">
        <v>66</v>
      </c>
      <c r="C22" s="3" t="s">
        <v>227</v>
      </c>
      <c r="D22" s="23">
        <v>300000</v>
      </c>
      <c r="E22" s="2" t="s">
        <v>9</v>
      </c>
      <c r="F22" s="63" t="s">
        <v>16</v>
      </c>
      <c r="G22" s="59" t="s">
        <v>196</v>
      </c>
      <c r="H22" s="55" t="s">
        <v>19</v>
      </c>
      <c r="I22" s="1" t="s">
        <v>14</v>
      </c>
    </row>
    <row r="23" spans="1:9" x14ac:dyDescent="0.25">
      <c r="A23" s="1" t="s">
        <v>94</v>
      </c>
      <c r="B23" s="3" t="s">
        <v>32</v>
      </c>
      <c r="C23" s="3" t="s">
        <v>228</v>
      </c>
      <c r="D23" s="23">
        <v>240000</v>
      </c>
      <c r="E23" s="2" t="s">
        <v>9</v>
      </c>
      <c r="F23" s="63" t="s">
        <v>16</v>
      </c>
      <c r="G23" s="59" t="s">
        <v>196</v>
      </c>
      <c r="H23" s="55" t="s">
        <v>19</v>
      </c>
      <c r="I23" s="1" t="s">
        <v>14</v>
      </c>
    </row>
    <row r="24" spans="1:9" x14ac:dyDescent="0.25">
      <c r="A24" s="1" t="s">
        <v>94</v>
      </c>
      <c r="B24" s="3" t="s">
        <v>62</v>
      </c>
      <c r="C24" s="3" t="s">
        <v>229</v>
      </c>
      <c r="D24" s="23">
        <v>50063</v>
      </c>
      <c r="E24" s="2" t="s">
        <v>21</v>
      </c>
      <c r="F24" s="63" t="s">
        <v>16</v>
      </c>
      <c r="G24" s="59" t="s">
        <v>209</v>
      </c>
      <c r="H24" s="55" t="s">
        <v>136</v>
      </c>
      <c r="I24" s="1" t="s">
        <v>30</v>
      </c>
    </row>
    <row r="25" spans="1:9" x14ac:dyDescent="0.25">
      <c r="A25" s="1" t="s">
        <v>94</v>
      </c>
      <c r="B25" s="3" t="s">
        <v>8</v>
      </c>
      <c r="C25" s="3" t="s">
        <v>230</v>
      </c>
      <c r="D25" s="23">
        <v>188000</v>
      </c>
      <c r="E25" s="2" t="s">
        <v>9</v>
      </c>
      <c r="F25" s="63" t="s">
        <v>16</v>
      </c>
      <c r="G25" s="79" t="s">
        <v>196</v>
      </c>
      <c r="H25" s="112" t="s">
        <v>12</v>
      </c>
      <c r="I25" s="1" t="s">
        <v>8</v>
      </c>
    </row>
    <row r="26" spans="1:9" x14ac:dyDescent="0.25">
      <c r="A26" s="1" t="s">
        <v>94</v>
      </c>
      <c r="B26" s="3" t="s">
        <v>8</v>
      </c>
      <c r="C26" s="3" t="s">
        <v>353</v>
      </c>
      <c r="D26" s="23">
        <v>272000</v>
      </c>
      <c r="E26" s="2" t="s">
        <v>9</v>
      </c>
      <c r="F26" s="63" t="s">
        <v>16</v>
      </c>
      <c r="G26" s="79" t="s">
        <v>196</v>
      </c>
      <c r="H26" s="65" t="s">
        <v>12</v>
      </c>
      <c r="I26" s="1" t="s">
        <v>8</v>
      </c>
    </row>
    <row r="27" spans="1:9" x14ac:dyDescent="0.25">
      <c r="A27" s="1" t="s">
        <v>94</v>
      </c>
      <c r="B27" s="3" t="s">
        <v>118</v>
      </c>
      <c r="C27" s="3" t="s">
        <v>233</v>
      </c>
      <c r="D27" s="23">
        <v>408000</v>
      </c>
      <c r="E27" s="2" t="s">
        <v>9</v>
      </c>
      <c r="F27" s="63" t="s">
        <v>16</v>
      </c>
      <c r="G27" s="79" t="s">
        <v>204</v>
      </c>
      <c r="H27" s="55" t="s">
        <v>19</v>
      </c>
      <c r="I27" s="1" t="s">
        <v>30</v>
      </c>
    </row>
    <row r="28" spans="1:9" x14ac:dyDescent="0.25">
      <c r="A28" s="1" t="s">
        <v>94</v>
      </c>
      <c r="B28" s="3" t="s">
        <v>8</v>
      </c>
      <c r="C28" s="3" t="s">
        <v>234</v>
      </c>
      <c r="D28" s="23">
        <v>24000</v>
      </c>
      <c r="E28" s="2" t="s">
        <v>13</v>
      </c>
      <c r="F28" s="63" t="s">
        <v>10</v>
      </c>
      <c r="G28" s="79" t="s">
        <v>198</v>
      </c>
      <c r="H28" s="55" t="s">
        <v>12</v>
      </c>
      <c r="I28" s="1" t="s">
        <v>8</v>
      </c>
    </row>
    <row r="29" spans="1:9" x14ac:dyDescent="0.25">
      <c r="A29" s="1" t="s">
        <v>94</v>
      </c>
      <c r="B29" s="3" t="s">
        <v>130</v>
      </c>
      <c r="C29" s="3" t="s">
        <v>235</v>
      </c>
      <c r="D29" s="23">
        <v>214098</v>
      </c>
      <c r="E29" s="23" t="s">
        <v>21</v>
      </c>
      <c r="F29" s="63" t="s">
        <v>10</v>
      </c>
      <c r="G29" s="79" t="s">
        <v>204</v>
      </c>
      <c r="H29" s="65" t="s">
        <v>148</v>
      </c>
      <c r="I29" s="1" t="s">
        <v>30</v>
      </c>
    </row>
    <row r="30" spans="1:9" x14ac:dyDescent="0.25">
      <c r="A30" s="1" t="s">
        <v>94</v>
      </c>
      <c r="B30" s="3" t="s">
        <v>67</v>
      </c>
      <c r="C30" s="3" t="s">
        <v>236</v>
      </c>
      <c r="D30" s="23">
        <v>692880</v>
      </c>
      <c r="E30" s="23" t="s">
        <v>21</v>
      </c>
      <c r="F30" s="63" t="s">
        <v>16</v>
      </c>
      <c r="G30" s="79" t="s">
        <v>209</v>
      </c>
      <c r="H30" s="65" t="s">
        <v>126</v>
      </c>
      <c r="I30" s="1" t="s">
        <v>30</v>
      </c>
    </row>
    <row r="31" spans="1:9" x14ac:dyDescent="0.25">
      <c r="A31" s="1" t="s">
        <v>94</v>
      </c>
      <c r="B31" s="3" t="s">
        <v>69</v>
      </c>
      <c r="C31" s="3" t="s">
        <v>237</v>
      </c>
      <c r="D31" s="23">
        <v>119400</v>
      </c>
      <c r="E31" s="23" t="s">
        <v>21</v>
      </c>
      <c r="F31" s="63" t="s">
        <v>10</v>
      </c>
      <c r="G31" s="79" t="s">
        <v>204</v>
      </c>
      <c r="H31" s="65" t="s">
        <v>148</v>
      </c>
      <c r="I31" s="1" t="s">
        <v>14</v>
      </c>
    </row>
    <row r="32" spans="1:9" x14ac:dyDescent="0.25">
      <c r="A32" s="1" t="s">
        <v>94</v>
      </c>
      <c r="B32" s="3" t="s">
        <v>14</v>
      </c>
      <c r="C32" s="3" t="s">
        <v>238</v>
      </c>
      <c r="D32" s="23">
        <v>350000</v>
      </c>
      <c r="E32" s="23" t="s">
        <v>13</v>
      </c>
      <c r="F32" s="63" t="s">
        <v>10</v>
      </c>
      <c r="G32" s="79" t="s">
        <v>196</v>
      </c>
      <c r="H32" s="65" t="s">
        <v>12</v>
      </c>
      <c r="I32" s="1" t="s">
        <v>14</v>
      </c>
    </row>
    <row r="33" spans="1:9" x14ac:dyDescent="0.25">
      <c r="A33" s="1" t="s">
        <v>94</v>
      </c>
      <c r="B33" s="3" t="s">
        <v>129</v>
      </c>
      <c r="C33" s="3" t="s">
        <v>239</v>
      </c>
      <c r="D33" s="23">
        <v>610752</v>
      </c>
      <c r="E33" s="23" t="s">
        <v>21</v>
      </c>
      <c r="F33" s="63" t="s">
        <v>10</v>
      </c>
      <c r="G33" s="79" t="s">
        <v>204</v>
      </c>
      <c r="H33" s="65" t="s">
        <v>148</v>
      </c>
      <c r="I33" s="1" t="s">
        <v>14</v>
      </c>
    </row>
    <row r="34" spans="1:9" x14ac:dyDescent="0.25">
      <c r="A34" s="1" t="s">
        <v>94</v>
      </c>
      <c r="B34" s="3" t="s">
        <v>8</v>
      </c>
      <c r="C34" s="3" t="s">
        <v>230</v>
      </c>
      <c r="D34" s="23">
        <v>50000</v>
      </c>
      <c r="E34" s="23" t="s">
        <v>13</v>
      </c>
      <c r="F34" s="63" t="s">
        <v>10</v>
      </c>
      <c r="G34" s="3" t="s">
        <v>196</v>
      </c>
      <c r="H34" s="65" t="s">
        <v>12</v>
      </c>
      <c r="I34" s="1" t="s">
        <v>8</v>
      </c>
    </row>
    <row r="35" spans="1:9" x14ac:dyDescent="0.25">
      <c r="A35" s="1" t="s">
        <v>94</v>
      </c>
      <c r="B35" s="3" t="s">
        <v>129</v>
      </c>
      <c r="C35" s="3" t="s">
        <v>240</v>
      </c>
      <c r="D35" s="23">
        <v>50000</v>
      </c>
      <c r="E35" s="23" t="s">
        <v>21</v>
      </c>
      <c r="F35" s="63" t="s">
        <v>16</v>
      </c>
      <c r="G35" s="79" t="s">
        <v>204</v>
      </c>
      <c r="H35" s="65" t="s">
        <v>19</v>
      </c>
      <c r="I35" s="1" t="s">
        <v>14</v>
      </c>
    </row>
    <row r="36" spans="1:9" x14ac:dyDescent="0.25">
      <c r="A36" s="1" t="s">
        <v>94</v>
      </c>
      <c r="B36" s="3" t="s">
        <v>130</v>
      </c>
      <c r="C36" s="3" t="s">
        <v>241</v>
      </c>
      <c r="D36" s="23">
        <v>207000</v>
      </c>
      <c r="E36" s="23" t="s">
        <v>9</v>
      </c>
      <c r="F36" s="63" t="s">
        <v>16</v>
      </c>
      <c r="G36" s="79" t="s">
        <v>205</v>
      </c>
      <c r="H36" s="65" t="s">
        <v>185</v>
      </c>
      <c r="I36" s="1" t="s">
        <v>14</v>
      </c>
    </row>
    <row r="37" spans="1:9" x14ac:dyDescent="0.25">
      <c r="A37" s="1" t="s">
        <v>94</v>
      </c>
      <c r="B37" s="3" t="s">
        <v>161</v>
      </c>
      <c r="C37" s="3" t="s">
        <v>242</v>
      </c>
      <c r="D37" s="23">
        <v>544500</v>
      </c>
      <c r="E37" s="23" t="s">
        <v>9</v>
      </c>
      <c r="F37" s="63" t="s">
        <v>16</v>
      </c>
      <c r="G37" s="79" t="s">
        <v>205</v>
      </c>
      <c r="H37" s="65" t="s">
        <v>19</v>
      </c>
      <c r="I37" s="1" t="s">
        <v>30</v>
      </c>
    </row>
    <row r="38" spans="1:9" x14ac:dyDescent="0.25">
      <c r="A38" s="1" t="s">
        <v>94</v>
      </c>
      <c r="B38" s="3" t="s">
        <v>208</v>
      </c>
      <c r="C38" s="3" t="s">
        <v>243</v>
      </c>
      <c r="D38" s="23">
        <v>288000</v>
      </c>
      <c r="E38" s="23" t="s">
        <v>9</v>
      </c>
      <c r="F38" s="63" t="s">
        <v>16</v>
      </c>
      <c r="G38" s="79" t="s">
        <v>196</v>
      </c>
      <c r="H38" s="55" t="s">
        <v>132</v>
      </c>
      <c r="I38" s="1" t="s">
        <v>14</v>
      </c>
    </row>
    <row r="39" spans="1:9" x14ac:dyDescent="0.25">
      <c r="A39" s="1" t="s">
        <v>94</v>
      </c>
      <c r="B39" s="3" t="s">
        <v>213</v>
      </c>
      <c r="C39" s="3" t="s">
        <v>244</v>
      </c>
      <c r="D39" s="23">
        <v>160000</v>
      </c>
      <c r="E39" s="23" t="s">
        <v>9</v>
      </c>
      <c r="F39" s="63" t="s">
        <v>16</v>
      </c>
      <c r="G39" s="79" t="s">
        <v>196</v>
      </c>
      <c r="H39" s="65" t="s">
        <v>19</v>
      </c>
      <c r="I39" s="1" t="s">
        <v>14</v>
      </c>
    </row>
    <row r="40" spans="1:9" x14ac:dyDescent="0.25">
      <c r="A40" s="1" t="s">
        <v>94</v>
      </c>
      <c r="B40" s="1" t="s">
        <v>60</v>
      </c>
      <c r="C40" s="1" t="s">
        <v>245</v>
      </c>
      <c r="D40" s="116">
        <v>565000</v>
      </c>
      <c r="E40" s="56" t="s">
        <v>9</v>
      </c>
      <c r="F40" s="47" t="s">
        <v>16</v>
      </c>
      <c r="G40" s="117" t="s">
        <v>196</v>
      </c>
      <c r="H40" s="49" t="s">
        <v>126</v>
      </c>
      <c r="I40" s="1" t="s">
        <v>14</v>
      </c>
    </row>
    <row r="41" spans="1:9" x14ac:dyDescent="0.25">
      <c r="A41" s="1" t="s">
        <v>94</v>
      </c>
      <c r="B41" s="3" t="s">
        <v>60</v>
      </c>
      <c r="C41" s="3" t="s">
        <v>246</v>
      </c>
      <c r="D41" s="23">
        <v>368000</v>
      </c>
      <c r="E41" s="23" t="s">
        <v>9</v>
      </c>
      <c r="F41" s="63" t="s">
        <v>16</v>
      </c>
      <c r="G41" s="79" t="s">
        <v>196</v>
      </c>
      <c r="H41" s="65" t="s">
        <v>19</v>
      </c>
      <c r="I41" s="1" t="s">
        <v>14</v>
      </c>
    </row>
    <row r="42" spans="1:9" x14ac:dyDescent="0.25">
      <c r="A42" s="1" t="s">
        <v>94</v>
      </c>
      <c r="B42" s="3" t="s">
        <v>118</v>
      </c>
      <c r="C42" s="3" t="s">
        <v>247</v>
      </c>
      <c r="D42" s="23">
        <v>1144000</v>
      </c>
      <c r="E42" s="23" t="s">
        <v>9</v>
      </c>
      <c r="F42" s="63" t="s">
        <v>16</v>
      </c>
      <c r="G42" s="79" t="s">
        <v>196</v>
      </c>
      <c r="H42" s="62" t="s">
        <v>126</v>
      </c>
      <c r="I42" s="1" t="s">
        <v>30</v>
      </c>
    </row>
    <row r="43" spans="1:9" x14ac:dyDescent="0.25">
      <c r="A43" s="1" t="s">
        <v>94</v>
      </c>
      <c r="B43" s="3" t="s">
        <v>60</v>
      </c>
      <c r="C43" s="3" t="s">
        <v>248</v>
      </c>
      <c r="D43" s="23">
        <v>183000</v>
      </c>
      <c r="E43" s="23" t="s">
        <v>9</v>
      </c>
      <c r="F43" s="63" t="s">
        <v>16</v>
      </c>
      <c r="G43" s="79" t="s">
        <v>196</v>
      </c>
      <c r="H43" s="65" t="s">
        <v>19</v>
      </c>
      <c r="I43" s="1" t="s">
        <v>14</v>
      </c>
    </row>
    <row r="44" spans="1:9" x14ac:dyDescent="0.25">
      <c r="A44" s="1" t="s">
        <v>94</v>
      </c>
      <c r="B44" s="3" t="s">
        <v>173</v>
      </c>
      <c r="C44" s="3" t="s">
        <v>202</v>
      </c>
      <c r="D44" s="23">
        <v>1265000</v>
      </c>
      <c r="E44" s="23" t="s">
        <v>9</v>
      </c>
      <c r="F44" s="63" t="s">
        <v>16</v>
      </c>
      <c r="G44" s="65" t="s">
        <v>203</v>
      </c>
      <c r="H44" s="66" t="s">
        <v>126</v>
      </c>
      <c r="I44" s="1" t="s">
        <v>30</v>
      </c>
    </row>
    <row r="45" spans="1:9" x14ac:dyDescent="0.25">
      <c r="A45" s="1" t="s">
        <v>94</v>
      </c>
      <c r="B45" s="3" t="s">
        <v>129</v>
      </c>
      <c r="C45" s="3" t="s">
        <v>250</v>
      </c>
      <c r="D45" s="23">
        <v>315310</v>
      </c>
      <c r="E45" s="23" t="s">
        <v>21</v>
      </c>
      <c r="F45" s="63" t="s">
        <v>10</v>
      </c>
      <c r="G45" s="65" t="s">
        <v>204</v>
      </c>
      <c r="H45" s="53" t="s">
        <v>148</v>
      </c>
      <c r="I45" s="1" t="s">
        <v>14</v>
      </c>
    </row>
    <row r="46" spans="1:9" x14ac:dyDescent="0.25">
      <c r="A46" s="1" t="s">
        <v>94</v>
      </c>
      <c r="B46" s="3" t="s">
        <v>161</v>
      </c>
      <c r="C46" s="3" t="s">
        <v>251</v>
      </c>
      <c r="D46" s="23">
        <v>500000</v>
      </c>
      <c r="E46" s="23" t="s">
        <v>9</v>
      </c>
      <c r="F46" s="63" t="s">
        <v>16</v>
      </c>
      <c r="G46" s="65" t="s">
        <v>198</v>
      </c>
      <c r="H46" s="53" t="s">
        <v>148</v>
      </c>
      <c r="I46" s="1" t="s">
        <v>30</v>
      </c>
    </row>
    <row r="47" spans="1:9" x14ac:dyDescent="0.25">
      <c r="A47" s="1" t="s">
        <v>94</v>
      </c>
      <c r="B47" s="3" t="s">
        <v>67</v>
      </c>
      <c r="C47" s="3" t="s">
        <v>252</v>
      </c>
      <c r="D47" s="23">
        <v>1248000</v>
      </c>
      <c r="E47" s="23" t="s">
        <v>9</v>
      </c>
      <c r="F47" s="63" t="s">
        <v>16</v>
      </c>
      <c r="G47" s="65" t="s">
        <v>207</v>
      </c>
      <c r="H47" s="53" t="s">
        <v>19</v>
      </c>
      <c r="I47" s="1" t="s">
        <v>30</v>
      </c>
    </row>
    <row r="48" spans="1:9" x14ac:dyDescent="0.25">
      <c r="A48" s="1" t="s">
        <v>94</v>
      </c>
      <c r="B48" s="3" t="s">
        <v>8</v>
      </c>
      <c r="C48" s="3" t="s">
        <v>253</v>
      </c>
      <c r="D48" s="23">
        <v>5169547</v>
      </c>
      <c r="E48" s="23" t="s">
        <v>9</v>
      </c>
      <c r="F48" s="63" t="s">
        <v>10</v>
      </c>
      <c r="G48" s="65" t="s">
        <v>196</v>
      </c>
      <c r="H48" s="53" t="s">
        <v>12</v>
      </c>
      <c r="I48" s="1" t="s">
        <v>8</v>
      </c>
    </row>
    <row r="49" spans="1:9" x14ac:dyDescent="0.25">
      <c r="A49" s="1" t="s">
        <v>94</v>
      </c>
      <c r="B49" s="3" t="s">
        <v>214</v>
      </c>
      <c r="C49" s="3" t="s">
        <v>254</v>
      </c>
      <c r="D49" s="23">
        <v>250000</v>
      </c>
      <c r="E49" s="23" t="s">
        <v>9</v>
      </c>
      <c r="F49" s="63" t="s">
        <v>16</v>
      </c>
      <c r="G49" s="65" t="s">
        <v>255</v>
      </c>
      <c r="H49" s="53" t="s">
        <v>19</v>
      </c>
      <c r="I49" s="1" t="s">
        <v>14</v>
      </c>
    </row>
    <row r="50" spans="1:9" x14ac:dyDescent="0.25">
      <c r="A50" s="1" t="s">
        <v>94</v>
      </c>
      <c r="B50" s="3" t="s">
        <v>130</v>
      </c>
      <c r="C50" s="3" t="s">
        <v>256</v>
      </c>
      <c r="D50" s="23">
        <v>450000</v>
      </c>
      <c r="E50" s="23" t="s">
        <v>9</v>
      </c>
      <c r="F50" s="63" t="s">
        <v>16</v>
      </c>
      <c r="G50" s="65" t="s">
        <v>196</v>
      </c>
      <c r="H50" s="53" t="s">
        <v>19</v>
      </c>
      <c r="I50" s="1" t="s">
        <v>30</v>
      </c>
    </row>
    <row r="51" spans="1:9" x14ac:dyDescent="0.25">
      <c r="A51" s="1" t="s">
        <v>94</v>
      </c>
      <c r="B51" s="3" t="s">
        <v>67</v>
      </c>
      <c r="C51" s="3" t="s">
        <v>257</v>
      </c>
      <c r="D51" s="23">
        <v>260000</v>
      </c>
      <c r="E51" s="23" t="s">
        <v>9</v>
      </c>
      <c r="F51" s="63" t="s">
        <v>16</v>
      </c>
      <c r="G51" s="65" t="s">
        <v>196</v>
      </c>
      <c r="H51" s="53" t="s">
        <v>19</v>
      </c>
      <c r="I51" s="1" t="s">
        <v>30</v>
      </c>
    </row>
    <row r="52" spans="1:9" x14ac:dyDescent="0.25">
      <c r="A52" s="1" t="s">
        <v>94</v>
      </c>
      <c r="B52" s="3" t="s">
        <v>32</v>
      </c>
      <c r="C52" s="3" t="s">
        <v>258</v>
      </c>
      <c r="D52" s="23">
        <v>360000</v>
      </c>
      <c r="E52" s="23" t="s">
        <v>9</v>
      </c>
      <c r="F52" s="63" t="s">
        <v>16</v>
      </c>
      <c r="G52" s="2" t="s">
        <v>196</v>
      </c>
      <c r="H52" s="59" t="s">
        <v>132</v>
      </c>
      <c r="I52" s="1" t="s">
        <v>14</v>
      </c>
    </row>
    <row r="53" spans="1:9" x14ac:dyDescent="0.25">
      <c r="A53" s="1" t="s">
        <v>94</v>
      </c>
      <c r="B53" s="3" t="s">
        <v>14</v>
      </c>
      <c r="C53" s="3" t="s">
        <v>216</v>
      </c>
      <c r="D53" s="23">
        <v>50000</v>
      </c>
      <c r="E53" s="23" t="s">
        <v>13</v>
      </c>
      <c r="F53" s="63" t="s">
        <v>10</v>
      </c>
      <c r="G53" s="2" t="s">
        <v>196</v>
      </c>
      <c r="H53" s="59" t="s">
        <v>12</v>
      </c>
      <c r="I53" s="1" t="s">
        <v>14</v>
      </c>
    </row>
    <row r="54" spans="1:9" x14ac:dyDescent="0.25">
      <c r="A54" s="1" t="s">
        <v>94</v>
      </c>
      <c r="B54" s="3" t="s">
        <v>213</v>
      </c>
      <c r="C54" s="3" t="s">
        <v>259</v>
      </c>
      <c r="D54" s="23">
        <v>260000</v>
      </c>
      <c r="E54" s="23" t="s">
        <v>9</v>
      </c>
      <c r="F54" s="63" t="s">
        <v>16</v>
      </c>
      <c r="G54" s="2" t="s">
        <v>196</v>
      </c>
      <c r="H54" s="59" t="s">
        <v>19</v>
      </c>
      <c r="I54" s="1" t="s">
        <v>14</v>
      </c>
    </row>
    <row r="55" spans="1:9" x14ac:dyDescent="0.25">
      <c r="A55" s="1" t="s">
        <v>94</v>
      </c>
      <c r="B55" s="3" t="s">
        <v>8</v>
      </c>
      <c r="C55" s="3" t="s">
        <v>215</v>
      </c>
      <c r="D55" s="23">
        <v>60000</v>
      </c>
      <c r="E55" s="23" t="s">
        <v>13</v>
      </c>
      <c r="F55" s="63" t="s">
        <v>10</v>
      </c>
      <c r="G55" s="2" t="s">
        <v>196</v>
      </c>
      <c r="H55" s="59" t="s">
        <v>12</v>
      </c>
      <c r="I55" s="1" t="s">
        <v>8</v>
      </c>
    </row>
    <row r="56" spans="1:9" x14ac:dyDescent="0.25">
      <c r="A56" s="1" t="s">
        <v>94</v>
      </c>
      <c r="B56" s="3" t="s">
        <v>60</v>
      </c>
      <c r="C56" s="3" t="s">
        <v>206</v>
      </c>
      <c r="D56" s="23">
        <v>216000</v>
      </c>
      <c r="E56" s="23" t="s">
        <v>9</v>
      </c>
      <c r="F56" s="63" t="s">
        <v>16</v>
      </c>
      <c r="G56" s="2" t="s">
        <v>255</v>
      </c>
      <c r="H56" s="59" t="s">
        <v>18</v>
      </c>
      <c r="I56" s="1" t="s">
        <v>14</v>
      </c>
    </row>
    <row r="57" spans="1:9" x14ac:dyDescent="0.25">
      <c r="A57" s="1" t="s">
        <v>94</v>
      </c>
      <c r="B57" s="3" t="s">
        <v>32</v>
      </c>
      <c r="C57" s="3" t="s">
        <v>231</v>
      </c>
      <c r="D57" s="23">
        <v>152000</v>
      </c>
      <c r="E57" s="63" t="s">
        <v>9</v>
      </c>
      <c r="F57" s="2" t="s">
        <v>16</v>
      </c>
      <c r="G57" s="59" t="s">
        <v>232</v>
      </c>
      <c r="H57" s="1" t="s">
        <v>185</v>
      </c>
      <c r="I57" s="1" t="s">
        <v>14</v>
      </c>
    </row>
    <row r="58" spans="1:9" x14ac:dyDescent="0.25">
      <c r="A58" s="1" t="s">
        <v>94</v>
      </c>
      <c r="B58" s="3" t="s">
        <v>131</v>
      </c>
      <c r="C58" s="3" t="s">
        <v>260</v>
      </c>
      <c r="D58" s="23">
        <v>304688</v>
      </c>
      <c r="E58" s="63" t="s">
        <v>9</v>
      </c>
      <c r="F58" s="2" t="s">
        <v>10</v>
      </c>
      <c r="G58" s="59" t="s">
        <v>196</v>
      </c>
      <c r="H58" s="55" t="s">
        <v>12</v>
      </c>
      <c r="I58" s="1" t="s">
        <v>131</v>
      </c>
    </row>
    <row r="59" spans="1:9" x14ac:dyDescent="0.25">
      <c r="A59" s="1" t="s">
        <v>94</v>
      </c>
      <c r="B59" s="3" t="s">
        <v>63</v>
      </c>
      <c r="C59" s="3" t="s">
        <v>261</v>
      </c>
      <c r="D59" s="63">
        <v>144000</v>
      </c>
      <c r="E59" s="2" t="s">
        <v>9</v>
      </c>
      <c r="F59" s="59" t="s">
        <v>16</v>
      </c>
      <c r="G59" s="1" t="s">
        <v>196</v>
      </c>
      <c r="H59" s="56" t="s">
        <v>132</v>
      </c>
      <c r="I59" s="1" t="s">
        <v>14</v>
      </c>
    </row>
    <row r="60" spans="1:9" x14ac:dyDescent="0.25">
      <c r="A60" s="1" t="s">
        <v>94</v>
      </c>
      <c r="B60" s="3" t="s">
        <v>212</v>
      </c>
      <c r="C60" s="3" t="s">
        <v>262</v>
      </c>
      <c r="D60" s="23">
        <v>220000</v>
      </c>
      <c r="E60" s="63" t="s">
        <v>9</v>
      </c>
      <c r="F60" s="2" t="s">
        <v>16</v>
      </c>
      <c r="G60" s="59" t="s">
        <v>196</v>
      </c>
      <c r="H60" s="56" t="s">
        <v>185</v>
      </c>
      <c r="I60" s="1" t="s">
        <v>30</v>
      </c>
    </row>
    <row r="61" spans="1:9" x14ac:dyDescent="0.25">
      <c r="A61" s="1" t="s">
        <v>94</v>
      </c>
      <c r="B61" s="3" t="s">
        <v>32</v>
      </c>
      <c r="C61" s="3" t="s">
        <v>263</v>
      </c>
      <c r="D61" s="23">
        <v>400000</v>
      </c>
      <c r="E61" s="63" t="s">
        <v>9</v>
      </c>
      <c r="F61" s="74" t="s">
        <v>16</v>
      </c>
      <c r="G61" s="2" t="s">
        <v>196</v>
      </c>
      <c r="H61" s="118" t="s">
        <v>19</v>
      </c>
      <c r="I61" s="1" t="s">
        <v>14</v>
      </c>
    </row>
    <row r="62" spans="1:9" x14ac:dyDescent="0.25">
      <c r="A62" s="1" t="s">
        <v>94</v>
      </c>
      <c r="B62" s="3" t="s">
        <v>161</v>
      </c>
      <c r="C62" s="3" t="s">
        <v>265</v>
      </c>
      <c r="D62" s="23">
        <v>650000</v>
      </c>
      <c r="E62" s="63" t="s">
        <v>9</v>
      </c>
      <c r="F62" s="74" t="s">
        <v>16</v>
      </c>
      <c r="G62" s="2" t="s">
        <v>198</v>
      </c>
      <c r="H62" s="118" t="s">
        <v>18</v>
      </c>
      <c r="I62" s="1" t="s">
        <v>30</v>
      </c>
    </row>
    <row r="63" spans="1:9" x14ac:dyDescent="0.25">
      <c r="A63" s="1" t="s">
        <v>94</v>
      </c>
      <c r="B63" s="3" t="s">
        <v>214</v>
      </c>
      <c r="C63" s="3" t="s">
        <v>266</v>
      </c>
      <c r="D63" s="23">
        <v>125000</v>
      </c>
      <c r="E63" s="63" t="s">
        <v>9</v>
      </c>
      <c r="F63" s="75" t="s">
        <v>16</v>
      </c>
      <c r="G63" s="2" t="s">
        <v>196</v>
      </c>
      <c r="H63" s="118" t="s">
        <v>19</v>
      </c>
      <c r="I63" s="1" t="s">
        <v>14</v>
      </c>
    </row>
    <row r="64" spans="1:9" x14ac:dyDescent="0.25">
      <c r="A64" s="1" t="s">
        <v>94</v>
      </c>
      <c r="B64" s="3" t="s">
        <v>124</v>
      </c>
      <c r="C64" s="3" t="s">
        <v>267</v>
      </c>
      <c r="D64" s="23">
        <v>350000</v>
      </c>
      <c r="E64" s="63" t="s">
        <v>9</v>
      </c>
      <c r="F64" s="74" t="s">
        <v>16</v>
      </c>
      <c r="G64" s="76" t="s">
        <v>196</v>
      </c>
      <c r="H64" s="118" t="s">
        <v>136</v>
      </c>
      <c r="I64" s="1" t="s">
        <v>14</v>
      </c>
    </row>
    <row r="65" spans="1:9" x14ac:dyDescent="0.25">
      <c r="A65" s="1" t="s">
        <v>94</v>
      </c>
      <c r="B65" s="3" t="s">
        <v>131</v>
      </c>
      <c r="C65" s="3" t="s">
        <v>268</v>
      </c>
      <c r="D65" s="23">
        <v>1102228</v>
      </c>
      <c r="E65" s="63" t="s">
        <v>9</v>
      </c>
      <c r="F65" s="77" t="s">
        <v>10</v>
      </c>
      <c r="G65" s="76" t="s">
        <v>196</v>
      </c>
      <c r="H65" s="119" t="s">
        <v>12</v>
      </c>
      <c r="I65" s="1" t="s">
        <v>131</v>
      </c>
    </row>
    <row r="66" spans="1:9" x14ac:dyDescent="0.25">
      <c r="A66" s="1" t="s">
        <v>94</v>
      </c>
      <c r="B66" s="3" t="s">
        <v>214</v>
      </c>
      <c r="C66" s="3" t="s">
        <v>269</v>
      </c>
      <c r="D66" s="23">
        <v>260000</v>
      </c>
      <c r="E66" s="63" t="s">
        <v>9</v>
      </c>
      <c r="F66" s="76" t="s">
        <v>16</v>
      </c>
      <c r="G66" s="118" t="s">
        <v>207</v>
      </c>
      <c r="H66" s="118" t="s">
        <v>19</v>
      </c>
      <c r="I66" s="1" t="s">
        <v>14</v>
      </c>
    </row>
    <row r="67" spans="1:9" x14ac:dyDescent="0.25">
      <c r="A67" s="1" t="s">
        <v>94</v>
      </c>
      <c r="B67" s="3" t="s">
        <v>63</v>
      </c>
      <c r="C67" s="3" t="s">
        <v>270</v>
      </c>
      <c r="D67" s="23">
        <v>45000</v>
      </c>
      <c r="E67" s="63" t="s">
        <v>13</v>
      </c>
      <c r="F67" s="76" t="s">
        <v>10</v>
      </c>
      <c r="G67" s="118" t="s">
        <v>207</v>
      </c>
      <c r="H67" s="56" t="s">
        <v>12</v>
      </c>
      <c r="I67" s="1" t="s">
        <v>14</v>
      </c>
    </row>
    <row r="68" spans="1:9" x14ac:dyDescent="0.25">
      <c r="A68" s="1" t="s">
        <v>94</v>
      </c>
      <c r="B68" s="3" t="s">
        <v>63</v>
      </c>
      <c r="C68" s="3" t="s">
        <v>271</v>
      </c>
      <c r="D68" s="111">
        <v>224000</v>
      </c>
      <c r="E68" s="63" t="s">
        <v>9</v>
      </c>
      <c r="F68" s="60" t="s">
        <v>16</v>
      </c>
      <c r="G68" s="56" t="s">
        <v>207</v>
      </c>
      <c r="H68" s="56" t="s">
        <v>81</v>
      </c>
      <c r="I68" s="1" t="s">
        <v>14</v>
      </c>
    </row>
    <row r="69" spans="1:9" x14ac:dyDescent="0.25">
      <c r="A69" s="1" t="s">
        <v>94</v>
      </c>
      <c r="B69" s="3" t="s">
        <v>131</v>
      </c>
      <c r="C69" s="3" t="s">
        <v>272</v>
      </c>
      <c r="D69" s="111">
        <v>459865</v>
      </c>
      <c r="E69" s="63" t="s">
        <v>9</v>
      </c>
      <c r="F69" s="60" t="s">
        <v>10</v>
      </c>
      <c r="G69" s="56" t="s">
        <v>196</v>
      </c>
      <c r="H69" s="56" t="s">
        <v>12</v>
      </c>
      <c r="I69" s="1" t="s">
        <v>131</v>
      </c>
    </row>
    <row r="70" spans="1:9" x14ac:dyDescent="0.25">
      <c r="A70" s="1" t="s">
        <v>94</v>
      </c>
      <c r="B70" s="3" t="s">
        <v>173</v>
      </c>
      <c r="C70" s="3" t="s">
        <v>264</v>
      </c>
      <c r="D70" s="111">
        <v>1087000</v>
      </c>
      <c r="E70" s="63" t="s">
        <v>9</v>
      </c>
      <c r="F70" s="60" t="s">
        <v>16</v>
      </c>
      <c r="G70" s="56" t="s">
        <v>198</v>
      </c>
      <c r="H70" s="56" t="s">
        <v>81</v>
      </c>
      <c r="I70" s="1" t="s">
        <v>30</v>
      </c>
    </row>
    <row r="71" spans="1:9" x14ac:dyDescent="0.25">
      <c r="A71" s="1" t="s">
        <v>98</v>
      </c>
      <c r="B71" s="121" t="s">
        <v>30</v>
      </c>
      <c r="C71" s="3" t="s">
        <v>200</v>
      </c>
      <c r="D71" s="111">
        <v>30000</v>
      </c>
      <c r="E71" s="63" t="s">
        <v>13</v>
      </c>
      <c r="F71" s="54" t="s">
        <v>10</v>
      </c>
      <c r="G71" s="123" t="s">
        <v>196</v>
      </c>
      <c r="H71" s="56" t="s">
        <v>12</v>
      </c>
      <c r="I71" s="1" t="s">
        <v>30</v>
      </c>
    </row>
    <row r="72" spans="1:9" x14ac:dyDescent="0.25">
      <c r="A72" s="1" t="s">
        <v>98</v>
      </c>
      <c r="B72" s="3" t="s">
        <v>129</v>
      </c>
      <c r="C72" s="121" t="s">
        <v>273</v>
      </c>
      <c r="D72" s="23">
        <v>223204</v>
      </c>
      <c r="E72" s="54" t="s">
        <v>21</v>
      </c>
      <c r="F72" s="56" t="s">
        <v>10</v>
      </c>
      <c r="G72" s="123" t="s">
        <v>204</v>
      </c>
      <c r="H72" s="55" t="s">
        <v>12</v>
      </c>
      <c r="I72" s="1" t="s">
        <v>14</v>
      </c>
    </row>
    <row r="73" spans="1:9" x14ac:dyDescent="0.25">
      <c r="A73" s="1" t="s">
        <v>98</v>
      </c>
      <c r="B73" s="3" t="s">
        <v>63</v>
      </c>
      <c r="C73" s="121" t="s">
        <v>274</v>
      </c>
      <c r="D73" s="23">
        <v>1160000</v>
      </c>
      <c r="E73" s="54" t="s">
        <v>9</v>
      </c>
      <c r="F73" s="56" t="s">
        <v>16</v>
      </c>
      <c r="G73" s="123" t="s">
        <v>205</v>
      </c>
      <c r="H73" s="61" t="s">
        <v>81</v>
      </c>
      <c r="I73" s="1" t="s">
        <v>14</v>
      </c>
    </row>
    <row r="74" spans="1:9" x14ac:dyDescent="0.25">
      <c r="A74" s="1" t="s">
        <v>98</v>
      </c>
      <c r="B74" s="3" t="s">
        <v>14</v>
      </c>
      <c r="C74" s="121" t="s">
        <v>195</v>
      </c>
      <c r="D74" s="23">
        <v>450000</v>
      </c>
      <c r="E74" s="54" t="s">
        <v>13</v>
      </c>
      <c r="F74" s="56" t="s">
        <v>10</v>
      </c>
      <c r="G74" s="123" t="s">
        <v>196</v>
      </c>
      <c r="H74" s="61" t="s">
        <v>12</v>
      </c>
      <c r="I74" s="1" t="s">
        <v>14</v>
      </c>
    </row>
    <row r="75" spans="1:9" x14ac:dyDescent="0.25">
      <c r="A75" s="1" t="s">
        <v>98</v>
      </c>
      <c r="B75" s="3" t="s">
        <v>14</v>
      </c>
      <c r="C75" s="121" t="s">
        <v>275</v>
      </c>
      <c r="D75" s="23">
        <v>250000</v>
      </c>
      <c r="E75" s="54" t="s">
        <v>13</v>
      </c>
      <c r="F75" s="56" t="s">
        <v>10</v>
      </c>
      <c r="G75" s="123" t="s">
        <v>198</v>
      </c>
      <c r="H75" s="61" t="s">
        <v>12</v>
      </c>
      <c r="I75" s="1" t="s">
        <v>14</v>
      </c>
    </row>
    <row r="76" spans="1:9" x14ac:dyDescent="0.25">
      <c r="A76" s="1" t="s">
        <v>98</v>
      </c>
      <c r="B76" s="3" t="s">
        <v>213</v>
      </c>
      <c r="C76" s="121" t="s">
        <v>278</v>
      </c>
      <c r="D76" s="23">
        <v>235000</v>
      </c>
      <c r="E76" s="54" t="s">
        <v>9</v>
      </c>
      <c r="F76" s="56" t="s">
        <v>16</v>
      </c>
      <c r="G76" s="123" t="s">
        <v>196</v>
      </c>
      <c r="H76" s="61" t="s">
        <v>81</v>
      </c>
      <c r="I76" s="1" t="s">
        <v>14</v>
      </c>
    </row>
    <row r="77" spans="1:9" x14ac:dyDescent="0.25">
      <c r="A77" s="1" t="s">
        <v>98</v>
      </c>
      <c r="B77" s="3" t="s">
        <v>8</v>
      </c>
      <c r="C77" s="121" t="s">
        <v>279</v>
      </c>
      <c r="D77" s="23">
        <v>200000</v>
      </c>
      <c r="E77" s="54" t="s">
        <v>13</v>
      </c>
      <c r="F77" s="56" t="s">
        <v>10</v>
      </c>
      <c r="G77" s="123" t="s">
        <v>198</v>
      </c>
      <c r="H77" s="61" t="s">
        <v>12</v>
      </c>
      <c r="I77" s="1" t="s">
        <v>8</v>
      </c>
    </row>
    <row r="78" spans="1:9" x14ac:dyDescent="0.25">
      <c r="A78" s="1" t="s">
        <v>98</v>
      </c>
      <c r="B78" s="3" t="s">
        <v>161</v>
      </c>
      <c r="C78" s="121" t="s">
        <v>280</v>
      </c>
      <c r="D78" s="23">
        <v>150000</v>
      </c>
      <c r="E78" s="54" t="s">
        <v>9</v>
      </c>
      <c r="F78" s="56" t="s">
        <v>16</v>
      </c>
      <c r="G78" s="123" t="s">
        <v>198</v>
      </c>
      <c r="H78" s="61" t="s">
        <v>19</v>
      </c>
      <c r="I78" s="1" t="s">
        <v>30</v>
      </c>
    </row>
    <row r="79" spans="1:9" x14ac:dyDescent="0.25">
      <c r="A79" s="1" t="s">
        <v>98</v>
      </c>
      <c r="B79" s="3" t="s">
        <v>124</v>
      </c>
      <c r="C79" s="121" t="s">
        <v>281</v>
      </c>
      <c r="D79" s="23">
        <v>576000</v>
      </c>
      <c r="E79" s="54" t="s">
        <v>9</v>
      </c>
      <c r="F79" s="56" t="s">
        <v>16</v>
      </c>
      <c r="G79" s="123" t="s">
        <v>196</v>
      </c>
      <c r="H79" s="61" t="s">
        <v>81</v>
      </c>
      <c r="I79" s="1" t="s">
        <v>14</v>
      </c>
    </row>
    <row r="80" spans="1:9" x14ac:dyDescent="0.25">
      <c r="A80" s="1" t="s">
        <v>98</v>
      </c>
      <c r="B80" s="3" t="s">
        <v>14</v>
      </c>
      <c r="C80" s="121" t="s">
        <v>201</v>
      </c>
      <c r="D80" s="23">
        <v>60000</v>
      </c>
      <c r="E80" s="54" t="s">
        <v>13</v>
      </c>
      <c r="F80" s="56" t="s">
        <v>10</v>
      </c>
      <c r="G80" s="123" t="s">
        <v>196</v>
      </c>
      <c r="H80" s="61" t="s">
        <v>12</v>
      </c>
      <c r="I80" s="1" t="s">
        <v>14</v>
      </c>
    </row>
    <row r="81" spans="1:9" x14ac:dyDescent="0.25">
      <c r="A81" s="1" t="s">
        <v>98</v>
      </c>
      <c r="B81" s="3" t="s">
        <v>60</v>
      </c>
      <c r="C81" s="121" t="s">
        <v>282</v>
      </c>
      <c r="D81" s="23">
        <v>89999</v>
      </c>
      <c r="E81" s="53" t="s">
        <v>21</v>
      </c>
      <c r="F81" s="56" t="s">
        <v>16</v>
      </c>
      <c r="G81" s="123" t="s">
        <v>209</v>
      </c>
      <c r="H81" s="61" t="s">
        <v>19</v>
      </c>
      <c r="I81" s="1" t="s">
        <v>14</v>
      </c>
    </row>
    <row r="82" spans="1:9" x14ac:dyDescent="0.25">
      <c r="A82" s="1" t="s">
        <v>98</v>
      </c>
      <c r="B82" s="3" t="s">
        <v>147</v>
      </c>
      <c r="C82" s="121" t="s">
        <v>283</v>
      </c>
      <c r="D82" s="23">
        <v>200000</v>
      </c>
      <c r="E82" s="53" t="s">
        <v>13</v>
      </c>
      <c r="F82" s="56" t="s">
        <v>10</v>
      </c>
      <c r="G82" s="123" t="s">
        <v>198</v>
      </c>
      <c r="H82" s="61" t="s">
        <v>12</v>
      </c>
      <c r="I82" s="1" t="s">
        <v>30</v>
      </c>
    </row>
    <row r="83" spans="1:9" x14ac:dyDescent="0.25">
      <c r="A83" s="1" t="s">
        <v>98</v>
      </c>
      <c r="B83" s="3" t="s">
        <v>129</v>
      </c>
      <c r="C83" s="121" t="s">
        <v>284</v>
      </c>
      <c r="D83" s="23">
        <v>80000</v>
      </c>
      <c r="E83" s="53" t="s">
        <v>21</v>
      </c>
      <c r="F83" s="56" t="s">
        <v>10</v>
      </c>
      <c r="G83" s="123" t="s">
        <v>207</v>
      </c>
      <c r="H83" s="61" t="s">
        <v>12</v>
      </c>
      <c r="I83" s="1" t="s">
        <v>14</v>
      </c>
    </row>
    <row r="84" spans="1:9" x14ac:dyDescent="0.25">
      <c r="A84" s="1" t="s">
        <v>98</v>
      </c>
      <c r="B84" s="3" t="s">
        <v>30</v>
      </c>
      <c r="C84" s="121" t="s">
        <v>285</v>
      </c>
      <c r="D84" s="23">
        <v>2700000</v>
      </c>
      <c r="E84" s="53" t="s">
        <v>13</v>
      </c>
      <c r="F84" s="56" t="s">
        <v>10</v>
      </c>
      <c r="G84" s="124" t="s">
        <v>198</v>
      </c>
      <c r="H84" s="58" t="s">
        <v>12</v>
      </c>
      <c r="I84" s="1" t="s">
        <v>30</v>
      </c>
    </row>
    <row r="85" spans="1:9" x14ac:dyDescent="0.25">
      <c r="A85" s="1" t="s">
        <v>98</v>
      </c>
      <c r="B85" s="3" t="s">
        <v>124</v>
      </c>
      <c r="C85" s="121" t="s">
        <v>286</v>
      </c>
      <c r="D85" s="23">
        <v>435000</v>
      </c>
      <c r="E85" s="53" t="s">
        <v>9</v>
      </c>
      <c r="F85" s="56" t="s">
        <v>16</v>
      </c>
      <c r="G85" s="123" t="s">
        <v>204</v>
      </c>
      <c r="H85" s="56" t="s">
        <v>81</v>
      </c>
      <c r="I85" s="1" t="s">
        <v>14</v>
      </c>
    </row>
    <row r="86" spans="1:9" x14ac:dyDescent="0.25">
      <c r="A86" s="1" t="s">
        <v>98</v>
      </c>
      <c r="B86" s="3" t="s">
        <v>8</v>
      </c>
      <c r="C86" s="121" t="s">
        <v>287</v>
      </c>
      <c r="D86" s="23">
        <v>120000</v>
      </c>
      <c r="E86" s="53" t="s">
        <v>13</v>
      </c>
      <c r="F86" s="56" t="s">
        <v>10</v>
      </c>
      <c r="G86" s="123" t="s">
        <v>196</v>
      </c>
      <c r="H86" s="56" t="s">
        <v>12</v>
      </c>
      <c r="I86" s="1" t="s">
        <v>8</v>
      </c>
    </row>
    <row r="87" spans="1:9" x14ac:dyDescent="0.25">
      <c r="A87" s="1" t="s">
        <v>98</v>
      </c>
      <c r="B87" s="3" t="s">
        <v>211</v>
      </c>
      <c r="C87" s="121" t="s">
        <v>288</v>
      </c>
      <c r="D87" s="23">
        <v>235000</v>
      </c>
      <c r="E87" s="53" t="s">
        <v>9</v>
      </c>
      <c r="F87" s="56" t="s">
        <v>16</v>
      </c>
      <c r="G87" s="123" t="s">
        <v>196</v>
      </c>
      <c r="H87" s="56" t="s">
        <v>132</v>
      </c>
      <c r="I87" s="1" t="s">
        <v>14</v>
      </c>
    </row>
    <row r="88" spans="1:9" x14ac:dyDescent="0.25">
      <c r="A88" s="1" t="s">
        <v>98</v>
      </c>
      <c r="B88" s="3" t="s">
        <v>130</v>
      </c>
      <c r="C88" s="121" t="s">
        <v>289</v>
      </c>
      <c r="D88" s="23">
        <v>168000</v>
      </c>
      <c r="E88" s="53" t="s">
        <v>9</v>
      </c>
      <c r="F88" s="56" t="s">
        <v>16</v>
      </c>
      <c r="G88" s="123" t="s">
        <v>196</v>
      </c>
      <c r="H88" s="56" t="s">
        <v>81</v>
      </c>
      <c r="I88" s="1" t="s">
        <v>30</v>
      </c>
    </row>
    <row r="89" spans="1:9" x14ac:dyDescent="0.25">
      <c r="A89" s="1" t="s">
        <v>98</v>
      </c>
      <c r="B89" s="3" t="s">
        <v>161</v>
      </c>
      <c r="C89" s="50" t="s">
        <v>290</v>
      </c>
      <c r="D89" s="53">
        <v>302326</v>
      </c>
      <c r="E89" s="1" t="s">
        <v>21</v>
      </c>
      <c r="F89" s="1" t="s">
        <v>16</v>
      </c>
      <c r="G89" s="123" t="s">
        <v>196</v>
      </c>
      <c r="H89" s="56" t="s">
        <v>19</v>
      </c>
      <c r="I89" s="1" t="s">
        <v>30</v>
      </c>
    </row>
    <row r="90" spans="1:9" x14ac:dyDescent="0.25">
      <c r="A90" s="1" t="s">
        <v>98</v>
      </c>
      <c r="B90" s="3" t="s">
        <v>208</v>
      </c>
      <c r="C90" s="50" t="s">
        <v>291</v>
      </c>
      <c r="D90" s="53">
        <v>500000</v>
      </c>
      <c r="E90" s="1" t="s">
        <v>9</v>
      </c>
      <c r="F90" s="1" t="s">
        <v>16</v>
      </c>
      <c r="G90" s="123" t="s">
        <v>196</v>
      </c>
      <c r="H90" s="56" t="s">
        <v>81</v>
      </c>
      <c r="I90" s="1" t="s">
        <v>14</v>
      </c>
    </row>
    <row r="91" spans="1:9" x14ac:dyDescent="0.25">
      <c r="A91" s="1" t="s">
        <v>98</v>
      </c>
      <c r="B91" s="1" t="s">
        <v>63</v>
      </c>
      <c r="C91" s="50" t="s">
        <v>292</v>
      </c>
      <c r="D91" s="53">
        <v>30067</v>
      </c>
      <c r="E91" s="1" t="s">
        <v>21</v>
      </c>
      <c r="F91" s="1" t="s">
        <v>16</v>
      </c>
      <c r="G91" s="123" t="s">
        <v>196</v>
      </c>
      <c r="H91" s="56" t="s">
        <v>19</v>
      </c>
      <c r="I91" s="1" t="s">
        <v>14</v>
      </c>
    </row>
    <row r="92" spans="1:9" x14ac:dyDescent="0.25">
      <c r="A92" s="1" t="s">
        <v>98</v>
      </c>
      <c r="B92" s="1" t="s">
        <v>14</v>
      </c>
      <c r="C92" s="50" t="s">
        <v>293</v>
      </c>
      <c r="D92" s="53">
        <v>60000</v>
      </c>
      <c r="E92" s="1" t="s">
        <v>13</v>
      </c>
      <c r="F92" s="1" t="s">
        <v>10</v>
      </c>
      <c r="G92" s="123" t="s">
        <v>196</v>
      </c>
      <c r="H92" s="56" t="s">
        <v>12</v>
      </c>
      <c r="I92" s="1" t="s">
        <v>14</v>
      </c>
    </row>
    <row r="93" spans="1:9" x14ac:dyDescent="0.25">
      <c r="A93" s="1" t="s">
        <v>98</v>
      </c>
      <c r="B93" s="1" t="s">
        <v>14</v>
      </c>
      <c r="C93" s="50" t="s">
        <v>218</v>
      </c>
      <c r="D93" s="53">
        <v>175000</v>
      </c>
      <c r="E93" s="1" t="s">
        <v>13</v>
      </c>
      <c r="F93" s="1" t="s">
        <v>10</v>
      </c>
      <c r="G93" s="123" t="s">
        <v>196</v>
      </c>
      <c r="H93" s="56" t="s">
        <v>12</v>
      </c>
      <c r="I93" s="1" t="s">
        <v>14</v>
      </c>
    </row>
    <row r="94" spans="1:9" x14ac:dyDescent="0.25">
      <c r="A94" s="1" t="s">
        <v>98</v>
      </c>
      <c r="B94" s="1" t="s">
        <v>161</v>
      </c>
      <c r="C94" s="50" t="s">
        <v>294</v>
      </c>
      <c r="D94" s="53">
        <v>225339</v>
      </c>
      <c r="E94" s="1" t="s">
        <v>21</v>
      </c>
      <c r="F94" s="1" t="s">
        <v>10</v>
      </c>
      <c r="G94" s="123" t="s">
        <v>196</v>
      </c>
      <c r="H94" s="56" t="s">
        <v>148</v>
      </c>
      <c r="I94" s="1" t="s">
        <v>30</v>
      </c>
    </row>
    <row r="95" spans="1:9" x14ac:dyDescent="0.25">
      <c r="A95" s="1" t="s">
        <v>98</v>
      </c>
      <c r="B95" s="1" t="s">
        <v>131</v>
      </c>
      <c r="C95" s="50" t="s">
        <v>298</v>
      </c>
      <c r="D95" s="53">
        <v>515695</v>
      </c>
      <c r="E95" s="1" t="s">
        <v>9</v>
      </c>
      <c r="F95" s="1" t="s">
        <v>10</v>
      </c>
      <c r="G95" s="123" t="s">
        <v>196</v>
      </c>
      <c r="H95" s="56" t="s">
        <v>12</v>
      </c>
      <c r="I95" s="1" t="s">
        <v>131</v>
      </c>
    </row>
    <row r="96" spans="1:9" x14ac:dyDescent="0.25">
      <c r="A96" s="1" t="s">
        <v>98</v>
      </c>
      <c r="B96" s="1" t="s">
        <v>161</v>
      </c>
      <c r="C96" s="50" t="s">
        <v>299</v>
      </c>
      <c r="D96" s="53">
        <v>196000</v>
      </c>
      <c r="E96" s="1" t="s">
        <v>9</v>
      </c>
      <c r="F96" s="1" t="s">
        <v>16</v>
      </c>
      <c r="G96" s="123" t="s">
        <v>196</v>
      </c>
      <c r="H96" s="56" t="s">
        <v>81</v>
      </c>
      <c r="I96" s="1" t="s">
        <v>30</v>
      </c>
    </row>
    <row r="97" spans="1:9" x14ac:dyDescent="0.25">
      <c r="A97" s="1" t="s">
        <v>98</v>
      </c>
      <c r="B97" s="1" t="s">
        <v>14</v>
      </c>
      <c r="C97" s="50" t="s">
        <v>300</v>
      </c>
      <c r="D97" s="53">
        <v>236000</v>
      </c>
      <c r="E97" s="1" t="s">
        <v>13</v>
      </c>
      <c r="F97" s="1" t="s">
        <v>10</v>
      </c>
      <c r="G97" s="123" t="s">
        <v>198</v>
      </c>
      <c r="H97" s="56" t="s">
        <v>12</v>
      </c>
      <c r="I97" s="1" t="s">
        <v>14</v>
      </c>
    </row>
    <row r="98" spans="1:9" x14ac:dyDescent="0.25">
      <c r="A98" s="1" t="s">
        <v>98</v>
      </c>
      <c r="B98" s="1" t="s">
        <v>297</v>
      </c>
      <c r="C98" s="50" t="s">
        <v>301</v>
      </c>
      <c r="D98" s="53">
        <v>300000</v>
      </c>
      <c r="E98" s="1" t="s">
        <v>9</v>
      </c>
      <c r="F98" s="1" t="s">
        <v>16</v>
      </c>
      <c r="G98" s="123" t="s">
        <v>198</v>
      </c>
      <c r="H98" s="56" t="s">
        <v>19</v>
      </c>
      <c r="I98" s="1" t="s">
        <v>30</v>
      </c>
    </row>
    <row r="99" spans="1:9" x14ac:dyDescent="0.25">
      <c r="A99" s="1" t="s">
        <v>98</v>
      </c>
      <c r="B99" s="1" t="s">
        <v>67</v>
      </c>
      <c r="C99" s="50" t="s">
        <v>303</v>
      </c>
      <c r="D99" s="53">
        <v>212000</v>
      </c>
      <c r="E99" s="1" t="s">
        <v>9</v>
      </c>
      <c r="F99" s="1" t="s">
        <v>16</v>
      </c>
      <c r="G99" s="123" t="s">
        <v>196</v>
      </c>
      <c r="H99" s="56" t="s">
        <v>19</v>
      </c>
      <c r="I99" s="1" t="s">
        <v>30</v>
      </c>
    </row>
    <row r="100" spans="1:9" x14ac:dyDescent="0.25">
      <c r="A100" s="1" t="s">
        <v>98</v>
      </c>
      <c r="B100" s="1" t="s">
        <v>67</v>
      </c>
      <c r="C100" s="50" t="s">
        <v>304</v>
      </c>
      <c r="D100" s="53">
        <v>231000</v>
      </c>
      <c r="E100" s="1" t="s">
        <v>9</v>
      </c>
      <c r="F100" s="1" t="s">
        <v>16</v>
      </c>
      <c r="G100" s="123" t="s">
        <v>196</v>
      </c>
      <c r="H100" s="56" t="s">
        <v>19</v>
      </c>
      <c r="I100" s="1" t="s">
        <v>30</v>
      </c>
    </row>
    <row r="101" spans="1:9" x14ac:dyDescent="0.25">
      <c r="A101" s="1" t="s">
        <v>98</v>
      </c>
      <c r="B101" s="1" t="s">
        <v>130</v>
      </c>
      <c r="C101" s="50" t="s">
        <v>305</v>
      </c>
      <c r="D101" s="53">
        <v>250000</v>
      </c>
      <c r="E101" s="1" t="s">
        <v>9</v>
      </c>
      <c r="F101" s="1" t="s">
        <v>16</v>
      </c>
      <c r="G101" s="123" t="s">
        <v>196</v>
      </c>
      <c r="H101" s="56" t="s">
        <v>132</v>
      </c>
      <c r="I101" s="1" t="s">
        <v>30</v>
      </c>
    </row>
    <row r="102" spans="1:9" x14ac:dyDescent="0.25">
      <c r="A102" s="1" t="s">
        <v>98</v>
      </c>
      <c r="B102" s="1" t="s">
        <v>124</v>
      </c>
      <c r="C102" s="50" t="s">
        <v>306</v>
      </c>
      <c r="D102" s="53">
        <v>240000</v>
      </c>
      <c r="E102" s="1" t="s">
        <v>9</v>
      </c>
      <c r="F102" s="1" t="s">
        <v>16</v>
      </c>
      <c r="G102" s="123" t="s">
        <v>196</v>
      </c>
      <c r="H102" s="56" t="s">
        <v>19</v>
      </c>
      <c r="I102" s="1" t="s">
        <v>14</v>
      </c>
    </row>
    <row r="103" spans="1:9" x14ac:dyDescent="0.25">
      <c r="A103" s="1" t="s">
        <v>98</v>
      </c>
      <c r="B103" s="1" t="s">
        <v>129</v>
      </c>
      <c r="C103" s="50" t="s">
        <v>307</v>
      </c>
      <c r="D103" s="53">
        <v>1040000</v>
      </c>
      <c r="E103" s="1" t="s">
        <v>9</v>
      </c>
      <c r="F103" s="1" t="s">
        <v>16</v>
      </c>
      <c r="G103" s="123" t="s">
        <v>196</v>
      </c>
      <c r="H103" s="56" t="s">
        <v>81</v>
      </c>
      <c r="I103" s="1" t="s">
        <v>14</v>
      </c>
    </row>
    <row r="104" spans="1:9" x14ac:dyDescent="0.25">
      <c r="A104" s="1" t="s">
        <v>98</v>
      </c>
      <c r="B104" s="1" t="s">
        <v>173</v>
      </c>
      <c r="C104" s="50" t="s">
        <v>200</v>
      </c>
      <c r="D104" s="53">
        <v>70000</v>
      </c>
      <c r="E104" s="1" t="s">
        <v>13</v>
      </c>
      <c r="F104" s="1" t="s">
        <v>10</v>
      </c>
      <c r="G104" s="123" t="s">
        <v>196</v>
      </c>
      <c r="H104" s="56" t="s">
        <v>12</v>
      </c>
      <c r="I104" s="1" t="s">
        <v>30</v>
      </c>
    </row>
    <row r="105" spans="1:9" x14ac:dyDescent="0.25">
      <c r="A105" s="1" t="s">
        <v>98</v>
      </c>
      <c r="B105" s="1" t="s">
        <v>208</v>
      </c>
      <c r="C105" s="50" t="s">
        <v>308</v>
      </c>
      <c r="D105" s="53">
        <v>178633</v>
      </c>
      <c r="E105" s="1" t="s">
        <v>21</v>
      </c>
      <c r="F105" s="1" t="s">
        <v>16</v>
      </c>
      <c r="G105" s="123" t="s">
        <v>196</v>
      </c>
      <c r="H105" s="56" t="s">
        <v>19</v>
      </c>
      <c r="I105" s="1" t="s">
        <v>14</v>
      </c>
    </row>
    <row r="106" spans="1:9" x14ac:dyDescent="0.25">
      <c r="A106" s="1" t="s">
        <v>98</v>
      </c>
      <c r="B106" s="1" t="s">
        <v>60</v>
      </c>
      <c r="C106" s="50" t="s">
        <v>309</v>
      </c>
      <c r="D106" s="53">
        <v>400000</v>
      </c>
      <c r="E106" s="1" t="s">
        <v>9</v>
      </c>
      <c r="F106" s="1" t="s">
        <v>16</v>
      </c>
      <c r="G106" s="123" t="s">
        <v>196</v>
      </c>
      <c r="H106" s="56" t="s">
        <v>19</v>
      </c>
      <c r="I106" s="1" t="s">
        <v>14</v>
      </c>
    </row>
    <row r="107" spans="1:9" x14ac:dyDescent="0.25">
      <c r="A107" s="1" t="s">
        <v>98</v>
      </c>
      <c r="B107" s="1" t="s">
        <v>302</v>
      </c>
      <c r="C107" s="50" t="s">
        <v>310</v>
      </c>
      <c r="D107" s="53">
        <v>308000</v>
      </c>
      <c r="E107" s="1" t="s">
        <v>9</v>
      </c>
      <c r="F107" s="1" t="s">
        <v>16</v>
      </c>
      <c r="G107" s="123" t="s">
        <v>198</v>
      </c>
      <c r="H107" s="56" t="s">
        <v>19</v>
      </c>
      <c r="I107" s="1" t="s">
        <v>14</v>
      </c>
    </row>
    <row r="108" spans="1:9" x14ac:dyDescent="0.25">
      <c r="A108" s="1" t="s">
        <v>98</v>
      </c>
      <c r="B108" s="1" t="s">
        <v>62</v>
      </c>
      <c r="C108" s="50" t="s">
        <v>311</v>
      </c>
      <c r="D108" s="53">
        <v>18040</v>
      </c>
      <c r="E108" s="1" t="s">
        <v>21</v>
      </c>
      <c r="F108" s="1" t="s">
        <v>16</v>
      </c>
      <c r="G108" s="123" t="s">
        <v>196</v>
      </c>
      <c r="H108" s="56" t="s">
        <v>81</v>
      </c>
      <c r="I108" s="1" t="s">
        <v>30</v>
      </c>
    </row>
    <row r="109" spans="1:9" x14ac:dyDescent="0.25">
      <c r="A109" s="1" t="s">
        <v>98</v>
      </c>
      <c r="B109" s="1" t="s">
        <v>173</v>
      </c>
      <c r="C109" s="50" t="s">
        <v>312</v>
      </c>
      <c r="D109" s="53">
        <v>250000</v>
      </c>
      <c r="E109" s="1" t="s">
        <v>9</v>
      </c>
      <c r="F109" s="1" t="s">
        <v>16</v>
      </c>
      <c r="G109" s="123" t="s">
        <v>196</v>
      </c>
      <c r="H109" s="56" t="s">
        <v>148</v>
      </c>
      <c r="I109" s="1" t="s">
        <v>30</v>
      </c>
    </row>
    <row r="110" spans="1:9" x14ac:dyDescent="0.25">
      <c r="A110" s="1" t="s">
        <v>98</v>
      </c>
      <c r="B110" s="1" t="s">
        <v>32</v>
      </c>
      <c r="C110" s="50" t="s">
        <v>313</v>
      </c>
      <c r="D110" s="53">
        <v>1352000</v>
      </c>
      <c r="E110" s="1" t="s">
        <v>9</v>
      </c>
      <c r="F110" s="1" t="s">
        <v>16</v>
      </c>
      <c r="G110" s="123" t="s">
        <v>196</v>
      </c>
      <c r="H110" s="56" t="s">
        <v>81</v>
      </c>
      <c r="I110" s="1" t="s">
        <v>14</v>
      </c>
    </row>
    <row r="111" spans="1:9" x14ac:dyDescent="0.25">
      <c r="A111" s="1" t="s">
        <v>98</v>
      </c>
      <c r="B111" s="1" t="s">
        <v>161</v>
      </c>
      <c r="C111" s="50" t="s">
        <v>330</v>
      </c>
      <c r="D111" s="53">
        <v>30000</v>
      </c>
      <c r="E111" s="1" t="s">
        <v>21</v>
      </c>
      <c r="F111" s="1" t="s">
        <v>16</v>
      </c>
      <c r="G111" s="123" t="s">
        <v>204</v>
      </c>
      <c r="H111" s="56" t="s">
        <v>33</v>
      </c>
      <c r="I111" s="1" t="s">
        <v>30</v>
      </c>
    </row>
    <row r="112" spans="1:9" x14ac:dyDescent="0.25">
      <c r="A112" s="1" t="s">
        <v>98</v>
      </c>
      <c r="B112" s="1" t="s">
        <v>161</v>
      </c>
      <c r="C112" s="50" t="s">
        <v>331</v>
      </c>
      <c r="D112" s="53">
        <v>80351</v>
      </c>
      <c r="E112" s="1" t="s">
        <v>21</v>
      </c>
      <c r="F112" s="1" t="s">
        <v>16</v>
      </c>
      <c r="G112" s="123" t="s">
        <v>196</v>
      </c>
      <c r="H112" s="56" t="s">
        <v>33</v>
      </c>
      <c r="I112" s="1" t="s">
        <v>30</v>
      </c>
    </row>
    <row r="113" spans="1:9" x14ac:dyDescent="0.25">
      <c r="A113" s="1" t="s">
        <v>98</v>
      </c>
      <c r="B113" s="1" t="s">
        <v>295</v>
      </c>
      <c r="C113" s="50" t="s">
        <v>277</v>
      </c>
      <c r="D113" s="53">
        <v>275000</v>
      </c>
      <c r="E113" s="1" t="s">
        <v>9</v>
      </c>
      <c r="F113" s="1" t="s">
        <v>16</v>
      </c>
      <c r="G113" s="123" t="s">
        <v>196</v>
      </c>
      <c r="H113" s="56" t="s">
        <v>136</v>
      </c>
      <c r="I113" s="1" t="s">
        <v>30</v>
      </c>
    </row>
    <row r="114" spans="1:9" x14ac:dyDescent="0.25">
      <c r="A114" s="1" t="s">
        <v>98</v>
      </c>
      <c r="B114" s="1" t="s">
        <v>118</v>
      </c>
      <c r="C114" s="50" t="s">
        <v>332</v>
      </c>
      <c r="D114" s="53">
        <v>3283000</v>
      </c>
      <c r="E114" s="1" t="s">
        <v>9</v>
      </c>
      <c r="F114" s="1" t="s">
        <v>16</v>
      </c>
      <c r="G114" s="123" t="s">
        <v>196</v>
      </c>
      <c r="H114" s="56" t="s">
        <v>81</v>
      </c>
      <c r="I114" s="1" t="s">
        <v>30</v>
      </c>
    </row>
    <row r="115" spans="1:9" x14ac:dyDescent="0.25">
      <c r="A115" s="1" t="s">
        <v>98</v>
      </c>
      <c r="B115" s="1" t="s">
        <v>124</v>
      </c>
      <c r="C115" s="50" t="s">
        <v>333</v>
      </c>
      <c r="D115" s="53">
        <v>93291</v>
      </c>
      <c r="E115" s="1" t="s">
        <v>21</v>
      </c>
      <c r="F115" s="1" t="s">
        <v>16</v>
      </c>
      <c r="G115" s="123" t="s">
        <v>196</v>
      </c>
      <c r="H115" s="56" t="s">
        <v>19</v>
      </c>
      <c r="I115" s="1" t="s">
        <v>14</v>
      </c>
    </row>
    <row r="116" spans="1:9" x14ac:dyDescent="0.25">
      <c r="A116" s="1" t="s">
        <v>98</v>
      </c>
      <c r="B116" s="1" t="s">
        <v>131</v>
      </c>
      <c r="C116" s="50" t="s">
        <v>334</v>
      </c>
      <c r="D116" s="53">
        <v>30000</v>
      </c>
      <c r="E116" s="1" t="s">
        <v>13</v>
      </c>
      <c r="F116" s="1" t="s">
        <v>10</v>
      </c>
      <c r="G116" s="123" t="s">
        <v>196</v>
      </c>
      <c r="H116" s="56" t="s">
        <v>12</v>
      </c>
      <c r="I116" s="1" t="s">
        <v>131</v>
      </c>
    </row>
    <row r="117" spans="1:9" x14ac:dyDescent="0.25">
      <c r="A117" s="1" t="s">
        <v>98</v>
      </c>
      <c r="B117" s="1" t="s">
        <v>131</v>
      </c>
      <c r="C117" s="50" t="s">
        <v>335</v>
      </c>
      <c r="D117" s="53">
        <v>79500</v>
      </c>
      <c r="E117" s="1" t="s">
        <v>9</v>
      </c>
      <c r="F117" s="1" t="s">
        <v>16</v>
      </c>
      <c r="G117" s="123" t="s">
        <v>196</v>
      </c>
      <c r="H117" s="56" t="s">
        <v>12</v>
      </c>
      <c r="I117" s="1" t="s">
        <v>131</v>
      </c>
    </row>
    <row r="118" spans="1:9" x14ac:dyDescent="0.25">
      <c r="A118" s="1" t="s">
        <v>98</v>
      </c>
      <c r="B118" s="1" t="s">
        <v>129</v>
      </c>
      <c r="C118" s="50" t="s">
        <v>336</v>
      </c>
      <c r="D118" s="53">
        <v>84063</v>
      </c>
      <c r="E118" s="1" t="s">
        <v>21</v>
      </c>
      <c r="F118" s="1" t="s">
        <v>10</v>
      </c>
      <c r="G118" s="123" t="s">
        <v>196</v>
      </c>
      <c r="H118" s="56" t="s">
        <v>148</v>
      </c>
      <c r="I118" s="1" t="s">
        <v>14</v>
      </c>
    </row>
    <row r="119" spans="1:9" x14ac:dyDescent="0.25">
      <c r="A119" s="1" t="s">
        <v>98</v>
      </c>
      <c r="B119" s="1" t="s">
        <v>161</v>
      </c>
      <c r="C119" s="50" t="s">
        <v>199</v>
      </c>
      <c r="D119" s="53">
        <v>70000</v>
      </c>
      <c r="E119" s="1" t="s">
        <v>13</v>
      </c>
      <c r="F119" s="1" t="s">
        <v>10</v>
      </c>
      <c r="G119" s="123" t="s">
        <v>196</v>
      </c>
      <c r="H119" s="56" t="s">
        <v>12</v>
      </c>
      <c r="I119" s="1" t="s">
        <v>30</v>
      </c>
    </row>
    <row r="120" spans="1:9" x14ac:dyDescent="0.25">
      <c r="A120" s="1" t="s">
        <v>98</v>
      </c>
      <c r="B120" s="1" t="s">
        <v>60</v>
      </c>
      <c r="C120" s="50" t="s">
        <v>337</v>
      </c>
      <c r="D120" s="53">
        <v>400000</v>
      </c>
      <c r="E120" s="1" t="s">
        <v>9</v>
      </c>
      <c r="F120" s="1" t="s">
        <v>16</v>
      </c>
      <c r="G120" s="123" t="s">
        <v>196</v>
      </c>
      <c r="H120" s="56" t="s">
        <v>81</v>
      </c>
      <c r="I120" s="1" t="s">
        <v>14</v>
      </c>
    </row>
    <row r="121" spans="1:9" x14ac:dyDescent="0.25">
      <c r="A121" s="1" t="s">
        <v>98</v>
      </c>
      <c r="B121" s="1" t="s">
        <v>124</v>
      </c>
      <c r="C121" s="50" t="s">
        <v>338</v>
      </c>
      <c r="D121" s="53">
        <v>375000</v>
      </c>
      <c r="E121" s="1" t="s">
        <v>9</v>
      </c>
      <c r="F121" s="1" t="s">
        <v>16</v>
      </c>
      <c r="G121" s="123" t="s">
        <v>198</v>
      </c>
      <c r="H121" s="56" t="s">
        <v>19</v>
      </c>
      <c r="I121" s="1" t="s">
        <v>14</v>
      </c>
    </row>
    <row r="122" spans="1:9" x14ac:dyDescent="0.25">
      <c r="A122" s="1" t="s">
        <v>98</v>
      </c>
      <c r="B122" s="1" t="s">
        <v>73</v>
      </c>
      <c r="C122" s="50" t="s">
        <v>339</v>
      </c>
      <c r="D122" s="53">
        <v>1122000</v>
      </c>
      <c r="E122" s="1" t="s">
        <v>61</v>
      </c>
      <c r="F122" s="1" t="s">
        <v>10</v>
      </c>
      <c r="G122" s="123" t="s">
        <v>232</v>
      </c>
      <c r="H122" s="56" t="s">
        <v>81</v>
      </c>
      <c r="I122" s="1" t="s">
        <v>30</v>
      </c>
    </row>
    <row r="123" spans="1:9" x14ac:dyDescent="0.25">
      <c r="A123" s="1" t="s">
        <v>98</v>
      </c>
      <c r="B123" s="1" t="s">
        <v>302</v>
      </c>
      <c r="C123" s="50" t="s">
        <v>276</v>
      </c>
      <c r="D123" s="53">
        <v>272000</v>
      </c>
      <c r="E123" s="1" t="s">
        <v>9</v>
      </c>
      <c r="F123" s="1" t="s">
        <v>16</v>
      </c>
      <c r="G123" s="123" t="s">
        <v>196</v>
      </c>
      <c r="H123" s="56" t="s">
        <v>81</v>
      </c>
      <c r="I123" s="1" t="s">
        <v>14</v>
      </c>
    </row>
    <row r="124" spans="1:9" x14ac:dyDescent="0.25">
      <c r="A124" s="1" t="s">
        <v>98</v>
      </c>
      <c r="B124" s="1" t="s">
        <v>173</v>
      </c>
      <c r="C124" s="50" t="s">
        <v>340</v>
      </c>
      <c r="D124" s="53">
        <v>239151</v>
      </c>
      <c r="E124" s="1" t="s">
        <v>21</v>
      </c>
      <c r="F124" s="1" t="s">
        <v>10</v>
      </c>
      <c r="G124" s="123" t="s">
        <v>204</v>
      </c>
      <c r="H124" s="56" t="s">
        <v>19</v>
      </c>
      <c r="I124" s="1" t="s">
        <v>30</v>
      </c>
    </row>
    <row r="125" spans="1:9" x14ac:dyDescent="0.25">
      <c r="A125" s="1" t="s">
        <v>98</v>
      </c>
      <c r="B125" s="1" t="s">
        <v>213</v>
      </c>
      <c r="C125" s="50" t="s">
        <v>341</v>
      </c>
      <c r="D125" s="53">
        <v>180000</v>
      </c>
      <c r="E125" s="1" t="s">
        <v>9</v>
      </c>
      <c r="F125" s="1" t="s">
        <v>16</v>
      </c>
      <c r="G125" s="123" t="s">
        <v>196</v>
      </c>
      <c r="H125" s="56" t="s">
        <v>81</v>
      </c>
      <c r="I125" s="1" t="s">
        <v>14</v>
      </c>
    </row>
    <row r="126" spans="1:9" x14ac:dyDescent="0.25">
      <c r="A126" s="1" t="s">
        <v>98</v>
      </c>
      <c r="B126" s="1" t="s">
        <v>8</v>
      </c>
      <c r="C126" s="50" t="s">
        <v>342</v>
      </c>
      <c r="D126" s="53">
        <v>40000</v>
      </c>
      <c r="E126" s="1" t="s">
        <v>13</v>
      </c>
      <c r="F126" s="1" t="s">
        <v>10</v>
      </c>
      <c r="G126" s="123" t="s">
        <v>196</v>
      </c>
      <c r="H126" s="56" t="s">
        <v>12</v>
      </c>
      <c r="I126" s="1" t="s">
        <v>8</v>
      </c>
    </row>
    <row r="127" spans="1:9" x14ac:dyDescent="0.25">
      <c r="A127" s="1" t="s">
        <v>98</v>
      </c>
      <c r="B127" s="1" t="s">
        <v>14</v>
      </c>
      <c r="C127" s="50" t="s">
        <v>238</v>
      </c>
      <c r="D127" s="53">
        <v>400000</v>
      </c>
      <c r="E127" s="1" t="s">
        <v>13</v>
      </c>
      <c r="F127" s="1" t="s">
        <v>10</v>
      </c>
      <c r="G127" s="123" t="s">
        <v>196</v>
      </c>
      <c r="H127" s="56" t="s">
        <v>12</v>
      </c>
      <c r="I127" s="1" t="s">
        <v>14</v>
      </c>
    </row>
    <row r="128" spans="1:9" x14ac:dyDescent="0.25">
      <c r="A128" s="1" t="s">
        <v>98</v>
      </c>
      <c r="B128" s="1" t="s">
        <v>131</v>
      </c>
      <c r="C128" s="50" t="s">
        <v>343</v>
      </c>
      <c r="D128" s="53">
        <v>308356</v>
      </c>
      <c r="E128" s="1" t="s">
        <v>9</v>
      </c>
      <c r="F128" s="1" t="s">
        <v>10</v>
      </c>
      <c r="G128" s="123" t="s">
        <v>196</v>
      </c>
      <c r="H128" s="56" t="s">
        <v>12</v>
      </c>
      <c r="I128" s="1" t="s">
        <v>131</v>
      </c>
    </row>
    <row r="129" spans="1:9" x14ac:dyDescent="0.25">
      <c r="A129" s="1" t="s">
        <v>98</v>
      </c>
      <c r="B129" s="1" t="s">
        <v>60</v>
      </c>
      <c r="C129" s="50" t="s">
        <v>344</v>
      </c>
      <c r="D129" s="53">
        <v>172000</v>
      </c>
      <c r="E129" s="1" t="s">
        <v>9</v>
      </c>
      <c r="F129" s="1" t="s">
        <v>16</v>
      </c>
      <c r="G129" s="123" t="s">
        <v>196</v>
      </c>
      <c r="H129" s="56" t="s">
        <v>19</v>
      </c>
      <c r="I129" s="1" t="s">
        <v>14</v>
      </c>
    </row>
    <row r="130" spans="1:9" x14ac:dyDescent="0.25">
      <c r="A130" s="1" t="s">
        <v>98</v>
      </c>
      <c r="B130" s="1" t="s">
        <v>161</v>
      </c>
      <c r="C130" s="50" t="s">
        <v>345</v>
      </c>
      <c r="D130" s="53">
        <v>276000</v>
      </c>
      <c r="E130" s="1" t="s">
        <v>9</v>
      </c>
      <c r="F130" s="1" t="s">
        <v>16</v>
      </c>
      <c r="G130" s="123" t="s">
        <v>198</v>
      </c>
      <c r="H130" s="56" t="s">
        <v>81</v>
      </c>
      <c r="I130" s="1" t="s">
        <v>30</v>
      </c>
    </row>
    <row r="131" spans="1:9" x14ac:dyDescent="0.25">
      <c r="A131" s="1" t="s">
        <v>98</v>
      </c>
      <c r="B131" s="1" t="s">
        <v>60</v>
      </c>
      <c r="C131" s="50" t="s">
        <v>474</v>
      </c>
      <c r="D131" s="53">
        <v>360000</v>
      </c>
      <c r="E131" s="1" t="s">
        <v>9</v>
      </c>
      <c r="F131" s="1" t="s">
        <v>16</v>
      </c>
      <c r="G131" s="123" t="s">
        <v>198</v>
      </c>
      <c r="H131" s="56" t="s">
        <v>81</v>
      </c>
      <c r="I131" s="1" t="s">
        <v>14</v>
      </c>
    </row>
    <row r="132" spans="1:9" x14ac:dyDescent="0.25">
      <c r="A132" s="1" t="s">
        <v>98</v>
      </c>
      <c r="B132" s="1" t="s">
        <v>8</v>
      </c>
      <c r="C132" s="50" t="s">
        <v>475</v>
      </c>
      <c r="D132" s="53">
        <v>25000</v>
      </c>
      <c r="E132" s="1" t="s">
        <v>13</v>
      </c>
      <c r="F132" s="1" t="s">
        <v>10</v>
      </c>
      <c r="G132" s="123" t="s">
        <v>196</v>
      </c>
      <c r="H132" s="56" t="s">
        <v>12</v>
      </c>
      <c r="I132" s="1" t="s">
        <v>8</v>
      </c>
    </row>
    <row r="133" spans="1:9" x14ac:dyDescent="0.25">
      <c r="A133" s="1" t="s">
        <v>98</v>
      </c>
      <c r="B133" s="1" t="s">
        <v>14</v>
      </c>
      <c r="C133" s="50" t="s">
        <v>476</v>
      </c>
      <c r="D133" s="53">
        <v>150000</v>
      </c>
      <c r="E133" s="1" t="s">
        <v>9</v>
      </c>
      <c r="F133" s="1" t="s">
        <v>10</v>
      </c>
      <c r="G133" s="123" t="s">
        <v>255</v>
      </c>
      <c r="H133" s="56" t="s">
        <v>12</v>
      </c>
      <c r="I133" s="1" t="s">
        <v>14</v>
      </c>
    </row>
    <row r="134" spans="1:9" x14ac:dyDescent="0.25">
      <c r="A134" s="1" t="s">
        <v>98</v>
      </c>
      <c r="B134" s="1" t="s">
        <v>67</v>
      </c>
      <c r="C134" s="50" t="s">
        <v>477</v>
      </c>
      <c r="D134" s="53">
        <v>144000</v>
      </c>
      <c r="E134" s="1" t="s">
        <v>9</v>
      </c>
      <c r="F134" s="1" t="s">
        <v>16</v>
      </c>
      <c r="G134" s="123" t="s">
        <v>426</v>
      </c>
      <c r="H134" s="56" t="s">
        <v>185</v>
      </c>
      <c r="I134" s="1" t="s">
        <v>30</v>
      </c>
    </row>
    <row r="135" spans="1:9" x14ac:dyDescent="0.25">
      <c r="A135" s="1" t="s">
        <v>98</v>
      </c>
      <c r="B135" s="1" t="s">
        <v>73</v>
      </c>
      <c r="C135" s="50" t="s">
        <v>478</v>
      </c>
      <c r="D135" s="53">
        <v>600000</v>
      </c>
      <c r="E135" s="1" t="s">
        <v>9</v>
      </c>
      <c r="F135" s="1" t="s">
        <v>16</v>
      </c>
      <c r="G135" s="123" t="s">
        <v>479</v>
      </c>
      <c r="H135" s="56" t="s">
        <v>19</v>
      </c>
      <c r="I135" s="1" t="s">
        <v>30</v>
      </c>
    </row>
    <row r="136" spans="1:9" x14ac:dyDescent="0.25">
      <c r="A136" s="1" t="s">
        <v>98</v>
      </c>
      <c r="B136" s="1" t="s">
        <v>131</v>
      </c>
      <c r="C136" s="50" t="s">
        <v>480</v>
      </c>
      <c r="D136" s="53">
        <v>441000</v>
      </c>
      <c r="E136" s="1" t="s">
        <v>9</v>
      </c>
      <c r="F136" s="1" t="s">
        <v>10</v>
      </c>
      <c r="G136" s="123" t="s">
        <v>196</v>
      </c>
      <c r="H136" s="56" t="s">
        <v>12</v>
      </c>
      <c r="I136" s="1" t="s">
        <v>131</v>
      </c>
    </row>
    <row r="137" spans="1:9" x14ac:dyDescent="0.25">
      <c r="A137" s="1" t="s">
        <v>98</v>
      </c>
      <c r="B137" s="1" t="s">
        <v>67</v>
      </c>
      <c r="C137" s="50" t="s">
        <v>351</v>
      </c>
      <c r="D137" s="53">
        <v>205000</v>
      </c>
      <c r="E137" s="1" t="s">
        <v>9</v>
      </c>
      <c r="F137" s="1" t="s">
        <v>16</v>
      </c>
      <c r="G137" s="123" t="s">
        <v>196</v>
      </c>
      <c r="H137" s="56" t="s">
        <v>19</v>
      </c>
      <c r="I137" s="1" t="s">
        <v>30</v>
      </c>
    </row>
    <row r="138" spans="1:9" x14ac:dyDescent="0.25">
      <c r="A138" s="1" t="s">
        <v>98</v>
      </c>
      <c r="B138" s="1" t="s">
        <v>131</v>
      </c>
      <c r="C138" s="50" t="s">
        <v>352</v>
      </c>
      <c r="D138" s="53">
        <v>30000</v>
      </c>
      <c r="E138" s="1" t="s">
        <v>13</v>
      </c>
      <c r="F138" s="1" t="s">
        <v>10</v>
      </c>
      <c r="G138" s="123" t="s">
        <v>203</v>
      </c>
      <c r="H138" s="56" t="s">
        <v>12</v>
      </c>
      <c r="I138" s="1" t="s">
        <v>131</v>
      </c>
    </row>
    <row r="139" spans="1:9" x14ac:dyDescent="0.25">
      <c r="A139" s="1" t="s">
        <v>98</v>
      </c>
      <c r="B139" s="1" t="s">
        <v>8</v>
      </c>
      <c r="C139" s="50" t="s">
        <v>353</v>
      </c>
      <c r="D139" s="53">
        <v>272000</v>
      </c>
      <c r="E139" s="1" t="s">
        <v>9</v>
      </c>
      <c r="F139" s="1" t="s">
        <v>16</v>
      </c>
      <c r="G139" s="123" t="s">
        <v>196</v>
      </c>
      <c r="H139" s="56" t="s">
        <v>12</v>
      </c>
      <c r="I139" s="1" t="s">
        <v>8</v>
      </c>
    </row>
    <row r="140" spans="1:9" x14ac:dyDescent="0.25">
      <c r="A140" s="1" t="s">
        <v>98</v>
      </c>
      <c r="B140" s="1" t="s">
        <v>214</v>
      </c>
      <c r="C140" s="50" t="s">
        <v>354</v>
      </c>
      <c r="D140" s="53">
        <v>1144000</v>
      </c>
      <c r="E140" s="1" t="s">
        <v>9</v>
      </c>
      <c r="F140" s="1" t="s">
        <v>16</v>
      </c>
      <c r="G140" s="123" t="s">
        <v>196</v>
      </c>
      <c r="H140" s="56" t="s">
        <v>81</v>
      </c>
      <c r="I140" s="1" t="s">
        <v>14</v>
      </c>
    </row>
    <row r="141" spans="1:9" x14ac:dyDescent="0.25">
      <c r="A141" s="1" t="s">
        <v>98</v>
      </c>
      <c r="B141" s="1" t="s">
        <v>173</v>
      </c>
      <c r="C141" s="50" t="s">
        <v>349</v>
      </c>
      <c r="D141" s="53">
        <v>150000</v>
      </c>
      <c r="E141" s="1" t="s">
        <v>9</v>
      </c>
      <c r="F141" s="1" t="s">
        <v>16</v>
      </c>
      <c r="G141" s="123" t="s">
        <v>196</v>
      </c>
      <c r="H141" s="56" t="s">
        <v>19</v>
      </c>
      <c r="I141" s="1" t="s">
        <v>30</v>
      </c>
    </row>
    <row r="142" spans="1:9" x14ac:dyDescent="0.25">
      <c r="A142" s="1" t="s">
        <v>98</v>
      </c>
      <c r="B142" s="1" t="s">
        <v>130</v>
      </c>
      <c r="C142" s="50" t="s">
        <v>355</v>
      </c>
      <c r="D142" s="53">
        <v>500000</v>
      </c>
      <c r="E142" s="1" t="s">
        <v>9</v>
      </c>
      <c r="F142" s="1" t="s">
        <v>16</v>
      </c>
      <c r="G142" s="123" t="s">
        <v>196</v>
      </c>
      <c r="H142" s="56" t="s">
        <v>81</v>
      </c>
      <c r="I142" s="1" t="s">
        <v>30</v>
      </c>
    </row>
    <row r="143" spans="1:9" x14ac:dyDescent="0.25">
      <c r="A143" s="1" t="s">
        <v>98</v>
      </c>
      <c r="B143" s="1" t="s">
        <v>124</v>
      </c>
      <c r="C143" s="50" t="s">
        <v>356</v>
      </c>
      <c r="D143" s="53">
        <v>1788000</v>
      </c>
      <c r="E143" s="1" t="s">
        <v>61</v>
      </c>
      <c r="F143" s="1" t="s">
        <v>16</v>
      </c>
      <c r="G143" s="123" t="s">
        <v>207</v>
      </c>
      <c r="H143" s="56" t="s">
        <v>19</v>
      </c>
      <c r="I143" s="1" t="s">
        <v>14</v>
      </c>
    </row>
    <row r="144" spans="1:9" x14ac:dyDescent="0.25">
      <c r="A144" s="1" t="s">
        <v>98</v>
      </c>
      <c r="B144" s="1" t="s">
        <v>302</v>
      </c>
      <c r="C144" s="50" t="s">
        <v>357</v>
      </c>
      <c r="D144" s="53">
        <v>320000</v>
      </c>
      <c r="E144" s="1" t="s">
        <v>9</v>
      </c>
      <c r="F144" s="1" t="s">
        <v>16</v>
      </c>
      <c r="G144" s="123" t="s">
        <v>196</v>
      </c>
      <c r="H144" s="56" t="s">
        <v>185</v>
      </c>
      <c r="I144" s="1" t="s">
        <v>14</v>
      </c>
    </row>
    <row r="145" spans="1:9" x14ac:dyDescent="0.25">
      <c r="A145" s="1" t="s">
        <v>98</v>
      </c>
      <c r="B145" s="1" t="s">
        <v>67</v>
      </c>
      <c r="C145" s="50" t="s">
        <v>360</v>
      </c>
      <c r="D145" s="53">
        <v>195000</v>
      </c>
      <c r="E145" s="1" t="s">
        <v>9</v>
      </c>
      <c r="F145" s="1" t="s">
        <v>16</v>
      </c>
      <c r="G145" s="123" t="s">
        <v>196</v>
      </c>
      <c r="H145" s="56" t="s">
        <v>81</v>
      </c>
      <c r="I145" s="1" t="s">
        <v>30</v>
      </c>
    </row>
    <row r="146" spans="1:9" x14ac:dyDescent="0.25">
      <c r="A146" s="1" t="s">
        <v>98</v>
      </c>
      <c r="B146" s="1" t="s">
        <v>67</v>
      </c>
      <c r="C146" s="50" t="s">
        <v>361</v>
      </c>
      <c r="D146" s="53">
        <v>1500000</v>
      </c>
      <c r="E146" s="1" t="s">
        <v>9</v>
      </c>
      <c r="F146" s="1" t="s">
        <v>16</v>
      </c>
      <c r="G146" s="123" t="s">
        <v>196</v>
      </c>
      <c r="H146" s="56" t="s">
        <v>81</v>
      </c>
      <c r="I146" s="1" t="s">
        <v>30</v>
      </c>
    </row>
    <row r="147" spans="1:9" x14ac:dyDescent="0.25">
      <c r="A147" s="1" t="s">
        <v>98</v>
      </c>
      <c r="B147" s="1" t="s">
        <v>32</v>
      </c>
      <c r="C147" s="50" t="s">
        <v>362</v>
      </c>
      <c r="D147" s="53">
        <v>1000000</v>
      </c>
      <c r="E147" s="1" t="s">
        <v>9</v>
      </c>
      <c r="F147" s="1" t="s">
        <v>16</v>
      </c>
      <c r="G147" s="123" t="s">
        <v>196</v>
      </c>
      <c r="H147" s="56" t="s">
        <v>19</v>
      </c>
      <c r="I147" s="1" t="s">
        <v>14</v>
      </c>
    </row>
    <row r="148" spans="1:9" x14ac:dyDescent="0.25">
      <c r="A148" s="1" t="s">
        <v>98</v>
      </c>
      <c r="B148" s="1" t="s">
        <v>62</v>
      </c>
      <c r="C148" s="50" t="s">
        <v>363</v>
      </c>
      <c r="D148" s="53">
        <v>184000</v>
      </c>
      <c r="E148" s="1" t="s">
        <v>9</v>
      </c>
      <c r="F148" s="1" t="s">
        <v>16</v>
      </c>
      <c r="G148" s="123" t="s">
        <v>196</v>
      </c>
      <c r="H148" s="56" t="s">
        <v>19</v>
      </c>
      <c r="I148" s="1" t="s">
        <v>30</v>
      </c>
    </row>
    <row r="149" spans="1:9" x14ac:dyDescent="0.25">
      <c r="A149" s="1" t="s">
        <v>98</v>
      </c>
      <c r="B149" s="1" t="s">
        <v>147</v>
      </c>
      <c r="C149" s="50" t="s">
        <v>364</v>
      </c>
      <c r="D149" s="53">
        <v>50000</v>
      </c>
      <c r="E149" s="1" t="s">
        <v>13</v>
      </c>
      <c r="F149" s="1" t="s">
        <v>10</v>
      </c>
      <c r="G149" s="123" t="s">
        <v>196</v>
      </c>
      <c r="H149" s="56" t="s">
        <v>12</v>
      </c>
      <c r="I149" s="1" t="s">
        <v>30</v>
      </c>
    </row>
    <row r="150" spans="1:9" x14ac:dyDescent="0.25">
      <c r="A150" s="1" t="s">
        <v>98</v>
      </c>
      <c r="B150" s="1" t="s">
        <v>214</v>
      </c>
      <c r="C150" s="50" t="s">
        <v>350</v>
      </c>
      <c r="D150" s="53">
        <v>300000</v>
      </c>
      <c r="E150" s="1" t="s">
        <v>9</v>
      </c>
      <c r="F150" s="1" t="s">
        <v>16</v>
      </c>
      <c r="G150" s="123" t="s">
        <v>196</v>
      </c>
      <c r="H150" s="56" t="s">
        <v>19</v>
      </c>
      <c r="I150" s="1" t="s">
        <v>14</v>
      </c>
    </row>
    <row r="151" spans="1:9" x14ac:dyDescent="0.25">
      <c r="A151" s="1" t="s">
        <v>98</v>
      </c>
      <c r="B151" s="1" t="s">
        <v>297</v>
      </c>
      <c r="C151" s="50" t="s">
        <v>365</v>
      </c>
      <c r="D151" s="53">
        <v>265000</v>
      </c>
      <c r="E151" s="1" t="s">
        <v>9</v>
      </c>
      <c r="F151" s="1" t="s">
        <v>16</v>
      </c>
      <c r="G151" s="123" t="s">
        <v>207</v>
      </c>
      <c r="H151" s="56" t="s">
        <v>19</v>
      </c>
      <c r="I151" s="1" t="s">
        <v>30</v>
      </c>
    </row>
    <row r="152" spans="1:9" x14ac:dyDescent="0.25">
      <c r="A152" s="1" t="s">
        <v>98</v>
      </c>
      <c r="B152" s="1" t="s">
        <v>129</v>
      </c>
      <c r="C152" s="50" t="s">
        <v>366</v>
      </c>
      <c r="D152" s="53">
        <v>288000</v>
      </c>
      <c r="E152" s="1" t="s">
        <v>9</v>
      </c>
      <c r="F152" s="1" t="s">
        <v>16</v>
      </c>
      <c r="G152" s="123" t="s">
        <v>196</v>
      </c>
      <c r="H152" s="56" t="s">
        <v>81</v>
      </c>
      <c r="I152" s="1" t="s">
        <v>14</v>
      </c>
    </row>
    <row r="153" spans="1:9" x14ac:dyDescent="0.25">
      <c r="A153" s="1" t="s">
        <v>98</v>
      </c>
      <c r="B153" s="1" t="s">
        <v>161</v>
      </c>
      <c r="C153" s="50" t="s">
        <v>367</v>
      </c>
      <c r="D153" s="53">
        <v>375000</v>
      </c>
      <c r="E153" s="1" t="s">
        <v>9</v>
      </c>
      <c r="F153" s="1" t="s">
        <v>16</v>
      </c>
      <c r="G153" s="123" t="s">
        <v>198</v>
      </c>
      <c r="H153" s="56" t="s">
        <v>81</v>
      </c>
      <c r="I153" s="1" t="s">
        <v>30</v>
      </c>
    </row>
    <row r="154" spans="1:9" x14ac:dyDescent="0.25">
      <c r="A154" s="1" t="s">
        <v>98</v>
      </c>
      <c r="B154" s="1" t="s">
        <v>173</v>
      </c>
      <c r="C154" s="50" t="s">
        <v>368</v>
      </c>
      <c r="D154" s="53">
        <v>204000</v>
      </c>
      <c r="E154" s="1" t="s">
        <v>9</v>
      </c>
      <c r="F154" s="1" t="s">
        <v>16</v>
      </c>
      <c r="G154" s="123" t="s">
        <v>207</v>
      </c>
      <c r="H154" s="56" t="s">
        <v>19</v>
      </c>
      <c r="I154" s="1" t="s">
        <v>30</v>
      </c>
    </row>
    <row r="155" spans="1:9" x14ac:dyDescent="0.25">
      <c r="A155" s="1" t="s">
        <v>98</v>
      </c>
      <c r="B155" s="1" t="s">
        <v>60</v>
      </c>
      <c r="C155" s="50" t="s">
        <v>369</v>
      </c>
      <c r="D155" s="53">
        <v>45016</v>
      </c>
      <c r="E155" s="1" t="s">
        <v>21</v>
      </c>
      <c r="F155" s="1" t="s">
        <v>16</v>
      </c>
      <c r="G155" s="123" t="s">
        <v>209</v>
      </c>
      <c r="H155" s="56" t="s">
        <v>19</v>
      </c>
      <c r="I155" s="1" t="s">
        <v>14</v>
      </c>
    </row>
    <row r="156" spans="1:9" x14ac:dyDescent="0.25">
      <c r="A156" s="1" t="s">
        <v>98</v>
      </c>
      <c r="B156" s="1" t="s">
        <v>213</v>
      </c>
      <c r="C156" s="50" t="s">
        <v>370</v>
      </c>
      <c r="D156" s="53">
        <v>521392</v>
      </c>
      <c r="E156" s="1" t="s">
        <v>9</v>
      </c>
      <c r="F156" s="1" t="s">
        <v>16</v>
      </c>
      <c r="G156" s="123" t="s">
        <v>196</v>
      </c>
      <c r="H156" s="56" t="s">
        <v>19</v>
      </c>
      <c r="I156" s="1" t="s">
        <v>30</v>
      </c>
    </row>
    <row r="157" spans="1:9" x14ac:dyDescent="0.25">
      <c r="A157" s="1" t="s">
        <v>98</v>
      </c>
      <c r="B157" s="1" t="s">
        <v>211</v>
      </c>
      <c r="C157" s="50" t="s">
        <v>346</v>
      </c>
      <c r="D157" s="53">
        <v>1405000</v>
      </c>
      <c r="E157" s="1" t="s">
        <v>9</v>
      </c>
      <c r="F157" s="1" t="s">
        <v>16</v>
      </c>
      <c r="G157" s="123" t="s">
        <v>196</v>
      </c>
      <c r="H157" s="56" t="s">
        <v>81</v>
      </c>
      <c r="I157" s="1" t="s">
        <v>14</v>
      </c>
    </row>
    <row r="158" spans="1:9" x14ac:dyDescent="0.25">
      <c r="A158" s="1" t="s">
        <v>98</v>
      </c>
      <c r="B158" s="1" t="s">
        <v>302</v>
      </c>
      <c r="C158" s="50" t="s">
        <v>371</v>
      </c>
      <c r="D158" s="53">
        <v>564000</v>
      </c>
      <c r="E158" s="1" t="s">
        <v>9</v>
      </c>
      <c r="F158" s="1" t="s">
        <v>16</v>
      </c>
      <c r="G158" s="123" t="s">
        <v>196</v>
      </c>
      <c r="H158" s="56" t="s">
        <v>132</v>
      </c>
      <c r="I158" s="1" t="s">
        <v>14</v>
      </c>
    </row>
    <row r="159" spans="1:9" x14ac:dyDescent="0.25">
      <c r="A159" s="1" t="s">
        <v>98</v>
      </c>
      <c r="B159" s="1" t="s">
        <v>63</v>
      </c>
      <c r="C159" s="50" t="s">
        <v>372</v>
      </c>
      <c r="D159" s="53">
        <v>357267</v>
      </c>
      <c r="E159" s="1" t="s">
        <v>21</v>
      </c>
      <c r="F159" s="1" t="s">
        <v>16</v>
      </c>
      <c r="G159" s="123" t="s">
        <v>196</v>
      </c>
      <c r="H159" s="56" t="s">
        <v>19</v>
      </c>
      <c r="I159" s="1" t="s">
        <v>14</v>
      </c>
    </row>
    <row r="160" spans="1:9" x14ac:dyDescent="0.25">
      <c r="A160" s="1" t="s">
        <v>98</v>
      </c>
      <c r="B160" s="1" t="s">
        <v>14</v>
      </c>
      <c r="C160" s="50" t="s">
        <v>373</v>
      </c>
      <c r="D160" s="53">
        <v>1251000</v>
      </c>
      <c r="E160" s="1" t="s">
        <v>9</v>
      </c>
      <c r="F160" s="1" t="s">
        <v>16</v>
      </c>
      <c r="G160" s="123" t="s">
        <v>196</v>
      </c>
      <c r="H160" s="56" t="s">
        <v>18</v>
      </c>
      <c r="I160" s="1" t="s">
        <v>14</v>
      </c>
    </row>
    <row r="161" spans="1:9" x14ac:dyDescent="0.25">
      <c r="A161" s="1" t="s">
        <v>98</v>
      </c>
      <c r="B161" s="1" t="s">
        <v>131</v>
      </c>
      <c r="C161" s="50" t="s">
        <v>374</v>
      </c>
      <c r="D161" s="53">
        <v>50000</v>
      </c>
      <c r="E161" s="1" t="s">
        <v>13</v>
      </c>
      <c r="F161" s="1" t="s">
        <v>10</v>
      </c>
      <c r="G161" s="123" t="s">
        <v>196</v>
      </c>
      <c r="H161" s="56" t="s">
        <v>12</v>
      </c>
      <c r="I161" s="1" t="s">
        <v>131</v>
      </c>
    </row>
    <row r="162" spans="1:9" x14ac:dyDescent="0.25">
      <c r="A162" s="1" t="s">
        <v>98</v>
      </c>
      <c r="B162" s="1" t="s">
        <v>130</v>
      </c>
      <c r="C162" s="50" t="s">
        <v>375</v>
      </c>
      <c r="D162" s="53">
        <v>372000</v>
      </c>
      <c r="E162" s="1" t="s">
        <v>9</v>
      </c>
      <c r="F162" s="1" t="s">
        <v>16</v>
      </c>
      <c r="G162" s="123" t="s">
        <v>196</v>
      </c>
      <c r="H162" s="56" t="s">
        <v>81</v>
      </c>
      <c r="I162" s="1" t="s">
        <v>30</v>
      </c>
    </row>
    <row r="163" spans="1:9" x14ac:dyDescent="0.25">
      <c r="A163" s="1" t="s">
        <v>98</v>
      </c>
      <c r="B163" s="1" t="s">
        <v>214</v>
      </c>
      <c r="C163" s="50" t="s">
        <v>347</v>
      </c>
      <c r="D163" s="53">
        <v>270000</v>
      </c>
      <c r="E163" s="1" t="s">
        <v>9</v>
      </c>
      <c r="F163" s="1" t="s">
        <v>16</v>
      </c>
      <c r="G163" s="123" t="s">
        <v>207</v>
      </c>
      <c r="H163" s="56" t="s">
        <v>81</v>
      </c>
      <c r="I163" s="1" t="s">
        <v>14</v>
      </c>
    </row>
    <row r="164" spans="1:9" x14ac:dyDescent="0.25">
      <c r="A164" s="1" t="s">
        <v>98</v>
      </c>
      <c r="B164" s="1" t="s">
        <v>62</v>
      </c>
      <c r="C164" s="50" t="s">
        <v>376</v>
      </c>
      <c r="D164" s="53">
        <v>170000</v>
      </c>
      <c r="E164" s="1" t="s">
        <v>9</v>
      </c>
      <c r="F164" s="1" t="s">
        <v>16</v>
      </c>
      <c r="G164" s="123" t="s">
        <v>198</v>
      </c>
      <c r="H164" s="56" t="s">
        <v>19</v>
      </c>
      <c r="I164" s="1" t="s">
        <v>30</v>
      </c>
    </row>
    <row r="165" spans="1:9" x14ac:dyDescent="0.25">
      <c r="A165" s="1" t="s">
        <v>98</v>
      </c>
      <c r="B165" s="56" t="s">
        <v>73</v>
      </c>
      <c r="C165" s="1" t="s">
        <v>377</v>
      </c>
      <c r="D165" s="146">
        <v>480000</v>
      </c>
      <c r="E165" s="145" t="s">
        <v>9</v>
      </c>
      <c r="F165" s="53" t="s">
        <v>16</v>
      </c>
      <c r="G165" s="1" t="s">
        <v>196</v>
      </c>
      <c r="H165" s="1" t="s">
        <v>19</v>
      </c>
      <c r="I165" s="1" t="s">
        <v>30</v>
      </c>
    </row>
    <row r="166" spans="1:9" x14ac:dyDescent="0.25">
      <c r="A166" s="1" t="s">
        <v>98</v>
      </c>
      <c r="B166" s="56" t="s">
        <v>73</v>
      </c>
      <c r="C166" s="1" t="s">
        <v>378</v>
      </c>
      <c r="D166" s="146">
        <v>255000</v>
      </c>
      <c r="E166" s="145" t="s">
        <v>9</v>
      </c>
      <c r="F166" s="53" t="s">
        <v>16</v>
      </c>
      <c r="G166" s="1" t="s">
        <v>205</v>
      </c>
      <c r="H166" s="1" t="s">
        <v>81</v>
      </c>
      <c r="I166" s="1" t="s">
        <v>30</v>
      </c>
    </row>
    <row r="167" spans="1:9" x14ac:dyDescent="0.25">
      <c r="A167" s="1" t="s">
        <v>98</v>
      </c>
      <c r="B167" s="56" t="s">
        <v>173</v>
      </c>
      <c r="C167" s="1" t="s">
        <v>379</v>
      </c>
      <c r="D167" s="146">
        <v>99988</v>
      </c>
      <c r="E167" s="145" t="s">
        <v>21</v>
      </c>
      <c r="F167" s="53" t="s">
        <v>16</v>
      </c>
      <c r="G167" s="1" t="s">
        <v>196</v>
      </c>
      <c r="H167" s="1" t="s">
        <v>19</v>
      </c>
      <c r="I167" s="1" t="s">
        <v>30</v>
      </c>
    </row>
    <row r="168" spans="1:9" x14ac:dyDescent="0.25">
      <c r="A168" s="1" t="s">
        <v>98</v>
      </c>
      <c r="B168" s="56" t="s">
        <v>62</v>
      </c>
      <c r="C168" s="1" t="s">
        <v>380</v>
      </c>
      <c r="D168" s="146">
        <v>84731</v>
      </c>
      <c r="E168" s="145" t="s">
        <v>21</v>
      </c>
      <c r="F168" s="53" t="s">
        <v>10</v>
      </c>
      <c r="G168" s="1" t="s">
        <v>209</v>
      </c>
      <c r="H168" s="1" t="s">
        <v>12</v>
      </c>
      <c r="I168" s="1" t="s">
        <v>30</v>
      </c>
    </row>
    <row r="169" spans="1:9" x14ac:dyDescent="0.25">
      <c r="A169" s="1" t="s">
        <v>98</v>
      </c>
      <c r="B169" s="56" t="s">
        <v>63</v>
      </c>
      <c r="C169" s="1" t="s">
        <v>381</v>
      </c>
      <c r="D169" s="146">
        <v>599000</v>
      </c>
      <c r="E169" s="145" t="s">
        <v>9</v>
      </c>
      <c r="F169" s="53" t="s">
        <v>16</v>
      </c>
      <c r="G169" s="1" t="s">
        <v>196</v>
      </c>
      <c r="H169" s="1" t="s">
        <v>12</v>
      </c>
      <c r="I169" s="1" t="s">
        <v>14</v>
      </c>
    </row>
    <row r="170" spans="1:9" x14ac:dyDescent="0.25">
      <c r="A170" s="1" t="s">
        <v>98</v>
      </c>
      <c r="B170" s="56" t="s">
        <v>348</v>
      </c>
      <c r="C170" s="1" t="s">
        <v>382</v>
      </c>
      <c r="D170" s="146">
        <v>300000</v>
      </c>
      <c r="E170" s="145" t="s">
        <v>9</v>
      </c>
      <c r="F170" s="53" t="s">
        <v>16</v>
      </c>
      <c r="G170" s="1" t="s">
        <v>209</v>
      </c>
      <c r="H170" s="1" t="s">
        <v>132</v>
      </c>
      <c r="I170" s="1" t="s">
        <v>14</v>
      </c>
    </row>
    <row r="171" spans="1:9" x14ac:dyDescent="0.25">
      <c r="A171" s="1" t="s">
        <v>95</v>
      </c>
      <c r="B171" s="56" t="s">
        <v>147</v>
      </c>
      <c r="C171" s="1" t="s">
        <v>383</v>
      </c>
      <c r="D171" s="145">
        <v>153000</v>
      </c>
      <c r="E171" s="53" t="s">
        <v>9</v>
      </c>
      <c r="F171" s="1" t="s">
        <v>16</v>
      </c>
      <c r="G171" s="1" t="s">
        <v>196</v>
      </c>
      <c r="H171" s="1" t="s">
        <v>81</v>
      </c>
      <c r="I171" s="1" t="s">
        <v>30</v>
      </c>
    </row>
    <row r="172" spans="1:9" x14ac:dyDescent="0.25">
      <c r="A172" s="1" t="s">
        <v>95</v>
      </c>
      <c r="B172" s="56" t="s">
        <v>14</v>
      </c>
      <c r="C172" s="1" t="s">
        <v>384</v>
      </c>
      <c r="D172" s="145">
        <v>386000</v>
      </c>
      <c r="E172" s="53" t="s">
        <v>9</v>
      </c>
      <c r="F172" s="1" t="s">
        <v>16</v>
      </c>
      <c r="G172" s="1" t="s">
        <v>196</v>
      </c>
      <c r="H172" s="1" t="s">
        <v>12</v>
      </c>
      <c r="I172" s="1" t="s">
        <v>14</v>
      </c>
    </row>
    <row r="173" spans="1:9" x14ac:dyDescent="0.25">
      <c r="A173" s="1" t="s">
        <v>95</v>
      </c>
      <c r="B173" s="56" t="s">
        <v>8</v>
      </c>
      <c r="C173" s="1" t="s">
        <v>287</v>
      </c>
      <c r="D173" s="145">
        <v>150000</v>
      </c>
      <c r="E173" s="53" t="s">
        <v>13</v>
      </c>
      <c r="F173" s="1" t="s">
        <v>10</v>
      </c>
      <c r="G173" s="1" t="s">
        <v>196</v>
      </c>
      <c r="H173" s="1" t="s">
        <v>12</v>
      </c>
      <c r="I173" s="1" t="s">
        <v>8</v>
      </c>
    </row>
    <row r="174" spans="1:9" x14ac:dyDescent="0.25">
      <c r="A174" s="1" t="s">
        <v>95</v>
      </c>
      <c r="B174" s="56" t="s">
        <v>130</v>
      </c>
      <c r="C174" s="1" t="s">
        <v>385</v>
      </c>
      <c r="D174" s="145">
        <v>340000</v>
      </c>
      <c r="E174" s="53" t="s">
        <v>9</v>
      </c>
      <c r="F174" s="1" t="s">
        <v>16</v>
      </c>
      <c r="G174" s="1" t="s">
        <v>196</v>
      </c>
      <c r="H174" s="1" t="s">
        <v>132</v>
      </c>
      <c r="I174" s="1" t="s">
        <v>30</v>
      </c>
    </row>
    <row r="175" spans="1:9" x14ac:dyDescent="0.25">
      <c r="A175" s="1" t="s">
        <v>95</v>
      </c>
      <c r="B175" s="56" t="s">
        <v>73</v>
      </c>
      <c r="C175" s="1" t="s">
        <v>387</v>
      </c>
      <c r="D175" s="145">
        <v>200000</v>
      </c>
      <c r="E175" s="53" t="s">
        <v>9</v>
      </c>
      <c r="F175" s="1" t="s">
        <v>16</v>
      </c>
      <c r="G175" s="1" t="s">
        <v>196</v>
      </c>
      <c r="H175" s="1" t="s">
        <v>81</v>
      </c>
      <c r="I175" s="1" t="s">
        <v>30</v>
      </c>
    </row>
    <row r="176" spans="1:9" x14ac:dyDescent="0.25">
      <c r="A176" s="1" t="s">
        <v>95</v>
      </c>
      <c r="B176" s="56" t="s">
        <v>302</v>
      </c>
      <c r="C176" s="1" t="s">
        <v>388</v>
      </c>
      <c r="D176" s="145">
        <v>32773</v>
      </c>
      <c r="E176" s="53" t="s">
        <v>21</v>
      </c>
      <c r="F176" s="1" t="s">
        <v>16</v>
      </c>
      <c r="G176" s="1" t="s">
        <v>196</v>
      </c>
      <c r="H176" s="1" t="s">
        <v>19</v>
      </c>
      <c r="I176" s="1" t="s">
        <v>14</v>
      </c>
    </row>
    <row r="177" spans="1:9" x14ac:dyDescent="0.25">
      <c r="A177" s="1" t="s">
        <v>95</v>
      </c>
      <c r="B177" s="56" t="s">
        <v>358</v>
      </c>
      <c r="C177" s="1" t="s">
        <v>389</v>
      </c>
      <c r="D177" s="145">
        <v>272000</v>
      </c>
      <c r="E177" s="53" t="s">
        <v>9</v>
      </c>
      <c r="F177" s="1" t="s">
        <v>16</v>
      </c>
      <c r="G177" s="1" t="s">
        <v>198</v>
      </c>
      <c r="H177" s="1" t="s">
        <v>19</v>
      </c>
      <c r="I177" s="1" t="s">
        <v>30</v>
      </c>
    </row>
    <row r="178" spans="1:9" x14ac:dyDescent="0.25">
      <c r="A178" s="1" t="s">
        <v>95</v>
      </c>
      <c r="B178" s="56" t="s">
        <v>124</v>
      </c>
      <c r="C178" s="1" t="s">
        <v>390</v>
      </c>
      <c r="D178" s="145">
        <v>700000</v>
      </c>
      <c r="E178" s="53" t="s">
        <v>9</v>
      </c>
      <c r="F178" s="1" t="s">
        <v>16</v>
      </c>
      <c r="G178" s="1" t="s">
        <v>196</v>
      </c>
      <c r="H178" s="1" t="s">
        <v>126</v>
      </c>
      <c r="I178" s="1" t="s">
        <v>14</v>
      </c>
    </row>
    <row r="179" spans="1:9" x14ac:dyDescent="0.25">
      <c r="A179" s="1" t="s">
        <v>95</v>
      </c>
      <c r="B179" s="56" t="s">
        <v>129</v>
      </c>
      <c r="C179" s="1" t="s">
        <v>394</v>
      </c>
      <c r="D179" s="145">
        <v>655500</v>
      </c>
      <c r="E179" s="53" t="s">
        <v>9</v>
      </c>
      <c r="F179" s="1" t="s">
        <v>16</v>
      </c>
      <c r="G179" s="1" t="s">
        <v>207</v>
      </c>
      <c r="H179" s="1" t="s">
        <v>81</v>
      </c>
      <c r="I179" s="1" t="s">
        <v>14</v>
      </c>
    </row>
    <row r="180" spans="1:9" x14ac:dyDescent="0.25">
      <c r="A180" s="1" t="s">
        <v>95</v>
      </c>
      <c r="B180" s="56" t="s">
        <v>214</v>
      </c>
      <c r="C180" s="1" t="s">
        <v>391</v>
      </c>
      <c r="D180" s="145">
        <v>270000</v>
      </c>
      <c r="E180" s="53" t="s">
        <v>9</v>
      </c>
      <c r="F180" s="1" t="s">
        <v>16</v>
      </c>
      <c r="G180" s="1" t="s">
        <v>196</v>
      </c>
      <c r="H180" s="1" t="s">
        <v>81</v>
      </c>
      <c r="I180" s="1" t="s">
        <v>14</v>
      </c>
    </row>
    <row r="181" spans="1:9" x14ac:dyDescent="0.25">
      <c r="A181" s="1" t="s">
        <v>95</v>
      </c>
      <c r="B181" s="56" t="s">
        <v>214</v>
      </c>
      <c r="C181" s="1" t="s">
        <v>386</v>
      </c>
      <c r="D181" s="145">
        <v>350000</v>
      </c>
      <c r="E181" s="53" t="s">
        <v>9</v>
      </c>
      <c r="F181" s="1" t="s">
        <v>16</v>
      </c>
      <c r="G181" s="1" t="s">
        <v>196</v>
      </c>
      <c r="H181" s="1" t="s">
        <v>81</v>
      </c>
      <c r="I181" s="1" t="s">
        <v>14</v>
      </c>
    </row>
    <row r="182" spans="1:9" x14ac:dyDescent="0.25">
      <c r="A182" s="1" t="s">
        <v>95</v>
      </c>
      <c r="B182" s="56" t="s">
        <v>8</v>
      </c>
      <c r="C182" s="1" t="s">
        <v>215</v>
      </c>
      <c r="D182" s="145">
        <v>70000</v>
      </c>
      <c r="E182" s="53" t="s">
        <v>13</v>
      </c>
      <c r="F182" s="1" t="s">
        <v>10</v>
      </c>
      <c r="G182" s="1" t="s">
        <v>196</v>
      </c>
      <c r="H182" s="1" t="s">
        <v>12</v>
      </c>
      <c r="I182" s="1" t="s">
        <v>131</v>
      </c>
    </row>
    <row r="183" spans="1:9" x14ac:dyDescent="0.25">
      <c r="A183" s="1" t="s">
        <v>95</v>
      </c>
      <c r="B183" s="56" t="s">
        <v>73</v>
      </c>
      <c r="C183" s="1" t="s">
        <v>392</v>
      </c>
      <c r="D183" s="145">
        <v>500000</v>
      </c>
      <c r="E183" s="53" t="s">
        <v>9</v>
      </c>
      <c r="F183" s="1" t="s">
        <v>16</v>
      </c>
      <c r="G183" s="1" t="s">
        <v>196</v>
      </c>
      <c r="H183" s="1" t="s">
        <v>81</v>
      </c>
      <c r="I183" s="1" t="s">
        <v>30</v>
      </c>
    </row>
    <row r="184" spans="1:9" x14ac:dyDescent="0.25">
      <c r="A184" s="1" t="s">
        <v>95</v>
      </c>
      <c r="B184" s="56" t="s">
        <v>359</v>
      </c>
      <c r="C184" s="1" t="s">
        <v>403</v>
      </c>
      <c r="D184" s="145">
        <v>840000</v>
      </c>
      <c r="E184" s="53" t="s">
        <v>9</v>
      </c>
      <c r="F184" s="1" t="s">
        <v>16</v>
      </c>
      <c r="G184" s="1" t="s">
        <v>207</v>
      </c>
      <c r="H184" s="1" t="s">
        <v>19</v>
      </c>
      <c r="I184" s="1" t="s">
        <v>14</v>
      </c>
    </row>
    <row r="185" spans="1:9" x14ac:dyDescent="0.25">
      <c r="A185" s="1" t="s">
        <v>95</v>
      </c>
      <c r="B185" s="56" t="s">
        <v>131</v>
      </c>
      <c r="C185" s="1" t="s">
        <v>261</v>
      </c>
      <c r="D185" s="145">
        <v>260000</v>
      </c>
      <c r="E185" s="53" t="s">
        <v>9</v>
      </c>
      <c r="F185" s="1" t="s">
        <v>10</v>
      </c>
      <c r="G185" s="1" t="s">
        <v>196</v>
      </c>
      <c r="H185" s="1" t="s">
        <v>12</v>
      </c>
      <c r="I185" s="1" t="s">
        <v>131</v>
      </c>
    </row>
    <row r="186" spans="1:9" x14ac:dyDescent="0.25">
      <c r="A186" s="1" t="s">
        <v>95</v>
      </c>
      <c r="B186" s="56" t="s">
        <v>131</v>
      </c>
      <c r="C186" s="1" t="s">
        <v>395</v>
      </c>
      <c r="D186" s="145">
        <v>40000</v>
      </c>
      <c r="E186" s="53" t="s">
        <v>13</v>
      </c>
      <c r="F186" s="1" t="s">
        <v>10</v>
      </c>
      <c r="G186" s="1" t="s">
        <v>196</v>
      </c>
      <c r="H186" s="1" t="s">
        <v>12</v>
      </c>
      <c r="I186" s="1" t="s">
        <v>131</v>
      </c>
    </row>
    <row r="187" spans="1:9" x14ac:dyDescent="0.25">
      <c r="A187" s="1" t="s">
        <v>95</v>
      </c>
      <c r="B187" s="56" t="s">
        <v>66</v>
      </c>
      <c r="C187" s="1" t="s">
        <v>396</v>
      </c>
      <c r="D187" s="145">
        <v>290000</v>
      </c>
      <c r="E187" s="53" t="s">
        <v>9</v>
      </c>
      <c r="F187" s="1" t="s">
        <v>16</v>
      </c>
      <c r="G187" s="1" t="s">
        <v>196</v>
      </c>
      <c r="H187" s="1" t="s">
        <v>19</v>
      </c>
      <c r="I187" s="1" t="s">
        <v>14</v>
      </c>
    </row>
    <row r="188" spans="1:9" x14ac:dyDescent="0.25">
      <c r="A188" s="1" t="s">
        <v>95</v>
      </c>
      <c r="B188" s="56" t="s">
        <v>14</v>
      </c>
      <c r="C188" s="1" t="s">
        <v>195</v>
      </c>
      <c r="D188" s="145">
        <v>450000</v>
      </c>
      <c r="E188" s="53" t="s">
        <v>13</v>
      </c>
      <c r="F188" s="1" t="s">
        <v>10</v>
      </c>
      <c r="G188" s="1" t="s">
        <v>196</v>
      </c>
      <c r="H188" s="1" t="s">
        <v>12</v>
      </c>
      <c r="I188" s="1" t="s">
        <v>14</v>
      </c>
    </row>
    <row r="189" spans="1:9" x14ac:dyDescent="0.25">
      <c r="A189" s="1" t="s">
        <v>95</v>
      </c>
      <c r="B189" s="56" t="s">
        <v>161</v>
      </c>
      <c r="C189" s="1" t="s">
        <v>397</v>
      </c>
      <c r="D189" s="145">
        <v>128000</v>
      </c>
      <c r="E189" s="53" t="s">
        <v>9</v>
      </c>
      <c r="F189" s="1" t="s">
        <v>16</v>
      </c>
      <c r="G189" s="1" t="s">
        <v>198</v>
      </c>
      <c r="H189" s="1" t="s">
        <v>126</v>
      </c>
      <c r="I189" s="1" t="s">
        <v>30</v>
      </c>
    </row>
    <row r="190" spans="1:9" x14ac:dyDescent="0.25">
      <c r="A190" s="1" t="s">
        <v>95</v>
      </c>
      <c r="B190" s="56" t="s">
        <v>124</v>
      </c>
      <c r="C190" s="1" t="s">
        <v>398</v>
      </c>
      <c r="D190" s="145">
        <v>1038000</v>
      </c>
      <c r="E190" s="53" t="s">
        <v>9</v>
      </c>
      <c r="F190" s="1" t="s">
        <v>16</v>
      </c>
      <c r="G190" s="1" t="s">
        <v>196</v>
      </c>
      <c r="H190" s="1" t="s">
        <v>81</v>
      </c>
      <c r="I190" s="1" t="s">
        <v>14</v>
      </c>
    </row>
    <row r="191" spans="1:9" x14ac:dyDescent="0.25">
      <c r="A191" s="1" t="s">
        <v>95</v>
      </c>
      <c r="B191" s="56" t="s">
        <v>129</v>
      </c>
      <c r="C191" s="1" t="s">
        <v>399</v>
      </c>
      <c r="D191" s="145">
        <v>124434</v>
      </c>
      <c r="E191" s="53" t="s">
        <v>21</v>
      </c>
      <c r="F191" s="1" t="s">
        <v>10</v>
      </c>
      <c r="G191" s="1" t="s">
        <v>196</v>
      </c>
      <c r="H191" s="1" t="s">
        <v>148</v>
      </c>
      <c r="I191" s="1" t="s">
        <v>14</v>
      </c>
    </row>
    <row r="192" spans="1:9" x14ac:dyDescent="0.25">
      <c r="A192" s="1" t="s">
        <v>95</v>
      </c>
      <c r="B192" s="56" t="s">
        <v>208</v>
      </c>
      <c r="C192" s="1" t="s">
        <v>400</v>
      </c>
      <c r="D192" s="145">
        <v>212000</v>
      </c>
      <c r="E192" s="53" t="s">
        <v>9</v>
      </c>
      <c r="F192" s="1" t="s">
        <v>16</v>
      </c>
      <c r="G192" s="1" t="s">
        <v>196</v>
      </c>
      <c r="H192" s="1" t="s">
        <v>19</v>
      </c>
      <c r="I192" s="1" t="s">
        <v>14</v>
      </c>
    </row>
    <row r="193" spans="1:9" x14ac:dyDescent="0.25">
      <c r="A193" s="1" t="s">
        <v>95</v>
      </c>
      <c r="B193" s="56" t="s">
        <v>67</v>
      </c>
      <c r="C193" s="1" t="s">
        <v>401</v>
      </c>
      <c r="D193" s="145">
        <v>100034</v>
      </c>
      <c r="E193" s="53" t="s">
        <v>21</v>
      </c>
      <c r="F193" s="1" t="s">
        <v>16</v>
      </c>
      <c r="G193" s="1" t="s">
        <v>209</v>
      </c>
      <c r="H193" s="1" t="s">
        <v>132</v>
      </c>
      <c r="I193" s="1" t="s">
        <v>30</v>
      </c>
    </row>
    <row r="194" spans="1:9" x14ac:dyDescent="0.25">
      <c r="A194" s="1" t="s">
        <v>95</v>
      </c>
      <c r="B194" s="56" t="s">
        <v>14</v>
      </c>
      <c r="C194" s="1" t="s">
        <v>218</v>
      </c>
      <c r="D194" s="145">
        <v>175000</v>
      </c>
      <c r="E194" s="53" t="s">
        <v>13</v>
      </c>
      <c r="F194" s="1" t="s">
        <v>10</v>
      </c>
      <c r="G194" s="1" t="s">
        <v>196</v>
      </c>
      <c r="H194" s="1" t="s">
        <v>12</v>
      </c>
      <c r="I194" s="1" t="s">
        <v>14</v>
      </c>
    </row>
    <row r="195" spans="1:9" x14ac:dyDescent="0.25">
      <c r="A195" s="1" t="s">
        <v>95</v>
      </c>
      <c r="B195" s="56" t="s">
        <v>63</v>
      </c>
      <c r="C195" s="1" t="s">
        <v>402</v>
      </c>
      <c r="D195" s="145">
        <v>538000</v>
      </c>
      <c r="E195" s="53" t="s">
        <v>9</v>
      </c>
      <c r="F195" s="1" t="s">
        <v>16</v>
      </c>
      <c r="G195" s="1" t="s">
        <v>196</v>
      </c>
      <c r="H195" s="1" t="s">
        <v>132</v>
      </c>
      <c r="I195" s="1" t="s">
        <v>14</v>
      </c>
    </row>
    <row r="196" spans="1:9" x14ac:dyDescent="0.25">
      <c r="A196" s="1" t="s">
        <v>95</v>
      </c>
      <c r="B196" s="56" t="s">
        <v>30</v>
      </c>
      <c r="C196" s="1" t="s">
        <v>285</v>
      </c>
      <c r="D196" s="145">
        <v>2700000</v>
      </c>
      <c r="E196" s="53" t="s">
        <v>13</v>
      </c>
      <c r="F196" s="1" t="s">
        <v>10</v>
      </c>
      <c r="G196" s="1" t="s">
        <v>198</v>
      </c>
      <c r="H196" s="1" t="s">
        <v>12</v>
      </c>
      <c r="I196" s="1" t="s">
        <v>30</v>
      </c>
    </row>
    <row r="197" spans="1:9" x14ac:dyDescent="0.25">
      <c r="A197" s="1" t="s">
        <v>95</v>
      </c>
      <c r="B197" s="56" t="s">
        <v>161</v>
      </c>
      <c r="C197" s="1" t="s">
        <v>404</v>
      </c>
      <c r="D197" s="145">
        <v>52605</v>
      </c>
      <c r="E197" s="53" t="s">
        <v>21</v>
      </c>
      <c r="F197" s="1" t="s">
        <v>16</v>
      </c>
      <c r="G197" s="1" t="s">
        <v>196</v>
      </c>
      <c r="H197" s="1" t="s">
        <v>19</v>
      </c>
      <c r="I197" s="1" t="s">
        <v>30</v>
      </c>
    </row>
    <row r="198" spans="1:9" x14ac:dyDescent="0.25">
      <c r="A198" s="1" t="s">
        <v>95</v>
      </c>
      <c r="B198" s="56" t="s">
        <v>32</v>
      </c>
      <c r="C198" s="1" t="s">
        <v>393</v>
      </c>
      <c r="D198" s="145">
        <v>260000</v>
      </c>
      <c r="E198" s="53" t="s">
        <v>9</v>
      </c>
      <c r="F198" s="1" t="s">
        <v>16</v>
      </c>
      <c r="G198" s="1" t="s">
        <v>196</v>
      </c>
      <c r="H198" s="1" t="s">
        <v>19</v>
      </c>
      <c r="I198" s="1" t="s">
        <v>14</v>
      </c>
    </row>
    <row r="199" spans="1:9" x14ac:dyDescent="0.25">
      <c r="A199" s="1" t="s">
        <v>95</v>
      </c>
      <c r="B199" s="56" t="s">
        <v>124</v>
      </c>
      <c r="C199" s="1" t="s">
        <v>405</v>
      </c>
      <c r="D199" s="145">
        <v>152000</v>
      </c>
      <c r="E199" s="53" t="s">
        <v>9</v>
      </c>
      <c r="F199" s="1" t="s">
        <v>16</v>
      </c>
      <c r="G199" s="1" t="s">
        <v>196</v>
      </c>
      <c r="H199" s="1" t="s">
        <v>126</v>
      </c>
      <c r="I199" s="1" t="s">
        <v>14</v>
      </c>
    </row>
    <row r="200" spans="1:9" x14ac:dyDescent="0.25">
      <c r="A200" s="1" t="s">
        <v>95</v>
      </c>
      <c r="B200" s="56" t="s">
        <v>161</v>
      </c>
      <c r="C200" s="1" t="s">
        <v>200</v>
      </c>
      <c r="D200" s="145">
        <v>80000</v>
      </c>
      <c r="E200" s="53" t="s">
        <v>13</v>
      </c>
      <c r="F200" s="1" t="s">
        <v>10</v>
      </c>
      <c r="G200" s="1" t="s">
        <v>196</v>
      </c>
      <c r="H200" s="1" t="s">
        <v>12</v>
      </c>
      <c r="I200" s="1" t="s">
        <v>30</v>
      </c>
    </row>
    <row r="201" spans="1:9" x14ac:dyDescent="0.25">
      <c r="A201" s="1" t="s">
        <v>95</v>
      </c>
      <c r="B201" s="56" t="s">
        <v>173</v>
      </c>
      <c r="C201" s="1" t="s">
        <v>406</v>
      </c>
      <c r="D201" s="145">
        <v>1100000</v>
      </c>
      <c r="E201" s="53" t="s">
        <v>9</v>
      </c>
      <c r="F201" s="1" t="s">
        <v>16</v>
      </c>
      <c r="G201" s="1" t="s">
        <v>198</v>
      </c>
      <c r="H201" s="1" t="s">
        <v>81</v>
      </c>
      <c r="I201" s="1" t="s">
        <v>30</v>
      </c>
    </row>
    <row r="202" spans="1:9" x14ac:dyDescent="0.25">
      <c r="A202" s="1" t="s">
        <v>95</v>
      </c>
      <c r="B202" s="56" t="s">
        <v>161</v>
      </c>
      <c r="C202" s="1" t="s">
        <v>409</v>
      </c>
      <c r="D202" s="145">
        <v>64865</v>
      </c>
      <c r="E202" s="53" t="s">
        <v>21</v>
      </c>
      <c r="F202" s="1" t="s">
        <v>16</v>
      </c>
      <c r="G202" s="1" t="s">
        <v>196</v>
      </c>
      <c r="H202" s="1" t="s">
        <v>19</v>
      </c>
      <c r="I202" s="1" t="s">
        <v>30</v>
      </c>
    </row>
    <row r="203" spans="1:9" x14ac:dyDescent="0.25">
      <c r="A203" s="1" t="s">
        <v>95</v>
      </c>
      <c r="B203" s="56" t="s">
        <v>302</v>
      </c>
      <c r="C203" s="1" t="s">
        <v>410</v>
      </c>
      <c r="D203" s="145">
        <v>504000</v>
      </c>
      <c r="E203" s="53" t="s">
        <v>9</v>
      </c>
      <c r="F203" s="1" t="s">
        <v>16</v>
      </c>
      <c r="G203" s="1" t="s">
        <v>196</v>
      </c>
      <c r="H203" s="1" t="s">
        <v>81</v>
      </c>
      <c r="I203" s="1" t="s">
        <v>14</v>
      </c>
    </row>
    <row r="204" spans="1:9" x14ac:dyDescent="0.25">
      <c r="A204" s="1" t="s">
        <v>95</v>
      </c>
      <c r="B204" s="56" t="s">
        <v>211</v>
      </c>
      <c r="C204" s="1" t="s">
        <v>411</v>
      </c>
      <c r="D204" s="23">
        <v>228000</v>
      </c>
      <c r="E204" s="53" t="s">
        <v>9</v>
      </c>
      <c r="F204" s="1" t="s">
        <v>16</v>
      </c>
      <c r="G204" s="1" t="s">
        <v>196</v>
      </c>
      <c r="H204" s="1" t="s">
        <v>19</v>
      </c>
      <c r="I204" s="1" t="s">
        <v>30</v>
      </c>
    </row>
    <row r="205" spans="1:9" x14ac:dyDescent="0.25">
      <c r="A205" s="1" t="s">
        <v>95</v>
      </c>
      <c r="B205" s="56" t="s">
        <v>161</v>
      </c>
      <c r="C205" s="1" t="s">
        <v>412</v>
      </c>
      <c r="D205" s="23">
        <v>400000</v>
      </c>
      <c r="E205" s="53" t="s">
        <v>9</v>
      </c>
      <c r="F205" s="1" t="s">
        <v>16</v>
      </c>
      <c r="G205" s="1" t="s">
        <v>204</v>
      </c>
      <c r="H205" s="1" t="s">
        <v>81</v>
      </c>
      <c r="I205" s="1" t="s">
        <v>30</v>
      </c>
    </row>
    <row r="206" spans="1:9" x14ac:dyDescent="0.25">
      <c r="A206" s="1" t="s">
        <v>95</v>
      </c>
      <c r="B206" s="56" t="s">
        <v>302</v>
      </c>
      <c r="C206" s="1" t="s">
        <v>413</v>
      </c>
      <c r="D206" s="23">
        <v>920000</v>
      </c>
      <c r="E206" s="53" t="s">
        <v>9</v>
      </c>
      <c r="F206" s="1" t="s">
        <v>16</v>
      </c>
      <c r="G206" s="1" t="s">
        <v>198</v>
      </c>
      <c r="H206" s="1" t="s">
        <v>81</v>
      </c>
      <c r="I206" s="1" t="s">
        <v>14</v>
      </c>
    </row>
    <row r="207" spans="1:9" x14ac:dyDescent="0.25">
      <c r="A207" s="1" t="s">
        <v>95</v>
      </c>
      <c r="B207" s="56" t="s">
        <v>297</v>
      </c>
      <c r="C207" s="1" t="s">
        <v>423</v>
      </c>
      <c r="D207" s="23">
        <v>152000</v>
      </c>
      <c r="E207" s="53" t="s">
        <v>9</v>
      </c>
      <c r="F207" s="1" t="s">
        <v>16</v>
      </c>
      <c r="G207" s="1" t="s">
        <v>196</v>
      </c>
      <c r="H207" s="1" t="s">
        <v>19</v>
      </c>
      <c r="I207" s="1" t="s">
        <v>30</v>
      </c>
    </row>
    <row r="208" spans="1:9" x14ac:dyDescent="0.25">
      <c r="A208" s="1" t="s">
        <v>95</v>
      </c>
      <c r="B208" s="56" t="s">
        <v>60</v>
      </c>
      <c r="C208" s="1" t="s">
        <v>414</v>
      </c>
      <c r="D208" s="23">
        <v>212000</v>
      </c>
      <c r="E208" s="53" t="s">
        <v>9</v>
      </c>
      <c r="F208" s="1" t="s">
        <v>16</v>
      </c>
      <c r="G208" s="1" t="s">
        <v>196</v>
      </c>
      <c r="H208" s="1" t="s">
        <v>19</v>
      </c>
      <c r="I208" s="1" t="s">
        <v>14</v>
      </c>
    </row>
    <row r="209" spans="1:9" x14ac:dyDescent="0.25">
      <c r="A209" s="1" t="s">
        <v>95</v>
      </c>
      <c r="B209" s="56" t="s">
        <v>131</v>
      </c>
      <c r="C209" s="1" t="s">
        <v>305</v>
      </c>
      <c r="D209" s="145">
        <v>600000</v>
      </c>
      <c r="E209" s="53" t="s">
        <v>9</v>
      </c>
      <c r="F209" s="1" t="s">
        <v>10</v>
      </c>
      <c r="G209" s="1" t="s">
        <v>196</v>
      </c>
      <c r="H209" s="1" t="s">
        <v>12</v>
      </c>
      <c r="I209" s="1" t="s">
        <v>131</v>
      </c>
    </row>
    <row r="210" spans="1:9" x14ac:dyDescent="0.25">
      <c r="A210" s="1" t="s">
        <v>95</v>
      </c>
      <c r="B210" s="56" t="s">
        <v>161</v>
      </c>
      <c r="C210" s="1" t="s">
        <v>422</v>
      </c>
      <c r="D210" s="145">
        <v>385000</v>
      </c>
      <c r="E210" s="53" t="s">
        <v>9</v>
      </c>
      <c r="F210" s="1" t="s">
        <v>16</v>
      </c>
      <c r="G210" s="1" t="s">
        <v>198</v>
      </c>
      <c r="H210" s="1" t="s">
        <v>81</v>
      </c>
      <c r="I210" s="1" t="s">
        <v>30</v>
      </c>
    </row>
    <row r="211" spans="1:9" x14ac:dyDescent="0.25">
      <c r="A211" s="1" t="s">
        <v>95</v>
      </c>
      <c r="B211" s="56" t="s">
        <v>129</v>
      </c>
      <c r="C211" s="1" t="s">
        <v>415</v>
      </c>
      <c r="D211" s="145">
        <v>143037</v>
      </c>
      <c r="E211" s="53" t="s">
        <v>21</v>
      </c>
      <c r="F211" s="1" t="s">
        <v>10</v>
      </c>
      <c r="G211" s="1" t="s">
        <v>196</v>
      </c>
      <c r="H211" s="1" t="s">
        <v>12</v>
      </c>
      <c r="I211" s="1" t="s">
        <v>14</v>
      </c>
    </row>
    <row r="212" spans="1:9" x14ac:dyDescent="0.25">
      <c r="A212" s="1" t="s">
        <v>95</v>
      </c>
      <c r="B212" s="56" t="s">
        <v>213</v>
      </c>
      <c r="C212" s="1" t="s">
        <v>416</v>
      </c>
      <c r="D212" s="145">
        <v>5000000</v>
      </c>
      <c r="E212" s="53" t="s">
        <v>9</v>
      </c>
      <c r="F212" s="1" t="s">
        <v>16</v>
      </c>
      <c r="G212" s="1" t="s">
        <v>196</v>
      </c>
      <c r="H212" s="1" t="s">
        <v>81</v>
      </c>
      <c r="I212" s="1" t="s">
        <v>14</v>
      </c>
    </row>
    <row r="213" spans="1:9" x14ac:dyDescent="0.25">
      <c r="A213" s="1" t="s">
        <v>95</v>
      </c>
      <c r="B213" s="56" t="s">
        <v>130</v>
      </c>
      <c r="C213" s="1" t="s">
        <v>417</v>
      </c>
      <c r="D213" s="145">
        <v>564000</v>
      </c>
      <c r="E213" s="53" t="s">
        <v>9</v>
      </c>
      <c r="F213" s="1" t="s">
        <v>16</v>
      </c>
      <c r="G213" s="1" t="s">
        <v>196</v>
      </c>
      <c r="H213" s="1" t="s">
        <v>81</v>
      </c>
      <c r="I213" s="1" t="s">
        <v>30</v>
      </c>
    </row>
    <row r="214" spans="1:9" x14ac:dyDescent="0.25">
      <c r="A214" s="1" t="s">
        <v>95</v>
      </c>
      <c r="B214" s="56" t="s">
        <v>208</v>
      </c>
      <c r="C214" s="1" t="s">
        <v>418</v>
      </c>
      <c r="D214" s="145">
        <v>2106500</v>
      </c>
      <c r="E214" s="53" t="s">
        <v>9</v>
      </c>
      <c r="F214" s="1" t="s">
        <v>16</v>
      </c>
      <c r="G214" s="1" t="s">
        <v>196</v>
      </c>
      <c r="H214" s="1" t="s">
        <v>81</v>
      </c>
      <c r="I214" s="1" t="s">
        <v>14</v>
      </c>
    </row>
    <row r="215" spans="1:9" x14ac:dyDescent="0.25">
      <c r="A215" s="1" t="s">
        <v>95</v>
      </c>
      <c r="B215" s="56" t="s">
        <v>213</v>
      </c>
      <c r="C215" s="1" t="s">
        <v>419</v>
      </c>
      <c r="D215" s="145">
        <v>1005417</v>
      </c>
      <c r="E215" s="53" t="s">
        <v>21</v>
      </c>
      <c r="F215" s="1" t="s">
        <v>16</v>
      </c>
      <c r="G215" s="1" t="s">
        <v>196</v>
      </c>
      <c r="H215" s="1" t="s">
        <v>19</v>
      </c>
      <c r="I215" s="1" t="s">
        <v>14</v>
      </c>
    </row>
    <row r="216" spans="1:9" x14ac:dyDescent="0.25">
      <c r="A216" s="1" t="s">
        <v>95</v>
      </c>
      <c r="B216" s="56" t="s">
        <v>131</v>
      </c>
      <c r="C216" s="1" t="s">
        <v>420</v>
      </c>
      <c r="D216" s="145">
        <v>80000</v>
      </c>
      <c r="E216" s="53" t="s">
        <v>13</v>
      </c>
      <c r="F216" s="1" t="s">
        <v>10</v>
      </c>
      <c r="G216" s="1" t="s">
        <v>196</v>
      </c>
      <c r="H216" s="1" t="s">
        <v>12</v>
      </c>
      <c r="I216" s="1" t="s">
        <v>131</v>
      </c>
    </row>
    <row r="217" spans="1:9" x14ac:dyDescent="0.25">
      <c r="A217" s="1" t="s">
        <v>95</v>
      </c>
      <c r="B217" s="56" t="s">
        <v>67</v>
      </c>
      <c r="C217" s="1" t="s">
        <v>407</v>
      </c>
      <c r="D217" s="145">
        <v>120000</v>
      </c>
      <c r="E217" s="53" t="s">
        <v>9</v>
      </c>
      <c r="F217" s="1" t="s">
        <v>16</v>
      </c>
      <c r="G217" s="1" t="s">
        <v>408</v>
      </c>
      <c r="H217" s="1" t="s">
        <v>81</v>
      </c>
      <c r="I217" s="1" t="s">
        <v>30</v>
      </c>
    </row>
    <row r="218" spans="1:9" x14ac:dyDescent="0.25">
      <c r="A218" s="1" t="s">
        <v>95</v>
      </c>
      <c r="B218" s="56" t="s">
        <v>32</v>
      </c>
      <c r="C218" s="1" t="s">
        <v>421</v>
      </c>
      <c r="D218" s="145">
        <v>256000</v>
      </c>
      <c r="E218" s="53" t="s">
        <v>9</v>
      </c>
      <c r="F218" s="1" t="s">
        <v>16</v>
      </c>
      <c r="G218" s="1" t="s">
        <v>196</v>
      </c>
      <c r="H218" s="1" t="s">
        <v>19</v>
      </c>
      <c r="I218" s="1" t="s">
        <v>14</v>
      </c>
    </row>
    <row r="219" spans="1:9" x14ac:dyDescent="0.25">
      <c r="A219" s="1" t="s">
        <v>95</v>
      </c>
      <c r="B219" s="56" t="s">
        <v>67</v>
      </c>
      <c r="C219" s="1" t="s">
        <v>425</v>
      </c>
      <c r="D219" s="145">
        <v>275000</v>
      </c>
      <c r="E219" s="53" t="s">
        <v>9</v>
      </c>
      <c r="F219" s="1" t="s">
        <v>16</v>
      </c>
      <c r="G219" s="1" t="s">
        <v>426</v>
      </c>
      <c r="H219" s="1" t="s">
        <v>81</v>
      </c>
      <c r="I219" s="1" t="s">
        <v>30</v>
      </c>
    </row>
    <row r="220" spans="1:9" x14ac:dyDescent="0.25">
      <c r="A220" s="1" t="s">
        <v>95</v>
      </c>
      <c r="B220" s="123" t="s">
        <v>173</v>
      </c>
      <c r="C220" s="1" t="s">
        <v>427</v>
      </c>
      <c r="D220" s="2">
        <v>635543</v>
      </c>
      <c r="E220" s="2" t="s">
        <v>21</v>
      </c>
      <c r="F220" s="53" t="s">
        <v>16</v>
      </c>
      <c r="G220" s="1" t="s">
        <v>196</v>
      </c>
      <c r="H220" s="1" t="s">
        <v>81</v>
      </c>
      <c r="I220" s="1" t="s">
        <v>30</v>
      </c>
    </row>
    <row r="221" spans="1:9" x14ac:dyDescent="0.25">
      <c r="A221" s="1" t="s">
        <v>95</v>
      </c>
      <c r="B221" s="123" t="s">
        <v>73</v>
      </c>
      <c r="C221" s="1" t="s">
        <v>428</v>
      </c>
      <c r="D221" s="2">
        <v>290000</v>
      </c>
      <c r="E221" s="2" t="s">
        <v>9</v>
      </c>
      <c r="F221" s="53" t="s">
        <v>16</v>
      </c>
      <c r="G221" s="1" t="s">
        <v>207</v>
      </c>
      <c r="H221" s="1" t="s">
        <v>19</v>
      </c>
      <c r="I221" s="1" t="s">
        <v>30</v>
      </c>
    </row>
    <row r="222" spans="1:9" x14ac:dyDescent="0.25">
      <c r="A222" s="1" t="s">
        <v>95</v>
      </c>
      <c r="B222" s="123" t="s">
        <v>14</v>
      </c>
      <c r="C222" s="1" t="s">
        <v>275</v>
      </c>
      <c r="D222" s="2">
        <v>300000</v>
      </c>
      <c r="E222" s="2" t="s">
        <v>13</v>
      </c>
      <c r="F222" s="53" t="s">
        <v>10</v>
      </c>
      <c r="G222" s="1" t="s">
        <v>198</v>
      </c>
      <c r="H222" s="1" t="s">
        <v>12</v>
      </c>
      <c r="I222" s="1" t="s">
        <v>14</v>
      </c>
    </row>
    <row r="223" spans="1:9" x14ac:dyDescent="0.25">
      <c r="A223" s="1" t="s">
        <v>95</v>
      </c>
      <c r="B223" s="123" t="s">
        <v>297</v>
      </c>
      <c r="C223" s="1" t="s">
        <v>429</v>
      </c>
      <c r="D223" s="2">
        <v>80871</v>
      </c>
      <c r="E223" s="2" t="s">
        <v>21</v>
      </c>
      <c r="F223" s="53" t="s">
        <v>16</v>
      </c>
      <c r="G223" s="1" t="s">
        <v>196</v>
      </c>
      <c r="H223" s="1" t="s">
        <v>19</v>
      </c>
      <c r="I223" s="1" t="s">
        <v>30</v>
      </c>
    </row>
    <row r="224" spans="1:9" x14ac:dyDescent="0.25">
      <c r="A224" s="1" t="s">
        <v>95</v>
      </c>
      <c r="B224" s="123" t="s">
        <v>73</v>
      </c>
      <c r="C224" s="1" t="s">
        <v>430</v>
      </c>
      <c r="D224" s="2">
        <v>190000</v>
      </c>
      <c r="E224" s="2" t="s">
        <v>9</v>
      </c>
      <c r="F224" s="53" t="s">
        <v>16</v>
      </c>
      <c r="G224" s="1" t="s">
        <v>196</v>
      </c>
      <c r="H224" s="1" t="s">
        <v>126</v>
      </c>
      <c r="I224" s="1" t="s">
        <v>30</v>
      </c>
    </row>
    <row r="225" spans="1:9" x14ac:dyDescent="0.25">
      <c r="A225" s="1" t="s">
        <v>95</v>
      </c>
      <c r="B225" s="123" t="s">
        <v>63</v>
      </c>
      <c r="C225" s="1" t="s">
        <v>431</v>
      </c>
      <c r="D225" s="2">
        <v>150000</v>
      </c>
      <c r="E225" s="2" t="s">
        <v>9</v>
      </c>
      <c r="F225" s="53" t="s">
        <v>16</v>
      </c>
      <c r="G225" s="1" t="s">
        <v>196</v>
      </c>
      <c r="H225" s="1" t="s">
        <v>81</v>
      </c>
      <c r="I225" s="1" t="s">
        <v>14</v>
      </c>
    </row>
    <row r="226" spans="1:9" x14ac:dyDescent="0.25">
      <c r="A226" s="1" t="s">
        <v>95</v>
      </c>
      <c r="B226" s="123" t="s">
        <v>63</v>
      </c>
      <c r="C226" s="1" t="s">
        <v>433</v>
      </c>
      <c r="D226" s="2">
        <v>422000</v>
      </c>
      <c r="E226" s="2" t="s">
        <v>9</v>
      </c>
      <c r="F226" s="53" t="s">
        <v>16</v>
      </c>
      <c r="G226" s="1" t="s">
        <v>196</v>
      </c>
      <c r="H226" s="1" t="s">
        <v>132</v>
      </c>
      <c r="I226" s="1" t="s">
        <v>14</v>
      </c>
    </row>
    <row r="227" spans="1:9" x14ac:dyDescent="0.25">
      <c r="A227" s="1" t="s">
        <v>95</v>
      </c>
      <c r="B227" s="123" t="s">
        <v>73</v>
      </c>
      <c r="C227" s="1" t="s">
        <v>434</v>
      </c>
      <c r="D227" s="2">
        <v>240000</v>
      </c>
      <c r="E227" s="2" t="s">
        <v>9</v>
      </c>
      <c r="F227" s="53" t="s">
        <v>16</v>
      </c>
      <c r="G227" s="1" t="s">
        <v>196</v>
      </c>
      <c r="H227" s="1" t="s">
        <v>19</v>
      </c>
      <c r="I227" s="1" t="s">
        <v>30</v>
      </c>
    </row>
    <row r="228" spans="1:9" x14ac:dyDescent="0.25">
      <c r="A228" s="1" t="s">
        <v>95</v>
      </c>
      <c r="B228" s="123" t="s">
        <v>62</v>
      </c>
      <c r="C228" s="1" t="s">
        <v>199</v>
      </c>
      <c r="D228" s="2">
        <v>80000</v>
      </c>
      <c r="E228" s="2" t="s">
        <v>13</v>
      </c>
      <c r="F228" s="53" t="s">
        <v>10</v>
      </c>
      <c r="G228" s="1" t="s">
        <v>196</v>
      </c>
      <c r="H228" s="1" t="s">
        <v>12</v>
      </c>
      <c r="I228" s="1" t="s">
        <v>30</v>
      </c>
    </row>
    <row r="229" spans="1:9" x14ac:dyDescent="0.25">
      <c r="A229" s="1" t="s">
        <v>95</v>
      </c>
      <c r="B229" s="123" t="s">
        <v>161</v>
      </c>
      <c r="C229" s="56" t="s">
        <v>435</v>
      </c>
      <c r="D229" s="2">
        <v>180027</v>
      </c>
      <c r="E229" s="2" t="s">
        <v>21</v>
      </c>
      <c r="F229" s="53" t="s">
        <v>16</v>
      </c>
      <c r="G229" s="1" t="s">
        <v>196</v>
      </c>
      <c r="H229" s="1" t="s">
        <v>19</v>
      </c>
      <c r="I229" s="1" t="s">
        <v>30</v>
      </c>
    </row>
    <row r="230" spans="1:9" x14ac:dyDescent="0.25">
      <c r="A230" s="1" t="s">
        <v>95</v>
      </c>
      <c r="B230" s="123" t="s">
        <v>32</v>
      </c>
      <c r="C230" s="56" t="s">
        <v>436</v>
      </c>
      <c r="D230" s="2">
        <v>390000</v>
      </c>
      <c r="E230" s="2" t="s">
        <v>9</v>
      </c>
      <c r="F230" s="53" t="s">
        <v>16</v>
      </c>
      <c r="G230" s="1" t="s">
        <v>196</v>
      </c>
      <c r="H230" s="1" t="s">
        <v>81</v>
      </c>
      <c r="I230" s="1" t="s">
        <v>14</v>
      </c>
    </row>
    <row r="231" spans="1:9" x14ac:dyDescent="0.25">
      <c r="A231" s="1" t="s">
        <v>95</v>
      </c>
      <c r="B231" s="123" t="s">
        <v>73</v>
      </c>
      <c r="C231" s="56" t="s">
        <v>437</v>
      </c>
      <c r="D231" s="2">
        <v>285000</v>
      </c>
      <c r="E231" s="2" t="s">
        <v>9</v>
      </c>
      <c r="F231" s="53" t="s">
        <v>16</v>
      </c>
      <c r="G231" s="1" t="s">
        <v>196</v>
      </c>
      <c r="H231" s="1" t="s">
        <v>19</v>
      </c>
      <c r="I231" s="1" t="s">
        <v>30</v>
      </c>
    </row>
    <row r="232" spans="1:9" x14ac:dyDescent="0.25">
      <c r="A232" s="1" t="s">
        <v>95</v>
      </c>
      <c r="B232" s="123" t="s">
        <v>66</v>
      </c>
      <c r="C232" s="56" t="s">
        <v>438</v>
      </c>
      <c r="D232" s="2">
        <v>1105000</v>
      </c>
      <c r="E232" s="2" t="s">
        <v>9</v>
      </c>
      <c r="F232" s="53" t="s">
        <v>16</v>
      </c>
      <c r="G232" s="1" t="s">
        <v>205</v>
      </c>
      <c r="H232" s="1" t="s">
        <v>81</v>
      </c>
      <c r="I232" s="1" t="s">
        <v>14</v>
      </c>
    </row>
    <row r="233" spans="1:9" x14ac:dyDescent="0.25">
      <c r="A233" s="1" t="s">
        <v>95</v>
      </c>
      <c r="B233" s="123" t="s">
        <v>32</v>
      </c>
      <c r="C233" s="56" t="s">
        <v>439</v>
      </c>
      <c r="D233" s="2">
        <v>284000</v>
      </c>
      <c r="E233" s="2" t="s">
        <v>9</v>
      </c>
      <c r="F233" s="53" t="s">
        <v>16</v>
      </c>
      <c r="G233" s="1" t="s">
        <v>196</v>
      </c>
      <c r="H233" s="1" t="s">
        <v>81</v>
      </c>
      <c r="I233" s="1" t="s">
        <v>14</v>
      </c>
    </row>
    <row r="234" spans="1:9" x14ac:dyDescent="0.25">
      <c r="A234" s="1" t="s">
        <v>95</v>
      </c>
      <c r="B234" s="123" t="s">
        <v>214</v>
      </c>
      <c r="C234" s="56" t="s">
        <v>440</v>
      </c>
      <c r="D234" s="2">
        <v>212000</v>
      </c>
      <c r="E234" s="2" t="s">
        <v>9</v>
      </c>
      <c r="F234" s="53" t="s">
        <v>16</v>
      </c>
      <c r="G234" s="1" t="s">
        <v>196</v>
      </c>
      <c r="H234" s="1" t="s">
        <v>132</v>
      </c>
      <c r="I234" s="1" t="s">
        <v>14</v>
      </c>
    </row>
    <row r="235" spans="1:9" x14ac:dyDescent="0.25">
      <c r="A235" s="1" t="s">
        <v>95</v>
      </c>
      <c r="B235" s="123" t="s">
        <v>302</v>
      </c>
      <c r="C235" s="56" t="s">
        <v>441</v>
      </c>
      <c r="D235" s="2">
        <v>320000</v>
      </c>
      <c r="E235" s="2" t="s">
        <v>9</v>
      </c>
      <c r="F235" s="53" t="s">
        <v>16</v>
      </c>
      <c r="G235" s="1" t="s">
        <v>196</v>
      </c>
      <c r="H235" s="1" t="s">
        <v>18</v>
      </c>
      <c r="I235" s="1" t="s">
        <v>14</v>
      </c>
    </row>
    <row r="236" spans="1:9" x14ac:dyDescent="0.25">
      <c r="A236" s="1" t="s">
        <v>95</v>
      </c>
      <c r="B236" s="123" t="s">
        <v>129</v>
      </c>
      <c r="C236" s="56" t="s">
        <v>442</v>
      </c>
      <c r="D236" s="2">
        <v>735447</v>
      </c>
      <c r="E236" s="2" t="s">
        <v>21</v>
      </c>
      <c r="F236" s="53" t="s">
        <v>10</v>
      </c>
      <c r="G236" s="1" t="s">
        <v>196</v>
      </c>
      <c r="H236" s="1" t="s">
        <v>19</v>
      </c>
      <c r="I236" s="1" t="s">
        <v>14</v>
      </c>
    </row>
    <row r="237" spans="1:9" x14ac:dyDescent="0.25">
      <c r="A237" s="1" t="s">
        <v>95</v>
      </c>
      <c r="B237" s="123" t="s">
        <v>173</v>
      </c>
      <c r="C237" s="56" t="s">
        <v>443</v>
      </c>
      <c r="D237" s="2">
        <v>1275000</v>
      </c>
      <c r="E237" s="2" t="s">
        <v>9</v>
      </c>
      <c r="F237" s="53" t="s">
        <v>16</v>
      </c>
      <c r="G237" s="1" t="s">
        <v>205</v>
      </c>
      <c r="H237" s="1" t="s">
        <v>81</v>
      </c>
      <c r="I237" s="1" t="s">
        <v>30</v>
      </c>
    </row>
    <row r="238" spans="1:9" x14ac:dyDescent="0.25">
      <c r="A238" s="1" t="s">
        <v>95</v>
      </c>
      <c r="B238" s="123" t="s">
        <v>129</v>
      </c>
      <c r="C238" s="56" t="s">
        <v>444</v>
      </c>
      <c r="D238" s="2">
        <v>127981</v>
      </c>
      <c r="E238" s="2" t="s">
        <v>21</v>
      </c>
      <c r="F238" s="53" t="s">
        <v>16</v>
      </c>
      <c r="G238" s="1" t="s">
        <v>196</v>
      </c>
      <c r="H238" s="1" t="s">
        <v>19</v>
      </c>
      <c r="I238" s="1" t="s">
        <v>14</v>
      </c>
    </row>
    <row r="239" spans="1:9" x14ac:dyDescent="0.25">
      <c r="A239" s="1" t="s">
        <v>95</v>
      </c>
      <c r="B239" s="123" t="s">
        <v>348</v>
      </c>
      <c r="C239" s="56" t="s">
        <v>445</v>
      </c>
      <c r="D239" s="2">
        <v>265000</v>
      </c>
      <c r="E239" s="2" t="s">
        <v>9</v>
      </c>
      <c r="F239" s="53" t="s">
        <v>16</v>
      </c>
      <c r="G239" s="1" t="s">
        <v>196</v>
      </c>
      <c r="H239" s="1" t="s">
        <v>19</v>
      </c>
      <c r="I239" s="1" t="s">
        <v>14</v>
      </c>
    </row>
    <row r="240" spans="1:9" x14ac:dyDescent="0.25">
      <c r="A240" s="1" t="s">
        <v>95</v>
      </c>
      <c r="B240" s="123" t="s">
        <v>211</v>
      </c>
      <c r="C240" s="56" t="s">
        <v>446</v>
      </c>
      <c r="D240" s="2">
        <v>265000</v>
      </c>
      <c r="E240" s="2" t="s">
        <v>9</v>
      </c>
      <c r="F240" s="53" t="s">
        <v>16</v>
      </c>
      <c r="G240" s="1" t="s">
        <v>196</v>
      </c>
      <c r="H240" s="1" t="s">
        <v>81</v>
      </c>
      <c r="I240" s="1" t="s">
        <v>14</v>
      </c>
    </row>
    <row r="241" spans="1:9" x14ac:dyDescent="0.25">
      <c r="A241" s="1" t="s">
        <v>95</v>
      </c>
      <c r="B241" s="123" t="s">
        <v>60</v>
      </c>
      <c r="C241" s="56" t="s">
        <v>447</v>
      </c>
      <c r="D241" s="2">
        <v>180000</v>
      </c>
      <c r="E241" s="2" t="s">
        <v>9</v>
      </c>
      <c r="F241" s="53" t="s">
        <v>16</v>
      </c>
      <c r="G241" s="1" t="s">
        <v>196</v>
      </c>
      <c r="H241" s="1" t="s">
        <v>132</v>
      </c>
      <c r="I241" s="1" t="s">
        <v>30</v>
      </c>
    </row>
    <row r="242" spans="1:9" x14ac:dyDescent="0.25">
      <c r="A242" s="1" t="s">
        <v>95</v>
      </c>
      <c r="B242" s="123" t="s">
        <v>60</v>
      </c>
      <c r="C242" s="56" t="s">
        <v>448</v>
      </c>
      <c r="D242" s="2">
        <v>300000</v>
      </c>
      <c r="E242" s="2" t="s">
        <v>9</v>
      </c>
      <c r="F242" s="53" t="s">
        <v>16</v>
      </c>
      <c r="G242" s="1" t="s">
        <v>196</v>
      </c>
      <c r="H242" s="1" t="s">
        <v>136</v>
      </c>
      <c r="I242" s="1" t="s">
        <v>14</v>
      </c>
    </row>
    <row r="243" spans="1:9" x14ac:dyDescent="0.25">
      <c r="A243" s="1" t="s">
        <v>95</v>
      </c>
      <c r="B243" s="123" t="s">
        <v>211</v>
      </c>
      <c r="C243" s="56" t="s">
        <v>449</v>
      </c>
      <c r="D243" s="2">
        <v>217000</v>
      </c>
      <c r="E243" s="2" t="s">
        <v>9</v>
      </c>
      <c r="F243" s="53" t="s">
        <v>16</v>
      </c>
      <c r="G243" s="1" t="s">
        <v>196</v>
      </c>
      <c r="H243" s="1" t="s">
        <v>132</v>
      </c>
      <c r="I243" s="1" t="s">
        <v>14</v>
      </c>
    </row>
    <row r="244" spans="1:9" x14ac:dyDescent="0.25">
      <c r="A244" s="1" t="s">
        <v>95</v>
      </c>
      <c r="B244" s="123" t="s">
        <v>73</v>
      </c>
      <c r="C244" s="56" t="s">
        <v>450</v>
      </c>
      <c r="D244" s="2">
        <v>307104</v>
      </c>
      <c r="E244" s="2" t="s">
        <v>21</v>
      </c>
      <c r="F244" s="53" t="s">
        <v>10</v>
      </c>
      <c r="G244" s="1" t="s">
        <v>196</v>
      </c>
      <c r="H244" s="1" t="s">
        <v>33</v>
      </c>
      <c r="I244" s="1" t="s">
        <v>30</v>
      </c>
    </row>
    <row r="245" spans="1:9" x14ac:dyDescent="0.25">
      <c r="A245" s="1" t="s">
        <v>95</v>
      </c>
      <c r="B245" s="123" t="s">
        <v>32</v>
      </c>
      <c r="C245" s="56" t="s">
        <v>393</v>
      </c>
      <c r="D245" s="2">
        <v>57252</v>
      </c>
      <c r="E245" s="2" t="s">
        <v>451</v>
      </c>
      <c r="F245" s="53" t="s">
        <v>16</v>
      </c>
      <c r="G245" s="1" t="s">
        <v>196</v>
      </c>
      <c r="H245" s="1" t="s">
        <v>19</v>
      </c>
      <c r="I245" s="1" t="s">
        <v>14</v>
      </c>
    </row>
    <row r="246" spans="1:9" x14ac:dyDescent="0.25">
      <c r="A246" s="1" t="s">
        <v>95</v>
      </c>
      <c r="B246" s="123" t="s">
        <v>73</v>
      </c>
      <c r="C246" s="56" t="s">
        <v>452</v>
      </c>
      <c r="D246" s="2">
        <v>910770</v>
      </c>
      <c r="E246" s="2" t="s">
        <v>21</v>
      </c>
      <c r="F246" s="53" t="s">
        <v>16</v>
      </c>
      <c r="G246" s="1" t="s">
        <v>196</v>
      </c>
      <c r="H246" s="1" t="s">
        <v>19</v>
      </c>
      <c r="I246" s="1" t="s">
        <v>30</v>
      </c>
    </row>
    <row r="247" spans="1:9" x14ac:dyDescent="0.25">
      <c r="A247" s="1" t="s">
        <v>95</v>
      </c>
      <c r="B247" s="123" t="s">
        <v>60</v>
      </c>
      <c r="C247" s="56" t="s">
        <v>414</v>
      </c>
      <c r="D247" s="2">
        <v>50000</v>
      </c>
      <c r="E247" s="2" t="s">
        <v>451</v>
      </c>
      <c r="F247" s="53" t="s">
        <v>16</v>
      </c>
      <c r="G247" s="1" t="s">
        <v>196</v>
      </c>
      <c r="H247" s="1" t="s">
        <v>19</v>
      </c>
      <c r="I247" s="1" t="s">
        <v>14</v>
      </c>
    </row>
    <row r="248" spans="1:9" x14ac:dyDescent="0.25">
      <c r="A248" s="1" t="s">
        <v>95</v>
      </c>
      <c r="B248" s="123" t="s">
        <v>124</v>
      </c>
      <c r="C248" s="56" t="s">
        <v>390</v>
      </c>
      <c r="D248" s="2">
        <v>80000</v>
      </c>
      <c r="E248" s="2" t="s">
        <v>451</v>
      </c>
      <c r="F248" s="53" t="s">
        <v>16</v>
      </c>
      <c r="G248" s="1" t="s">
        <v>196</v>
      </c>
      <c r="H248" s="1" t="s">
        <v>81</v>
      </c>
      <c r="I248" s="1" t="s">
        <v>14</v>
      </c>
    </row>
    <row r="249" spans="1:9" x14ac:dyDescent="0.25">
      <c r="A249" s="1" t="s">
        <v>95</v>
      </c>
      <c r="B249" s="123" t="s">
        <v>208</v>
      </c>
      <c r="C249" s="56" t="s">
        <v>400</v>
      </c>
      <c r="D249" s="2">
        <v>50000</v>
      </c>
      <c r="E249" s="2" t="s">
        <v>451</v>
      </c>
      <c r="F249" s="53" t="s">
        <v>16</v>
      </c>
      <c r="G249" s="1" t="s">
        <v>196</v>
      </c>
      <c r="H249" s="1" t="s">
        <v>81</v>
      </c>
      <c r="I249" s="1" t="s">
        <v>14</v>
      </c>
    </row>
    <row r="250" spans="1:9" x14ac:dyDescent="0.25">
      <c r="A250" s="1" t="s">
        <v>95</v>
      </c>
      <c r="B250" s="123" t="s">
        <v>147</v>
      </c>
      <c r="C250" s="56" t="s">
        <v>383</v>
      </c>
      <c r="D250" s="2">
        <v>50000</v>
      </c>
      <c r="E250" s="2" t="s">
        <v>451</v>
      </c>
      <c r="F250" s="53" t="s">
        <v>16</v>
      </c>
      <c r="G250" s="1" t="s">
        <v>196</v>
      </c>
      <c r="H250" s="1" t="s">
        <v>19</v>
      </c>
      <c r="I250" s="1" t="s">
        <v>30</v>
      </c>
    </row>
    <row r="251" spans="1:9" x14ac:dyDescent="0.25">
      <c r="A251" s="1" t="s">
        <v>95</v>
      </c>
      <c r="B251" s="123" t="s">
        <v>131</v>
      </c>
      <c r="C251" s="56" t="s">
        <v>453</v>
      </c>
      <c r="D251" s="2">
        <v>400000</v>
      </c>
      <c r="E251" s="2" t="s">
        <v>13</v>
      </c>
      <c r="F251" s="53" t="s">
        <v>10</v>
      </c>
      <c r="G251" s="1" t="s">
        <v>426</v>
      </c>
      <c r="H251" s="1" t="s">
        <v>12</v>
      </c>
      <c r="I251" s="1" t="s">
        <v>131</v>
      </c>
    </row>
    <row r="252" spans="1:9" x14ac:dyDescent="0.25">
      <c r="A252" s="1" t="s">
        <v>95</v>
      </c>
      <c r="B252" s="123" t="s">
        <v>124</v>
      </c>
      <c r="C252" s="56" t="s">
        <v>454</v>
      </c>
      <c r="D252" s="2">
        <v>1347500</v>
      </c>
      <c r="E252" s="2" t="s">
        <v>61</v>
      </c>
      <c r="F252" s="53" t="s">
        <v>16</v>
      </c>
      <c r="G252" s="1" t="s">
        <v>196</v>
      </c>
      <c r="H252" s="1" t="s">
        <v>81</v>
      </c>
      <c r="I252" s="1" t="s">
        <v>14</v>
      </c>
    </row>
    <row r="253" spans="1:9" x14ac:dyDescent="0.25">
      <c r="A253" s="1" t="s">
        <v>95</v>
      </c>
      <c r="B253" s="123" t="s">
        <v>129</v>
      </c>
      <c r="C253" s="56" t="s">
        <v>455</v>
      </c>
      <c r="D253" s="2">
        <v>240000</v>
      </c>
      <c r="E253" s="2" t="s">
        <v>9</v>
      </c>
      <c r="F253" s="53" t="s">
        <v>16</v>
      </c>
      <c r="G253" s="1" t="s">
        <v>196</v>
      </c>
      <c r="H253" s="1" t="s">
        <v>19</v>
      </c>
      <c r="I253" s="1" t="s">
        <v>14</v>
      </c>
    </row>
    <row r="254" spans="1:9" x14ac:dyDescent="0.25">
      <c r="A254" s="1" t="s">
        <v>95</v>
      </c>
      <c r="B254" s="123" t="s">
        <v>60</v>
      </c>
      <c r="C254" s="56" t="s">
        <v>456</v>
      </c>
      <c r="D254" s="2">
        <v>212922</v>
      </c>
      <c r="E254" s="2" t="s">
        <v>21</v>
      </c>
      <c r="F254" s="53" t="s">
        <v>10</v>
      </c>
      <c r="G254" s="1" t="s">
        <v>207</v>
      </c>
      <c r="H254" s="1" t="s">
        <v>12</v>
      </c>
      <c r="I254" s="1" t="s">
        <v>14</v>
      </c>
    </row>
    <row r="255" spans="1:9" x14ac:dyDescent="0.25">
      <c r="A255" s="1" t="s">
        <v>95</v>
      </c>
      <c r="B255" s="123" t="s">
        <v>62</v>
      </c>
      <c r="C255" s="56" t="s">
        <v>457</v>
      </c>
      <c r="D255" s="2">
        <v>120000</v>
      </c>
      <c r="E255" s="2" t="s">
        <v>9</v>
      </c>
      <c r="F255" s="53" t="s">
        <v>16</v>
      </c>
      <c r="G255" s="1" t="s">
        <v>196</v>
      </c>
      <c r="H255" s="1" t="s">
        <v>19</v>
      </c>
      <c r="I255" s="1" t="s">
        <v>30</v>
      </c>
    </row>
    <row r="256" spans="1:9" x14ac:dyDescent="0.25">
      <c r="A256" s="1" t="s">
        <v>95</v>
      </c>
      <c r="B256" s="123" t="s">
        <v>130</v>
      </c>
      <c r="C256" s="56" t="s">
        <v>458</v>
      </c>
      <c r="D256" s="2">
        <v>240000</v>
      </c>
      <c r="E256" s="2" t="s">
        <v>9</v>
      </c>
      <c r="F256" s="53" t="s">
        <v>16</v>
      </c>
      <c r="G256" s="1" t="s">
        <v>196</v>
      </c>
      <c r="H256" s="1" t="s">
        <v>132</v>
      </c>
      <c r="I256" s="1" t="s">
        <v>30</v>
      </c>
    </row>
    <row r="257" spans="1:9" x14ac:dyDescent="0.25">
      <c r="A257" s="1" t="s">
        <v>95</v>
      </c>
      <c r="B257" s="123" t="s">
        <v>173</v>
      </c>
      <c r="C257" s="56" t="s">
        <v>459</v>
      </c>
      <c r="D257" s="2">
        <v>21728</v>
      </c>
      <c r="E257" s="2" t="s">
        <v>21</v>
      </c>
      <c r="F257" s="53" t="s">
        <v>16</v>
      </c>
      <c r="G257" s="1" t="s">
        <v>196</v>
      </c>
      <c r="H257" s="1" t="s">
        <v>12</v>
      </c>
      <c r="I257" s="1" t="s">
        <v>30</v>
      </c>
    </row>
    <row r="258" spans="1:9" x14ac:dyDescent="0.25">
      <c r="A258" s="1" t="s">
        <v>95</v>
      </c>
      <c r="B258" s="123" t="s">
        <v>359</v>
      </c>
      <c r="C258" s="56" t="s">
        <v>460</v>
      </c>
      <c r="D258" s="2">
        <v>56303</v>
      </c>
      <c r="E258" s="2" t="s">
        <v>21</v>
      </c>
      <c r="F258" s="53" t="s">
        <v>16</v>
      </c>
      <c r="G258" s="1" t="s">
        <v>196</v>
      </c>
      <c r="H258" s="1" t="s">
        <v>18</v>
      </c>
      <c r="I258" s="1" t="s">
        <v>14</v>
      </c>
    </row>
    <row r="259" spans="1:9" x14ac:dyDescent="0.25">
      <c r="A259" s="1" t="s">
        <v>95</v>
      </c>
      <c r="B259" s="123" t="s">
        <v>67</v>
      </c>
      <c r="C259" s="56" t="s">
        <v>461</v>
      </c>
      <c r="D259" s="2">
        <v>312000</v>
      </c>
      <c r="E259" s="2" t="s">
        <v>9</v>
      </c>
      <c r="F259" s="53" t="s">
        <v>16</v>
      </c>
      <c r="G259" s="1" t="s">
        <v>196</v>
      </c>
      <c r="H259" s="1" t="s">
        <v>81</v>
      </c>
      <c r="I259" s="1" t="s">
        <v>30</v>
      </c>
    </row>
    <row r="260" spans="1:9" x14ac:dyDescent="0.25">
      <c r="A260" s="1" t="s">
        <v>95</v>
      </c>
      <c r="B260" s="123" t="s">
        <v>358</v>
      </c>
      <c r="C260" s="56" t="s">
        <v>462</v>
      </c>
      <c r="D260" s="2">
        <v>176455</v>
      </c>
      <c r="E260" s="2" t="s">
        <v>21</v>
      </c>
      <c r="F260" s="53" t="s">
        <v>16</v>
      </c>
      <c r="G260" s="1" t="s">
        <v>196</v>
      </c>
      <c r="H260" s="1" t="s">
        <v>19</v>
      </c>
      <c r="I260" s="1" t="s">
        <v>14</v>
      </c>
    </row>
    <row r="261" spans="1:9" x14ac:dyDescent="0.25">
      <c r="A261" s="1" t="s">
        <v>95</v>
      </c>
      <c r="B261" s="123" t="s">
        <v>63</v>
      </c>
      <c r="C261" s="56" t="s">
        <v>463</v>
      </c>
      <c r="D261" s="2">
        <v>420000</v>
      </c>
      <c r="E261" s="2" t="s">
        <v>9</v>
      </c>
      <c r="F261" s="53" t="s">
        <v>16</v>
      </c>
      <c r="G261" s="1" t="s">
        <v>196</v>
      </c>
      <c r="H261" s="1" t="s">
        <v>81</v>
      </c>
      <c r="I261" s="1" t="s">
        <v>14</v>
      </c>
    </row>
    <row r="262" spans="1:9" x14ac:dyDescent="0.25">
      <c r="A262" s="1" t="s">
        <v>95</v>
      </c>
      <c r="B262" s="123" t="s">
        <v>32</v>
      </c>
      <c r="C262" s="56" t="s">
        <v>464</v>
      </c>
      <c r="D262" s="2">
        <v>510000</v>
      </c>
      <c r="E262" s="2" t="s">
        <v>9</v>
      </c>
      <c r="F262" s="53" t="s">
        <v>16</v>
      </c>
      <c r="G262" s="1" t="s">
        <v>196</v>
      </c>
      <c r="H262" s="1" t="s">
        <v>132</v>
      </c>
      <c r="I262" s="1" t="s">
        <v>14</v>
      </c>
    </row>
    <row r="263" spans="1:9" x14ac:dyDescent="0.25">
      <c r="A263" s="1" t="s">
        <v>95</v>
      </c>
      <c r="B263" s="1" t="s">
        <v>32</v>
      </c>
      <c r="C263" s="23" t="s">
        <v>465</v>
      </c>
      <c r="D263" s="1">
        <v>300000</v>
      </c>
      <c r="E263" s="1" t="s">
        <v>9</v>
      </c>
      <c r="F263" s="1" t="s">
        <v>16</v>
      </c>
      <c r="G263" s="1" t="s">
        <v>207</v>
      </c>
      <c r="H263" s="1" t="s">
        <v>18</v>
      </c>
      <c r="I263" s="1" t="s">
        <v>14</v>
      </c>
    </row>
    <row r="264" spans="1:9" x14ac:dyDescent="0.25">
      <c r="A264" s="1" t="s">
        <v>95</v>
      </c>
      <c r="B264" s="1" t="s">
        <v>60</v>
      </c>
      <c r="C264" s="23" t="s">
        <v>466</v>
      </c>
      <c r="D264" s="23">
        <v>305000</v>
      </c>
      <c r="E264" s="1" t="s">
        <v>9</v>
      </c>
      <c r="F264" s="1" t="s">
        <v>16</v>
      </c>
      <c r="G264" s="1" t="s">
        <v>196</v>
      </c>
      <c r="H264" s="1" t="s">
        <v>81</v>
      </c>
      <c r="I264" s="1" t="s">
        <v>14</v>
      </c>
    </row>
    <row r="265" spans="1:9" x14ac:dyDescent="0.25">
      <c r="A265" s="1" t="s">
        <v>95</v>
      </c>
      <c r="B265" s="1" t="s">
        <v>214</v>
      </c>
      <c r="C265" s="23" t="s">
        <v>467</v>
      </c>
      <c r="D265" s="1">
        <v>230000</v>
      </c>
      <c r="E265" s="1" t="s">
        <v>9</v>
      </c>
      <c r="F265" s="1" t="s">
        <v>16</v>
      </c>
      <c r="G265" s="1" t="s">
        <v>196</v>
      </c>
      <c r="H265" s="1" t="s">
        <v>81</v>
      </c>
      <c r="I265" s="1" t="s">
        <v>14</v>
      </c>
    </row>
    <row r="266" spans="1:9" x14ac:dyDescent="0.25">
      <c r="A266" s="1" t="s">
        <v>95</v>
      </c>
      <c r="B266" s="1" t="s">
        <v>32</v>
      </c>
      <c r="C266" s="23" t="s">
        <v>468</v>
      </c>
      <c r="D266" s="1">
        <v>61622</v>
      </c>
      <c r="E266" s="1" t="s">
        <v>21</v>
      </c>
      <c r="F266" s="1" t="s">
        <v>16</v>
      </c>
      <c r="G266" s="1" t="s">
        <v>196</v>
      </c>
      <c r="H266" s="1" t="s">
        <v>18</v>
      </c>
      <c r="I266" s="1" t="s">
        <v>14</v>
      </c>
    </row>
    <row r="267" spans="1:9" x14ac:dyDescent="0.25">
      <c r="A267" s="1" t="s">
        <v>95</v>
      </c>
      <c r="B267" s="1" t="s">
        <v>130</v>
      </c>
      <c r="C267" s="23" t="s">
        <v>469</v>
      </c>
      <c r="D267" s="1">
        <v>612000</v>
      </c>
      <c r="E267" s="1" t="s">
        <v>9</v>
      </c>
      <c r="F267" s="1" t="s">
        <v>16</v>
      </c>
      <c r="G267" s="1" t="s">
        <v>196</v>
      </c>
      <c r="H267" s="1" t="s">
        <v>81</v>
      </c>
      <c r="I267" s="1" t="s">
        <v>30</v>
      </c>
    </row>
    <row r="268" spans="1:9" x14ac:dyDescent="0.25">
      <c r="A268" s="1" t="s">
        <v>95</v>
      </c>
      <c r="B268" s="1" t="s">
        <v>67</v>
      </c>
      <c r="C268" s="23" t="s">
        <v>470</v>
      </c>
      <c r="D268" s="1">
        <v>148000</v>
      </c>
      <c r="E268" s="1" t="s">
        <v>9</v>
      </c>
      <c r="F268" s="1" t="s">
        <v>16</v>
      </c>
      <c r="G268" s="1" t="s">
        <v>196</v>
      </c>
      <c r="H268" s="1" t="s">
        <v>81</v>
      </c>
      <c r="I268" s="1" t="s">
        <v>14</v>
      </c>
    </row>
    <row r="269" spans="1:9" x14ac:dyDescent="0.25">
      <c r="A269" s="1" t="s">
        <v>95</v>
      </c>
      <c r="B269" s="1" t="s">
        <v>214</v>
      </c>
      <c r="C269" s="23" t="s">
        <v>467</v>
      </c>
      <c r="D269" s="1">
        <v>57500</v>
      </c>
      <c r="E269" s="1" t="s">
        <v>451</v>
      </c>
      <c r="F269" s="1" t="s">
        <v>16</v>
      </c>
      <c r="G269" s="1" t="s">
        <v>196</v>
      </c>
      <c r="H269" s="1" t="s">
        <v>81</v>
      </c>
      <c r="I269" s="1" t="s">
        <v>14</v>
      </c>
    </row>
    <row r="270" spans="1:9" x14ac:dyDescent="0.25">
      <c r="A270" s="1" t="s">
        <v>95</v>
      </c>
      <c r="B270" s="1" t="s">
        <v>67</v>
      </c>
      <c r="C270" s="23" t="s">
        <v>470</v>
      </c>
      <c r="D270" s="1">
        <v>50000</v>
      </c>
      <c r="E270" s="1" t="s">
        <v>451</v>
      </c>
      <c r="F270" s="1" t="s">
        <v>16</v>
      </c>
      <c r="G270" s="1" t="s">
        <v>196</v>
      </c>
      <c r="H270" s="1" t="s">
        <v>81</v>
      </c>
      <c r="I270" s="1" t="s">
        <v>30</v>
      </c>
    </row>
    <row r="271" spans="1:9" x14ac:dyDescent="0.25">
      <c r="A271" s="1" t="s">
        <v>95</v>
      </c>
      <c r="B271" s="1" t="s">
        <v>348</v>
      </c>
      <c r="C271" s="23" t="s">
        <v>471</v>
      </c>
      <c r="D271" s="1">
        <v>126437</v>
      </c>
      <c r="E271" s="1" t="s">
        <v>21</v>
      </c>
      <c r="F271" s="1" t="s">
        <v>16</v>
      </c>
      <c r="G271" s="1" t="s">
        <v>196</v>
      </c>
      <c r="H271" s="1" t="s">
        <v>19</v>
      </c>
      <c r="I271" s="1" t="s">
        <v>14</v>
      </c>
    </row>
    <row r="272" spans="1:9" x14ac:dyDescent="0.25">
      <c r="A272" s="1" t="s">
        <v>95</v>
      </c>
      <c r="B272" s="1" t="s">
        <v>67</v>
      </c>
      <c r="C272" s="23" t="s">
        <v>472</v>
      </c>
      <c r="D272" s="1">
        <v>550000</v>
      </c>
      <c r="E272" s="1" t="s">
        <v>21</v>
      </c>
      <c r="F272" s="1" t="s">
        <v>16</v>
      </c>
      <c r="G272" s="1" t="s">
        <v>196</v>
      </c>
      <c r="H272" s="1" t="s">
        <v>81</v>
      </c>
      <c r="I272" s="1" t="s">
        <v>30</v>
      </c>
    </row>
    <row r="273" spans="1:9" x14ac:dyDescent="0.25">
      <c r="A273" s="1" t="s">
        <v>95</v>
      </c>
      <c r="B273" s="1" t="s">
        <v>358</v>
      </c>
      <c r="C273" s="23" t="s">
        <v>473</v>
      </c>
      <c r="D273" s="1">
        <v>1250000</v>
      </c>
      <c r="E273" s="1" t="s">
        <v>9</v>
      </c>
      <c r="F273" s="1" t="s">
        <v>16</v>
      </c>
      <c r="G273" s="1" t="s">
        <v>196</v>
      </c>
      <c r="H273" s="1" t="s">
        <v>19</v>
      </c>
      <c r="I273" s="1" t="s">
        <v>30</v>
      </c>
    </row>
    <row r="274" spans="1:9" x14ac:dyDescent="0.25">
      <c r="A274" s="1" t="s">
        <v>95</v>
      </c>
      <c r="B274" s="1" t="s">
        <v>14</v>
      </c>
      <c r="C274" s="23" t="s">
        <v>384</v>
      </c>
      <c r="D274" s="1">
        <v>200000</v>
      </c>
      <c r="E274" s="1" t="s">
        <v>13</v>
      </c>
      <c r="F274" s="1" t="s">
        <v>10</v>
      </c>
      <c r="G274" s="1" t="s">
        <v>196</v>
      </c>
      <c r="H274" s="1" t="s">
        <v>12</v>
      </c>
      <c r="I274" s="1" t="s">
        <v>14</v>
      </c>
    </row>
    <row r="275" spans="1:9" x14ac:dyDescent="0.25">
      <c r="A275" s="1" t="s">
        <v>95</v>
      </c>
      <c r="B275" s="50" t="s">
        <v>214</v>
      </c>
      <c r="C275" s="1" t="s">
        <v>440</v>
      </c>
      <c r="D275" s="53">
        <v>50000</v>
      </c>
      <c r="E275" s="1" t="s">
        <v>451</v>
      </c>
      <c r="F275" s="1" t="s">
        <v>16</v>
      </c>
      <c r="G275" s="123" t="s">
        <v>196</v>
      </c>
      <c r="H275" s="56" t="s">
        <v>19</v>
      </c>
      <c r="I275" s="1" t="s">
        <v>14</v>
      </c>
    </row>
    <row r="276" spans="1:9" x14ac:dyDescent="0.25">
      <c r="A276" s="1" t="s">
        <v>95</v>
      </c>
      <c r="B276" s="50" t="s">
        <v>14</v>
      </c>
      <c r="C276" s="1" t="s">
        <v>279</v>
      </c>
      <c r="D276" s="53">
        <v>1020000</v>
      </c>
      <c r="E276" s="1" t="s">
        <v>9</v>
      </c>
      <c r="F276" s="1" t="s">
        <v>10</v>
      </c>
      <c r="G276" s="123" t="s">
        <v>198</v>
      </c>
      <c r="H276" s="56" t="s">
        <v>12</v>
      </c>
      <c r="I276" s="1" t="s">
        <v>14</v>
      </c>
    </row>
    <row r="277" spans="1:9" x14ac:dyDescent="0.25">
      <c r="A277" s="1" t="s">
        <v>95</v>
      </c>
      <c r="B277" s="50" t="s">
        <v>211</v>
      </c>
      <c r="C277" s="1" t="s">
        <v>481</v>
      </c>
      <c r="D277" s="23">
        <v>288000</v>
      </c>
      <c r="E277" s="1" t="s">
        <v>9</v>
      </c>
      <c r="F277" s="1" t="s">
        <v>16</v>
      </c>
      <c r="G277" s="123" t="s">
        <v>196</v>
      </c>
      <c r="H277" s="56" t="s">
        <v>19</v>
      </c>
      <c r="I277" s="1" t="s">
        <v>30</v>
      </c>
    </row>
    <row r="278" spans="1:9" x14ac:dyDescent="0.25">
      <c r="A278" s="1" t="s">
        <v>95</v>
      </c>
      <c r="B278" s="50" t="s">
        <v>211</v>
      </c>
      <c r="C278" s="1" t="s">
        <v>482</v>
      </c>
      <c r="D278" s="23">
        <v>150000</v>
      </c>
      <c r="E278" s="1" t="s">
        <v>21</v>
      </c>
      <c r="F278" s="1" t="s">
        <v>16</v>
      </c>
      <c r="G278" s="123" t="s">
        <v>207</v>
      </c>
      <c r="H278" s="56" t="s">
        <v>19</v>
      </c>
      <c r="I278" s="1" t="s">
        <v>30</v>
      </c>
    </row>
    <row r="279" spans="1:9" x14ac:dyDescent="0.25">
      <c r="A279" s="1" t="s">
        <v>95</v>
      </c>
      <c r="B279" s="50" t="s">
        <v>161</v>
      </c>
      <c r="C279" s="1" t="s">
        <v>483</v>
      </c>
      <c r="D279" s="53">
        <v>485866</v>
      </c>
      <c r="E279" s="1" t="s">
        <v>21</v>
      </c>
      <c r="F279" s="1" t="s">
        <v>10</v>
      </c>
      <c r="G279" s="123" t="s">
        <v>204</v>
      </c>
      <c r="H279" s="56" t="s">
        <v>12</v>
      </c>
      <c r="I279" s="1" t="s">
        <v>30</v>
      </c>
    </row>
    <row r="280" spans="1:9" x14ac:dyDescent="0.25">
      <c r="A280" s="1" t="s">
        <v>95</v>
      </c>
      <c r="B280" s="50" t="s">
        <v>73</v>
      </c>
      <c r="C280" s="1" t="s">
        <v>484</v>
      </c>
      <c r="D280" s="53">
        <v>300000</v>
      </c>
      <c r="E280" s="1" t="s">
        <v>9</v>
      </c>
      <c r="F280" s="1" t="s">
        <v>16</v>
      </c>
      <c r="G280" s="123" t="s">
        <v>426</v>
      </c>
      <c r="H280" s="56" t="s">
        <v>18</v>
      </c>
      <c r="I280" s="1" t="s">
        <v>30</v>
      </c>
    </row>
    <row r="281" spans="1:9" x14ac:dyDescent="0.25">
      <c r="A281" s="1" t="s">
        <v>96</v>
      </c>
      <c r="B281" s="56" t="s">
        <v>63</v>
      </c>
      <c r="C281" s="1" t="s">
        <v>485</v>
      </c>
      <c r="D281" s="145">
        <v>197820</v>
      </c>
      <c r="E281" s="53" t="s">
        <v>9</v>
      </c>
      <c r="F281" s="1" t="s">
        <v>16</v>
      </c>
      <c r="G281" s="1" t="s">
        <v>209</v>
      </c>
      <c r="H281" s="1" t="s">
        <v>132</v>
      </c>
      <c r="I281" s="1" t="s">
        <v>14</v>
      </c>
    </row>
    <row r="282" spans="1:9" x14ac:dyDescent="0.25">
      <c r="A282" s="1" t="s">
        <v>96</v>
      </c>
      <c r="B282" s="56" t="s">
        <v>214</v>
      </c>
      <c r="C282" s="1" t="s">
        <v>486</v>
      </c>
      <c r="D282" s="145">
        <v>315000</v>
      </c>
      <c r="E282" s="53" t="s">
        <v>9</v>
      </c>
      <c r="F282" s="1" t="s">
        <v>16</v>
      </c>
      <c r="G282" s="1" t="s">
        <v>196</v>
      </c>
      <c r="H282" s="1" t="s">
        <v>19</v>
      </c>
      <c r="I282" s="1" t="s">
        <v>14</v>
      </c>
    </row>
    <row r="283" spans="1:9" x14ac:dyDescent="0.25">
      <c r="A283" s="1" t="s">
        <v>96</v>
      </c>
      <c r="B283" s="56" t="s">
        <v>161</v>
      </c>
      <c r="C283" s="1" t="s">
        <v>487</v>
      </c>
      <c r="D283" s="145">
        <v>3000000</v>
      </c>
      <c r="E283" s="53" t="s">
        <v>9</v>
      </c>
      <c r="F283" s="1" t="s">
        <v>16</v>
      </c>
      <c r="G283" s="1" t="s">
        <v>198</v>
      </c>
      <c r="H283" s="1" t="s">
        <v>18</v>
      </c>
      <c r="I283" s="1" t="s">
        <v>30</v>
      </c>
    </row>
    <row r="284" spans="1:9" x14ac:dyDescent="0.25">
      <c r="A284" s="1" t="s">
        <v>96</v>
      </c>
      <c r="B284" s="56" t="s">
        <v>214</v>
      </c>
      <c r="C284" s="1" t="s">
        <v>486</v>
      </c>
      <c r="D284" s="145">
        <v>73800</v>
      </c>
      <c r="E284" s="53" t="s">
        <v>451</v>
      </c>
      <c r="F284" s="1" t="s">
        <v>16</v>
      </c>
      <c r="G284" s="1" t="s">
        <v>196</v>
      </c>
      <c r="H284" s="1" t="s">
        <v>19</v>
      </c>
      <c r="I284" s="1" t="s">
        <v>14</v>
      </c>
    </row>
    <row r="285" spans="1:9" x14ac:dyDescent="0.25">
      <c r="A285" s="1" t="s">
        <v>96</v>
      </c>
      <c r="B285" s="56" t="s">
        <v>67</v>
      </c>
      <c r="C285" s="1" t="s">
        <v>488</v>
      </c>
      <c r="D285" s="145">
        <v>450000</v>
      </c>
      <c r="E285" s="53" t="s">
        <v>9</v>
      </c>
      <c r="F285" s="1" t="s">
        <v>16</v>
      </c>
      <c r="G285" s="1" t="s">
        <v>196</v>
      </c>
      <c r="H285" s="1" t="s">
        <v>81</v>
      </c>
      <c r="I285" s="1" t="s">
        <v>30</v>
      </c>
    </row>
    <row r="286" spans="1:9" x14ac:dyDescent="0.25">
      <c r="A286" s="1" t="s">
        <v>96</v>
      </c>
      <c r="B286" s="56" t="s">
        <v>67</v>
      </c>
      <c r="C286" s="1" t="s">
        <v>489</v>
      </c>
      <c r="D286" s="145">
        <v>615000</v>
      </c>
      <c r="E286" s="53" t="s">
        <v>9</v>
      </c>
      <c r="F286" s="1" t="s">
        <v>16</v>
      </c>
      <c r="G286" s="1" t="s">
        <v>196</v>
      </c>
      <c r="H286" s="1" t="s">
        <v>19</v>
      </c>
      <c r="I286" s="1" t="s">
        <v>30</v>
      </c>
    </row>
    <row r="287" spans="1:9" x14ac:dyDescent="0.25">
      <c r="A287" s="1" t="s">
        <v>96</v>
      </c>
      <c r="B287" s="56" t="s">
        <v>63</v>
      </c>
      <c r="C287" s="1" t="s">
        <v>490</v>
      </c>
      <c r="D287" s="145">
        <v>1974500</v>
      </c>
      <c r="E287" s="53" t="s">
        <v>9</v>
      </c>
      <c r="F287" s="1" t="s">
        <v>16</v>
      </c>
      <c r="G287" s="1" t="s">
        <v>203</v>
      </c>
      <c r="H287" s="1" t="s">
        <v>18</v>
      </c>
      <c r="I287" s="1" t="s">
        <v>14</v>
      </c>
    </row>
    <row r="288" spans="1:9" x14ac:dyDescent="0.25">
      <c r="A288" s="1" t="s">
        <v>96</v>
      </c>
      <c r="B288" s="56" t="s">
        <v>297</v>
      </c>
      <c r="C288" s="1" t="s">
        <v>491</v>
      </c>
      <c r="D288" s="145">
        <v>150000</v>
      </c>
      <c r="E288" s="53" t="s">
        <v>13</v>
      </c>
      <c r="F288" s="1" t="s">
        <v>10</v>
      </c>
      <c r="G288" s="1" t="s">
        <v>196</v>
      </c>
      <c r="H288" s="1" t="s">
        <v>12</v>
      </c>
      <c r="I288" s="1" t="s">
        <v>30</v>
      </c>
    </row>
    <row r="289" spans="1:9" x14ac:dyDescent="0.25">
      <c r="A289" s="1" t="s">
        <v>96</v>
      </c>
      <c r="B289" s="56" t="s">
        <v>129</v>
      </c>
      <c r="C289" s="1" t="s">
        <v>637</v>
      </c>
      <c r="D289" s="145">
        <v>175656</v>
      </c>
      <c r="E289" s="53" t="s">
        <v>21</v>
      </c>
      <c r="F289" s="1" t="s">
        <v>10</v>
      </c>
      <c r="G289" s="1" t="s">
        <v>196</v>
      </c>
      <c r="H289" s="1" t="s">
        <v>12</v>
      </c>
      <c r="I289" s="1" t="s">
        <v>14</v>
      </c>
    </row>
    <row r="290" spans="1:9" x14ac:dyDescent="0.25">
      <c r="A290" s="1" t="s">
        <v>96</v>
      </c>
      <c r="B290" s="56" t="s">
        <v>66</v>
      </c>
      <c r="C290" s="1" t="s">
        <v>493</v>
      </c>
      <c r="D290" s="145">
        <v>220000</v>
      </c>
      <c r="E290" s="53" t="s">
        <v>9</v>
      </c>
      <c r="F290" s="1" t="s">
        <v>16</v>
      </c>
      <c r="G290" s="1" t="s">
        <v>196</v>
      </c>
      <c r="H290" s="1" t="s">
        <v>81</v>
      </c>
      <c r="I290" s="1" t="s">
        <v>14</v>
      </c>
    </row>
    <row r="291" spans="1:9" x14ac:dyDescent="0.25">
      <c r="A291" s="1" t="s">
        <v>96</v>
      </c>
      <c r="B291" s="56" t="s">
        <v>14</v>
      </c>
      <c r="C291" s="1" t="s">
        <v>195</v>
      </c>
      <c r="D291" s="145">
        <v>500000</v>
      </c>
      <c r="E291" s="53" t="s">
        <v>13</v>
      </c>
      <c r="F291" s="1" t="s">
        <v>10</v>
      </c>
      <c r="G291" s="1" t="s">
        <v>196</v>
      </c>
      <c r="H291" s="1" t="s">
        <v>12</v>
      </c>
      <c r="I291" s="1" t="s">
        <v>14</v>
      </c>
    </row>
    <row r="292" spans="1:9" x14ac:dyDescent="0.25">
      <c r="A292" s="1" t="s">
        <v>96</v>
      </c>
      <c r="B292" s="56" t="s">
        <v>358</v>
      </c>
      <c r="C292" s="1" t="s">
        <v>512</v>
      </c>
      <c r="D292" s="145">
        <v>385000</v>
      </c>
      <c r="E292" s="53" t="s">
        <v>9</v>
      </c>
      <c r="F292" s="1" t="s">
        <v>16</v>
      </c>
      <c r="G292" s="1" t="s">
        <v>196</v>
      </c>
      <c r="H292" s="1" t="s">
        <v>19</v>
      </c>
      <c r="I292" s="1" t="s">
        <v>30</v>
      </c>
    </row>
    <row r="293" spans="1:9" x14ac:dyDescent="0.25">
      <c r="A293" s="1" t="s">
        <v>96</v>
      </c>
      <c r="B293" s="56" t="s">
        <v>297</v>
      </c>
      <c r="C293" s="1" t="s">
        <v>494</v>
      </c>
      <c r="D293" s="145">
        <v>150000</v>
      </c>
      <c r="E293" s="53" t="s">
        <v>9</v>
      </c>
      <c r="F293" s="1" t="s">
        <v>16</v>
      </c>
      <c r="G293" s="1" t="s">
        <v>196</v>
      </c>
      <c r="H293" s="1" t="s">
        <v>19</v>
      </c>
      <c r="I293" s="1" t="s">
        <v>30</v>
      </c>
    </row>
    <row r="294" spans="1:9" x14ac:dyDescent="0.25">
      <c r="A294" s="1" t="s">
        <v>96</v>
      </c>
      <c r="B294" s="56" t="s">
        <v>124</v>
      </c>
      <c r="C294" s="1" t="s">
        <v>495</v>
      </c>
      <c r="D294" s="145">
        <v>400000</v>
      </c>
      <c r="E294" s="53" t="s">
        <v>9</v>
      </c>
      <c r="F294" s="1" t="s">
        <v>16</v>
      </c>
      <c r="G294" s="1" t="s">
        <v>196</v>
      </c>
      <c r="H294" s="1" t="s">
        <v>19</v>
      </c>
      <c r="I294" s="1" t="s">
        <v>14</v>
      </c>
    </row>
    <row r="295" spans="1:9" x14ac:dyDescent="0.25">
      <c r="A295" s="1" t="s">
        <v>96</v>
      </c>
      <c r="B295" s="56" t="s">
        <v>131</v>
      </c>
      <c r="C295" s="1" t="s">
        <v>496</v>
      </c>
      <c r="D295" s="145">
        <v>20000</v>
      </c>
      <c r="E295" s="53" t="s">
        <v>13</v>
      </c>
      <c r="F295" s="1" t="s">
        <v>10</v>
      </c>
      <c r="G295" s="1" t="s">
        <v>196</v>
      </c>
      <c r="H295" s="1" t="s">
        <v>18</v>
      </c>
      <c r="I295" s="1" t="s">
        <v>131</v>
      </c>
    </row>
    <row r="296" spans="1:9" x14ac:dyDescent="0.25">
      <c r="A296" s="1" t="s">
        <v>96</v>
      </c>
      <c r="B296" s="56" t="s">
        <v>173</v>
      </c>
      <c r="C296" s="1" t="s">
        <v>492</v>
      </c>
      <c r="D296" s="145">
        <v>667000</v>
      </c>
      <c r="E296" s="53" t="s">
        <v>9</v>
      </c>
      <c r="F296" s="1" t="s">
        <v>16</v>
      </c>
      <c r="G296" s="1" t="s">
        <v>209</v>
      </c>
      <c r="H296" s="1" t="s">
        <v>81</v>
      </c>
      <c r="I296" s="1" t="s">
        <v>30</v>
      </c>
    </row>
    <row r="297" spans="1:9" x14ac:dyDescent="0.25">
      <c r="A297" s="1" t="s">
        <v>96</v>
      </c>
      <c r="B297" s="56" t="s">
        <v>129</v>
      </c>
      <c r="C297" s="1" t="s">
        <v>292</v>
      </c>
      <c r="D297" s="145">
        <v>156631</v>
      </c>
      <c r="E297" s="53" t="s">
        <v>21</v>
      </c>
      <c r="F297" s="1" t="s">
        <v>16</v>
      </c>
      <c r="G297" s="1" t="s">
        <v>196</v>
      </c>
      <c r="H297" s="1" t="s">
        <v>19</v>
      </c>
      <c r="I297" s="1" t="s">
        <v>14</v>
      </c>
    </row>
    <row r="298" spans="1:9" x14ac:dyDescent="0.25">
      <c r="A298" s="1" t="s">
        <v>96</v>
      </c>
      <c r="B298" s="56" t="s">
        <v>129</v>
      </c>
      <c r="C298" s="1" t="s">
        <v>497</v>
      </c>
      <c r="D298" s="145">
        <v>235491</v>
      </c>
      <c r="E298" s="53" t="s">
        <v>21</v>
      </c>
      <c r="F298" s="1" t="s">
        <v>10</v>
      </c>
      <c r="G298" s="1" t="s">
        <v>207</v>
      </c>
      <c r="H298" s="1" t="s">
        <v>12</v>
      </c>
      <c r="I298" s="1" t="s">
        <v>14</v>
      </c>
    </row>
    <row r="299" spans="1:9" x14ac:dyDescent="0.25">
      <c r="A299" s="1" t="s">
        <v>96</v>
      </c>
      <c r="B299" s="56" t="s">
        <v>130</v>
      </c>
      <c r="C299" s="1" t="s">
        <v>498</v>
      </c>
      <c r="D299" s="145">
        <v>296000</v>
      </c>
      <c r="E299" s="53" t="s">
        <v>9</v>
      </c>
      <c r="F299" s="1" t="s">
        <v>16</v>
      </c>
      <c r="G299" s="1" t="s">
        <v>198</v>
      </c>
      <c r="H299" s="1" t="s">
        <v>19</v>
      </c>
      <c r="I299" s="1" t="s">
        <v>30</v>
      </c>
    </row>
    <row r="300" spans="1:9" x14ac:dyDescent="0.25">
      <c r="A300" s="1" t="s">
        <v>96</v>
      </c>
      <c r="B300" s="56" t="s">
        <v>63</v>
      </c>
      <c r="C300" s="1" t="s">
        <v>501</v>
      </c>
      <c r="D300" s="145">
        <v>340000</v>
      </c>
      <c r="E300" s="53" t="s">
        <v>9</v>
      </c>
      <c r="F300" s="1" t="s">
        <v>16</v>
      </c>
      <c r="G300" s="1" t="s">
        <v>207</v>
      </c>
      <c r="H300" s="1" t="s">
        <v>132</v>
      </c>
      <c r="I300" s="1" t="s">
        <v>14</v>
      </c>
    </row>
    <row r="301" spans="1:9" x14ac:dyDescent="0.25">
      <c r="A301" s="1" t="s">
        <v>96</v>
      </c>
      <c r="B301" s="56" t="s">
        <v>214</v>
      </c>
      <c r="C301" s="1" t="s">
        <v>502</v>
      </c>
      <c r="D301" s="145">
        <v>33163</v>
      </c>
      <c r="E301" s="53" t="s">
        <v>21</v>
      </c>
      <c r="F301" s="1" t="s">
        <v>16</v>
      </c>
      <c r="G301" s="1" t="s">
        <v>209</v>
      </c>
      <c r="H301" s="1" t="s">
        <v>19</v>
      </c>
      <c r="I301" s="1" t="s">
        <v>14</v>
      </c>
    </row>
    <row r="302" spans="1:9" x14ac:dyDescent="0.25">
      <c r="A302" s="1" t="s">
        <v>96</v>
      </c>
      <c r="B302" s="56" t="s">
        <v>30</v>
      </c>
      <c r="C302" s="1" t="s">
        <v>285</v>
      </c>
      <c r="D302" s="145">
        <v>2700000</v>
      </c>
      <c r="E302" s="53" t="s">
        <v>13</v>
      </c>
      <c r="F302" s="1" t="s">
        <v>10</v>
      </c>
      <c r="G302" s="1" t="s">
        <v>198</v>
      </c>
      <c r="H302" s="1" t="s">
        <v>12</v>
      </c>
      <c r="I302" s="1" t="s">
        <v>30</v>
      </c>
    </row>
    <row r="303" spans="1:9" x14ac:dyDescent="0.25">
      <c r="A303" s="1" t="s">
        <v>96</v>
      </c>
      <c r="B303" s="56" t="s">
        <v>14</v>
      </c>
      <c r="C303" s="1" t="s">
        <v>218</v>
      </c>
      <c r="D303" s="145">
        <v>200000</v>
      </c>
      <c r="E303" s="53" t="s">
        <v>13</v>
      </c>
      <c r="F303" s="1" t="s">
        <v>10</v>
      </c>
      <c r="G303" s="1" t="s">
        <v>196</v>
      </c>
      <c r="H303" s="1" t="s">
        <v>12</v>
      </c>
      <c r="I303" s="1" t="s">
        <v>14</v>
      </c>
    </row>
    <row r="304" spans="1:9" x14ac:dyDescent="0.25">
      <c r="A304" s="1" t="s">
        <v>96</v>
      </c>
      <c r="B304" s="56" t="s">
        <v>211</v>
      </c>
      <c r="C304" s="1" t="s">
        <v>503</v>
      </c>
      <c r="D304" s="145">
        <v>375000</v>
      </c>
      <c r="E304" s="53" t="s">
        <v>9</v>
      </c>
      <c r="F304" s="1" t="s">
        <v>16</v>
      </c>
      <c r="G304" s="1" t="s">
        <v>196</v>
      </c>
      <c r="H304" s="1" t="s">
        <v>132</v>
      </c>
      <c r="I304" s="1" t="s">
        <v>14</v>
      </c>
    </row>
    <row r="305" spans="1:9" x14ac:dyDescent="0.25">
      <c r="A305" s="1" t="s">
        <v>96</v>
      </c>
      <c r="B305" s="56" t="s">
        <v>73</v>
      </c>
      <c r="C305" s="1" t="s">
        <v>504</v>
      </c>
      <c r="D305" s="145">
        <v>220982</v>
      </c>
      <c r="E305" s="53" t="s">
        <v>21</v>
      </c>
      <c r="F305" s="1" t="s">
        <v>10</v>
      </c>
      <c r="G305" s="1" t="s">
        <v>204</v>
      </c>
      <c r="H305" s="1" t="s">
        <v>19</v>
      </c>
      <c r="I305" s="1" t="s">
        <v>30</v>
      </c>
    </row>
    <row r="306" spans="1:9" x14ac:dyDescent="0.25">
      <c r="A306" s="1" t="s">
        <v>96</v>
      </c>
      <c r="B306" s="56" t="s">
        <v>73</v>
      </c>
      <c r="C306" s="1" t="s">
        <v>505</v>
      </c>
      <c r="D306" s="145">
        <v>310000</v>
      </c>
      <c r="E306" s="53" t="s">
        <v>9</v>
      </c>
      <c r="F306" s="1" t="s">
        <v>16</v>
      </c>
      <c r="G306" s="1" t="s">
        <v>196</v>
      </c>
      <c r="H306" s="1" t="s">
        <v>19</v>
      </c>
      <c r="I306" s="1" t="s">
        <v>30</v>
      </c>
    </row>
    <row r="307" spans="1:9" x14ac:dyDescent="0.25">
      <c r="A307" s="1" t="s">
        <v>96</v>
      </c>
      <c r="B307" s="56" t="s">
        <v>32</v>
      </c>
      <c r="C307" s="1" t="s">
        <v>506</v>
      </c>
      <c r="D307" s="145">
        <v>350000</v>
      </c>
      <c r="E307" s="53" t="s">
        <v>9</v>
      </c>
      <c r="F307" s="1" t="s">
        <v>16</v>
      </c>
      <c r="G307" s="1" t="s">
        <v>196</v>
      </c>
      <c r="H307" s="1" t="s">
        <v>81</v>
      </c>
      <c r="I307" s="1" t="s">
        <v>14</v>
      </c>
    </row>
    <row r="308" spans="1:9" x14ac:dyDescent="0.25">
      <c r="A308" s="1" t="s">
        <v>96</v>
      </c>
      <c r="B308" s="56" t="s">
        <v>130</v>
      </c>
      <c r="C308" s="1" t="s">
        <v>385</v>
      </c>
      <c r="D308" s="145">
        <v>916000</v>
      </c>
      <c r="E308" s="53" t="s">
        <v>9</v>
      </c>
      <c r="F308" s="1" t="s">
        <v>10</v>
      </c>
      <c r="G308" s="1" t="s">
        <v>196</v>
      </c>
      <c r="H308" s="1" t="s">
        <v>12</v>
      </c>
      <c r="I308" s="1" t="s">
        <v>30</v>
      </c>
    </row>
    <row r="309" spans="1:9" x14ac:dyDescent="0.25">
      <c r="A309" s="1" t="s">
        <v>96</v>
      </c>
      <c r="B309" s="56" t="s">
        <v>208</v>
      </c>
      <c r="C309" s="1" t="s">
        <v>507</v>
      </c>
      <c r="D309" s="145">
        <v>219772</v>
      </c>
      <c r="E309" s="53" t="s">
        <v>21</v>
      </c>
      <c r="F309" s="1" t="s">
        <v>16</v>
      </c>
      <c r="G309" s="1" t="s">
        <v>196</v>
      </c>
      <c r="H309" s="1" t="s">
        <v>132</v>
      </c>
      <c r="I309" s="1" t="s">
        <v>14</v>
      </c>
    </row>
    <row r="310" spans="1:9" x14ac:dyDescent="0.25">
      <c r="A310" s="1" t="s">
        <v>96</v>
      </c>
      <c r="B310" s="56" t="s">
        <v>208</v>
      </c>
      <c r="C310" s="1" t="s">
        <v>508</v>
      </c>
      <c r="D310" s="145">
        <v>141512</v>
      </c>
      <c r="E310" s="53" t="s">
        <v>21</v>
      </c>
      <c r="F310" s="1" t="s">
        <v>16</v>
      </c>
      <c r="G310" s="1" t="s">
        <v>479</v>
      </c>
      <c r="H310" s="1" t="s">
        <v>19</v>
      </c>
      <c r="I310" s="1" t="s">
        <v>14</v>
      </c>
    </row>
    <row r="311" spans="1:9" x14ac:dyDescent="0.25">
      <c r="A311" s="1" t="s">
        <v>96</v>
      </c>
      <c r="B311" s="56" t="s">
        <v>124</v>
      </c>
      <c r="C311" s="1" t="s">
        <v>509</v>
      </c>
      <c r="D311" s="145">
        <v>408000</v>
      </c>
      <c r="E311" s="53" t="s">
        <v>9</v>
      </c>
      <c r="F311" s="1" t="s">
        <v>16</v>
      </c>
      <c r="G311" s="1" t="s">
        <v>426</v>
      </c>
      <c r="H311" s="1" t="s">
        <v>19</v>
      </c>
      <c r="I311" s="1" t="s">
        <v>14</v>
      </c>
    </row>
    <row r="312" spans="1:9" x14ac:dyDescent="0.25">
      <c r="A312" s="1" t="s">
        <v>96</v>
      </c>
      <c r="B312" s="56" t="s">
        <v>208</v>
      </c>
      <c r="C312" s="1" t="s">
        <v>510</v>
      </c>
      <c r="D312" s="145">
        <v>49362</v>
      </c>
      <c r="E312" s="53" t="s">
        <v>21</v>
      </c>
      <c r="F312" s="1" t="s">
        <v>16</v>
      </c>
      <c r="G312" s="1" t="s">
        <v>209</v>
      </c>
      <c r="H312" s="1" t="s">
        <v>81</v>
      </c>
      <c r="I312" s="1" t="s">
        <v>14</v>
      </c>
    </row>
    <row r="313" spans="1:9" x14ac:dyDescent="0.25">
      <c r="A313" s="1" t="s">
        <v>96</v>
      </c>
      <c r="B313" s="56" t="s">
        <v>161</v>
      </c>
      <c r="C313" s="1" t="s">
        <v>511</v>
      </c>
      <c r="D313" s="145">
        <v>200000</v>
      </c>
      <c r="E313" s="53" t="s">
        <v>9</v>
      </c>
      <c r="F313" s="1" t="s">
        <v>16</v>
      </c>
      <c r="G313" s="1" t="s">
        <v>196</v>
      </c>
      <c r="H313" s="1" t="s">
        <v>81</v>
      </c>
      <c r="I313" s="1" t="s">
        <v>30</v>
      </c>
    </row>
    <row r="314" spans="1:9" x14ac:dyDescent="0.25">
      <c r="A314" s="1" t="s">
        <v>96</v>
      </c>
      <c r="B314" s="56" t="s">
        <v>161</v>
      </c>
      <c r="C314" s="1" t="s">
        <v>514</v>
      </c>
      <c r="D314" s="145">
        <v>575000</v>
      </c>
      <c r="E314" s="53" t="s">
        <v>9</v>
      </c>
      <c r="F314" s="1" t="s">
        <v>16</v>
      </c>
      <c r="G314" s="1" t="s">
        <v>205</v>
      </c>
      <c r="H314" s="1" t="s">
        <v>19</v>
      </c>
      <c r="I314" s="1" t="s">
        <v>30</v>
      </c>
    </row>
    <row r="315" spans="1:9" x14ac:dyDescent="0.25">
      <c r="A315" s="1" t="s">
        <v>96</v>
      </c>
      <c r="B315" s="56" t="s">
        <v>297</v>
      </c>
      <c r="C315" s="1" t="s">
        <v>549</v>
      </c>
      <c r="D315" s="145">
        <v>300000</v>
      </c>
      <c r="E315" s="53" t="s">
        <v>9</v>
      </c>
      <c r="F315" s="1" t="s">
        <v>16</v>
      </c>
      <c r="G315" s="1" t="s">
        <v>198</v>
      </c>
      <c r="H315" s="1" t="s">
        <v>132</v>
      </c>
      <c r="I315" s="1" t="s">
        <v>30</v>
      </c>
    </row>
    <row r="316" spans="1:9" x14ac:dyDescent="0.25">
      <c r="A316" s="1" t="s">
        <v>96</v>
      </c>
      <c r="B316" s="56" t="s">
        <v>211</v>
      </c>
      <c r="C316" s="1" t="s">
        <v>638</v>
      </c>
      <c r="D316" s="145">
        <v>240000</v>
      </c>
      <c r="E316" s="53" t="s">
        <v>9</v>
      </c>
      <c r="F316" s="1" t="s">
        <v>16</v>
      </c>
      <c r="G316" s="1" t="s">
        <v>207</v>
      </c>
      <c r="H316" s="1" t="s">
        <v>132</v>
      </c>
      <c r="I316" s="1" t="s">
        <v>14</v>
      </c>
    </row>
    <row r="317" spans="1:9" x14ac:dyDescent="0.25">
      <c r="A317" s="1" t="s">
        <v>96</v>
      </c>
      <c r="B317" s="56" t="s">
        <v>63</v>
      </c>
      <c r="C317" s="1" t="s">
        <v>515</v>
      </c>
      <c r="D317" s="145">
        <v>231000</v>
      </c>
      <c r="E317" s="53" t="s">
        <v>9</v>
      </c>
      <c r="F317" s="1" t="s">
        <v>16</v>
      </c>
      <c r="G317" s="1" t="s">
        <v>255</v>
      </c>
      <c r="H317" s="1" t="s">
        <v>185</v>
      </c>
      <c r="I317" s="1" t="s">
        <v>14</v>
      </c>
    </row>
    <row r="318" spans="1:9" x14ac:dyDescent="0.25">
      <c r="A318" s="1" t="s">
        <v>96</v>
      </c>
      <c r="B318" s="56" t="s">
        <v>118</v>
      </c>
      <c r="C318" s="1" t="s">
        <v>199</v>
      </c>
      <c r="D318" s="145">
        <v>80000</v>
      </c>
      <c r="E318" s="53" t="s">
        <v>13</v>
      </c>
      <c r="F318" s="1" t="s">
        <v>10</v>
      </c>
      <c r="G318" s="1" t="s">
        <v>255</v>
      </c>
      <c r="H318" s="1" t="s">
        <v>12</v>
      </c>
      <c r="I318" s="1" t="s">
        <v>30</v>
      </c>
    </row>
    <row r="319" spans="1:9" x14ac:dyDescent="0.25">
      <c r="A319" s="1" t="s">
        <v>96</v>
      </c>
      <c r="B319" s="56" t="s">
        <v>118</v>
      </c>
      <c r="C319" s="1" t="s">
        <v>200</v>
      </c>
      <c r="D319" s="145">
        <v>100000</v>
      </c>
      <c r="E319" s="53" t="s">
        <v>13</v>
      </c>
      <c r="F319" s="1" t="s">
        <v>10</v>
      </c>
      <c r="G319" s="1" t="s">
        <v>196</v>
      </c>
      <c r="H319" s="1" t="s">
        <v>12</v>
      </c>
      <c r="I319" s="1" t="s">
        <v>30</v>
      </c>
    </row>
    <row r="320" spans="1:9" x14ac:dyDescent="0.25">
      <c r="A320" s="1" t="s">
        <v>96</v>
      </c>
      <c r="B320" s="56" t="s">
        <v>129</v>
      </c>
      <c r="C320" s="1" t="s">
        <v>516</v>
      </c>
      <c r="D320" s="145">
        <v>312986</v>
      </c>
      <c r="E320" s="53" t="s">
        <v>21</v>
      </c>
      <c r="F320" s="1" t="s">
        <v>10</v>
      </c>
      <c r="G320" s="1" t="s">
        <v>207</v>
      </c>
      <c r="H320" s="1" t="s">
        <v>12</v>
      </c>
      <c r="I320" s="1" t="s">
        <v>14</v>
      </c>
    </row>
    <row r="321" spans="1:9" x14ac:dyDescent="0.25">
      <c r="A321" s="1" t="s">
        <v>96</v>
      </c>
      <c r="B321" s="56" t="s">
        <v>60</v>
      </c>
      <c r="C321" s="1" t="s">
        <v>518</v>
      </c>
      <c r="D321" s="145">
        <v>190000</v>
      </c>
      <c r="E321" s="53" t="s">
        <v>9</v>
      </c>
      <c r="F321" s="1" t="s">
        <v>16</v>
      </c>
      <c r="G321" s="1" t="s">
        <v>198</v>
      </c>
      <c r="H321" s="1" t="s">
        <v>19</v>
      </c>
      <c r="I321" s="1" t="s">
        <v>14</v>
      </c>
    </row>
    <row r="322" spans="1:9" x14ac:dyDescent="0.25">
      <c r="A322" s="1" t="s">
        <v>96</v>
      </c>
      <c r="B322" s="56" t="s">
        <v>129</v>
      </c>
      <c r="C322" s="1" t="s">
        <v>519</v>
      </c>
      <c r="D322" s="145">
        <v>141556</v>
      </c>
      <c r="E322" s="53" t="s">
        <v>21</v>
      </c>
      <c r="F322" s="1" t="s">
        <v>16</v>
      </c>
      <c r="G322" s="1" t="s">
        <v>207</v>
      </c>
      <c r="H322" s="1" t="s">
        <v>19</v>
      </c>
      <c r="I322" s="1" t="s">
        <v>14</v>
      </c>
    </row>
    <row r="323" spans="1:9" x14ac:dyDescent="0.25">
      <c r="A323" s="1" t="s">
        <v>96</v>
      </c>
      <c r="B323" s="56" t="s">
        <v>131</v>
      </c>
      <c r="C323" s="1" t="s">
        <v>520</v>
      </c>
      <c r="D323" s="145">
        <v>314640</v>
      </c>
      <c r="E323" s="53" t="s">
        <v>9</v>
      </c>
      <c r="F323" s="1" t="s">
        <v>10</v>
      </c>
      <c r="G323" s="1" t="s">
        <v>196</v>
      </c>
      <c r="H323" s="1" t="s">
        <v>12</v>
      </c>
      <c r="I323" s="1" t="s">
        <v>131</v>
      </c>
    </row>
    <row r="324" spans="1:9" x14ac:dyDescent="0.25">
      <c r="A324" s="1" t="s">
        <v>96</v>
      </c>
      <c r="B324" s="56" t="s">
        <v>32</v>
      </c>
      <c r="C324" s="1" t="s">
        <v>521</v>
      </c>
      <c r="D324" s="145">
        <v>1400000</v>
      </c>
      <c r="E324" s="53" t="s">
        <v>9</v>
      </c>
      <c r="F324" s="1" t="s">
        <v>16</v>
      </c>
      <c r="G324" s="1" t="s">
        <v>196</v>
      </c>
      <c r="H324" s="1" t="s">
        <v>81</v>
      </c>
      <c r="I324" s="1" t="s">
        <v>14</v>
      </c>
    </row>
    <row r="325" spans="1:9" x14ac:dyDescent="0.25">
      <c r="A325" s="1" t="s">
        <v>96</v>
      </c>
      <c r="B325" s="56" t="s">
        <v>161</v>
      </c>
      <c r="C325" s="1" t="s">
        <v>522</v>
      </c>
      <c r="D325" s="145">
        <v>200000</v>
      </c>
      <c r="E325" s="53" t="s">
        <v>9</v>
      </c>
      <c r="F325" s="1" t="s">
        <v>16</v>
      </c>
      <c r="G325" s="1" t="s">
        <v>207</v>
      </c>
      <c r="H325" s="1" t="s">
        <v>19</v>
      </c>
      <c r="I325" s="1" t="s">
        <v>30</v>
      </c>
    </row>
    <row r="326" spans="1:9" x14ac:dyDescent="0.25">
      <c r="A326" s="1" t="s">
        <v>96</v>
      </c>
      <c r="B326" s="56" t="s">
        <v>131</v>
      </c>
      <c r="C326" s="1" t="s">
        <v>523</v>
      </c>
      <c r="D326" s="145">
        <v>276500</v>
      </c>
      <c r="E326" s="53" t="s">
        <v>9</v>
      </c>
      <c r="F326" s="1" t="s">
        <v>10</v>
      </c>
      <c r="G326" s="1" t="s">
        <v>198</v>
      </c>
      <c r="H326" s="1" t="s">
        <v>12</v>
      </c>
      <c r="I326" s="1" t="s">
        <v>131</v>
      </c>
    </row>
    <row r="327" spans="1:9" x14ac:dyDescent="0.25">
      <c r="A327" s="1" t="s">
        <v>96</v>
      </c>
      <c r="B327" s="56" t="s">
        <v>208</v>
      </c>
      <c r="C327" s="1" t="s">
        <v>524</v>
      </c>
      <c r="D327" s="145">
        <v>360000</v>
      </c>
      <c r="E327" s="53" t="s">
        <v>9</v>
      </c>
      <c r="F327" s="1" t="s">
        <v>16</v>
      </c>
      <c r="G327" s="1" t="s">
        <v>255</v>
      </c>
      <c r="H327" s="1" t="s">
        <v>81</v>
      </c>
      <c r="I327" s="1" t="s">
        <v>14</v>
      </c>
    </row>
    <row r="328" spans="1:9" x14ac:dyDescent="0.25">
      <c r="A328" s="1" t="s">
        <v>96</v>
      </c>
      <c r="B328" s="56" t="s">
        <v>124</v>
      </c>
      <c r="C328" s="1" t="s">
        <v>500</v>
      </c>
      <c r="D328" s="145">
        <v>200000</v>
      </c>
      <c r="E328" s="53" t="s">
        <v>9</v>
      </c>
      <c r="F328" s="1" t="s">
        <v>16</v>
      </c>
      <c r="G328" s="1" t="s">
        <v>232</v>
      </c>
      <c r="H328" s="1" t="s">
        <v>81</v>
      </c>
      <c r="I328" s="1" t="s">
        <v>14</v>
      </c>
    </row>
    <row r="329" spans="1:9" x14ac:dyDescent="0.25">
      <c r="A329" s="1" t="s">
        <v>96</v>
      </c>
      <c r="B329" s="56" t="s">
        <v>161</v>
      </c>
      <c r="C329" s="1" t="s">
        <v>525</v>
      </c>
      <c r="D329" s="145">
        <v>250000</v>
      </c>
      <c r="E329" s="53" t="s">
        <v>9</v>
      </c>
      <c r="F329" s="1" t="s">
        <v>16</v>
      </c>
      <c r="G329" s="1" t="s">
        <v>196</v>
      </c>
      <c r="H329" s="1" t="s">
        <v>19</v>
      </c>
      <c r="I329" s="1" t="s">
        <v>30</v>
      </c>
    </row>
    <row r="330" spans="1:9" x14ac:dyDescent="0.25">
      <c r="A330" s="1" t="s">
        <v>96</v>
      </c>
      <c r="B330" s="56" t="s">
        <v>129</v>
      </c>
      <c r="C330" s="1" t="s">
        <v>639</v>
      </c>
      <c r="D330" s="145">
        <v>287774</v>
      </c>
      <c r="E330" s="53" t="s">
        <v>21</v>
      </c>
      <c r="F330" s="1" t="s">
        <v>10</v>
      </c>
      <c r="G330" s="1" t="s">
        <v>204</v>
      </c>
      <c r="H330" s="1" t="s">
        <v>12</v>
      </c>
      <c r="I330" s="1" t="s">
        <v>14</v>
      </c>
    </row>
    <row r="331" spans="1:9" x14ac:dyDescent="0.25">
      <c r="A331" s="1" t="s">
        <v>96</v>
      </c>
      <c r="B331" s="56" t="s">
        <v>73</v>
      </c>
      <c r="C331" s="1" t="s">
        <v>527</v>
      </c>
      <c r="D331" s="145">
        <v>424000</v>
      </c>
      <c r="E331" s="53" t="s">
        <v>9</v>
      </c>
      <c r="F331" s="1" t="s">
        <v>16</v>
      </c>
      <c r="G331" s="1" t="s">
        <v>205</v>
      </c>
      <c r="H331" s="1" t="s">
        <v>132</v>
      </c>
      <c r="I331" s="1" t="s">
        <v>30</v>
      </c>
    </row>
    <row r="332" spans="1:9" x14ac:dyDescent="0.25">
      <c r="A332" s="1" t="s">
        <v>96</v>
      </c>
      <c r="B332" s="56" t="s">
        <v>302</v>
      </c>
      <c r="C332" s="1" t="s">
        <v>528</v>
      </c>
      <c r="D332" s="145">
        <v>500000</v>
      </c>
      <c r="E332" s="53" t="s">
        <v>9</v>
      </c>
      <c r="F332" s="1" t="s">
        <v>16</v>
      </c>
      <c r="G332" s="1" t="s">
        <v>196</v>
      </c>
      <c r="H332" s="1" t="s">
        <v>81</v>
      </c>
      <c r="I332" s="1" t="s">
        <v>14</v>
      </c>
    </row>
    <row r="333" spans="1:9" x14ac:dyDescent="0.25">
      <c r="A333" s="1" t="s">
        <v>96</v>
      </c>
      <c r="B333" s="56" t="s">
        <v>359</v>
      </c>
      <c r="C333" s="1" t="s">
        <v>529</v>
      </c>
      <c r="D333" s="145">
        <v>30000</v>
      </c>
      <c r="E333" s="53" t="s">
        <v>21</v>
      </c>
      <c r="F333" s="1" t="s">
        <v>16</v>
      </c>
      <c r="G333" s="1" t="s">
        <v>196</v>
      </c>
      <c r="H333" s="1" t="s">
        <v>12</v>
      </c>
      <c r="I333" s="1" t="s">
        <v>14</v>
      </c>
    </row>
    <row r="334" spans="1:9" x14ac:dyDescent="0.25">
      <c r="A334" s="1" t="s">
        <v>96</v>
      </c>
      <c r="B334" s="123" t="s">
        <v>348</v>
      </c>
      <c r="C334" s="1" t="s">
        <v>530</v>
      </c>
      <c r="D334" s="2">
        <v>693000</v>
      </c>
      <c r="E334" s="2" t="s">
        <v>9</v>
      </c>
      <c r="F334" s="53" t="s">
        <v>16</v>
      </c>
      <c r="G334" s="1" t="s">
        <v>205</v>
      </c>
      <c r="H334" s="1" t="s">
        <v>12</v>
      </c>
      <c r="I334" s="1" t="s">
        <v>14</v>
      </c>
    </row>
    <row r="335" spans="1:9" x14ac:dyDescent="0.25">
      <c r="A335" s="1" t="s">
        <v>96</v>
      </c>
      <c r="B335" s="123" t="s">
        <v>73</v>
      </c>
      <c r="C335" s="1" t="s">
        <v>531</v>
      </c>
      <c r="D335" s="2">
        <v>240000</v>
      </c>
      <c r="E335" s="2" t="s">
        <v>9</v>
      </c>
      <c r="F335" s="53" t="s">
        <v>16</v>
      </c>
      <c r="G335" s="1" t="s">
        <v>198</v>
      </c>
      <c r="H335" s="1" t="s">
        <v>12</v>
      </c>
      <c r="I335" s="1" t="s">
        <v>30</v>
      </c>
    </row>
    <row r="336" spans="1:9" x14ac:dyDescent="0.25">
      <c r="A336" s="1" t="s">
        <v>96</v>
      </c>
      <c r="B336" s="123" t="s">
        <v>131</v>
      </c>
      <c r="C336" s="1" t="s">
        <v>334</v>
      </c>
      <c r="D336" s="2">
        <v>40000</v>
      </c>
      <c r="E336" s="2" t="s">
        <v>13</v>
      </c>
      <c r="F336" s="53" t="s">
        <v>10</v>
      </c>
      <c r="G336" s="1" t="s">
        <v>196</v>
      </c>
      <c r="H336" s="1" t="s">
        <v>12</v>
      </c>
      <c r="I336" s="1" t="s">
        <v>131</v>
      </c>
    </row>
    <row r="337" spans="1:9" x14ac:dyDescent="0.25">
      <c r="A337" s="1" t="s">
        <v>96</v>
      </c>
      <c r="B337" s="123" t="s">
        <v>118</v>
      </c>
      <c r="C337" s="1" t="s">
        <v>517</v>
      </c>
      <c r="D337" s="2">
        <v>400000</v>
      </c>
      <c r="E337" s="2" t="s">
        <v>9</v>
      </c>
      <c r="F337" s="53" t="s">
        <v>16</v>
      </c>
      <c r="G337" s="1" t="s">
        <v>196</v>
      </c>
      <c r="H337" s="1" t="s">
        <v>81</v>
      </c>
      <c r="I337" s="1" t="s">
        <v>30</v>
      </c>
    </row>
    <row r="338" spans="1:9" x14ac:dyDescent="0.25">
      <c r="A338" s="1" t="s">
        <v>96</v>
      </c>
      <c r="B338" s="123" t="s">
        <v>173</v>
      </c>
      <c r="C338" s="1" t="s">
        <v>499</v>
      </c>
      <c r="D338" s="2">
        <v>500000</v>
      </c>
      <c r="E338" s="2" t="s">
        <v>9</v>
      </c>
      <c r="F338" s="53" t="s">
        <v>16</v>
      </c>
      <c r="G338" s="1" t="s">
        <v>198</v>
      </c>
      <c r="H338" s="1" t="s">
        <v>19</v>
      </c>
      <c r="I338" s="1" t="s">
        <v>30</v>
      </c>
    </row>
    <row r="339" spans="1:9" x14ac:dyDescent="0.25">
      <c r="A339" s="1" t="s">
        <v>96</v>
      </c>
      <c r="B339" s="123" t="s">
        <v>214</v>
      </c>
      <c r="C339" s="1" t="s">
        <v>513</v>
      </c>
      <c r="D339" s="2">
        <v>254000</v>
      </c>
      <c r="E339" s="2" t="s">
        <v>9</v>
      </c>
      <c r="F339" s="53" t="s">
        <v>16</v>
      </c>
      <c r="G339" s="1" t="s">
        <v>209</v>
      </c>
      <c r="H339" s="1" t="s">
        <v>12</v>
      </c>
      <c r="I339" s="1" t="s">
        <v>14</v>
      </c>
    </row>
    <row r="340" spans="1:9" x14ac:dyDescent="0.25">
      <c r="A340" s="1" t="s">
        <v>96</v>
      </c>
      <c r="B340" s="123" t="s">
        <v>302</v>
      </c>
      <c r="C340" s="1" t="s">
        <v>528</v>
      </c>
      <c r="D340" s="2">
        <v>70625</v>
      </c>
      <c r="E340" s="2" t="s">
        <v>451</v>
      </c>
      <c r="F340" s="53" t="s">
        <v>16</v>
      </c>
      <c r="G340" s="1" t="s">
        <v>196</v>
      </c>
      <c r="H340" s="1" t="s">
        <v>19</v>
      </c>
      <c r="I340" s="1" t="s">
        <v>14</v>
      </c>
    </row>
    <row r="341" spans="1:9" x14ac:dyDescent="0.25">
      <c r="A341" s="1" t="s">
        <v>96</v>
      </c>
      <c r="B341" s="123" t="s">
        <v>297</v>
      </c>
      <c r="C341" s="1" t="s">
        <v>526</v>
      </c>
      <c r="D341" s="2">
        <v>525000</v>
      </c>
      <c r="E341" s="2" t="s">
        <v>9</v>
      </c>
      <c r="F341" s="53" t="s">
        <v>16</v>
      </c>
      <c r="G341" s="1" t="s">
        <v>196</v>
      </c>
      <c r="H341" s="1" t="s">
        <v>19</v>
      </c>
      <c r="I341" s="1" t="s">
        <v>30</v>
      </c>
    </row>
    <row r="342" spans="1:9" x14ac:dyDescent="0.25">
      <c r="A342" s="1" t="s">
        <v>96</v>
      </c>
      <c r="B342" s="123" t="s">
        <v>73</v>
      </c>
      <c r="C342" s="1" t="s">
        <v>534</v>
      </c>
      <c r="D342" s="2">
        <v>583000</v>
      </c>
      <c r="E342" s="2" t="s">
        <v>9</v>
      </c>
      <c r="F342" s="53" t="s">
        <v>16</v>
      </c>
      <c r="G342" s="1" t="s">
        <v>196</v>
      </c>
      <c r="H342" s="1" t="s">
        <v>12</v>
      </c>
      <c r="I342" s="1" t="s">
        <v>30</v>
      </c>
    </row>
    <row r="343" spans="1:9" x14ac:dyDescent="0.25">
      <c r="A343" s="1" t="s">
        <v>96</v>
      </c>
      <c r="B343" s="123" t="s">
        <v>211</v>
      </c>
      <c r="C343" s="56" t="s">
        <v>535</v>
      </c>
      <c r="D343" s="2">
        <v>400000</v>
      </c>
      <c r="E343" s="2" t="s">
        <v>9</v>
      </c>
      <c r="F343" s="53" t="s">
        <v>16</v>
      </c>
      <c r="G343" s="1" t="s">
        <v>205</v>
      </c>
      <c r="H343" s="1" t="s">
        <v>12</v>
      </c>
      <c r="I343" s="1" t="s">
        <v>14</v>
      </c>
    </row>
    <row r="344" spans="1:9" x14ac:dyDescent="0.25">
      <c r="A344" s="1" t="s">
        <v>96</v>
      </c>
      <c r="B344" s="123" t="s">
        <v>359</v>
      </c>
      <c r="C344" s="56" t="s">
        <v>537</v>
      </c>
      <c r="D344" s="2">
        <v>213053</v>
      </c>
      <c r="E344" s="2" t="s">
        <v>21</v>
      </c>
      <c r="F344" s="53" t="s">
        <v>16</v>
      </c>
      <c r="G344" s="1" t="s">
        <v>196</v>
      </c>
      <c r="H344" s="1" t="s">
        <v>33</v>
      </c>
      <c r="I344" s="1" t="s">
        <v>14</v>
      </c>
    </row>
    <row r="345" spans="1:9" x14ac:dyDescent="0.25">
      <c r="A345" s="1" t="s">
        <v>96</v>
      </c>
      <c r="B345" s="123" t="s">
        <v>213</v>
      </c>
      <c r="C345" s="56" t="s">
        <v>538</v>
      </c>
      <c r="D345" s="2">
        <v>232223</v>
      </c>
      <c r="E345" s="2" t="s">
        <v>21</v>
      </c>
      <c r="F345" s="53" t="s">
        <v>16</v>
      </c>
      <c r="G345" s="1" t="s">
        <v>196</v>
      </c>
      <c r="H345" s="1" t="s">
        <v>19</v>
      </c>
      <c r="I345" s="1" t="s">
        <v>14</v>
      </c>
    </row>
    <row r="346" spans="1:9" x14ac:dyDescent="0.25">
      <c r="A346" s="1" t="s">
        <v>96</v>
      </c>
      <c r="B346" s="123" t="s">
        <v>214</v>
      </c>
      <c r="C346" s="56" t="s">
        <v>539</v>
      </c>
      <c r="D346" s="2">
        <v>3900000</v>
      </c>
      <c r="E346" s="2" t="s">
        <v>9</v>
      </c>
      <c r="F346" s="53" t="s">
        <v>16</v>
      </c>
      <c r="G346" s="1" t="s">
        <v>196</v>
      </c>
      <c r="H346" s="1" t="s">
        <v>19</v>
      </c>
      <c r="I346" s="1" t="s">
        <v>14</v>
      </c>
    </row>
    <row r="347" spans="1:9" x14ac:dyDescent="0.25">
      <c r="A347" s="1" t="s">
        <v>96</v>
      </c>
      <c r="B347" s="123" t="s">
        <v>161</v>
      </c>
      <c r="C347" s="56" t="s">
        <v>312</v>
      </c>
      <c r="D347" s="2">
        <v>360000</v>
      </c>
      <c r="E347" s="2" t="s">
        <v>9</v>
      </c>
      <c r="F347" s="53" t="s">
        <v>16</v>
      </c>
      <c r="G347" s="1" t="s">
        <v>196</v>
      </c>
      <c r="H347" s="1" t="s">
        <v>12</v>
      </c>
      <c r="I347" s="1" t="s">
        <v>30</v>
      </c>
    </row>
    <row r="348" spans="1:9" x14ac:dyDescent="0.25">
      <c r="A348" s="1" t="s">
        <v>96</v>
      </c>
      <c r="B348" s="123" t="s">
        <v>211</v>
      </c>
      <c r="C348" s="56" t="s">
        <v>540</v>
      </c>
      <c r="D348" s="2">
        <v>255000</v>
      </c>
      <c r="E348" s="2" t="s">
        <v>9</v>
      </c>
      <c r="F348" s="53" t="s">
        <v>16</v>
      </c>
      <c r="G348" s="1" t="s">
        <v>196</v>
      </c>
      <c r="H348" s="1" t="s">
        <v>81</v>
      </c>
      <c r="I348" s="1" t="s">
        <v>14</v>
      </c>
    </row>
    <row r="349" spans="1:9" x14ac:dyDescent="0.25">
      <c r="A349" s="1" t="s">
        <v>96</v>
      </c>
      <c r="B349" s="123" t="s">
        <v>73</v>
      </c>
      <c r="C349" s="56" t="s">
        <v>541</v>
      </c>
      <c r="D349" s="2">
        <v>350000</v>
      </c>
      <c r="E349" s="2" t="s">
        <v>9</v>
      </c>
      <c r="F349" s="53" t="s">
        <v>16</v>
      </c>
      <c r="G349" s="1" t="s">
        <v>426</v>
      </c>
      <c r="H349" s="1" t="s">
        <v>19</v>
      </c>
      <c r="I349" s="1" t="s">
        <v>30</v>
      </c>
    </row>
    <row r="350" spans="1:9" x14ac:dyDescent="0.25">
      <c r="A350" s="1" t="s">
        <v>96</v>
      </c>
      <c r="B350" s="123" t="s">
        <v>358</v>
      </c>
      <c r="C350" s="56" t="s">
        <v>542</v>
      </c>
      <c r="D350" s="2">
        <v>159318</v>
      </c>
      <c r="E350" s="2" t="s">
        <v>21</v>
      </c>
      <c r="F350" s="53" t="s">
        <v>16</v>
      </c>
      <c r="G350" s="1" t="s">
        <v>196</v>
      </c>
      <c r="H350" s="1" t="s">
        <v>81</v>
      </c>
      <c r="I350" s="1" t="s">
        <v>30</v>
      </c>
    </row>
    <row r="351" spans="1:9" x14ac:dyDescent="0.25">
      <c r="A351" s="1" t="s">
        <v>96</v>
      </c>
      <c r="B351" s="123" t="s">
        <v>129</v>
      </c>
      <c r="C351" s="56" t="s">
        <v>543</v>
      </c>
      <c r="D351" s="2">
        <v>500000</v>
      </c>
      <c r="E351" s="2" t="s">
        <v>9</v>
      </c>
      <c r="F351" s="53" t="s">
        <v>16</v>
      </c>
      <c r="G351" s="1" t="s">
        <v>255</v>
      </c>
      <c r="H351" s="1" t="s">
        <v>18</v>
      </c>
      <c r="I351" s="1" t="s">
        <v>14</v>
      </c>
    </row>
    <row r="352" spans="1:9" x14ac:dyDescent="0.25">
      <c r="A352" s="1" t="s">
        <v>96</v>
      </c>
      <c r="B352" s="123" t="s">
        <v>213</v>
      </c>
      <c r="C352" s="56" t="s">
        <v>544</v>
      </c>
      <c r="D352" s="2">
        <v>250000</v>
      </c>
      <c r="E352" s="2" t="s">
        <v>9</v>
      </c>
      <c r="F352" s="53" t="s">
        <v>16</v>
      </c>
      <c r="G352" s="1" t="s">
        <v>196</v>
      </c>
      <c r="H352" s="1" t="s">
        <v>12</v>
      </c>
      <c r="I352" s="1" t="s">
        <v>14</v>
      </c>
    </row>
    <row r="353" spans="1:9" x14ac:dyDescent="0.25">
      <c r="A353" s="1" t="s">
        <v>96</v>
      </c>
      <c r="B353" s="123" t="s">
        <v>60</v>
      </c>
      <c r="C353" s="56" t="s">
        <v>545</v>
      </c>
      <c r="D353" s="2">
        <v>1040000</v>
      </c>
      <c r="E353" s="2" t="s">
        <v>9</v>
      </c>
      <c r="F353" s="53" t="s">
        <v>16</v>
      </c>
      <c r="G353" s="1" t="s">
        <v>196</v>
      </c>
      <c r="H353" s="1" t="s">
        <v>132</v>
      </c>
      <c r="I353" s="1" t="s">
        <v>14</v>
      </c>
    </row>
    <row r="354" spans="1:9" x14ac:dyDescent="0.25">
      <c r="A354" s="1" t="s">
        <v>96</v>
      </c>
      <c r="B354" s="123" t="s">
        <v>208</v>
      </c>
      <c r="C354" s="56" t="s">
        <v>640</v>
      </c>
      <c r="D354" s="2">
        <v>110000</v>
      </c>
      <c r="E354" s="2" t="s">
        <v>21</v>
      </c>
      <c r="F354" s="53" t="s">
        <v>16</v>
      </c>
      <c r="G354" s="1" t="s">
        <v>196</v>
      </c>
      <c r="H354" s="1" t="s">
        <v>33</v>
      </c>
      <c r="I354" s="1" t="s">
        <v>14</v>
      </c>
    </row>
    <row r="355" spans="1:9" x14ac:dyDescent="0.25">
      <c r="A355" s="1" t="s">
        <v>96</v>
      </c>
      <c r="B355" s="123" t="s">
        <v>208</v>
      </c>
      <c r="C355" s="56" t="s">
        <v>532</v>
      </c>
      <c r="D355" s="2">
        <v>500000</v>
      </c>
      <c r="E355" s="2" t="s">
        <v>9</v>
      </c>
      <c r="F355" s="53" t="s">
        <v>16</v>
      </c>
      <c r="G355" s="1" t="s">
        <v>207</v>
      </c>
      <c r="H355" s="1" t="s">
        <v>12</v>
      </c>
      <c r="I355" s="1" t="s">
        <v>14</v>
      </c>
    </row>
    <row r="356" spans="1:9" x14ac:dyDescent="0.25">
      <c r="A356" s="1" t="s">
        <v>96</v>
      </c>
      <c r="B356" s="50" t="s">
        <v>124</v>
      </c>
      <c r="C356" s="1" t="s">
        <v>536</v>
      </c>
      <c r="D356" s="2">
        <v>454000</v>
      </c>
      <c r="E356" s="1" t="s">
        <v>9</v>
      </c>
      <c r="F356" s="123" t="s">
        <v>16</v>
      </c>
      <c r="G356" s="1" t="s">
        <v>196</v>
      </c>
      <c r="H356" s="1" t="s">
        <v>18</v>
      </c>
      <c r="I356" s="1" t="s">
        <v>14</v>
      </c>
    </row>
    <row r="357" spans="1:9" x14ac:dyDescent="0.25">
      <c r="A357" s="1" t="s">
        <v>96</v>
      </c>
      <c r="B357" s="50" t="s">
        <v>173</v>
      </c>
      <c r="C357" s="1" t="s">
        <v>546</v>
      </c>
      <c r="D357" s="2">
        <v>275000</v>
      </c>
      <c r="E357" s="1" t="s">
        <v>9</v>
      </c>
      <c r="F357" s="123" t="s">
        <v>16</v>
      </c>
      <c r="G357" s="1" t="s">
        <v>426</v>
      </c>
      <c r="H357" s="1" t="s">
        <v>12</v>
      </c>
      <c r="I357" s="1" t="s">
        <v>30</v>
      </c>
    </row>
    <row r="358" spans="1:9" x14ac:dyDescent="0.25">
      <c r="A358" s="1" t="s">
        <v>96</v>
      </c>
      <c r="B358" s="50" t="s">
        <v>213</v>
      </c>
      <c r="C358" s="1" t="s">
        <v>547</v>
      </c>
      <c r="D358" s="2">
        <v>600000</v>
      </c>
      <c r="E358" s="1" t="s">
        <v>9</v>
      </c>
      <c r="F358" s="123" t="s">
        <v>16</v>
      </c>
      <c r="G358" s="1" t="s">
        <v>196</v>
      </c>
      <c r="H358" s="1" t="s">
        <v>19</v>
      </c>
      <c r="I358" s="1" t="s">
        <v>14</v>
      </c>
    </row>
    <row r="359" spans="1:9" x14ac:dyDescent="0.25">
      <c r="A359" s="1" t="s">
        <v>96</v>
      </c>
      <c r="B359" s="50" t="s">
        <v>124</v>
      </c>
      <c r="C359" s="1" t="s">
        <v>548</v>
      </c>
      <c r="D359" s="2">
        <v>300000</v>
      </c>
      <c r="E359" s="1" t="s">
        <v>9</v>
      </c>
      <c r="F359" s="123" t="s">
        <v>16</v>
      </c>
      <c r="G359" s="1" t="s">
        <v>205</v>
      </c>
      <c r="H359" s="1" t="s">
        <v>12</v>
      </c>
      <c r="I359" s="1" t="s">
        <v>14</v>
      </c>
    </row>
    <row r="360" spans="1:9" x14ac:dyDescent="0.25">
      <c r="A360" s="1" t="s">
        <v>96</v>
      </c>
      <c r="B360" s="50" t="s">
        <v>60</v>
      </c>
      <c r="C360" s="1" t="s">
        <v>550</v>
      </c>
      <c r="D360" s="2">
        <v>462000</v>
      </c>
      <c r="E360" s="1" t="s">
        <v>9</v>
      </c>
      <c r="F360" s="123" t="s">
        <v>16</v>
      </c>
      <c r="G360" s="1" t="s">
        <v>205</v>
      </c>
      <c r="H360" s="1" t="s">
        <v>132</v>
      </c>
      <c r="I360" s="1" t="s">
        <v>14</v>
      </c>
    </row>
    <row r="361" spans="1:9" x14ac:dyDescent="0.25">
      <c r="A361" s="1" t="s">
        <v>96</v>
      </c>
      <c r="B361" s="123" t="s">
        <v>213</v>
      </c>
      <c r="C361" s="56" t="s">
        <v>551</v>
      </c>
      <c r="D361" s="2">
        <v>1080000</v>
      </c>
      <c r="E361" s="2" t="s">
        <v>9</v>
      </c>
      <c r="F361" s="53" t="s">
        <v>16</v>
      </c>
      <c r="G361" s="1" t="s">
        <v>196</v>
      </c>
      <c r="H361" s="1" t="s">
        <v>81</v>
      </c>
      <c r="I361" s="1" t="s">
        <v>14</v>
      </c>
    </row>
    <row r="362" spans="1:9" x14ac:dyDescent="0.25">
      <c r="A362" s="1" t="s">
        <v>96</v>
      </c>
      <c r="B362" s="123" t="s">
        <v>130</v>
      </c>
      <c r="C362" s="56" t="s">
        <v>552</v>
      </c>
      <c r="D362" s="2">
        <v>440000</v>
      </c>
      <c r="E362" s="2" t="s">
        <v>9</v>
      </c>
      <c r="F362" s="53" t="s">
        <v>16</v>
      </c>
      <c r="G362" s="1" t="s">
        <v>203</v>
      </c>
      <c r="H362" s="1" t="s">
        <v>19</v>
      </c>
      <c r="I362" s="1" t="s">
        <v>30</v>
      </c>
    </row>
    <row r="363" spans="1:9" x14ac:dyDescent="0.25">
      <c r="A363" s="1" t="s">
        <v>96</v>
      </c>
      <c r="B363" s="123" t="s">
        <v>348</v>
      </c>
      <c r="C363" s="56" t="s">
        <v>533</v>
      </c>
      <c r="D363" s="2">
        <v>280000</v>
      </c>
      <c r="E363" s="2" t="s">
        <v>9</v>
      </c>
      <c r="F363" s="53" t="s">
        <v>16</v>
      </c>
      <c r="G363" s="1" t="s">
        <v>255</v>
      </c>
      <c r="H363" s="1" t="s">
        <v>12</v>
      </c>
      <c r="I363" s="1" t="s">
        <v>14</v>
      </c>
    </row>
    <row r="364" spans="1:9" x14ac:dyDescent="0.25">
      <c r="A364" s="1" t="s">
        <v>97</v>
      </c>
      <c r="B364" s="56" t="s">
        <v>359</v>
      </c>
      <c r="C364" s="1" t="s">
        <v>556</v>
      </c>
      <c r="D364" s="146">
        <v>185000</v>
      </c>
      <c r="E364" s="145" t="s">
        <v>9</v>
      </c>
      <c r="F364" s="53" t="s">
        <v>16</v>
      </c>
      <c r="G364" s="1" t="s">
        <v>196</v>
      </c>
      <c r="H364" s="1" t="s">
        <v>81</v>
      </c>
      <c r="I364" s="1" t="s">
        <v>14</v>
      </c>
    </row>
    <row r="365" spans="1:9" x14ac:dyDescent="0.25">
      <c r="A365" s="1" t="s">
        <v>97</v>
      </c>
      <c r="B365" s="56" t="s">
        <v>348</v>
      </c>
      <c r="C365" s="1" t="s">
        <v>557</v>
      </c>
      <c r="D365" s="146">
        <v>1419000</v>
      </c>
      <c r="E365" s="145" t="s">
        <v>9</v>
      </c>
      <c r="F365" s="53" t="s">
        <v>16</v>
      </c>
      <c r="G365" s="1" t="s">
        <v>205</v>
      </c>
      <c r="H365" s="1" t="s">
        <v>81</v>
      </c>
      <c r="I365" s="1" t="s">
        <v>14</v>
      </c>
    </row>
    <row r="366" spans="1:9" x14ac:dyDescent="0.25">
      <c r="A366" s="1" t="s">
        <v>97</v>
      </c>
      <c r="B366" s="56" t="s">
        <v>359</v>
      </c>
      <c r="C366" s="1" t="s">
        <v>558</v>
      </c>
      <c r="D366" s="146">
        <v>188000</v>
      </c>
      <c r="E366" s="145" t="s">
        <v>9</v>
      </c>
      <c r="F366" s="53" t="s">
        <v>16</v>
      </c>
      <c r="G366" s="1" t="s">
        <v>196</v>
      </c>
      <c r="H366" s="1" t="s">
        <v>81</v>
      </c>
      <c r="I366" s="1" t="s">
        <v>14</v>
      </c>
    </row>
    <row r="367" spans="1:9" x14ac:dyDescent="0.25">
      <c r="A367" s="1" t="s">
        <v>97</v>
      </c>
      <c r="B367" s="56" t="s">
        <v>131</v>
      </c>
      <c r="C367" s="1" t="s">
        <v>559</v>
      </c>
      <c r="D367" s="146">
        <v>32000</v>
      </c>
      <c r="E367" s="145" t="s">
        <v>13</v>
      </c>
      <c r="F367" s="53" t="s">
        <v>10</v>
      </c>
      <c r="G367" s="1" t="s">
        <v>196</v>
      </c>
      <c r="H367" s="1" t="s">
        <v>19</v>
      </c>
      <c r="I367" s="1" t="s">
        <v>14</v>
      </c>
    </row>
    <row r="368" spans="1:9" x14ac:dyDescent="0.25">
      <c r="A368" s="1" t="s">
        <v>97</v>
      </c>
      <c r="B368" s="56" t="s">
        <v>208</v>
      </c>
      <c r="C368" s="1" t="s">
        <v>560</v>
      </c>
      <c r="D368" s="146">
        <v>600000</v>
      </c>
      <c r="E368" s="145" t="s">
        <v>9</v>
      </c>
      <c r="F368" s="53" t="s">
        <v>16</v>
      </c>
      <c r="G368" s="1" t="s">
        <v>196</v>
      </c>
      <c r="H368" s="1" t="s">
        <v>12</v>
      </c>
      <c r="I368" s="1" t="s">
        <v>14</v>
      </c>
    </row>
    <row r="369" spans="1:9" x14ac:dyDescent="0.25">
      <c r="A369" s="1" t="s">
        <v>97</v>
      </c>
      <c r="B369" s="56" t="s">
        <v>161</v>
      </c>
      <c r="C369" s="1" t="s">
        <v>561</v>
      </c>
      <c r="D369" s="146">
        <v>1584000</v>
      </c>
      <c r="E369" s="145" t="s">
        <v>9</v>
      </c>
      <c r="F369" s="53" t="s">
        <v>16</v>
      </c>
      <c r="G369" s="1" t="s">
        <v>198</v>
      </c>
      <c r="H369" s="1" t="s">
        <v>81</v>
      </c>
      <c r="I369" s="1" t="s">
        <v>30</v>
      </c>
    </row>
    <row r="370" spans="1:9" x14ac:dyDescent="0.25">
      <c r="A370" s="1" t="s">
        <v>97</v>
      </c>
      <c r="B370" s="56" t="s">
        <v>60</v>
      </c>
      <c r="C370" s="1" t="s">
        <v>562</v>
      </c>
      <c r="D370" s="146">
        <v>23407</v>
      </c>
      <c r="E370" s="145" t="s">
        <v>21</v>
      </c>
      <c r="F370" s="53" t="s">
        <v>16</v>
      </c>
      <c r="G370" s="1" t="s">
        <v>196</v>
      </c>
      <c r="H370" s="1" t="s">
        <v>12</v>
      </c>
      <c r="I370" s="1" t="s">
        <v>14</v>
      </c>
    </row>
    <row r="371" spans="1:9" x14ac:dyDescent="0.25">
      <c r="A371" s="1" t="s">
        <v>97</v>
      </c>
      <c r="B371" s="56" t="s">
        <v>118</v>
      </c>
      <c r="C371" s="1" t="s">
        <v>563</v>
      </c>
      <c r="D371" s="146">
        <v>1000000</v>
      </c>
      <c r="E371" s="145" t="s">
        <v>9</v>
      </c>
      <c r="F371" s="53" t="s">
        <v>16</v>
      </c>
      <c r="G371" s="1" t="s">
        <v>196</v>
      </c>
      <c r="H371" s="1" t="s">
        <v>132</v>
      </c>
      <c r="I371" s="1" t="s">
        <v>30</v>
      </c>
    </row>
    <row r="372" spans="1:9" x14ac:dyDescent="0.25">
      <c r="A372" s="1" t="s">
        <v>97</v>
      </c>
      <c r="B372" s="56" t="s">
        <v>161</v>
      </c>
      <c r="C372" s="1" t="s">
        <v>564</v>
      </c>
      <c r="D372" s="146">
        <v>140000</v>
      </c>
      <c r="E372" s="145" t="s">
        <v>21</v>
      </c>
      <c r="F372" s="53" t="s">
        <v>16</v>
      </c>
      <c r="G372" s="1" t="s">
        <v>196</v>
      </c>
      <c r="H372" s="1" t="s">
        <v>19</v>
      </c>
      <c r="I372" s="1" t="s">
        <v>30</v>
      </c>
    </row>
    <row r="373" spans="1:9" x14ac:dyDescent="0.25">
      <c r="A373" s="1" t="s">
        <v>97</v>
      </c>
      <c r="B373" s="56" t="s">
        <v>124</v>
      </c>
      <c r="C373" s="1" t="s">
        <v>565</v>
      </c>
      <c r="D373" s="146">
        <v>230000</v>
      </c>
      <c r="E373" s="145" t="s">
        <v>9</v>
      </c>
      <c r="F373" s="53" t="s">
        <v>16</v>
      </c>
      <c r="G373" s="1" t="s">
        <v>196</v>
      </c>
      <c r="H373" s="1" t="s">
        <v>18</v>
      </c>
      <c r="I373" s="1" t="s">
        <v>14</v>
      </c>
    </row>
    <row r="374" spans="1:9" x14ac:dyDescent="0.25">
      <c r="A374" s="1" t="s">
        <v>97</v>
      </c>
      <c r="B374" s="56" t="s">
        <v>124</v>
      </c>
      <c r="C374" s="1" t="s">
        <v>565</v>
      </c>
      <c r="D374" s="146">
        <v>89145</v>
      </c>
      <c r="E374" s="145" t="s">
        <v>451</v>
      </c>
      <c r="F374" s="53" t="s">
        <v>16</v>
      </c>
      <c r="G374" s="1" t="s">
        <v>196</v>
      </c>
      <c r="H374" s="1" t="s">
        <v>132</v>
      </c>
      <c r="I374" s="1" t="s">
        <v>14</v>
      </c>
    </row>
    <row r="375" spans="1:9" x14ac:dyDescent="0.25">
      <c r="A375" s="1" t="s">
        <v>97</v>
      </c>
      <c r="B375" s="56" t="s">
        <v>161</v>
      </c>
      <c r="C375" s="1" t="s">
        <v>555</v>
      </c>
      <c r="D375" s="146">
        <v>490000</v>
      </c>
      <c r="E375" s="145" t="s">
        <v>9</v>
      </c>
      <c r="F375" s="53" t="s">
        <v>16</v>
      </c>
      <c r="G375" s="1" t="s">
        <v>196</v>
      </c>
      <c r="H375" s="1" t="s">
        <v>132</v>
      </c>
      <c r="I375" s="1" t="s">
        <v>30</v>
      </c>
    </row>
    <row r="376" spans="1:9" x14ac:dyDescent="0.25">
      <c r="A376" s="1" t="s">
        <v>97</v>
      </c>
      <c r="B376" s="56" t="s">
        <v>173</v>
      </c>
      <c r="C376" s="1" t="s">
        <v>566</v>
      </c>
      <c r="D376" s="146">
        <v>35000</v>
      </c>
      <c r="E376" s="145" t="s">
        <v>21</v>
      </c>
      <c r="F376" s="53" t="s">
        <v>16</v>
      </c>
      <c r="G376" s="1" t="s">
        <v>196</v>
      </c>
      <c r="H376" s="1" t="s">
        <v>81</v>
      </c>
      <c r="I376" s="1" t="s">
        <v>30</v>
      </c>
    </row>
    <row r="377" spans="1:9" x14ac:dyDescent="0.25">
      <c r="A377" s="1" t="s">
        <v>97</v>
      </c>
      <c r="B377" s="56" t="s">
        <v>63</v>
      </c>
      <c r="C377" s="1" t="s">
        <v>567</v>
      </c>
      <c r="D377" s="146">
        <v>1200000</v>
      </c>
      <c r="E377" s="145" t="s">
        <v>9</v>
      </c>
      <c r="F377" s="53" t="s">
        <v>16</v>
      </c>
      <c r="G377" s="1" t="s">
        <v>426</v>
      </c>
      <c r="H377" s="1" t="s">
        <v>19</v>
      </c>
      <c r="I377" s="1" t="s">
        <v>63</v>
      </c>
    </row>
    <row r="378" spans="1:9" x14ac:dyDescent="0.25">
      <c r="A378" s="1" t="s">
        <v>97</v>
      </c>
      <c r="B378" s="56" t="s">
        <v>131</v>
      </c>
      <c r="C378" s="1" t="s">
        <v>334</v>
      </c>
      <c r="D378" s="146">
        <v>50000</v>
      </c>
      <c r="E378" s="145" t="s">
        <v>13</v>
      </c>
      <c r="F378" s="53" t="s">
        <v>10</v>
      </c>
      <c r="G378" s="1" t="s">
        <v>196</v>
      </c>
      <c r="H378" s="1" t="s">
        <v>12</v>
      </c>
      <c r="I378" s="1" t="s">
        <v>131</v>
      </c>
    </row>
    <row r="379" spans="1:9" x14ac:dyDescent="0.25">
      <c r="A379" s="1" t="s">
        <v>97</v>
      </c>
      <c r="B379" s="56" t="s">
        <v>67</v>
      </c>
      <c r="C379" s="1" t="s">
        <v>568</v>
      </c>
      <c r="D379" s="146">
        <v>121906</v>
      </c>
      <c r="E379" s="145" t="s">
        <v>21</v>
      </c>
      <c r="F379" s="53" t="s">
        <v>10</v>
      </c>
      <c r="G379" s="1" t="s">
        <v>209</v>
      </c>
      <c r="H379" s="1" t="s">
        <v>12</v>
      </c>
      <c r="I379" s="1" t="s">
        <v>30</v>
      </c>
    </row>
    <row r="380" spans="1:9" x14ac:dyDescent="0.25">
      <c r="A380" s="1" t="s">
        <v>97</v>
      </c>
      <c r="B380" s="56" t="s">
        <v>130</v>
      </c>
      <c r="C380" s="1" t="s">
        <v>569</v>
      </c>
      <c r="D380" s="146">
        <v>60000</v>
      </c>
      <c r="E380" s="145" t="s">
        <v>21</v>
      </c>
      <c r="F380" s="53" t="s">
        <v>16</v>
      </c>
      <c r="G380" s="1" t="s">
        <v>196</v>
      </c>
      <c r="H380" s="1" t="s">
        <v>12</v>
      </c>
      <c r="I380" s="1" t="s">
        <v>30</v>
      </c>
    </row>
    <row r="381" spans="1:9" x14ac:dyDescent="0.25">
      <c r="A381" s="1" t="s">
        <v>97</v>
      </c>
      <c r="B381" s="56" t="s">
        <v>554</v>
      </c>
      <c r="C381" s="1" t="s">
        <v>571</v>
      </c>
      <c r="D381" s="146">
        <v>24504</v>
      </c>
      <c r="E381" s="145" t="s">
        <v>21</v>
      </c>
      <c r="F381" s="53" t="s">
        <v>16</v>
      </c>
      <c r="G381" s="1" t="s">
        <v>196</v>
      </c>
      <c r="H381" s="1" t="s">
        <v>19</v>
      </c>
      <c r="I381" s="1" t="s">
        <v>30</v>
      </c>
    </row>
    <row r="382" spans="1:9" x14ac:dyDescent="0.25">
      <c r="A382" s="1" t="s">
        <v>97</v>
      </c>
      <c r="B382" s="56" t="s">
        <v>302</v>
      </c>
      <c r="C382" s="1" t="s">
        <v>572</v>
      </c>
      <c r="D382" s="146">
        <v>173986</v>
      </c>
      <c r="E382" s="145" t="s">
        <v>21</v>
      </c>
      <c r="F382" s="53" t="s">
        <v>16</v>
      </c>
      <c r="G382" s="1" t="s">
        <v>196</v>
      </c>
      <c r="H382" s="1" t="s">
        <v>19</v>
      </c>
      <c r="I382" s="1" t="s">
        <v>14</v>
      </c>
    </row>
    <row r="383" spans="1:9" x14ac:dyDescent="0.25">
      <c r="A383" s="1" t="s">
        <v>97</v>
      </c>
      <c r="B383" s="56" t="s">
        <v>30</v>
      </c>
      <c r="C383" s="1" t="s">
        <v>199</v>
      </c>
      <c r="D383" s="146">
        <v>80000</v>
      </c>
      <c r="E383" s="145" t="s">
        <v>13</v>
      </c>
      <c r="F383" s="53" t="s">
        <v>10</v>
      </c>
      <c r="G383" s="1" t="s">
        <v>196</v>
      </c>
      <c r="H383" s="1" t="s">
        <v>19</v>
      </c>
      <c r="I383" s="1" t="s">
        <v>30</v>
      </c>
    </row>
    <row r="384" spans="1:9" x14ac:dyDescent="0.25">
      <c r="A384" s="1" t="s">
        <v>97</v>
      </c>
      <c r="B384" s="56" t="s">
        <v>14</v>
      </c>
      <c r="C384" s="1" t="s">
        <v>218</v>
      </c>
      <c r="D384" s="146">
        <v>200000</v>
      </c>
      <c r="E384" s="145" t="s">
        <v>13</v>
      </c>
      <c r="F384" s="53" t="s">
        <v>10</v>
      </c>
      <c r="G384" s="1" t="s">
        <v>196</v>
      </c>
      <c r="H384" s="1" t="s">
        <v>12</v>
      </c>
      <c r="I384" s="1" t="s">
        <v>14</v>
      </c>
    </row>
    <row r="385" spans="1:9" x14ac:dyDescent="0.25">
      <c r="A385" s="1" t="s">
        <v>97</v>
      </c>
      <c r="B385" s="56" t="s">
        <v>14</v>
      </c>
      <c r="C385" s="1" t="s">
        <v>195</v>
      </c>
      <c r="D385" s="146">
        <v>500000</v>
      </c>
      <c r="E385" s="145" t="s">
        <v>13</v>
      </c>
      <c r="F385" s="53" t="s">
        <v>10</v>
      </c>
      <c r="G385" s="1" t="s">
        <v>196</v>
      </c>
      <c r="H385" s="1" t="s">
        <v>12</v>
      </c>
      <c r="I385" s="1" t="s">
        <v>14</v>
      </c>
    </row>
    <row r="386" spans="1:9" x14ac:dyDescent="0.25">
      <c r="A386" s="1" t="s">
        <v>97</v>
      </c>
      <c r="B386" s="56" t="s">
        <v>30</v>
      </c>
      <c r="C386" s="1" t="s">
        <v>345</v>
      </c>
      <c r="D386" s="146">
        <v>500000</v>
      </c>
      <c r="E386" s="145" t="s">
        <v>9</v>
      </c>
      <c r="F386" s="53" t="s">
        <v>10</v>
      </c>
      <c r="G386" s="1" t="s">
        <v>196</v>
      </c>
      <c r="H386" s="1" t="s">
        <v>12</v>
      </c>
      <c r="I386" s="1" t="s">
        <v>30</v>
      </c>
    </row>
    <row r="387" spans="1:9" x14ac:dyDescent="0.25">
      <c r="A387" s="1" t="s">
        <v>97</v>
      </c>
      <c r="B387" s="56" t="s">
        <v>60</v>
      </c>
      <c r="C387" s="1" t="s">
        <v>575</v>
      </c>
      <c r="D387" s="146">
        <v>30006</v>
      </c>
      <c r="E387" s="145" t="s">
        <v>21</v>
      </c>
      <c r="F387" s="53" t="s">
        <v>16</v>
      </c>
      <c r="G387" s="1" t="s">
        <v>209</v>
      </c>
      <c r="H387" s="1" t="s">
        <v>12</v>
      </c>
      <c r="I387" s="1" t="s">
        <v>14</v>
      </c>
    </row>
    <row r="388" spans="1:9" x14ac:dyDescent="0.25">
      <c r="A388" s="1" t="s">
        <v>97</v>
      </c>
      <c r="B388" s="56" t="s">
        <v>14</v>
      </c>
      <c r="C388" s="1" t="s">
        <v>576</v>
      </c>
      <c r="D388" s="146">
        <v>300000</v>
      </c>
      <c r="E388" s="145" t="s">
        <v>9</v>
      </c>
      <c r="F388" s="53" t="s">
        <v>10</v>
      </c>
      <c r="G388" s="1" t="s">
        <v>198</v>
      </c>
      <c r="H388" s="1" t="s">
        <v>12</v>
      </c>
      <c r="I388" s="1" t="s">
        <v>14</v>
      </c>
    </row>
    <row r="389" spans="1:9" x14ac:dyDescent="0.25">
      <c r="A389" s="1" t="s">
        <v>97</v>
      </c>
      <c r="B389" s="56" t="s">
        <v>211</v>
      </c>
      <c r="C389" s="1" t="s">
        <v>577</v>
      </c>
      <c r="D389" s="146">
        <v>195887</v>
      </c>
      <c r="E389" s="145" t="s">
        <v>21</v>
      </c>
      <c r="F389" s="53" t="s">
        <v>16</v>
      </c>
      <c r="G389" s="1" t="s">
        <v>204</v>
      </c>
      <c r="H389" s="1" t="s">
        <v>19</v>
      </c>
      <c r="I389" s="1" t="s">
        <v>14</v>
      </c>
    </row>
    <row r="390" spans="1:9" x14ac:dyDescent="0.25">
      <c r="A390" s="1" t="s">
        <v>97</v>
      </c>
      <c r="B390" s="56" t="s">
        <v>60</v>
      </c>
      <c r="C390" s="1" t="s">
        <v>578</v>
      </c>
      <c r="D390" s="146">
        <v>680000</v>
      </c>
      <c r="E390" s="145" t="s">
        <v>9</v>
      </c>
      <c r="F390" s="53" t="s">
        <v>16</v>
      </c>
      <c r="G390" s="1" t="s">
        <v>196</v>
      </c>
      <c r="H390" s="1" t="s">
        <v>12</v>
      </c>
      <c r="I390" s="1" t="s">
        <v>14</v>
      </c>
    </row>
    <row r="391" spans="1:9" x14ac:dyDescent="0.25">
      <c r="A391" s="1" t="s">
        <v>97</v>
      </c>
      <c r="B391" s="56" t="s">
        <v>130</v>
      </c>
      <c r="C391" s="1" t="s">
        <v>579</v>
      </c>
      <c r="D391" s="146">
        <v>600000</v>
      </c>
      <c r="E391" s="145" t="s">
        <v>9</v>
      </c>
      <c r="F391" s="53" t="s">
        <v>16</v>
      </c>
      <c r="G391" s="1" t="s">
        <v>198</v>
      </c>
      <c r="H391" s="1" t="s">
        <v>19</v>
      </c>
      <c r="I391" s="1" t="s">
        <v>30</v>
      </c>
    </row>
    <row r="392" spans="1:9" x14ac:dyDescent="0.25">
      <c r="A392" s="1" t="s">
        <v>97</v>
      </c>
      <c r="B392" s="56" t="s">
        <v>124</v>
      </c>
      <c r="C392" s="1" t="s">
        <v>570</v>
      </c>
      <c r="D392" s="146">
        <v>260000</v>
      </c>
      <c r="E392" s="145" t="s">
        <v>9</v>
      </c>
      <c r="F392" s="53" t="s">
        <v>16</v>
      </c>
      <c r="G392" s="1" t="s">
        <v>196</v>
      </c>
      <c r="H392" s="1" t="s">
        <v>132</v>
      </c>
      <c r="I392" s="1" t="s">
        <v>14</v>
      </c>
    </row>
    <row r="393" spans="1:9" x14ac:dyDescent="0.25">
      <c r="A393" s="1" t="s">
        <v>97</v>
      </c>
      <c r="B393" s="56" t="s">
        <v>129</v>
      </c>
      <c r="C393" s="1" t="s">
        <v>580</v>
      </c>
      <c r="D393" s="146">
        <v>290000</v>
      </c>
      <c r="E393" s="145" t="s">
        <v>9</v>
      </c>
      <c r="F393" s="53" t="s">
        <v>16</v>
      </c>
      <c r="G393" s="1" t="s">
        <v>196</v>
      </c>
      <c r="H393" s="1" t="s">
        <v>19</v>
      </c>
      <c r="I393" s="1" t="s">
        <v>14</v>
      </c>
    </row>
    <row r="394" spans="1:9" x14ac:dyDescent="0.25">
      <c r="A394" s="1" t="s">
        <v>97</v>
      </c>
      <c r="B394" s="56" t="s">
        <v>30</v>
      </c>
      <c r="C394" s="1" t="s">
        <v>285</v>
      </c>
      <c r="D394" s="146">
        <v>2700000</v>
      </c>
      <c r="E394" s="145" t="s">
        <v>13</v>
      </c>
      <c r="F394" s="53" t="s">
        <v>10</v>
      </c>
      <c r="G394" s="1" t="s">
        <v>198</v>
      </c>
      <c r="H394" s="1" t="s">
        <v>132</v>
      </c>
      <c r="I394" s="1" t="s">
        <v>30</v>
      </c>
    </row>
    <row r="395" spans="1:9" x14ac:dyDescent="0.25">
      <c r="A395" s="1" t="s">
        <v>97</v>
      </c>
      <c r="B395" s="56" t="s">
        <v>67</v>
      </c>
      <c r="C395" s="1" t="s">
        <v>581</v>
      </c>
      <c r="D395" s="146">
        <v>414324</v>
      </c>
      <c r="E395" s="145" t="s">
        <v>21</v>
      </c>
      <c r="F395" s="53" t="s">
        <v>16</v>
      </c>
      <c r="G395" s="1" t="s">
        <v>209</v>
      </c>
      <c r="H395" s="1" t="s">
        <v>12</v>
      </c>
      <c r="I395" s="1" t="s">
        <v>30</v>
      </c>
    </row>
    <row r="396" spans="1:9" x14ac:dyDescent="0.25">
      <c r="A396" s="1" t="s">
        <v>97</v>
      </c>
      <c r="B396" s="56" t="s">
        <v>208</v>
      </c>
      <c r="C396" s="1" t="s">
        <v>582</v>
      </c>
      <c r="D396" s="146">
        <v>184000</v>
      </c>
      <c r="E396" s="145" t="s">
        <v>9</v>
      </c>
      <c r="F396" s="53" t="s">
        <v>16</v>
      </c>
      <c r="G396" s="1" t="s">
        <v>196</v>
      </c>
      <c r="H396" s="1" t="s">
        <v>18</v>
      </c>
      <c r="I396" s="1" t="s">
        <v>14</v>
      </c>
    </row>
    <row r="397" spans="1:9" x14ac:dyDescent="0.25">
      <c r="A397" s="1" t="s">
        <v>97</v>
      </c>
      <c r="B397" s="56" t="s">
        <v>131</v>
      </c>
      <c r="C397" s="1" t="s">
        <v>200</v>
      </c>
      <c r="D397" s="146">
        <v>120000</v>
      </c>
      <c r="E397" s="145" t="s">
        <v>13</v>
      </c>
      <c r="F397" s="53" t="s">
        <v>10</v>
      </c>
      <c r="G397" s="1" t="s">
        <v>196</v>
      </c>
      <c r="H397" s="1" t="s">
        <v>12</v>
      </c>
      <c r="I397" s="1" t="s">
        <v>131</v>
      </c>
    </row>
    <row r="398" spans="1:9" x14ac:dyDescent="0.25">
      <c r="A398" s="1" t="s">
        <v>97</v>
      </c>
      <c r="B398" s="56" t="s">
        <v>73</v>
      </c>
      <c r="C398" s="1" t="s">
        <v>585</v>
      </c>
      <c r="D398" s="146">
        <v>192000</v>
      </c>
      <c r="E398" s="145" t="s">
        <v>9</v>
      </c>
      <c r="F398" s="53" t="s">
        <v>16</v>
      </c>
      <c r="G398" s="1" t="s">
        <v>196</v>
      </c>
      <c r="H398" s="1" t="s">
        <v>12</v>
      </c>
      <c r="I398" s="1" t="s">
        <v>30</v>
      </c>
    </row>
    <row r="399" spans="1:9" x14ac:dyDescent="0.25">
      <c r="A399" s="1" t="s">
        <v>97</v>
      </c>
      <c r="B399" s="56" t="s">
        <v>14</v>
      </c>
      <c r="C399" s="1" t="s">
        <v>586</v>
      </c>
      <c r="D399" s="146">
        <v>20000</v>
      </c>
      <c r="E399" s="145" t="s">
        <v>13</v>
      </c>
      <c r="F399" s="53" t="s">
        <v>10</v>
      </c>
      <c r="G399" s="1" t="s">
        <v>196</v>
      </c>
      <c r="H399" s="1" t="s">
        <v>12</v>
      </c>
      <c r="I399" s="1" t="s">
        <v>14</v>
      </c>
    </row>
    <row r="400" spans="1:9" x14ac:dyDescent="0.25">
      <c r="A400" s="1" t="s">
        <v>97</v>
      </c>
      <c r="B400" s="56" t="s">
        <v>131</v>
      </c>
      <c r="C400" s="1" t="s">
        <v>587</v>
      </c>
      <c r="D400" s="146">
        <v>60000</v>
      </c>
      <c r="E400" s="145" t="s">
        <v>13</v>
      </c>
      <c r="F400" s="53" t="s">
        <v>10</v>
      </c>
      <c r="G400" s="1" t="s">
        <v>196</v>
      </c>
      <c r="H400" s="1" t="s">
        <v>12</v>
      </c>
      <c r="I400" s="1" t="s">
        <v>131</v>
      </c>
    </row>
    <row r="401" spans="1:9" x14ac:dyDescent="0.25">
      <c r="A401" s="1" t="s">
        <v>97</v>
      </c>
      <c r="B401" s="56" t="s">
        <v>14</v>
      </c>
      <c r="C401" s="1" t="s">
        <v>588</v>
      </c>
      <c r="D401" s="146">
        <v>150000</v>
      </c>
      <c r="E401" s="145" t="s">
        <v>13</v>
      </c>
      <c r="F401" s="53" t="s">
        <v>10</v>
      </c>
      <c r="G401" s="1" t="s">
        <v>196</v>
      </c>
      <c r="H401" s="1" t="s">
        <v>12</v>
      </c>
      <c r="I401" s="1" t="s">
        <v>14</v>
      </c>
    </row>
    <row r="402" spans="1:9" x14ac:dyDescent="0.25">
      <c r="A402" s="1" t="s">
        <v>97</v>
      </c>
      <c r="B402" s="56" t="s">
        <v>359</v>
      </c>
      <c r="C402" s="1" t="s">
        <v>589</v>
      </c>
      <c r="D402" s="146">
        <v>90000</v>
      </c>
      <c r="E402" s="145" t="s">
        <v>21</v>
      </c>
      <c r="F402" s="53" t="s">
        <v>16</v>
      </c>
      <c r="G402" s="1" t="s">
        <v>196</v>
      </c>
      <c r="H402" s="1" t="s">
        <v>12</v>
      </c>
      <c r="I402" s="1" t="s">
        <v>14</v>
      </c>
    </row>
    <row r="403" spans="1:9" x14ac:dyDescent="0.25">
      <c r="A403" s="1" t="s">
        <v>97</v>
      </c>
      <c r="B403" s="56" t="s">
        <v>297</v>
      </c>
      <c r="C403" s="1" t="s">
        <v>574</v>
      </c>
      <c r="D403" s="146">
        <v>320000</v>
      </c>
      <c r="E403" s="145" t="s">
        <v>9</v>
      </c>
      <c r="F403" s="53" t="s">
        <v>16</v>
      </c>
      <c r="G403" s="1" t="s">
        <v>196</v>
      </c>
      <c r="H403" s="1" t="s">
        <v>12</v>
      </c>
      <c r="I403" s="1" t="s">
        <v>30</v>
      </c>
    </row>
    <row r="404" spans="1:9" x14ac:dyDescent="0.25">
      <c r="A404" s="1" t="s">
        <v>97</v>
      </c>
      <c r="B404" s="56" t="s">
        <v>214</v>
      </c>
      <c r="C404" s="1" t="s">
        <v>594</v>
      </c>
      <c r="D404" s="146">
        <v>220000</v>
      </c>
      <c r="E404" s="145" t="s">
        <v>9</v>
      </c>
      <c r="F404" s="53" t="s">
        <v>16</v>
      </c>
      <c r="G404" s="1" t="s">
        <v>196</v>
      </c>
      <c r="H404" s="1" t="s">
        <v>12</v>
      </c>
      <c r="I404" s="1" t="s">
        <v>14</v>
      </c>
    </row>
    <row r="405" spans="1:9" x14ac:dyDescent="0.25">
      <c r="A405" s="1" t="s">
        <v>97</v>
      </c>
      <c r="B405" s="56" t="s">
        <v>208</v>
      </c>
      <c r="C405" s="1" t="s">
        <v>590</v>
      </c>
      <c r="D405" s="146">
        <v>207302</v>
      </c>
      <c r="E405" s="145" t="s">
        <v>21</v>
      </c>
      <c r="F405" s="53" t="s">
        <v>16</v>
      </c>
      <c r="G405" s="1" t="s">
        <v>196</v>
      </c>
      <c r="H405" s="1" t="s">
        <v>81</v>
      </c>
      <c r="I405" s="1" t="s">
        <v>14</v>
      </c>
    </row>
    <row r="406" spans="1:9" x14ac:dyDescent="0.25">
      <c r="A406" s="1" t="s">
        <v>97</v>
      </c>
      <c r="B406" s="56" t="s">
        <v>129</v>
      </c>
      <c r="C406" s="1" t="s">
        <v>591</v>
      </c>
      <c r="D406" s="146">
        <v>165869</v>
      </c>
      <c r="E406" s="145" t="s">
        <v>21</v>
      </c>
      <c r="F406" s="53" t="s">
        <v>10</v>
      </c>
      <c r="G406" s="1" t="s">
        <v>196</v>
      </c>
      <c r="H406" s="1" t="s">
        <v>12</v>
      </c>
      <c r="I406" s="1" t="s">
        <v>14</v>
      </c>
    </row>
    <row r="407" spans="1:9" x14ac:dyDescent="0.25">
      <c r="A407" s="1" t="s">
        <v>97</v>
      </c>
      <c r="B407" s="56" t="s">
        <v>60</v>
      </c>
      <c r="C407" s="1" t="s">
        <v>592</v>
      </c>
      <c r="D407" s="146">
        <v>21774</v>
      </c>
      <c r="E407" s="145" t="s">
        <v>21</v>
      </c>
      <c r="F407" s="53" t="s">
        <v>16</v>
      </c>
      <c r="G407" s="1" t="s">
        <v>196</v>
      </c>
      <c r="H407" s="1" t="s">
        <v>12</v>
      </c>
      <c r="I407" s="1" t="s">
        <v>14</v>
      </c>
    </row>
    <row r="408" spans="1:9" x14ac:dyDescent="0.25">
      <c r="A408" s="1" t="s">
        <v>97</v>
      </c>
      <c r="B408" s="56" t="s">
        <v>130</v>
      </c>
      <c r="C408" s="1" t="s">
        <v>593</v>
      </c>
      <c r="D408" s="146">
        <v>640000</v>
      </c>
      <c r="E408" s="145" t="s">
        <v>9</v>
      </c>
      <c r="F408" s="53" t="s">
        <v>16</v>
      </c>
      <c r="G408" s="1" t="s">
        <v>198</v>
      </c>
      <c r="H408" s="1" t="s">
        <v>18</v>
      </c>
      <c r="I408" s="1" t="s">
        <v>30</v>
      </c>
    </row>
    <row r="409" spans="1:9" x14ac:dyDescent="0.25">
      <c r="A409" s="1" t="s">
        <v>97</v>
      </c>
      <c r="B409" s="56" t="s">
        <v>161</v>
      </c>
      <c r="C409" s="1" t="s">
        <v>596</v>
      </c>
      <c r="D409" s="146">
        <v>100000</v>
      </c>
      <c r="E409" s="145" t="s">
        <v>21</v>
      </c>
      <c r="F409" s="53" t="s">
        <v>16</v>
      </c>
      <c r="G409" s="1" t="s">
        <v>204</v>
      </c>
      <c r="H409" s="1" t="s">
        <v>81</v>
      </c>
      <c r="I409" s="1" t="s">
        <v>30</v>
      </c>
    </row>
    <row r="410" spans="1:9" x14ac:dyDescent="0.25">
      <c r="A410" s="1" t="s">
        <v>97</v>
      </c>
      <c r="B410" s="56" t="s">
        <v>131</v>
      </c>
      <c r="C410" s="1" t="s">
        <v>597</v>
      </c>
      <c r="D410" s="146">
        <v>150000</v>
      </c>
      <c r="E410" s="145" t="s">
        <v>13</v>
      </c>
      <c r="F410" s="53" t="s">
        <v>10</v>
      </c>
      <c r="G410" s="1" t="s">
        <v>196</v>
      </c>
      <c r="H410" s="1" t="s">
        <v>12</v>
      </c>
      <c r="I410" s="1" t="s">
        <v>131</v>
      </c>
    </row>
    <row r="411" spans="1:9" x14ac:dyDescent="0.25">
      <c r="A411" s="1" t="s">
        <v>97</v>
      </c>
      <c r="B411" s="56" t="s">
        <v>173</v>
      </c>
      <c r="C411" s="1" t="s">
        <v>573</v>
      </c>
      <c r="D411" s="146">
        <v>200000</v>
      </c>
      <c r="E411" s="145" t="s">
        <v>9</v>
      </c>
      <c r="F411" s="53" t="s">
        <v>16</v>
      </c>
      <c r="G411" s="1" t="s">
        <v>196</v>
      </c>
      <c r="H411" s="1" t="s">
        <v>18</v>
      </c>
      <c r="I411" s="1" t="s">
        <v>30</v>
      </c>
    </row>
    <row r="412" spans="1:9" x14ac:dyDescent="0.25">
      <c r="A412" s="1" t="s">
        <v>97</v>
      </c>
      <c r="B412" s="56" t="s">
        <v>73</v>
      </c>
      <c r="C412" s="1" t="s">
        <v>584</v>
      </c>
      <c r="D412" s="146">
        <v>172000</v>
      </c>
      <c r="E412" s="145" t="s">
        <v>9</v>
      </c>
      <c r="F412" s="53" t="s">
        <v>16</v>
      </c>
      <c r="G412" s="1" t="s">
        <v>196</v>
      </c>
      <c r="H412" s="1" t="s">
        <v>12</v>
      </c>
      <c r="I412" s="1" t="s">
        <v>30</v>
      </c>
    </row>
    <row r="413" spans="1:9" x14ac:dyDescent="0.25">
      <c r="A413" s="1" t="s">
        <v>97</v>
      </c>
      <c r="B413" s="56" t="s">
        <v>63</v>
      </c>
      <c r="C413" s="1" t="s">
        <v>374</v>
      </c>
      <c r="D413" s="146">
        <v>380000</v>
      </c>
      <c r="E413" s="145" t="s">
        <v>9</v>
      </c>
      <c r="F413" s="53" t="s">
        <v>10</v>
      </c>
      <c r="G413" s="1" t="s">
        <v>196</v>
      </c>
      <c r="H413" s="1" t="s">
        <v>12</v>
      </c>
      <c r="I413" s="1" t="s">
        <v>63</v>
      </c>
    </row>
    <row r="414" spans="1:9" x14ac:dyDescent="0.25">
      <c r="A414" s="1" t="s">
        <v>97</v>
      </c>
      <c r="B414" s="56" t="s">
        <v>67</v>
      </c>
      <c r="C414" s="1" t="s">
        <v>598</v>
      </c>
      <c r="D414" s="146">
        <v>200000</v>
      </c>
      <c r="E414" s="145" t="s">
        <v>9</v>
      </c>
      <c r="F414" s="53" t="s">
        <v>16</v>
      </c>
      <c r="G414" s="1" t="s">
        <v>255</v>
      </c>
      <c r="H414" s="1" t="s">
        <v>12</v>
      </c>
      <c r="I414" s="1" t="s">
        <v>30</v>
      </c>
    </row>
    <row r="415" spans="1:9" x14ac:dyDescent="0.25">
      <c r="A415" s="1" t="s">
        <v>97</v>
      </c>
      <c r="B415" s="56" t="s">
        <v>129</v>
      </c>
      <c r="C415" s="1" t="s">
        <v>599</v>
      </c>
      <c r="D415" s="146">
        <v>232790</v>
      </c>
      <c r="E415" s="145" t="s">
        <v>21</v>
      </c>
      <c r="F415" s="53" t="s">
        <v>16</v>
      </c>
      <c r="G415" s="1" t="s">
        <v>196</v>
      </c>
      <c r="H415" s="1" t="s">
        <v>12</v>
      </c>
      <c r="I415" s="1" t="s">
        <v>14</v>
      </c>
    </row>
    <row r="416" spans="1:9" x14ac:dyDescent="0.25">
      <c r="A416" s="1" t="s">
        <v>97</v>
      </c>
      <c r="B416" s="56" t="s">
        <v>173</v>
      </c>
      <c r="C416" s="1" t="s">
        <v>583</v>
      </c>
      <c r="D416" s="146">
        <v>505750</v>
      </c>
      <c r="E416" s="145" t="s">
        <v>9</v>
      </c>
      <c r="F416" s="53" t="s">
        <v>16</v>
      </c>
      <c r="G416" s="1" t="s">
        <v>203</v>
      </c>
      <c r="H416" s="1" t="s">
        <v>12</v>
      </c>
      <c r="I416" s="1" t="s">
        <v>30</v>
      </c>
    </row>
    <row r="417" spans="1:9" x14ac:dyDescent="0.25">
      <c r="A417" s="1" t="s">
        <v>97</v>
      </c>
      <c r="B417" s="123" t="s">
        <v>129</v>
      </c>
      <c r="C417" s="1" t="s">
        <v>600</v>
      </c>
      <c r="D417" s="146">
        <v>234445</v>
      </c>
      <c r="E417" s="2" t="s">
        <v>21</v>
      </c>
      <c r="F417" s="2" t="s">
        <v>10</v>
      </c>
      <c r="G417" s="53" t="s">
        <v>196</v>
      </c>
      <c r="H417" s="1" t="s">
        <v>12</v>
      </c>
      <c r="I417" s="1" t="s">
        <v>14</v>
      </c>
    </row>
    <row r="418" spans="1:9" x14ac:dyDescent="0.25">
      <c r="A418" s="1" t="s">
        <v>97</v>
      </c>
      <c r="B418" s="123" t="s">
        <v>554</v>
      </c>
      <c r="C418" s="1" t="s">
        <v>601</v>
      </c>
      <c r="D418" s="146">
        <v>118464</v>
      </c>
      <c r="E418" s="2" t="s">
        <v>21</v>
      </c>
      <c r="F418" s="2" t="s">
        <v>16</v>
      </c>
      <c r="G418" s="53" t="s">
        <v>196</v>
      </c>
      <c r="H418" s="1" t="s">
        <v>19</v>
      </c>
      <c r="I418" s="1" t="s">
        <v>30</v>
      </c>
    </row>
    <row r="419" spans="1:9" x14ac:dyDescent="0.25">
      <c r="A419" s="1" t="s">
        <v>97</v>
      </c>
      <c r="B419" s="123" t="s">
        <v>297</v>
      </c>
      <c r="C419" s="1" t="s">
        <v>602</v>
      </c>
      <c r="D419" s="146">
        <v>324000</v>
      </c>
      <c r="E419" s="2" t="s">
        <v>9</v>
      </c>
      <c r="F419" s="2" t="s">
        <v>16</v>
      </c>
      <c r="G419" s="53" t="s">
        <v>196</v>
      </c>
      <c r="H419" s="1" t="s">
        <v>12</v>
      </c>
      <c r="I419" s="1" t="s">
        <v>30</v>
      </c>
    </row>
    <row r="420" spans="1:9" x14ac:dyDescent="0.25">
      <c r="A420" s="1" t="s">
        <v>97</v>
      </c>
      <c r="B420" s="123" t="s">
        <v>131</v>
      </c>
      <c r="C420" s="1" t="s">
        <v>604</v>
      </c>
      <c r="D420" s="146">
        <v>400000</v>
      </c>
      <c r="E420" s="2" t="s">
        <v>9</v>
      </c>
      <c r="F420" s="2" t="s">
        <v>10</v>
      </c>
      <c r="G420" s="53" t="s">
        <v>198</v>
      </c>
      <c r="H420" s="1" t="s">
        <v>18</v>
      </c>
      <c r="I420" s="1" t="s">
        <v>131</v>
      </c>
    </row>
    <row r="421" spans="1:9" x14ac:dyDescent="0.25">
      <c r="A421" s="1" t="s">
        <v>97</v>
      </c>
      <c r="B421" s="123" t="s">
        <v>32</v>
      </c>
      <c r="C421" s="1" t="s">
        <v>605</v>
      </c>
      <c r="D421" s="146">
        <v>385000</v>
      </c>
      <c r="E421" s="2" t="s">
        <v>9</v>
      </c>
      <c r="F421" s="2" t="s">
        <v>16</v>
      </c>
      <c r="G421" s="53" t="s">
        <v>479</v>
      </c>
      <c r="H421" s="1" t="s">
        <v>81</v>
      </c>
      <c r="I421" s="1" t="s">
        <v>14</v>
      </c>
    </row>
    <row r="422" spans="1:9" x14ac:dyDescent="0.25">
      <c r="A422" s="1" t="s">
        <v>97</v>
      </c>
      <c r="B422" s="123" t="s">
        <v>214</v>
      </c>
      <c r="C422" s="1" t="s">
        <v>595</v>
      </c>
      <c r="D422" s="146">
        <v>210000</v>
      </c>
      <c r="E422" s="2" t="s">
        <v>9</v>
      </c>
      <c r="F422" s="2" t="s">
        <v>16</v>
      </c>
      <c r="G422" s="53" t="s">
        <v>196</v>
      </c>
      <c r="H422" s="1" t="s">
        <v>12</v>
      </c>
      <c r="I422" s="1" t="s">
        <v>14</v>
      </c>
    </row>
    <row r="423" spans="1:9" x14ac:dyDescent="0.25">
      <c r="A423" s="1" t="s">
        <v>97</v>
      </c>
      <c r="B423" s="123" t="s">
        <v>131</v>
      </c>
      <c r="C423" s="1" t="s">
        <v>606</v>
      </c>
      <c r="D423" s="146">
        <v>200763</v>
      </c>
      <c r="E423" s="2" t="s">
        <v>9</v>
      </c>
      <c r="F423" s="2" t="s">
        <v>10</v>
      </c>
      <c r="G423" s="53" t="s">
        <v>196</v>
      </c>
      <c r="H423" s="1" t="s">
        <v>19</v>
      </c>
      <c r="I423" s="1" t="s">
        <v>131</v>
      </c>
    </row>
    <row r="424" spans="1:9" x14ac:dyDescent="0.25">
      <c r="A424" s="1" t="s">
        <v>97</v>
      </c>
      <c r="B424" s="123" t="s">
        <v>131</v>
      </c>
      <c r="C424" s="1" t="s">
        <v>607</v>
      </c>
      <c r="D424" s="146">
        <v>15000</v>
      </c>
      <c r="E424" s="2" t="s">
        <v>13</v>
      </c>
      <c r="F424" s="2" t="s">
        <v>10</v>
      </c>
      <c r="G424" s="53" t="s">
        <v>196</v>
      </c>
      <c r="H424" s="1" t="s">
        <v>19</v>
      </c>
      <c r="I424" s="1" t="s">
        <v>131</v>
      </c>
    </row>
    <row r="425" spans="1:9" x14ac:dyDescent="0.25">
      <c r="A425" s="1" t="s">
        <v>97</v>
      </c>
      <c r="B425" s="123" t="s">
        <v>73</v>
      </c>
      <c r="C425" s="1" t="s">
        <v>609</v>
      </c>
      <c r="D425" s="146">
        <v>85308</v>
      </c>
      <c r="E425" s="2" t="s">
        <v>21</v>
      </c>
      <c r="F425" s="2" t="s">
        <v>10</v>
      </c>
      <c r="G425" s="53" t="s">
        <v>204</v>
      </c>
      <c r="H425" s="1" t="s">
        <v>12</v>
      </c>
      <c r="I425" s="1" t="s">
        <v>30</v>
      </c>
    </row>
    <row r="426" spans="1:9" x14ac:dyDescent="0.25">
      <c r="A426" s="1" t="s">
        <v>97</v>
      </c>
      <c r="B426" s="123" t="s">
        <v>131</v>
      </c>
      <c r="C426" s="56" t="s">
        <v>610</v>
      </c>
      <c r="D426" s="146">
        <v>357068</v>
      </c>
      <c r="E426" s="2" t="s">
        <v>9</v>
      </c>
      <c r="F426" s="2" t="s">
        <v>10</v>
      </c>
      <c r="G426" s="53" t="s">
        <v>196</v>
      </c>
      <c r="H426" s="1" t="s">
        <v>12</v>
      </c>
      <c r="I426" s="1" t="s">
        <v>131</v>
      </c>
    </row>
    <row r="427" spans="1:9" x14ac:dyDescent="0.25">
      <c r="A427" s="1" t="s">
        <v>97</v>
      </c>
      <c r="B427" s="123" t="s">
        <v>60</v>
      </c>
      <c r="C427" s="56" t="s">
        <v>611</v>
      </c>
      <c r="D427" s="146">
        <v>200000</v>
      </c>
      <c r="E427" s="2" t="s">
        <v>9</v>
      </c>
      <c r="F427" s="2" t="s">
        <v>16</v>
      </c>
      <c r="G427" s="53" t="s">
        <v>196</v>
      </c>
      <c r="H427" s="1" t="s">
        <v>12</v>
      </c>
      <c r="I427" s="1" t="s">
        <v>14</v>
      </c>
    </row>
    <row r="428" spans="1:9" x14ac:dyDescent="0.25">
      <c r="A428" s="1" t="s">
        <v>97</v>
      </c>
      <c r="B428" s="123" t="s">
        <v>124</v>
      </c>
      <c r="C428" s="56" t="s">
        <v>612</v>
      </c>
      <c r="D428" s="146">
        <v>1052000</v>
      </c>
      <c r="E428" s="2" t="s">
        <v>9</v>
      </c>
      <c r="F428" s="2" t="s">
        <v>16</v>
      </c>
      <c r="G428" s="53" t="s">
        <v>196</v>
      </c>
      <c r="H428" s="1" t="s">
        <v>12</v>
      </c>
      <c r="I428" s="1" t="s">
        <v>14</v>
      </c>
    </row>
    <row r="429" spans="1:9" x14ac:dyDescent="0.25">
      <c r="A429" s="1" t="s">
        <v>97</v>
      </c>
      <c r="B429" s="123" t="s">
        <v>60</v>
      </c>
      <c r="C429" s="56" t="s">
        <v>613</v>
      </c>
      <c r="D429" s="146">
        <v>600000</v>
      </c>
      <c r="E429" s="2" t="s">
        <v>9</v>
      </c>
      <c r="F429" s="2" t="s">
        <v>16</v>
      </c>
      <c r="G429" s="53" t="s">
        <v>203</v>
      </c>
      <c r="H429" s="1" t="s">
        <v>12</v>
      </c>
      <c r="I429" s="1" t="s">
        <v>14</v>
      </c>
    </row>
    <row r="430" spans="1:9" x14ac:dyDescent="0.25">
      <c r="A430" s="1" t="s">
        <v>97</v>
      </c>
      <c r="B430" s="123" t="s">
        <v>73</v>
      </c>
      <c r="C430" s="56" t="s">
        <v>608</v>
      </c>
      <c r="D430" s="146">
        <v>700000</v>
      </c>
      <c r="E430" s="2" t="s">
        <v>9</v>
      </c>
      <c r="F430" s="2" t="s">
        <v>16</v>
      </c>
      <c r="G430" s="53" t="s">
        <v>196</v>
      </c>
      <c r="H430" s="1" t="s">
        <v>81</v>
      </c>
      <c r="I430" s="1" t="s">
        <v>30</v>
      </c>
    </row>
    <row r="431" spans="1:9" x14ac:dyDescent="0.25">
      <c r="A431" s="1" t="s">
        <v>97</v>
      </c>
      <c r="B431" s="50" t="s">
        <v>124</v>
      </c>
      <c r="C431" s="1" t="s">
        <v>612</v>
      </c>
      <c r="D431" s="53">
        <v>45250</v>
      </c>
      <c r="E431" s="1" t="s">
        <v>451</v>
      </c>
      <c r="F431" s="1" t="s">
        <v>16</v>
      </c>
      <c r="G431" s="123" t="s">
        <v>196</v>
      </c>
      <c r="H431" s="1" t="s">
        <v>81</v>
      </c>
      <c r="I431" s="1" t="s">
        <v>14</v>
      </c>
    </row>
    <row r="432" spans="1:9" x14ac:dyDescent="0.25">
      <c r="A432" s="1" t="s">
        <v>97</v>
      </c>
      <c r="B432" s="123" t="s">
        <v>32</v>
      </c>
      <c r="C432" s="56" t="s">
        <v>614</v>
      </c>
      <c r="D432" s="146">
        <v>2254500</v>
      </c>
      <c r="E432" s="2" t="s">
        <v>9</v>
      </c>
      <c r="F432" s="2" t="s">
        <v>16</v>
      </c>
      <c r="G432" s="53" t="s">
        <v>196</v>
      </c>
      <c r="H432" s="1" t="s">
        <v>81</v>
      </c>
      <c r="I432" s="1" t="s">
        <v>14</v>
      </c>
    </row>
    <row r="433" spans="1:9" x14ac:dyDescent="0.25">
      <c r="A433" s="1" t="s">
        <v>97</v>
      </c>
      <c r="B433" s="123" t="s">
        <v>67</v>
      </c>
      <c r="C433" s="56" t="s">
        <v>603</v>
      </c>
      <c r="D433" s="146">
        <v>530000</v>
      </c>
      <c r="E433" s="2" t="s">
        <v>9</v>
      </c>
      <c r="F433" s="2" t="s">
        <v>16</v>
      </c>
      <c r="G433" s="53" t="s">
        <v>196</v>
      </c>
      <c r="H433" s="1" t="s">
        <v>19</v>
      </c>
      <c r="I433" s="1" t="s">
        <v>30</v>
      </c>
    </row>
    <row r="434" spans="1:9" x14ac:dyDescent="0.25">
      <c r="A434" s="1" t="s">
        <v>122</v>
      </c>
      <c r="B434" s="56" t="s">
        <v>173</v>
      </c>
      <c r="C434" s="1" t="s">
        <v>615</v>
      </c>
      <c r="D434" s="145">
        <v>332000</v>
      </c>
      <c r="E434" s="53" t="s">
        <v>9</v>
      </c>
      <c r="F434" s="1" t="s">
        <v>16</v>
      </c>
      <c r="G434" s="1" t="s">
        <v>196</v>
      </c>
      <c r="H434" s="1" t="s">
        <v>81</v>
      </c>
      <c r="I434" s="1" t="s">
        <v>30</v>
      </c>
    </row>
    <row r="435" spans="1:9" x14ac:dyDescent="0.25">
      <c r="A435" s="1" t="s">
        <v>122</v>
      </c>
      <c r="B435" s="56" t="s">
        <v>161</v>
      </c>
      <c r="C435" s="1" t="s">
        <v>561</v>
      </c>
      <c r="D435" s="145">
        <v>1584000</v>
      </c>
      <c r="E435" s="53" t="s">
        <v>9</v>
      </c>
      <c r="F435" s="1" t="s">
        <v>16</v>
      </c>
      <c r="G435" s="1" t="s">
        <v>198</v>
      </c>
      <c r="H435" s="1" t="s">
        <v>12</v>
      </c>
      <c r="I435" s="1" t="s">
        <v>30</v>
      </c>
    </row>
    <row r="436" spans="1:9" x14ac:dyDescent="0.25">
      <c r="A436" s="1" t="s">
        <v>122</v>
      </c>
      <c r="B436" s="50" t="s">
        <v>297</v>
      </c>
      <c r="C436" s="1" t="s">
        <v>620</v>
      </c>
      <c r="D436" s="2">
        <v>104800</v>
      </c>
      <c r="E436" s="1" t="s">
        <v>21</v>
      </c>
      <c r="F436" s="123" t="s">
        <v>16</v>
      </c>
      <c r="G436" s="1" t="s">
        <v>196</v>
      </c>
      <c r="H436" s="1" t="s">
        <v>185</v>
      </c>
      <c r="I436" s="1" t="s">
        <v>30</v>
      </c>
    </row>
    <row r="437" spans="1:9" x14ac:dyDescent="0.25">
      <c r="A437" s="1" t="s">
        <v>122</v>
      </c>
      <c r="B437" s="50" t="s">
        <v>67</v>
      </c>
      <c r="C437" s="1" t="s">
        <v>621</v>
      </c>
      <c r="D437" s="2">
        <v>500000</v>
      </c>
      <c r="E437" s="1" t="s">
        <v>9</v>
      </c>
      <c r="F437" s="123" t="s">
        <v>16</v>
      </c>
      <c r="G437" s="1" t="s">
        <v>196</v>
      </c>
      <c r="H437" s="1" t="s">
        <v>81</v>
      </c>
      <c r="I437" s="1" t="s">
        <v>30</v>
      </c>
    </row>
    <row r="438" spans="1:9" x14ac:dyDescent="0.25">
      <c r="A438" s="1" t="s">
        <v>122</v>
      </c>
      <c r="B438" s="50" t="s">
        <v>173</v>
      </c>
      <c r="C438" s="1" t="s">
        <v>622</v>
      </c>
      <c r="D438" s="2">
        <v>780000</v>
      </c>
      <c r="E438" s="1" t="s">
        <v>9</v>
      </c>
      <c r="F438" s="123" t="s">
        <v>16</v>
      </c>
      <c r="G438" s="1" t="s">
        <v>426</v>
      </c>
      <c r="H438" s="1" t="s">
        <v>81</v>
      </c>
      <c r="I438" s="1" t="s">
        <v>30</v>
      </c>
    </row>
    <row r="439" spans="1:9" x14ac:dyDescent="0.25">
      <c r="A439" s="1" t="s">
        <v>122</v>
      </c>
      <c r="B439" s="50" t="s">
        <v>118</v>
      </c>
      <c r="C439" s="1" t="s">
        <v>616</v>
      </c>
      <c r="D439" s="2">
        <v>150000</v>
      </c>
      <c r="E439" s="1" t="s">
        <v>9</v>
      </c>
      <c r="F439" s="123" t="s">
        <v>16</v>
      </c>
      <c r="G439" s="1" t="s">
        <v>196</v>
      </c>
      <c r="H439" s="1" t="s">
        <v>19</v>
      </c>
      <c r="I439" s="1" t="s">
        <v>30</v>
      </c>
    </row>
    <row r="440" spans="1:9" x14ac:dyDescent="0.25">
      <c r="A440" s="1" t="s">
        <v>122</v>
      </c>
      <c r="B440" s="50" t="s">
        <v>14</v>
      </c>
      <c r="C440" s="1" t="s">
        <v>586</v>
      </c>
      <c r="D440" s="2">
        <v>20000</v>
      </c>
      <c r="E440" s="1" t="s">
        <v>13</v>
      </c>
      <c r="F440" s="123" t="s">
        <v>10</v>
      </c>
      <c r="G440" s="1" t="s">
        <v>198</v>
      </c>
      <c r="H440" s="1" t="s">
        <v>12</v>
      </c>
      <c r="I440" s="1" t="s">
        <v>14</v>
      </c>
    </row>
    <row r="441" spans="1:9" x14ac:dyDescent="0.25">
      <c r="A441" s="1" t="s">
        <v>122</v>
      </c>
      <c r="B441" s="50" t="s">
        <v>131</v>
      </c>
      <c r="C441" s="1" t="s">
        <v>441</v>
      </c>
      <c r="D441" s="2">
        <v>323636</v>
      </c>
      <c r="E441" s="1" t="s">
        <v>9</v>
      </c>
      <c r="F441" s="123" t="s">
        <v>10</v>
      </c>
      <c r="G441" s="1" t="s">
        <v>196</v>
      </c>
      <c r="H441" s="1" t="s">
        <v>12</v>
      </c>
      <c r="I441" s="1" t="s">
        <v>131</v>
      </c>
    </row>
    <row r="442" spans="1:9" x14ac:dyDescent="0.25">
      <c r="A442" s="1" t="s">
        <v>122</v>
      </c>
      <c r="B442" s="50" t="s">
        <v>67</v>
      </c>
      <c r="C442" s="1" t="s">
        <v>617</v>
      </c>
      <c r="D442" s="2">
        <v>255000</v>
      </c>
      <c r="E442" s="1" t="s">
        <v>9</v>
      </c>
      <c r="F442" s="123" t="s">
        <v>16</v>
      </c>
      <c r="G442" s="1" t="s">
        <v>426</v>
      </c>
      <c r="H442" s="1" t="s">
        <v>185</v>
      </c>
      <c r="I442" s="1" t="s">
        <v>30</v>
      </c>
    </row>
    <row r="443" spans="1:9" x14ac:dyDescent="0.25">
      <c r="A443" s="1" t="s">
        <v>122</v>
      </c>
      <c r="B443" s="50" t="s">
        <v>14</v>
      </c>
      <c r="C443" s="1" t="s">
        <v>624</v>
      </c>
      <c r="D443" s="2">
        <v>4500000</v>
      </c>
      <c r="E443" s="1" t="s">
        <v>65</v>
      </c>
      <c r="F443" s="123" t="s">
        <v>16</v>
      </c>
      <c r="G443" s="1" t="s">
        <v>196</v>
      </c>
      <c r="H443" s="1" t="s">
        <v>12</v>
      </c>
      <c r="I443" s="1" t="s">
        <v>14</v>
      </c>
    </row>
    <row r="444" spans="1:9" x14ac:dyDescent="0.25">
      <c r="A444" s="1" t="s">
        <v>122</v>
      </c>
      <c r="B444" s="50" t="s">
        <v>553</v>
      </c>
      <c r="C444" s="1" t="s">
        <v>625</v>
      </c>
      <c r="D444" s="2">
        <v>170000</v>
      </c>
      <c r="E444" s="1" t="s">
        <v>21</v>
      </c>
      <c r="F444" s="123" t="s">
        <v>16</v>
      </c>
      <c r="G444" s="1" t="s">
        <v>196</v>
      </c>
      <c r="H444" s="1" t="s">
        <v>81</v>
      </c>
      <c r="I444" s="1" t="s">
        <v>30</v>
      </c>
    </row>
    <row r="445" spans="1:9" x14ac:dyDescent="0.25">
      <c r="A445" s="1" t="s">
        <v>122</v>
      </c>
      <c r="B445" s="50" t="s">
        <v>208</v>
      </c>
      <c r="C445" s="1" t="s">
        <v>626</v>
      </c>
      <c r="D445" s="2">
        <v>17100</v>
      </c>
      <c r="E445" s="1" t="s">
        <v>21</v>
      </c>
      <c r="F445" s="123" t="s">
        <v>16</v>
      </c>
      <c r="G445" s="1" t="s">
        <v>196</v>
      </c>
      <c r="H445" s="1" t="s">
        <v>81</v>
      </c>
      <c r="I445" s="1" t="s">
        <v>14</v>
      </c>
    </row>
    <row r="446" spans="1:9" x14ac:dyDescent="0.25">
      <c r="A446" s="1" t="s">
        <v>122</v>
      </c>
      <c r="B446" s="50" t="s">
        <v>554</v>
      </c>
      <c r="C446" s="1" t="s">
        <v>627</v>
      </c>
      <c r="D446" s="2">
        <v>202785</v>
      </c>
      <c r="E446" s="1" t="s">
        <v>21</v>
      </c>
      <c r="F446" s="123" t="s">
        <v>16</v>
      </c>
      <c r="G446" s="1" t="s">
        <v>196</v>
      </c>
      <c r="H446" s="1" t="s">
        <v>132</v>
      </c>
      <c r="I446" s="1" t="s">
        <v>30</v>
      </c>
    </row>
    <row r="447" spans="1:9" x14ac:dyDescent="0.25">
      <c r="A447" s="1" t="s">
        <v>122</v>
      </c>
      <c r="B447" s="50" t="s">
        <v>358</v>
      </c>
      <c r="C447" s="1" t="s">
        <v>628</v>
      </c>
      <c r="D447" s="2">
        <v>214500</v>
      </c>
      <c r="E447" s="1" t="s">
        <v>21</v>
      </c>
      <c r="F447" s="123" t="s">
        <v>16</v>
      </c>
      <c r="G447" s="1" t="s">
        <v>196</v>
      </c>
      <c r="H447" s="1" t="s">
        <v>81</v>
      </c>
      <c r="I447" s="1" t="s">
        <v>30</v>
      </c>
    </row>
    <row r="448" spans="1:9" x14ac:dyDescent="0.25">
      <c r="A448" s="1" t="s">
        <v>122</v>
      </c>
      <c r="B448" s="50" t="s">
        <v>619</v>
      </c>
      <c r="C448" s="1" t="s">
        <v>629</v>
      </c>
      <c r="D448" s="2">
        <v>94700</v>
      </c>
      <c r="E448" s="1" t="s">
        <v>21</v>
      </c>
      <c r="F448" s="123" t="s">
        <v>16</v>
      </c>
      <c r="G448" s="1" t="s">
        <v>196</v>
      </c>
      <c r="H448" s="1" t="s">
        <v>81</v>
      </c>
      <c r="I448" s="1" t="s">
        <v>30</v>
      </c>
    </row>
    <row r="449" spans="1:9" x14ac:dyDescent="0.25">
      <c r="A449" s="1" t="s">
        <v>122</v>
      </c>
      <c r="B449" s="50" t="s">
        <v>60</v>
      </c>
      <c r="C449" s="1" t="s">
        <v>630</v>
      </c>
      <c r="D449" s="2">
        <v>7700</v>
      </c>
      <c r="E449" s="1" t="s">
        <v>21</v>
      </c>
      <c r="F449" s="123" t="s">
        <v>16</v>
      </c>
      <c r="G449" s="1" t="s">
        <v>196</v>
      </c>
      <c r="H449" s="1" t="s">
        <v>132</v>
      </c>
      <c r="I449" s="1" t="s">
        <v>14</v>
      </c>
    </row>
    <row r="450" spans="1:9" x14ac:dyDescent="0.25">
      <c r="A450" s="1" t="s">
        <v>122</v>
      </c>
      <c r="B450" s="50" t="s">
        <v>348</v>
      </c>
      <c r="C450" s="1" t="s">
        <v>631</v>
      </c>
      <c r="D450" s="2">
        <v>144000</v>
      </c>
      <c r="E450" s="1" t="s">
        <v>9</v>
      </c>
      <c r="F450" s="123" t="s">
        <v>16</v>
      </c>
      <c r="G450" s="1" t="s">
        <v>196</v>
      </c>
      <c r="H450" s="1" t="s">
        <v>57</v>
      </c>
      <c r="I450" s="1" t="s">
        <v>14</v>
      </c>
    </row>
    <row r="451" spans="1:9" x14ac:dyDescent="0.25">
      <c r="A451" s="1" t="s">
        <v>122</v>
      </c>
      <c r="B451" s="50" t="s">
        <v>161</v>
      </c>
      <c r="C451" s="1" t="s">
        <v>635</v>
      </c>
      <c r="D451" s="2">
        <v>140000</v>
      </c>
      <c r="E451" s="1" t="s">
        <v>21</v>
      </c>
      <c r="F451" s="123" t="s">
        <v>16</v>
      </c>
      <c r="G451" s="1" t="s">
        <v>196</v>
      </c>
      <c r="H451" s="1" t="s">
        <v>81</v>
      </c>
      <c r="I451" s="1" t="s">
        <v>30</v>
      </c>
    </row>
    <row r="452" spans="1:9" x14ac:dyDescent="0.25">
      <c r="A452" s="1" t="s">
        <v>122</v>
      </c>
      <c r="B452" s="50" t="s">
        <v>553</v>
      </c>
      <c r="C452" s="1" t="s">
        <v>636</v>
      </c>
      <c r="D452" s="2">
        <v>145900</v>
      </c>
      <c r="E452" s="1" t="s">
        <v>21</v>
      </c>
      <c r="F452" s="123" t="s">
        <v>16</v>
      </c>
      <c r="G452" s="1" t="s">
        <v>196</v>
      </c>
      <c r="H452" s="1" t="s">
        <v>81</v>
      </c>
      <c r="I452" s="1" t="s">
        <v>30</v>
      </c>
    </row>
    <row r="453" spans="1:9" x14ac:dyDescent="0.25">
      <c r="A453" s="1" t="s">
        <v>122</v>
      </c>
      <c r="B453" s="1" t="s">
        <v>32</v>
      </c>
      <c r="C453" s="1" t="s">
        <v>642</v>
      </c>
      <c r="D453" s="2">
        <v>250000</v>
      </c>
      <c r="E453" s="1" t="s">
        <v>21</v>
      </c>
      <c r="F453" s="1" t="s">
        <v>16</v>
      </c>
      <c r="G453" s="1" t="s">
        <v>209</v>
      </c>
      <c r="H453" s="1" t="s">
        <v>81</v>
      </c>
      <c r="I453" s="1" t="s">
        <v>14</v>
      </c>
    </row>
    <row r="454" spans="1:9" x14ac:dyDescent="0.25">
      <c r="A454" s="1" t="s">
        <v>122</v>
      </c>
      <c r="B454" s="50" t="s">
        <v>618</v>
      </c>
      <c r="C454" s="1" t="s">
        <v>643</v>
      </c>
      <c r="D454" s="53">
        <v>98400</v>
      </c>
      <c r="E454" s="1" t="s">
        <v>21</v>
      </c>
      <c r="F454" s="1" t="s">
        <v>10</v>
      </c>
      <c r="G454" s="123" t="s">
        <v>196</v>
      </c>
      <c r="H454" s="56" t="s">
        <v>81</v>
      </c>
      <c r="I454" s="1" t="s">
        <v>14</v>
      </c>
    </row>
    <row r="455" spans="1:9" x14ac:dyDescent="0.25">
      <c r="A455" s="1" t="s">
        <v>122</v>
      </c>
      <c r="B455" s="50" t="s">
        <v>214</v>
      </c>
      <c r="C455" s="1" t="s">
        <v>569</v>
      </c>
      <c r="D455" s="53">
        <v>206600</v>
      </c>
      <c r="E455" s="1" t="s">
        <v>21</v>
      </c>
      <c r="F455" s="1" t="s">
        <v>10</v>
      </c>
      <c r="G455" s="123" t="s">
        <v>196</v>
      </c>
      <c r="H455" s="56" t="s">
        <v>81</v>
      </c>
      <c r="I455" s="1" t="s">
        <v>14</v>
      </c>
    </row>
    <row r="456" spans="1:9" x14ac:dyDescent="0.25">
      <c r="A456" s="1" t="s">
        <v>122</v>
      </c>
      <c r="B456" s="50" t="s">
        <v>67</v>
      </c>
      <c r="C456" s="1" t="s">
        <v>623</v>
      </c>
      <c r="D456" s="53">
        <v>302400</v>
      </c>
      <c r="E456" s="1" t="s">
        <v>9</v>
      </c>
      <c r="F456" s="1" t="s">
        <v>16</v>
      </c>
      <c r="G456" s="123" t="s">
        <v>196</v>
      </c>
      <c r="H456" s="56" t="s">
        <v>81</v>
      </c>
      <c r="I456" s="1" t="s">
        <v>30</v>
      </c>
    </row>
    <row r="457" spans="1:9" x14ac:dyDescent="0.25">
      <c r="A457" s="1" t="s">
        <v>122</v>
      </c>
      <c r="B457" s="50" t="s">
        <v>60</v>
      </c>
      <c r="C457" s="1" t="s">
        <v>644</v>
      </c>
      <c r="D457" s="53">
        <v>163200</v>
      </c>
      <c r="E457" s="1" t="s">
        <v>21</v>
      </c>
      <c r="F457" s="1" t="s">
        <v>10</v>
      </c>
      <c r="G457" s="123" t="s">
        <v>196</v>
      </c>
      <c r="H457" s="56" t="s">
        <v>132</v>
      </c>
      <c r="I457" s="1" t="s">
        <v>14</v>
      </c>
    </row>
    <row r="458" spans="1:9" x14ac:dyDescent="0.25">
      <c r="A458" s="1" t="s">
        <v>122</v>
      </c>
      <c r="B458" s="50" t="s">
        <v>32</v>
      </c>
      <c r="C458" s="1" t="s">
        <v>632</v>
      </c>
      <c r="D458" s="53">
        <v>900000</v>
      </c>
      <c r="E458" s="1" t="s">
        <v>9</v>
      </c>
      <c r="F458" s="1" t="s">
        <v>16</v>
      </c>
      <c r="G458" s="123" t="s">
        <v>196</v>
      </c>
      <c r="H458" s="56" t="s">
        <v>19</v>
      </c>
      <c r="I458" s="1" t="s">
        <v>14</v>
      </c>
    </row>
    <row r="459" spans="1:9" x14ac:dyDescent="0.25">
      <c r="A459" s="1" t="s">
        <v>122</v>
      </c>
      <c r="B459" s="50" t="s">
        <v>618</v>
      </c>
      <c r="C459" s="1" t="s">
        <v>634</v>
      </c>
      <c r="D459" s="53">
        <v>800000</v>
      </c>
      <c r="E459" s="1" t="s">
        <v>9</v>
      </c>
      <c r="F459" s="1" t="s">
        <v>16</v>
      </c>
      <c r="G459" s="123" t="s">
        <v>196</v>
      </c>
      <c r="H459" s="56" t="s">
        <v>19</v>
      </c>
      <c r="I459" s="1" t="s">
        <v>14</v>
      </c>
    </row>
    <row r="460" spans="1:9" x14ac:dyDescent="0.25">
      <c r="A460" s="1" t="s">
        <v>122</v>
      </c>
      <c r="B460" s="50" t="s">
        <v>213</v>
      </c>
      <c r="C460" s="1" t="s">
        <v>645</v>
      </c>
      <c r="D460" s="53">
        <v>230000</v>
      </c>
      <c r="E460" s="1" t="s">
        <v>9</v>
      </c>
      <c r="F460" s="1" t="s">
        <v>16</v>
      </c>
      <c r="G460" s="123" t="s">
        <v>196</v>
      </c>
      <c r="H460" s="56" t="s">
        <v>19</v>
      </c>
      <c r="I460" s="1" t="s">
        <v>14</v>
      </c>
    </row>
    <row r="461" spans="1:9" x14ac:dyDescent="0.25">
      <c r="A461" s="1" t="s">
        <v>122</v>
      </c>
      <c r="B461" s="50" t="s">
        <v>211</v>
      </c>
      <c r="C461" s="1" t="s">
        <v>646</v>
      </c>
      <c r="D461" s="53">
        <v>26000</v>
      </c>
      <c r="E461" s="1" t="s">
        <v>21</v>
      </c>
      <c r="F461" s="1" t="s">
        <v>16</v>
      </c>
      <c r="G461" s="123" t="s">
        <v>196</v>
      </c>
      <c r="H461" s="56" t="s">
        <v>19</v>
      </c>
      <c r="I461" s="1" t="s">
        <v>14</v>
      </c>
    </row>
    <row r="462" spans="1:9" x14ac:dyDescent="0.25">
      <c r="A462" s="1" t="s">
        <v>122</v>
      </c>
      <c r="B462" s="50" t="s">
        <v>67</v>
      </c>
      <c r="C462" s="1" t="s">
        <v>623</v>
      </c>
      <c r="D462" s="53">
        <v>60000</v>
      </c>
      <c r="E462" s="1" t="s">
        <v>451</v>
      </c>
      <c r="F462" s="1" t="s">
        <v>16</v>
      </c>
      <c r="G462" s="123" t="s">
        <v>196</v>
      </c>
      <c r="H462" s="56" t="s">
        <v>19</v>
      </c>
      <c r="I462" s="1" t="s">
        <v>30</v>
      </c>
    </row>
    <row r="463" spans="1:9" x14ac:dyDescent="0.25">
      <c r="A463" s="1" t="s">
        <v>122</v>
      </c>
      <c r="B463" s="50" t="s">
        <v>211</v>
      </c>
      <c r="C463" s="1" t="s">
        <v>647</v>
      </c>
      <c r="D463" s="53">
        <v>380000</v>
      </c>
      <c r="E463" s="1" t="s">
        <v>9</v>
      </c>
      <c r="F463" s="1" t="s">
        <v>16</v>
      </c>
      <c r="G463" s="123" t="s">
        <v>196</v>
      </c>
      <c r="H463" s="56" t="s">
        <v>19</v>
      </c>
      <c r="I463" s="1" t="s">
        <v>14</v>
      </c>
    </row>
    <row r="464" spans="1:9" x14ac:dyDescent="0.25">
      <c r="A464" s="1" t="s">
        <v>122</v>
      </c>
      <c r="B464" s="50" t="s">
        <v>14</v>
      </c>
      <c r="C464" s="1" t="s">
        <v>195</v>
      </c>
      <c r="D464" s="53">
        <v>550000</v>
      </c>
      <c r="E464" s="1" t="s">
        <v>13</v>
      </c>
      <c r="F464" s="1" t="s">
        <v>10</v>
      </c>
      <c r="G464" s="123" t="s">
        <v>196</v>
      </c>
      <c r="H464" s="56" t="s">
        <v>12</v>
      </c>
      <c r="I464" s="1" t="s">
        <v>14</v>
      </c>
    </row>
    <row r="465" spans="1:9" x14ac:dyDescent="0.25">
      <c r="A465" s="1" t="s">
        <v>122</v>
      </c>
      <c r="B465" s="50" t="s">
        <v>30</v>
      </c>
      <c r="C465" s="1" t="s">
        <v>200</v>
      </c>
      <c r="D465" s="53">
        <v>120000</v>
      </c>
      <c r="E465" s="1" t="s">
        <v>13</v>
      </c>
      <c r="F465" s="1" t="s">
        <v>10</v>
      </c>
      <c r="G465" s="123" t="s">
        <v>196</v>
      </c>
      <c r="H465" s="56" t="s">
        <v>12</v>
      </c>
      <c r="I465" s="1" t="s">
        <v>30</v>
      </c>
    </row>
    <row r="466" spans="1:9" x14ac:dyDescent="0.25">
      <c r="A466" s="1" t="s">
        <v>122</v>
      </c>
      <c r="B466" s="50" t="s">
        <v>359</v>
      </c>
      <c r="C466" s="1" t="s">
        <v>648</v>
      </c>
      <c r="D466" s="53">
        <v>179500</v>
      </c>
      <c r="E466" s="1" t="s">
        <v>21</v>
      </c>
      <c r="F466" s="1" t="s">
        <v>16</v>
      </c>
      <c r="G466" s="123" t="s">
        <v>196</v>
      </c>
      <c r="H466" s="56" t="s">
        <v>19</v>
      </c>
      <c r="I466" s="1" t="s">
        <v>14</v>
      </c>
    </row>
    <row r="467" spans="1:9" x14ac:dyDescent="0.25">
      <c r="A467" s="1" t="s">
        <v>122</v>
      </c>
      <c r="B467" s="50" t="s">
        <v>32</v>
      </c>
      <c r="C467" s="1" t="s">
        <v>650</v>
      </c>
      <c r="D467" s="53">
        <v>402000</v>
      </c>
      <c r="E467" s="1" t="s">
        <v>9</v>
      </c>
      <c r="F467" s="1" t="s">
        <v>16</v>
      </c>
      <c r="G467" s="123" t="s">
        <v>196</v>
      </c>
      <c r="H467" s="56" t="s">
        <v>19</v>
      </c>
      <c r="I467" s="1" t="s">
        <v>14</v>
      </c>
    </row>
    <row r="468" spans="1:9" x14ac:dyDescent="0.25">
      <c r="A468" s="1" t="s">
        <v>122</v>
      </c>
      <c r="B468" s="50" t="s">
        <v>211</v>
      </c>
      <c r="C468" s="1" t="s">
        <v>653</v>
      </c>
      <c r="D468" s="53">
        <v>400000</v>
      </c>
      <c r="E468" s="1" t="s">
        <v>9</v>
      </c>
      <c r="F468" s="1" t="s">
        <v>16</v>
      </c>
      <c r="G468" s="123" t="s">
        <v>196</v>
      </c>
      <c r="H468" s="56" t="s">
        <v>19</v>
      </c>
      <c r="I468" s="1" t="s">
        <v>14</v>
      </c>
    </row>
    <row r="469" spans="1:9" x14ac:dyDescent="0.25">
      <c r="A469" s="1" t="s">
        <v>122</v>
      </c>
      <c r="B469" s="50" t="s">
        <v>211</v>
      </c>
      <c r="C469" s="1" t="s">
        <v>653</v>
      </c>
      <c r="D469" s="53">
        <v>60800</v>
      </c>
      <c r="E469" s="1" t="s">
        <v>451</v>
      </c>
      <c r="F469" s="1" t="s">
        <v>16</v>
      </c>
      <c r="G469" s="123" t="s">
        <v>196</v>
      </c>
      <c r="H469" s="56" t="s">
        <v>19</v>
      </c>
      <c r="I469" s="1" t="s">
        <v>14</v>
      </c>
    </row>
    <row r="470" spans="1:9" x14ac:dyDescent="0.25">
      <c r="A470" s="1" t="s">
        <v>122</v>
      </c>
      <c r="B470" s="50" t="s">
        <v>131</v>
      </c>
      <c r="C470" s="1" t="s">
        <v>654</v>
      </c>
      <c r="D470" s="53">
        <v>595998</v>
      </c>
      <c r="E470" s="1" t="s">
        <v>9</v>
      </c>
      <c r="F470" s="1" t="s">
        <v>10</v>
      </c>
      <c r="G470" s="123" t="s">
        <v>196</v>
      </c>
      <c r="H470" s="56" t="s">
        <v>12</v>
      </c>
      <c r="I470" s="1" t="s">
        <v>131</v>
      </c>
    </row>
    <row r="471" spans="1:9" x14ac:dyDescent="0.25">
      <c r="A471" s="1" t="s">
        <v>122</v>
      </c>
      <c r="B471" s="50" t="s">
        <v>619</v>
      </c>
      <c r="C471" s="1" t="s">
        <v>655</v>
      </c>
      <c r="D471" s="53">
        <v>44600</v>
      </c>
      <c r="E471" s="1" t="s">
        <v>21</v>
      </c>
      <c r="F471" s="1" t="s">
        <v>16</v>
      </c>
      <c r="G471" s="123" t="s">
        <v>196</v>
      </c>
      <c r="H471" s="56" t="s">
        <v>19</v>
      </c>
      <c r="I471" s="1" t="s">
        <v>14</v>
      </c>
    </row>
    <row r="472" spans="1:9" x14ac:dyDescent="0.25">
      <c r="A472" s="1" t="s">
        <v>122</v>
      </c>
      <c r="B472" s="50" t="s">
        <v>73</v>
      </c>
      <c r="C472" s="1" t="s">
        <v>656</v>
      </c>
      <c r="D472" s="53">
        <v>800000</v>
      </c>
      <c r="E472" s="1" t="s">
        <v>9</v>
      </c>
      <c r="F472" s="1" t="s">
        <v>16</v>
      </c>
      <c r="G472" s="123" t="s">
        <v>196</v>
      </c>
      <c r="H472" s="56" t="s">
        <v>12</v>
      </c>
      <c r="I472" s="1" t="s">
        <v>30</v>
      </c>
    </row>
    <row r="473" spans="1:9" x14ac:dyDescent="0.25">
      <c r="A473" s="1" t="s">
        <v>122</v>
      </c>
      <c r="B473" s="50" t="s">
        <v>60</v>
      </c>
      <c r="C473" s="1" t="s">
        <v>633</v>
      </c>
      <c r="D473" s="53">
        <v>150000</v>
      </c>
      <c r="E473" s="1" t="s">
        <v>9</v>
      </c>
      <c r="F473" s="1" t="s">
        <v>16</v>
      </c>
      <c r="G473" s="123" t="s">
        <v>196</v>
      </c>
      <c r="H473" s="56" t="s">
        <v>132</v>
      </c>
      <c r="I473" s="1" t="s">
        <v>14</v>
      </c>
    </row>
    <row r="474" spans="1:9" x14ac:dyDescent="0.25">
      <c r="A474" s="1" t="s">
        <v>122</v>
      </c>
      <c r="B474" s="50" t="s">
        <v>30</v>
      </c>
      <c r="C474" s="1" t="s">
        <v>199</v>
      </c>
      <c r="D474" s="53">
        <v>100000</v>
      </c>
      <c r="E474" s="1" t="s">
        <v>13</v>
      </c>
      <c r="F474" s="1" t="s">
        <v>10</v>
      </c>
      <c r="G474" s="123" t="s">
        <v>196</v>
      </c>
      <c r="H474" s="56" t="s">
        <v>12</v>
      </c>
      <c r="I474" s="1" t="s">
        <v>30</v>
      </c>
    </row>
    <row r="475" spans="1:9" x14ac:dyDescent="0.25">
      <c r="A475" s="1" t="s">
        <v>122</v>
      </c>
      <c r="B475" s="50" t="s">
        <v>14</v>
      </c>
      <c r="C475" s="1" t="s">
        <v>588</v>
      </c>
      <c r="D475" s="53">
        <v>200000</v>
      </c>
      <c r="E475" s="1" t="s">
        <v>13</v>
      </c>
      <c r="F475" s="1" t="s">
        <v>10</v>
      </c>
      <c r="G475" s="123" t="s">
        <v>196</v>
      </c>
      <c r="H475" s="56" t="s">
        <v>12</v>
      </c>
      <c r="I475" s="1" t="s">
        <v>14</v>
      </c>
    </row>
    <row r="476" spans="1:9" x14ac:dyDescent="0.25">
      <c r="A476" s="1" t="s">
        <v>122</v>
      </c>
      <c r="B476" s="50" t="s">
        <v>359</v>
      </c>
      <c r="C476" s="1" t="s">
        <v>649</v>
      </c>
      <c r="D476" s="53">
        <v>204000</v>
      </c>
      <c r="E476" s="1" t="s">
        <v>9</v>
      </c>
      <c r="F476" s="1" t="s">
        <v>16</v>
      </c>
      <c r="G476" s="123" t="s">
        <v>196</v>
      </c>
      <c r="H476" s="56" t="s">
        <v>81</v>
      </c>
      <c r="I476" s="1" t="s">
        <v>14</v>
      </c>
    </row>
    <row r="477" spans="1:9" x14ac:dyDescent="0.25">
      <c r="A477" s="1" t="s">
        <v>122</v>
      </c>
      <c r="B477" s="50" t="s">
        <v>213</v>
      </c>
      <c r="C477" s="1" t="s">
        <v>651</v>
      </c>
      <c r="D477" s="53">
        <v>390000</v>
      </c>
      <c r="E477" s="1" t="s">
        <v>9</v>
      </c>
      <c r="F477" s="1" t="s">
        <v>16</v>
      </c>
      <c r="G477" s="123" t="s">
        <v>196</v>
      </c>
      <c r="H477" s="56" t="s">
        <v>19</v>
      </c>
      <c r="I477" s="1" t="s">
        <v>14</v>
      </c>
    </row>
    <row r="478" spans="1:9" x14ac:dyDescent="0.25">
      <c r="A478" s="1" t="s">
        <v>122</v>
      </c>
      <c r="B478" s="50" t="s">
        <v>348</v>
      </c>
      <c r="C478" s="1" t="s">
        <v>657</v>
      </c>
      <c r="D478" s="53">
        <v>208800</v>
      </c>
      <c r="E478" s="1" t="s">
        <v>21</v>
      </c>
      <c r="F478" s="1" t="s">
        <v>16</v>
      </c>
      <c r="G478" s="123" t="s">
        <v>204</v>
      </c>
      <c r="H478" s="56" t="s">
        <v>18</v>
      </c>
      <c r="I478" s="1" t="s">
        <v>14</v>
      </c>
    </row>
    <row r="479" spans="1:9" x14ac:dyDescent="0.25">
      <c r="A479" s="1" t="s">
        <v>122</v>
      </c>
      <c r="B479" s="50" t="s">
        <v>619</v>
      </c>
      <c r="C479" s="1" t="s">
        <v>658</v>
      </c>
      <c r="D479" s="53">
        <v>100000</v>
      </c>
      <c r="E479" s="1" t="s">
        <v>9</v>
      </c>
      <c r="F479" s="1" t="s">
        <v>16</v>
      </c>
      <c r="G479" s="123" t="s">
        <v>196</v>
      </c>
      <c r="H479" s="56" t="s">
        <v>19</v>
      </c>
      <c r="I479" s="1" t="s">
        <v>14</v>
      </c>
    </row>
    <row r="480" spans="1:9" x14ac:dyDescent="0.25">
      <c r="A480" s="1" t="s">
        <v>122</v>
      </c>
      <c r="B480" s="50" t="s">
        <v>60</v>
      </c>
      <c r="C480" s="1" t="s">
        <v>659</v>
      </c>
      <c r="D480" s="53">
        <v>120000</v>
      </c>
      <c r="E480" s="1" t="s">
        <v>9</v>
      </c>
      <c r="F480" s="1" t="s">
        <v>16</v>
      </c>
      <c r="G480" s="123" t="s">
        <v>196</v>
      </c>
      <c r="H480" s="56" t="s">
        <v>19</v>
      </c>
      <c r="I480" s="1" t="s">
        <v>14</v>
      </c>
    </row>
    <row r="481" spans="1:9" x14ac:dyDescent="0.25">
      <c r="A481" s="1" t="s">
        <v>122</v>
      </c>
      <c r="B481" s="50" t="s">
        <v>60</v>
      </c>
      <c r="C481" s="1" t="s">
        <v>659</v>
      </c>
      <c r="D481" s="53">
        <v>37709</v>
      </c>
      <c r="E481" s="1" t="s">
        <v>451</v>
      </c>
      <c r="F481" s="1" t="s">
        <v>16</v>
      </c>
      <c r="G481" s="123" t="s">
        <v>196</v>
      </c>
      <c r="H481" s="56" t="s">
        <v>19</v>
      </c>
      <c r="I481" s="1" t="s">
        <v>14</v>
      </c>
    </row>
    <row r="482" spans="1:9" x14ac:dyDescent="0.25">
      <c r="A482" s="1" t="s">
        <v>122</v>
      </c>
      <c r="B482" s="50" t="s">
        <v>129</v>
      </c>
      <c r="C482" s="1" t="s">
        <v>660</v>
      </c>
      <c r="D482" s="53">
        <v>112100</v>
      </c>
      <c r="E482" s="1" t="s">
        <v>21</v>
      </c>
      <c r="F482" s="1" t="s">
        <v>16</v>
      </c>
      <c r="G482" s="123" t="s">
        <v>207</v>
      </c>
      <c r="H482" s="56" t="s">
        <v>81</v>
      </c>
      <c r="I482" s="1" t="s">
        <v>14</v>
      </c>
    </row>
    <row r="483" spans="1:9" x14ac:dyDescent="0.25">
      <c r="A483" s="1" t="s">
        <v>122</v>
      </c>
      <c r="B483" s="50" t="s">
        <v>214</v>
      </c>
      <c r="C483" s="1" t="s">
        <v>661</v>
      </c>
      <c r="D483" s="53">
        <v>164100</v>
      </c>
      <c r="E483" s="1" t="s">
        <v>21</v>
      </c>
      <c r="F483" s="1" t="s">
        <v>10</v>
      </c>
      <c r="G483" s="123" t="s">
        <v>255</v>
      </c>
      <c r="H483" s="56" t="s">
        <v>19</v>
      </c>
      <c r="I483" s="1" t="s">
        <v>14</v>
      </c>
    </row>
    <row r="484" spans="1:9" x14ac:dyDescent="0.25">
      <c r="A484" s="1" t="s">
        <v>122</v>
      </c>
      <c r="B484" s="50" t="s">
        <v>130</v>
      </c>
      <c r="C484" s="1" t="s">
        <v>662</v>
      </c>
      <c r="D484" s="53">
        <v>50400</v>
      </c>
      <c r="E484" s="1" t="s">
        <v>21</v>
      </c>
      <c r="F484" s="1" t="s">
        <v>16</v>
      </c>
      <c r="G484" s="123" t="s">
        <v>196</v>
      </c>
      <c r="H484" s="56" t="s">
        <v>19</v>
      </c>
      <c r="I484" s="1" t="s">
        <v>30</v>
      </c>
    </row>
    <row r="485" spans="1:9" x14ac:dyDescent="0.25">
      <c r="A485" s="1" t="s">
        <v>122</v>
      </c>
      <c r="B485" s="50" t="s">
        <v>618</v>
      </c>
      <c r="C485" s="1" t="s">
        <v>663</v>
      </c>
      <c r="D485" s="53">
        <v>393400</v>
      </c>
      <c r="E485" s="1" t="s">
        <v>21</v>
      </c>
      <c r="F485" s="1" t="s">
        <v>16</v>
      </c>
      <c r="G485" s="123" t="s">
        <v>196</v>
      </c>
      <c r="H485" s="56" t="s">
        <v>57</v>
      </c>
      <c r="I485" s="1" t="s">
        <v>14</v>
      </c>
    </row>
    <row r="486" spans="1:9" x14ac:dyDescent="0.25">
      <c r="A486" s="1" t="s">
        <v>122</v>
      </c>
      <c r="B486" s="50" t="s">
        <v>73</v>
      </c>
      <c r="C486" s="1" t="s">
        <v>664</v>
      </c>
      <c r="D486" s="53">
        <v>99400</v>
      </c>
      <c r="E486" s="1" t="s">
        <v>21</v>
      </c>
      <c r="F486" s="1" t="s">
        <v>16</v>
      </c>
      <c r="G486" s="123" t="s">
        <v>196</v>
      </c>
      <c r="H486" s="56" t="s">
        <v>19</v>
      </c>
      <c r="I486" s="1" t="s">
        <v>30</v>
      </c>
    </row>
    <row r="487" spans="1:9" x14ac:dyDescent="0.25">
      <c r="A487" s="1" t="s">
        <v>122</v>
      </c>
      <c r="B487" s="50" t="s">
        <v>118</v>
      </c>
      <c r="C487" s="1" t="s">
        <v>665</v>
      </c>
      <c r="D487" s="53">
        <v>102700</v>
      </c>
      <c r="E487" s="1" t="s">
        <v>21</v>
      </c>
      <c r="F487" s="1" t="s">
        <v>16</v>
      </c>
      <c r="G487" s="123" t="s">
        <v>196</v>
      </c>
      <c r="H487" s="56" t="s">
        <v>19</v>
      </c>
      <c r="I487" s="1" t="s">
        <v>30</v>
      </c>
    </row>
    <row r="488" spans="1:9" x14ac:dyDescent="0.25">
      <c r="A488" s="1" t="s">
        <v>122</v>
      </c>
      <c r="B488" s="50" t="s">
        <v>359</v>
      </c>
      <c r="C488" s="1" t="s">
        <v>666</v>
      </c>
      <c r="D488" s="53">
        <v>1147600</v>
      </c>
      <c r="E488" s="1" t="s">
        <v>21</v>
      </c>
      <c r="F488" s="1" t="s">
        <v>16</v>
      </c>
      <c r="G488" s="123" t="s">
        <v>196</v>
      </c>
      <c r="H488" s="56" t="s">
        <v>18</v>
      </c>
      <c r="I488" s="1" t="s">
        <v>14</v>
      </c>
    </row>
    <row r="489" spans="1:9" x14ac:dyDescent="0.25">
      <c r="A489" s="1" t="s">
        <v>122</v>
      </c>
      <c r="B489" s="50" t="s">
        <v>297</v>
      </c>
      <c r="C489" s="1" t="s">
        <v>652</v>
      </c>
      <c r="D489" s="53">
        <v>900000</v>
      </c>
      <c r="E489" s="1" t="s">
        <v>9</v>
      </c>
      <c r="F489" s="1" t="s">
        <v>16</v>
      </c>
      <c r="G489" s="123" t="s">
        <v>204</v>
      </c>
      <c r="H489" s="56" t="s">
        <v>81</v>
      </c>
      <c r="I489" s="1" t="s">
        <v>30</v>
      </c>
    </row>
    <row r="490" spans="1:9" x14ac:dyDescent="0.25">
      <c r="A490" s="1" t="s">
        <v>122</v>
      </c>
      <c r="B490" s="50" t="s">
        <v>60</v>
      </c>
      <c r="C490" s="1" t="s">
        <v>292</v>
      </c>
      <c r="D490" s="53">
        <v>66100</v>
      </c>
      <c r="E490" s="1" t="s">
        <v>21</v>
      </c>
      <c r="F490" s="1" t="s">
        <v>16</v>
      </c>
      <c r="G490" s="123" t="s">
        <v>196</v>
      </c>
      <c r="H490" s="56" t="s">
        <v>81</v>
      </c>
      <c r="I490" s="1" t="s">
        <v>14</v>
      </c>
    </row>
    <row r="491" spans="1:9" x14ac:dyDescent="0.25">
      <c r="A491" s="1" t="s">
        <v>122</v>
      </c>
      <c r="B491" s="50" t="s">
        <v>554</v>
      </c>
      <c r="C491" s="1" t="s">
        <v>667</v>
      </c>
      <c r="D491" s="53">
        <v>477000</v>
      </c>
      <c r="E491" s="1" t="s">
        <v>9</v>
      </c>
      <c r="F491" s="1" t="s">
        <v>16</v>
      </c>
      <c r="G491" s="123" t="s">
        <v>196</v>
      </c>
      <c r="H491" s="56" t="s">
        <v>19</v>
      </c>
      <c r="I491" s="1" t="s">
        <v>30</v>
      </c>
    </row>
    <row r="492" spans="1:9" x14ac:dyDescent="0.25">
      <c r="A492" s="1" t="s">
        <v>122</v>
      </c>
      <c r="B492" s="50" t="s">
        <v>60</v>
      </c>
      <c r="C492" s="1" t="s">
        <v>670</v>
      </c>
      <c r="D492" s="53">
        <v>300000</v>
      </c>
      <c r="E492" s="1" t="s">
        <v>9</v>
      </c>
      <c r="F492" s="1" t="s">
        <v>16</v>
      </c>
      <c r="G492" s="123" t="s">
        <v>203</v>
      </c>
      <c r="H492" s="56" t="s">
        <v>19</v>
      </c>
      <c r="I492" s="1" t="s">
        <v>14</v>
      </c>
    </row>
    <row r="493" spans="1:9" x14ac:dyDescent="0.25">
      <c r="A493" s="1" t="s">
        <v>122</v>
      </c>
      <c r="B493" s="50" t="s">
        <v>208</v>
      </c>
      <c r="C493" s="1" t="s">
        <v>669</v>
      </c>
      <c r="D493" s="53">
        <v>300000</v>
      </c>
      <c r="E493" s="1" t="s">
        <v>9</v>
      </c>
      <c r="F493" s="1" t="s">
        <v>16</v>
      </c>
      <c r="G493" s="123" t="s">
        <v>196</v>
      </c>
      <c r="H493" s="56" t="s">
        <v>81</v>
      </c>
      <c r="I493" s="1" t="s">
        <v>14</v>
      </c>
    </row>
    <row r="494" spans="1:9" x14ac:dyDescent="0.25">
      <c r="A494" s="1" t="s">
        <v>122</v>
      </c>
      <c r="B494" s="50" t="s">
        <v>30</v>
      </c>
      <c r="C494" s="1" t="s">
        <v>285</v>
      </c>
      <c r="D494" s="53">
        <v>2000000</v>
      </c>
      <c r="E494" s="1" t="s">
        <v>13</v>
      </c>
      <c r="F494" s="1" t="s">
        <v>10</v>
      </c>
      <c r="G494" s="123" t="s">
        <v>198</v>
      </c>
      <c r="H494" s="56" t="s">
        <v>12</v>
      </c>
      <c r="I494" s="1" t="s">
        <v>30</v>
      </c>
    </row>
    <row r="495" spans="1:9" x14ac:dyDescent="0.25">
      <c r="A495" s="1" t="s">
        <v>122</v>
      </c>
      <c r="B495" s="50" t="s">
        <v>129</v>
      </c>
      <c r="C495" s="1" t="s">
        <v>671</v>
      </c>
      <c r="D495" s="53">
        <v>573200</v>
      </c>
      <c r="E495" s="1" t="s">
        <v>21</v>
      </c>
      <c r="F495" s="1" t="s">
        <v>16</v>
      </c>
      <c r="G495" s="123" t="s">
        <v>196</v>
      </c>
      <c r="H495" s="56" t="s">
        <v>18</v>
      </c>
      <c r="I495" s="1" t="s">
        <v>14</v>
      </c>
    </row>
    <row r="496" spans="1:9" x14ac:dyDescent="0.25">
      <c r="A496" s="1" t="s">
        <v>122</v>
      </c>
      <c r="B496" s="50" t="s">
        <v>554</v>
      </c>
      <c r="C496" s="1" t="s">
        <v>401</v>
      </c>
      <c r="D496" s="53">
        <v>20700</v>
      </c>
      <c r="E496" s="1" t="s">
        <v>21</v>
      </c>
      <c r="F496" s="1" t="s">
        <v>16</v>
      </c>
      <c r="G496" s="123" t="s">
        <v>196</v>
      </c>
      <c r="H496" s="56" t="s">
        <v>57</v>
      </c>
      <c r="I496" s="1" t="s">
        <v>30</v>
      </c>
    </row>
    <row r="497" spans="1:9" x14ac:dyDescent="0.25">
      <c r="A497" s="1" t="s">
        <v>122</v>
      </c>
      <c r="B497" s="50" t="s">
        <v>131</v>
      </c>
      <c r="C497" s="1" t="s">
        <v>597</v>
      </c>
      <c r="D497" s="53">
        <v>150000</v>
      </c>
      <c r="E497" s="1" t="s">
        <v>13</v>
      </c>
      <c r="F497" s="1" t="s">
        <v>10</v>
      </c>
      <c r="G497" s="123" t="s">
        <v>196</v>
      </c>
      <c r="H497" s="56" t="s">
        <v>12</v>
      </c>
      <c r="I497" s="1" t="s">
        <v>131</v>
      </c>
    </row>
    <row r="498" spans="1:9" x14ac:dyDescent="0.25">
      <c r="A498" s="1" t="s">
        <v>122</v>
      </c>
      <c r="B498" s="50" t="s">
        <v>129</v>
      </c>
      <c r="C498" s="1" t="s">
        <v>672</v>
      </c>
      <c r="D498" s="53">
        <v>215000</v>
      </c>
      <c r="E498" s="1" t="s">
        <v>9</v>
      </c>
      <c r="F498" s="1" t="s">
        <v>16</v>
      </c>
      <c r="G498" s="123" t="s">
        <v>203</v>
      </c>
      <c r="H498" s="56" t="s">
        <v>12</v>
      </c>
      <c r="I498" s="1" t="s">
        <v>14</v>
      </c>
    </row>
    <row r="499" spans="1:9" x14ac:dyDescent="0.25">
      <c r="A499" s="1" t="s">
        <v>122</v>
      </c>
      <c r="B499" s="50" t="s">
        <v>358</v>
      </c>
      <c r="C499" s="1" t="s">
        <v>668</v>
      </c>
      <c r="D499" s="53">
        <v>300000</v>
      </c>
      <c r="E499" s="1" t="s">
        <v>9</v>
      </c>
      <c r="F499" s="1" t="s">
        <v>16</v>
      </c>
      <c r="G499" s="123" t="s">
        <v>204</v>
      </c>
      <c r="H499" s="1" t="s">
        <v>81</v>
      </c>
      <c r="I499" s="1" t="s">
        <v>30</v>
      </c>
    </row>
    <row r="500" spans="1:9" x14ac:dyDescent="0.25">
      <c r="A500" s="1" t="s">
        <v>122</v>
      </c>
      <c r="B500" s="50" t="s">
        <v>348</v>
      </c>
      <c r="C500" s="1" t="s">
        <v>673</v>
      </c>
      <c r="D500" s="53">
        <v>58400</v>
      </c>
      <c r="E500" s="1" t="s">
        <v>21</v>
      </c>
      <c r="F500" s="1" t="s">
        <v>16</v>
      </c>
      <c r="G500" s="123" t="s">
        <v>204</v>
      </c>
      <c r="H500" s="1" t="s">
        <v>18</v>
      </c>
      <c r="I500" s="1" t="s">
        <v>14</v>
      </c>
    </row>
    <row r="501" spans="1:9" x14ac:dyDescent="0.25">
      <c r="A501" s="1" t="s">
        <v>122</v>
      </c>
      <c r="B501" s="50" t="s">
        <v>60</v>
      </c>
      <c r="C501" s="1" t="s">
        <v>674</v>
      </c>
      <c r="D501" s="53">
        <v>106500</v>
      </c>
      <c r="E501" s="1" t="s">
        <v>21</v>
      </c>
      <c r="F501" s="1" t="s">
        <v>16</v>
      </c>
      <c r="G501" s="123" t="s">
        <v>196</v>
      </c>
      <c r="H501" s="1" t="s">
        <v>132</v>
      </c>
      <c r="I501" s="1" t="s">
        <v>14</v>
      </c>
    </row>
    <row r="502" spans="1:9" x14ac:dyDescent="0.25">
      <c r="A502" s="1" t="s">
        <v>122</v>
      </c>
      <c r="B502" s="50" t="s">
        <v>131</v>
      </c>
      <c r="C502" s="1" t="s">
        <v>675</v>
      </c>
      <c r="D502" s="53">
        <v>35000</v>
      </c>
      <c r="E502" s="1" t="s">
        <v>13</v>
      </c>
      <c r="F502" s="1" t="s">
        <v>10</v>
      </c>
      <c r="G502" s="123" t="s">
        <v>196</v>
      </c>
      <c r="H502" s="1" t="s">
        <v>12</v>
      </c>
      <c r="I502" s="1" t="s">
        <v>131</v>
      </c>
    </row>
    <row r="503" spans="1:9" x14ac:dyDescent="0.25">
      <c r="A503" s="1" t="s">
        <v>122</v>
      </c>
      <c r="B503" s="50" t="s">
        <v>130</v>
      </c>
      <c r="C503" s="1" t="s">
        <v>676</v>
      </c>
      <c r="D503" s="53">
        <v>636000</v>
      </c>
      <c r="E503" s="1" t="s">
        <v>9</v>
      </c>
      <c r="F503" s="1" t="s">
        <v>16</v>
      </c>
      <c r="G503" s="123" t="s">
        <v>196</v>
      </c>
      <c r="H503" s="1" t="s">
        <v>19</v>
      </c>
      <c r="I503" s="1" t="s">
        <v>30</v>
      </c>
    </row>
    <row r="504" spans="1:9" x14ac:dyDescent="0.25">
      <c r="A504" s="1" t="s">
        <v>122</v>
      </c>
      <c r="B504" s="50" t="s">
        <v>213</v>
      </c>
      <c r="C504" s="1" t="s">
        <v>677</v>
      </c>
      <c r="D504" s="53">
        <v>230100</v>
      </c>
      <c r="E504" s="1" t="s">
        <v>21</v>
      </c>
      <c r="F504" s="1" t="s">
        <v>10</v>
      </c>
      <c r="G504" s="123" t="s">
        <v>196</v>
      </c>
      <c r="H504" s="1" t="s">
        <v>12</v>
      </c>
      <c r="I504" s="1" t="s">
        <v>14</v>
      </c>
    </row>
    <row r="505" spans="1:9" x14ac:dyDescent="0.25">
      <c r="A505" s="1" t="s">
        <v>122</v>
      </c>
      <c r="B505" s="50" t="s">
        <v>131</v>
      </c>
      <c r="C505" s="1" t="s">
        <v>678</v>
      </c>
      <c r="D505" s="53">
        <v>54400</v>
      </c>
      <c r="E505" s="1" t="s">
        <v>679</v>
      </c>
      <c r="F505" s="1" t="s">
        <v>10</v>
      </c>
      <c r="G505" s="123" t="s">
        <v>196</v>
      </c>
      <c r="H505" s="1" t="s">
        <v>12</v>
      </c>
      <c r="I505" s="1" t="s">
        <v>131</v>
      </c>
    </row>
    <row r="506" spans="1:9" x14ac:dyDescent="0.25">
      <c r="A506" s="1" t="s">
        <v>122</v>
      </c>
      <c r="B506" s="50" t="s">
        <v>554</v>
      </c>
      <c r="C506" s="1" t="s">
        <v>681</v>
      </c>
      <c r="D506" s="53">
        <v>200000</v>
      </c>
      <c r="E506" s="1" t="s">
        <v>9</v>
      </c>
      <c r="F506" s="1" t="s">
        <v>16</v>
      </c>
      <c r="G506" s="123" t="s">
        <v>196</v>
      </c>
      <c r="H506" s="56" t="s">
        <v>81</v>
      </c>
      <c r="I506" s="1" t="s">
        <v>30</v>
      </c>
    </row>
    <row r="507" spans="1:9" x14ac:dyDescent="0.25">
      <c r="A507" s="1" t="s">
        <v>122</v>
      </c>
      <c r="B507" s="50" t="s">
        <v>554</v>
      </c>
      <c r="C507" s="1" t="s">
        <v>681</v>
      </c>
      <c r="D507" s="53">
        <v>50000</v>
      </c>
      <c r="E507" s="1" t="s">
        <v>451</v>
      </c>
      <c r="F507" s="1" t="s">
        <v>16</v>
      </c>
      <c r="G507" s="123" t="s">
        <v>196</v>
      </c>
      <c r="H507" s="56" t="s">
        <v>81</v>
      </c>
      <c r="I507" s="1" t="s">
        <v>30</v>
      </c>
    </row>
    <row r="508" spans="1:9" x14ac:dyDescent="0.25">
      <c r="A508" s="1" t="s">
        <v>122</v>
      </c>
      <c r="B508" s="50" t="s">
        <v>358</v>
      </c>
      <c r="C508" s="1" t="s">
        <v>682</v>
      </c>
      <c r="D508" s="53">
        <v>517000</v>
      </c>
      <c r="E508" s="1" t="s">
        <v>9</v>
      </c>
      <c r="F508" s="1" t="s">
        <v>16</v>
      </c>
      <c r="G508" s="123" t="s">
        <v>207</v>
      </c>
      <c r="H508" s="56" t="s">
        <v>81</v>
      </c>
      <c r="I508" s="1" t="s">
        <v>30</v>
      </c>
    </row>
    <row r="509" spans="1:9" x14ac:dyDescent="0.25">
      <c r="A509" s="1" t="s">
        <v>122</v>
      </c>
      <c r="B509" s="50" t="s">
        <v>73</v>
      </c>
      <c r="C509" s="1" t="s">
        <v>683</v>
      </c>
      <c r="D509" s="53">
        <v>138000</v>
      </c>
      <c r="E509" s="1" t="s">
        <v>9</v>
      </c>
      <c r="F509" s="1" t="s">
        <v>16</v>
      </c>
      <c r="G509" s="123" t="s">
        <v>196</v>
      </c>
      <c r="H509" s="56" t="s">
        <v>12</v>
      </c>
      <c r="I509" s="1" t="s">
        <v>30</v>
      </c>
    </row>
    <row r="510" spans="1:9" x14ac:dyDescent="0.25">
      <c r="A510" s="1" t="s">
        <v>122</v>
      </c>
      <c r="B510" s="50" t="s">
        <v>130</v>
      </c>
      <c r="C510" s="1" t="s">
        <v>680</v>
      </c>
      <c r="D510" s="53">
        <v>250000</v>
      </c>
      <c r="E510" s="1" t="s">
        <v>9</v>
      </c>
      <c r="F510" s="1" t="s">
        <v>16</v>
      </c>
      <c r="G510" s="123" t="s">
        <v>198</v>
      </c>
      <c r="H510" s="56" t="s">
        <v>12</v>
      </c>
      <c r="I510" s="1" t="s">
        <v>30</v>
      </c>
    </row>
    <row r="511" spans="1:9" x14ac:dyDescent="0.25">
      <c r="A511" s="1" t="s">
        <v>122</v>
      </c>
      <c r="B511" s="50" t="s">
        <v>161</v>
      </c>
      <c r="C511" s="1" t="s">
        <v>412</v>
      </c>
      <c r="D511" s="53">
        <v>50000</v>
      </c>
      <c r="E511" s="1" t="s">
        <v>13</v>
      </c>
      <c r="F511" s="1" t="s">
        <v>10</v>
      </c>
      <c r="G511" s="123" t="s">
        <v>204</v>
      </c>
      <c r="H511" s="56" t="s">
        <v>12</v>
      </c>
      <c r="I511" s="1" t="s">
        <v>30</v>
      </c>
    </row>
    <row r="512" spans="1:9" x14ac:dyDescent="0.25">
      <c r="A512" s="1" t="s">
        <v>128</v>
      </c>
      <c r="B512" s="56" t="s">
        <v>14</v>
      </c>
      <c r="C512" s="1" t="s">
        <v>684</v>
      </c>
      <c r="D512" s="146">
        <v>760000</v>
      </c>
      <c r="E512" s="145" t="s">
        <v>9</v>
      </c>
      <c r="F512" s="53" t="s">
        <v>16</v>
      </c>
      <c r="G512" s="1" t="s">
        <v>196</v>
      </c>
      <c r="H512" s="1" t="s">
        <v>18</v>
      </c>
      <c r="I512" s="1" t="s">
        <v>14</v>
      </c>
    </row>
    <row r="513" spans="1:9" x14ac:dyDescent="0.25">
      <c r="A513" s="1" t="s">
        <v>128</v>
      </c>
      <c r="B513" s="56" t="s">
        <v>73</v>
      </c>
      <c r="C513" s="1" t="s">
        <v>685</v>
      </c>
      <c r="D513" s="146">
        <v>411600</v>
      </c>
      <c r="E513" s="145" t="s">
        <v>9</v>
      </c>
      <c r="F513" s="53" t="s">
        <v>16</v>
      </c>
      <c r="G513" s="1" t="s">
        <v>205</v>
      </c>
      <c r="H513" s="1" t="s">
        <v>126</v>
      </c>
      <c r="I513" s="1" t="s">
        <v>30</v>
      </c>
    </row>
    <row r="514" spans="1:9" x14ac:dyDescent="0.25">
      <c r="A514" s="1" t="s">
        <v>128</v>
      </c>
      <c r="B514" s="50" t="s">
        <v>130</v>
      </c>
      <c r="C514" s="1" t="s">
        <v>686</v>
      </c>
      <c r="D514" s="53">
        <v>160000</v>
      </c>
      <c r="E514" s="1" t="s">
        <v>9</v>
      </c>
      <c r="F514" s="1" t="s">
        <v>16</v>
      </c>
      <c r="G514" s="123" t="s">
        <v>196</v>
      </c>
      <c r="H514" s="56" t="s">
        <v>19</v>
      </c>
      <c r="I514" s="1" t="s">
        <v>30</v>
      </c>
    </row>
    <row r="515" spans="1:9" x14ac:dyDescent="0.25">
      <c r="A515" s="1" t="s">
        <v>128</v>
      </c>
      <c r="B515" s="50" t="s">
        <v>32</v>
      </c>
      <c r="C515" s="1" t="s">
        <v>313</v>
      </c>
      <c r="D515" s="53">
        <v>1352000</v>
      </c>
      <c r="E515" s="1" t="s">
        <v>9</v>
      </c>
      <c r="F515" s="1" t="s">
        <v>16</v>
      </c>
      <c r="G515" s="123" t="s">
        <v>196</v>
      </c>
      <c r="H515" s="56" t="s">
        <v>81</v>
      </c>
      <c r="I515" s="1" t="s">
        <v>14</v>
      </c>
    </row>
    <row r="516" spans="1:9" x14ac:dyDescent="0.25">
      <c r="A516" s="1" t="s">
        <v>128</v>
      </c>
      <c r="B516" s="50" t="s">
        <v>131</v>
      </c>
      <c r="C516" s="1" t="s">
        <v>687</v>
      </c>
      <c r="D516" s="53">
        <v>150000</v>
      </c>
      <c r="E516" s="1" t="s">
        <v>13</v>
      </c>
      <c r="F516" s="1" t="s">
        <v>10</v>
      </c>
      <c r="G516" s="123" t="s">
        <v>196</v>
      </c>
      <c r="H516" s="56" t="s">
        <v>12</v>
      </c>
      <c r="I516" s="1" t="s">
        <v>131</v>
      </c>
    </row>
    <row r="517" spans="1:9" x14ac:dyDescent="0.25">
      <c r="A517" s="1" t="s">
        <v>128</v>
      </c>
      <c r="B517" s="50" t="s">
        <v>30</v>
      </c>
      <c r="C517" s="1" t="s">
        <v>199</v>
      </c>
      <c r="D517" s="53">
        <v>690000</v>
      </c>
      <c r="E517" s="1" t="s">
        <v>9</v>
      </c>
      <c r="F517" s="1" t="s">
        <v>10</v>
      </c>
      <c r="G517" s="123" t="s">
        <v>198</v>
      </c>
      <c r="H517" s="56" t="s">
        <v>12</v>
      </c>
      <c r="I517" s="1" t="s">
        <v>30</v>
      </c>
    </row>
    <row r="518" spans="1:9" x14ac:dyDescent="0.25">
      <c r="A518" s="1" t="s">
        <v>128</v>
      </c>
      <c r="B518" s="50" t="s">
        <v>131</v>
      </c>
      <c r="C518" s="1" t="s">
        <v>688</v>
      </c>
      <c r="D518" s="53">
        <v>1617979</v>
      </c>
      <c r="E518" s="1" t="s">
        <v>9</v>
      </c>
      <c r="F518" s="1" t="s">
        <v>10</v>
      </c>
      <c r="G518" s="123" t="s">
        <v>196</v>
      </c>
      <c r="H518" s="56" t="s">
        <v>12</v>
      </c>
      <c r="I518" s="1" t="s">
        <v>131</v>
      </c>
    </row>
    <row r="519" spans="1:9" x14ac:dyDescent="0.25">
      <c r="A519" s="1" t="s">
        <v>128</v>
      </c>
      <c r="B519" s="50" t="s">
        <v>60</v>
      </c>
      <c r="C519" s="1" t="s">
        <v>689</v>
      </c>
      <c r="D519" s="53">
        <v>1089000</v>
      </c>
      <c r="E519" s="1" t="s">
        <v>9</v>
      </c>
      <c r="F519" s="1" t="s">
        <v>16</v>
      </c>
      <c r="G519" s="123" t="s">
        <v>203</v>
      </c>
      <c r="H519" s="56" t="s">
        <v>12</v>
      </c>
      <c r="I519" s="1" t="s">
        <v>14</v>
      </c>
    </row>
    <row r="520" spans="1:9" x14ac:dyDescent="0.25">
      <c r="A520" s="1" t="s">
        <v>128</v>
      </c>
      <c r="B520" s="50" t="s">
        <v>619</v>
      </c>
      <c r="C520" s="1" t="s">
        <v>690</v>
      </c>
      <c r="D520" s="53">
        <v>200000</v>
      </c>
      <c r="E520" s="1" t="s">
        <v>21</v>
      </c>
      <c r="F520" s="1" t="s">
        <v>16</v>
      </c>
      <c r="G520" s="123" t="s">
        <v>196</v>
      </c>
      <c r="H520" s="56" t="s">
        <v>19</v>
      </c>
      <c r="I520" s="1" t="s">
        <v>30</v>
      </c>
    </row>
    <row r="521" spans="1:9" x14ac:dyDescent="0.25">
      <c r="A521" s="1" t="s">
        <v>128</v>
      </c>
      <c r="B521" s="50" t="s">
        <v>359</v>
      </c>
      <c r="C521" s="1" t="s">
        <v>693</v>
      </c>
      <c r="D521" s="53">
        <v>1800000</v>
      </c>
      <c r="E521" s="1" t="s">
        <v>9</v>
      </c>
      <c r="F521" s="1" t="s">
        <v>16</v>
      </c>
      <c r="G521" s="123" t="s">
        <v>198</v>
      </c>
      <c r="H521" s="56" t="s">
        <v>81</v>
      </c>
      <c r="I521" s="1" t="s">
        <v>14</v>
      </c>
    </row>
    <row r="522" spans="1:9" x14ac:dyDescent="0.25">
      <c r="A522" s="1" t="s">
        <v>128</v>
      </c>
      <c r="B522" s="50" t="s">
        <v>554</v>
      </c>
      <c r="C522" s="1" t="s">
        <v>694</v>
      </c>
      <c r="D522" s="53">
        <v>150000</v>
      </c>
      <c r="E522" s="1" t="s">
        <v>21</v>
      </c>
      <c r="F522" s="1" t="s">
        <v>16</v>
      </c>
      <c r="G522" s="123" t="s">
        <v>196</v>
      </c>
      <c r="H522" s="56" t="s">
        <v>12</v>
      </c>
      <c r="I522" s="1" t="s">
        <v>30</v>
      </c>
    </row>
    <row r="523" spans="1:9" x14ac:dyDescent="0.25">
      <c r="A523" s="1" t="s">
        <v>128</v>
      </c>
      <c r="B523" s="50" t="s">
        <v>129</v>
      </c>
      <c r="C523" s="1" t="s">
        <v>456</v>
      </c>
      <c r="D523" s="53">
        <v>52600</v>
      </c>
      <c r="E523" s="1" t="s">
        <v>21</v>
      </c>
      <c r="F523" s="1" t="s">
        <v>16</v>
      </c>
      <c r="G523" s="123" t="s">
        <v>196</v>
      </c>
      <c r="H523" s="56" t="s">
        <v>12</v>
      </c>
      <c r="I523" s="1" t="s">
        <v>14</v>
      </c>
    </row>
    <row r="524" spans="1:9" x14ac:dyDescent="0.25">
      <c r="A524" s="1" t="s">
        <v>128</v>
      </c>
      <c r="B524" s="50" t="s">
        <v>618</v>
      </c>
      <c r="C524" s="1" t="s">
        <v>695</v>
      </c>
      <c r="D524" s="53">
        <v>300000</v>
      </c>
      <c r="E524" s="1" t="s">
        <v>9</v>
      </c>
      <c r="F524" s="1" t="s">
        <v>16</v>
      </c>
      <c r="G524" s="123" t="s">
        <v>196</v>
      </c>
      <c r="H524" s="56" t="s">
        <v>19</v>
      </c>
      <c r="I524" s="1" t="s">
        <v>14</v>
      </c>
    </row>
    <row r="525" spans="1:9" x14ac:dyDescent="0.25">
      <c r="A525" s="1" t="s">
        <v>128</v>
      </c>
      <c r="B525" s="50" t="s">
        <v>618</v>
      </c>
      <c r="C525" s="1" t="s">
        <v>696</v>
      </c>
      <c r="D525" s="53">
        <v>27300</v>
      </c>
      <c r="E525" s="1" t="s">
        <v>21</v>
      </c>
      <c r="F525" s="1" t="s">
        <v>16</v>
      </c>
      <c r="G525" s="123" t="s">
        <v>196</v>
      </c>
      <c r="H525" s="56" t="s">
        <v>19</v>
      </c>
      <c r="I525" s="1" t="s">
        <v>14</v>
      </c>
    </row>
    <row r="526" spans="1:9" x14ac:dyDescent="0.25">
      <c r="A526" s="1" t="s">
        <v>128</v>
      </c>
      <c r="B526" s="50" t="s">
        <v>129</v>
      </c>
      <c r="C526" s="1" t="s">
        <v>699</v>
      </c>
      <c r="D526" s="53">
        <v>82900</v>
      </c>
      <c r="E526" s="1" t="s">
        <v>21</v>
      </c>
      <c r="F526" s="1" t="s">
        <v>10</v>
      </c>
      <c r="G526" s="123" t="s">
        <v>196</v>
      </c>
      <c r="H526" s="56" t="s">
        <v>12</v>
      </c>
      <c r="I526" s="1" t="s">
        <v>14</v>
      </c>
    </row>
    <row r="527" spans="1:9" x14ac:dyDescent="0.25">
      <c r="A527" s="1" t="s">
        <v>128</v>
      </c>
      <c r="B527" s="50" t="s">
        <v>131</v>
      </c>
      <c r="C527" s="1" t="s">
        <v>480</v>
      </c>
      <c r="D527" s="53">
        <v>50000</v>
      </c>
      <c r="E527" s="1" t="s">
        <v>13</v>
      </c>
      <c r="F527" s="1" t="s">
        <v>10</v>
      </c>
      <c r="G527" s="123" t="s">
        <v>196</v>
      </c>
      <c r="H527" s="56" t="s">
        <v>12</v>
      </c>
      <c r="I527" s="1" t="s">
        <v>131</v>
      </c>
    </row>
    <row r="528" spans="1:9" x14ac:dyDescent="0.25">
      <c r="A528" s="1" t="s">
        <v>128</v>
      </c>
      <c r="B528" s="50" t="s">
        <v>129</v>
      </c>
      <c r="C528" s="1" t="s">
        <v>697</v>
      </c>
      <c r="D528" s="53">
        <v>79400</v>
      </c>
      <c r="E528" s="1" t="s">
        <v>21</v>
      </c>
      <c r="F528" s="1" t="s">
        <v>10</v>
      </c>
      <c r="G528" s="123" t="s">
        <v>196</v>
      </c>
      <c r="H528" s="56" t="s">
        <v>12</v>
      </c>
      <c r="I528" s="1" t="s">
        <v>14</v>
      </c>
    </row>
    <row r="529" spans="1:9" x14ac:dyDescent="0.25">
      <c r="A529" s="1" t="s">
        <v>128</v>
      </c>
      <c r="B529" s="50" t="s">
        <v>208</v>
      </c>
      <c r="C529" s="1" t="s">
        <v>698</v>
      </c>
      <c r="D529" s="53">
        <v>50000</v>
      </c>
      <c r="E529" s="1" t="s">
        <v>21</v>
      </c>
      <c r="F529" s="1" t="s">
        <v>16</v>
      </c>
      <c r="G529" s="123" t="s">
        <v>196</v>
      </c>
      <c r="H529" s="56" t="s">
        <v>19</v>
      </c>
      <c r="I529" s="1" t="s">
        <v>14</v>
      </c>
    </row>
    <row r="530" spans="1:9" x14ac:dyDescent="0.25">
      <c r="A530" s="1" t="s">
        <v>128</v>
      </c>
      <c r="B530" s="50" t="s">
        <v>73</v>
      </c>
      <c r="C530" s="1" t="s">
        <v>691</v>
      </c>
      <c r="D530" s="53">
        <v>260000</v>
      </c>
      <c r="E530" s="1" t="s">
        <v>9</v>
      </c>
      <c r="F530" s="1" t="s">
        <v>16</v>
      </c>
      <c r="G530" s="123" t="s">
        <v>479</v>
      </c>
      <c r="H530" s="56" t="s">
        <v>81</v>
      </c>
      <c r="I530" s="1" t="s">
        <v>30</v>
      </c>
    </row>
    <row r="531" spans="1:9" x14ac:dyDescent="0.25">
      <c r="A531" s="1" t="s">
        <v>128</v>
      </c>
      <c r="B531" s="50" t="s">
        <v>14</v>
      </c>
      <c r="C531" s="1" t="s">
        <v>293</v>
      </c>
      <c r="D531" s="53">
        <v>60000</v>
      </c>
      <c r="E531" s="1" t="s">
        <v>13</v>
      </c>
      <c r="F531" s="1" t="s">
        <v>10</v>
      </c>
      <c r="G531" s="123" t="s">
        <v>196</v>
      </c>
      <c r="H531" s="56" t="s">
        <v>12</v>
      </c>
      <c r="I531" s="1" t="s">
        <v>14</v>
      </c>
    </row>
    <row r="532" spans="1:9" x14ac:dyDescent="0.25">
      <c r="A532" s="1" t="s">
        <v>128</v>
      </c>
      <c r="B532" s="50" t="s">
        <v>208</v>
      </c>
      <c r="C532" s="1" t="s">
        <v>701</v>
      </c>
      <c r="D532" s="53">
        <v>142500</v>
      </c>
      <c r="E532" s="1" t="s">
        <v>21</v>
      </c>
      <c r="F532" s="1" t="s">
        <v>16</v>
      </c>
      <c r="G532" s="123" t="s">
        <v>196</v>
      </c>
      <c r="H532" s="56" t="s">
        <v>19</v>
      </c>
      <c r="I532" s="1" t="s">
        <v>14</v>
      </c>
    </row>
    <row r="533" spans="1:9" x14ac:dyDescent="0.25">
      <c r="A533" s="1" t="s">
        <v>128</v>
      </c>
      <c r="B533" s="50" t="s">
        <v>14</v>
      </c>
      <c r="C533" s="1" t="s">
        <v>588</v>
      </c>
      <c r="D533" s="53">
        <v>200000</v>
      </c>
      <c r="E533" s="1" t="s">
        <v>13</v>
      </c>
      <c r="F533" s="1" t="s">
        <v>10</v>
      </c>
      <c r="G533" s="123" t="s">
        <v>196</v>
      </c>
      <c r="H533" s="56" t="s">
        <v>12</v>
      </c>
      <c r="I533" s="1" t="s">
        <v>14</v>
      </c>
    </row>
    <row r="534" spans="1:9" x14ac:dyDescent="0.25">
      <c r="A534" s="1" t="s">
        <v>128</v>
      </c>
      <c r="B534" s="50" t="s">
        <v>14</v>
      </c>
      <c r="C534" s="1" t="s">
        <v>195</v>
      </c>
      <c r="D534" s="53">
        <v>550000</v>
      </c>
      <c r="E534" s="1" t="s">
        <v>13</v>
      </c>
      <c r="F534" s="1" t="s">
        <v>10</v>
      </c>
      <c r="G534" s="123" t="s">
        <v>196</v>
      </c>
      <c r="H534" s="56" t="s">
        <v>12</v>
      </c>
      <c r="I534" s="1" t="s">
        <v>14</v>
      </c>
    </row>
    <row r="535" spans="1:9" x14ac:dyDescent="0.25">
      <c r="A535" s="1" t="s">
        <v>128</v>
      </c>
      <c r="B535" s="50" t="s">
        <v>67</v>
      </c>
      <c r="C535" s="1" t="s">
        <v>692</v>
      </c>
      <c r="D535" s="53">
        <v>275000</v>
      </c>
      <c r="E535" s="1" t="s">
        <v>9</v>
      </c>
      <c r="F535" s="1" t="s">
        <v>16</v>
      </c>
      <c r="G535" s="123" t="s">
        <v>196</v>
      </c>
      <c r="H535" s="56" t="s">
        <v>132</v>
      </c>
      <c r="I535" s="1" t="s">
        <v>30</v>
      </c>
    </row>
    <row r="536" spans="1:9" x14ac:dyDescent="0.25">
      <c r="A536" s="1" t="s">
        <v>128</v>
      </c>
      <c r="B536" s="50" t="s">
        <v>67</v>
      </c>
      <c r="C536" s="1" t="s">
        <v>692</v>
      </c>
      <c r="D536" s="53">
        <v>57500</v>
      </c>
      <c r="E536" s="1" t="s">
        <v>451</v>
      </c>
      <c r="F536" s="1" t="s">
        <v>16</v>
      </c>
      <c r="G536" s="123" t="s">
        <v>196</v>
      </c>
      <c r="H536" s="56" t="s">
        <v>132</v>
      </c>
      <c r="I536" s="1" t="s">
        <v>30</v>
      </c>
    </row>
    <row r="537" spans="1:9" x14ac:dyDescent="0.25">
      <c r="A537" s="1" t="s">
        <v>128</v>
      </c>
      <c r="B537" s="50" t="s">
        <v>14</v>
      </c>
      <c r="C537" s="1" t="s">
        <v>702</v>
      </c>
      <c r="D537" s="53">
        <v>200000</v>
      </c>
      <c r="E537" s="1" t="s">
        <v>9</v>
      </c>
      <c r="F537" s="1" t="s">
        <v>16</v>
      </c>
      <c r="G537" s="123" t="s">
        <v>196</v>
      </c>
      <c r="H537" s="56" t="s">
        <v>12</v>
      </c>
      <c r="I537" s="1" t="s">
        <v>14</v>
      </c>
    </row>
    <row r="538" spans="1:9" x14ac:dyDescent="0.25">
      <c r="A538" s="1" t="s">
        <v>128</v>
      </c>
      <c r="B538" s="50" t="s">
        <v>554</v>
      </c>
      <c r="C538" s="1" t="s">
        <v>700</v>
      </c>
      <c r="D538" s="53">
        <v>250000</v>
      </c>
      <c r="E538" s="1" t="s">
        <v>9</v>
      </c>
      <c r="F538" s="1" t="s">
        <v>16</v>
      </c>
      <c r="G538" s="123" t="s">
        <v>198</v>
      </c>
      <c r="H538" s="56" t="s">
        <v>81</v>
      </c>
      <c r="I538" s="1" t="s">
        <v>30</v>
      </c>
    </row>
    <row r="539" spans="1:9" x14ac:dyDescent="0.25">
      <c r="A539" s="1" t="s">
        <v>128</v>
      </c>
      <c r="B539" s="50" t="s">
        <v>130</v>
      </c>
      <c r="C539" s="1" t="s">
        <v>703</v>
      </c>
      <c r="D539" s="53">
        <v>184300</v>
      </c>
      <c r="E539" s="1" t="s">
        <v>21</v>
      </c>
      <c r="F539" s="1" t="s">
        <v>16</v>
      </c>
      <c r="G539" s="123" t="s">
        <v>196</v>
      </c>
      <c r="H539" s="56" t="s">
        <v>19</v>
      </c>
      <c r="I539" s="1" t="s">
        <v>30</v>
      </c>
    </row>
    <row r="540" spans="1:9" x14ac:dyDescent="0.25">
      <c r="A540" s="1" t="s">
        <v>128</v>
      </c>
      <c r="B540" s="50" t="s">
        <v>73</v>
      </c>
      <c r="C540" s="1" t="s">
        <v>704</v>
      </c>
      <c r="D540" s="53">
        <v>240000</v>
      </c>
      <c r="E540" s="1" t="s">
        <v>9</v>
      </c>
      <c r="F540" s="1" t="s">
        <v>16</v>
      </c>
      <c r="G540" s="123" t="s">
        <v>196</v>
      </c>
      <c r="H540" s="56" t="s">
        <v>12</v>
      </c>
      <c r="I540" s="1" t="s">
        <v>30</v>
      </c>
    </row>
    <row r="541" spans="1:9" x14ac:dyDescent="0.25">
      <c r="A541" s="1" t="s">
        <v>128</v>
      </c>
      <c r="B541" s="50" t="s">
        <v>30</v>
      </c>
      <c r="C541" s="1" t="s">
        <v>200</v>
      </c>
      <c r="D541" s="53">
        <v>145000</v>
      </c>
      <c r="E541" s="1" t="s">
        <v>13</v>
      </c>
      <c r="F541" s="1" t="s">
        <v>10</v>
      </c>
      <c r="G541" s="123" t="s">
        <v>196</v>
      </c>
      <c r="H541" s="56" t="s">
        <v>12</v>
      </c>
      <c r="I541" s="1" t="s">
        <v>30</v>
      </c>
    </row>
    <row r="542" spans="1:9" x14ac:dyDescent="0.25">
      <c r="A542" s="1" t="s">
        <v>128</v>
      </c>
      <c r="B542" s="50" t="s">
        <v>118</v>
      </c>
      <c r="C542" s="1" t="s">
        <v>705</v>
      </c>
      <c r="D542" s="53">
        <v>300000</v>
      </c>
      <c r="E542" s="1" t="s">
        <v>21</v>
      </c>
      <c r="F542" s="1" t="s">
        <v>16</v>
      </c>
      <c r="G542" s="123" t="s">
        <v>196</v>
      </c>
      <c r="H542" s="56" t="s">
        <v>19</v>
      </c>
      <c r="I542" s="1" t="s">
        <v>30</v>
      </c>
    </row>
    <row r="543" spans="1:9" x14ac:dyDescent="0.25">
      <c r="A543" s="1" t="s">
        <v>128</v>
      </c>
      <c r="B543" s="50" t="s">
        <v>161</v>
      </c>
      <c r="C543" s="1" t="s">
        <v>711</v>
      </c>
      <c r="D543" s="53">
        <v>76400</v>
      </c>
      <c r="E543" s="1" t="s">
        <v>21</v>
      </c>
      <c r="F543" s="1" t="s">
        <v>16</v>
      </c>
      <c r="G543" s="123" t="s">
        <v>196</v>
      </c>
      <c r="H543" s="56" t="s">
        <v>19</v>
      </c>
      <c r="I543" s="1" t="s">
        <v>30</v>
      </c>
    </row>
    <row r="544" spans="1:9" x14ac:dyDescent="0.25">
      <c r="A544" s="1" t="s">
        <v>128</v>
      </c>
      <c r="B544" s="50" t="s">
        <v>118</v>
      </c>
      <c r="C544" s="1" t="s">
        <v>712</v>
      </c>
      <c r="D544" s="53">
        <v>184000</v>
      </c>
      <c r="E544" s="1" t="s">
        <v>9</v>
      </c>
      <c r="F544" s="1" t="s">
        <v>16</v>
      </c>
      <c r="G544" s="123" t="s">
        <v>196</v>
      </c>
      <c r="H544" s="56" t="s">
        <v>19</v>
      </c>
      <c r="I544" s="1" t="s">
        <v>30</v>
      </c>
    </row>
    <row r="545" spans="1:9" x14ac:dyDescent="0.25">
      <c r="A545" s="1" t="s">
        <v>128</v>
      </c>
      <c r="B545" s="50" t="s">
        <v>118</v>
      </c>
      <c r="C545" s="1" t="s">
        <v>712</v>
      </c>
      <c r="D545" s="53">
        <v>37500</v>
      </c>
      <c r="E545" s="1" t="s">
        <v>451</v>
      </c>
      <c r="F545" s="1" t="s">
        <v>16</v>
      </c>
      <c r="G545" s="123" t="s">
        <v>196</v>
      </c>
      <c r="H545" s="56" t="s">
        <v>19</v>
      </c>
      <c r="I545" s="1" t="s">
        <v>30</v>
      </c>
    </row>
    <row r="546" spans="1:9" x14ac:dyDescent="0.25">
      <c r="A546" s="1" t="s">
        <v>128</v>
      </c>
      <c r="B546" s="50" t="s">
        <v>214</v>
      </c>
      <c r="C546" s="1" t="s">
        <v>715</v>
      </c>
      <c r="D546" s="53">
        <v>3000000</v>
      </c>
      <c r="E546" s="1" t="s">
        <v>9</v>
      </c>
      <c r="F546" s="1" t="s">
        <v>16</v>
      </c>
      <c r="G546" s="123" t="s">
        <v>196</v>
      </c>
      <c r="H546" s="56" t="s">
        <v>81</v>
      </c>
      <c r="I546" s="1" t="s">
        <v>14</v>
      </c>
    </row>
    <row r="547" spans="1:9" x14ac:dyDescent="0.25">
      <c r="A547" s="1" t="s">
        <v>128</v>
      </c>
      <c r="B547" s="50" t="s">
        <v>14</v>
      </c>
      <c r="C547" s="1" t="s">
        <v>218</v>
      </c>
      <c r="D547" s="53">
        <v>200000</v>
      </c>
      <c r="E547" s="1" t="s">
        <v>13</v>
      </c>
      <c r="F547" s="1" t="s">
        <v>10</v>
      </c>
      <c r="G547" s="123" t="s">
        <v>196</v>
      </c>
      <c r="H547" s="56" t="s">
        <v>12</v>
      </c>
      <c r="I547" s="1" t="s">
        <v>14</v>
      </c>
    </row>
    <row r="548" spans="1:9" x14ac:dyDescent="0.25">
      <c r="A548" s="1" t="s">
        <v>128</v>
      </c>
      <c r="B548" s="50" t="s">
        <v>32</v>
      </c>
      <c r="C548" s="1" t="s">
        <v>716</v>
      </c>
      <c r="D548" s="53">
        <v>765000</v>
      </c>
      <c r="E548" s="1" t="s">
        <v>9</v>
      </c>
      <c r="F548" s="1" t="s">
        <v>16</v>
      </c>
      <c r="G548" s="123" t="s">
        <v>196</v>
      </c>
      <c r="H548" s="56" t="s">
        <v>12</v>
      </c>
      <c r="I548" s="1" t="s">
        <v>14</v>
      </c>
    </row>
    <row r="549" spans="1:9" x14ac:dyDescent="0.25">
      <c r="A549" s="1" t="s">
        <v>128</v>
      </c>
      <c r="B549" s="50" t="s">
        <v>618</v>
      </c>
      <c r="C549" s="1" t="s">
        <v>710</v>
      </c>
      <c r="D549" s="53">
        <v>300000</v>
      </c>
      <c r="E549" s="1" t="s">
        <v>9</v>
      </c>
      <c r="F549" s="1" t="s">
        <v>16</v>
      </c>
      <c r="G549" s="123" t="s">
        <v>196</v>
      </c>
      <c r="H549" s="56" t="s">
        <v>19</v>
      </c>
      <c r="I549" s="1" t="s">
        <v>14</v>
      </c>
    </row>
    <row r="550" spans="1:9" x14ac:dyDescent="0.25">
      <c r="A550" s="1" t="s">
        <v>128</v>
      </c>
      <c r="B550" s="50" t="s">
        <v>131</v>
      </c>
      <c r="C550" s="1" t="s">
        <v>720</v>
      </c>
      <c r="D550" s="53">
        <v>369738</v>
      </c>
      <c r="E550" s="1" t="s">
        <v>9</v>
      </c>
      <c r="F550" s="1" t="s">
        <v>10</v>
      </c>
      <c r="G550" s="123" t="s">
        <v>196</v>
      </c>
      <c r="H550" s="56" t="s">
        <v>12</v>
      </c>
      <c r="I550" s="1" t="s">
        <v>131</v>
      </c>
    </row>
    <row r="551" spans="1:9" x14ac:dyDescent="0.25">
      <c r="A551" s="1" t="s">
        <v>128</v>
      </c>
      <c r="B551" s="50" t="s">
        <v>161</v>
      </c>
      <c r="C551" s="1" t="s">
        <v>721</v>
      </c>
      <c r="D551" s="53">
        <v>468000</v>
      </c>
      <c r="E551" s="1" t="s">
        <v>9</v>
      </c>
      <c r="F551" s="1" t="s">
        <v>16</v>
      </c>
      <c r="G551" s="123" t="s">
        <v>209</v>
      </c>
      <c r="H551" s="56" t="s">
        <v>12</v>
      </c>
      <c r="I551" s="1" t="s">
        <v>30</v>
      </c>
    </row>
    <row r="552" spans="1:9" x14ac:dyDescent="0.25">
      <c r="A552" s="1" t="s">
        <v>128</v>
      </c>
      <c r="B552" s="50" t="s">
        <v>358</v>
      </c>
      <c r="C552" s="1" t="s">
        <v>706</v>
      </c>
      <c r="D552" s="53">
        <v>285000</v>
      </c>
      <c r="E552" s="1" t="s">
        <v>9</v>
      </c>
      <c r="F552" s="1" t="s">
        <v>16</v>
      </c>
      <c r="G552" s="123" t="s">
        <v>203</v>
      </c>
      <c r="H552" s="56" t="s">
        <v>12</v>
      </c>
      <c r="I552" s="1" t="s">
        <v>30</v>
      </c>
    </row>
    <row r="553" spans="1:9" x14ac:dyDescent="0.25">
      <c r="A553" s="1" t="s">
        <v>128</v>
      </c>
      <c r="B553" s="50" t="s">
        <v>60</v>
      </c>
      <c r="C553" s="1" t="s">
        <v>722</v>
      </c>
      <c r="D553" s="53">
        <v>256000</v>
      </c>
      <c r="E553" s="1" t="s">
        <v>9</v>
      </c>
      <c r="F553" s="1" t="s">
        <v>16</v>
      </c>
      <c r="G553" s="123" t="s">
        <v>196</v>
      </c>
      <c r="H553" s="56" t="s">
        <v>19</v>
      </c>
      <c r="I553" s="1" t="s">
        <v>14</v>
      </c>
    </row>
    <row r="554" spans="1:9" x14ac:dyDescent="0.25">
      <c r="A554" s="1" t="s">
        <v>128</v>
      </c>
      <c r="B554" s="50" t="s">
        <v>131</v>
      </c>
      <c r="C554" s="1" t="s">
        <v>723</v>
      </c>
      <c r="D554" s="53">
        <v>700000</v>
      </c>
      <c r="E554" s="1" t="s">
        <v>9</v>
      </c>
      <c r="F554" s="1" t="s">
        <v>10</v>
      </c>
      <c r="G554" s="123" t="s">
        <v>203</v>
      </c>
      <c r="H554" s="56" t="s">
        <v>12</v>
      </c>
      <c r="I554" s="1" t="s">
        <v>131</v>
      </c>
    </row>
    <row r="555" spans="1:9" x14ac:dyDescent="0.25">
      <c r="A555" s="1" t="s">
        <v>128</v>
      </c>
      <c r="B555" s="50" t="s">
        <v>553</v>
      </c>
      <c r="C555" s="1" t="s">
        <v>724</v>
      </c>
      <c r="D555" s="53">
        <v>225000</v>
      </c>
      <c r="E555" s="1" t="s">
        <v>9</v>
      </c>
      <c r="F555" s="1" t="s">
        <v>16</v>
      </c>
      <c r="G555" s="123" t="s">
        <v>426</v>
      </c>
      <c r="H555" s="56" t="s">
        <v>81</v>
      </c>
      <c r="I555" s="1" t="s">
        <v>30</v>
      </c>
    </row>
    <row r="556" spans="1:9" x14ac:dyDescent="0.25">
      <c r="A556" s="1" t="s">
        <v>128</v>
      </c>
      <c r="B556" s="50" t="s">
        <v>161</v>
      </c>
      <c r="C556" s="1" t="s">
        <v>725</v>
      </c>
      <c r="D556" s="53">
        <v>130000</v>
      </c>
      <c r="E556" s="1" t="s">
        <v>9</v>
      </c>
      <c r="F556" s="1" t="s">
        <v>16</v>
      </c>
      <c r="G556" s="123" t="s">
        <v>196</v>
      </c>
      <c r="H556" s="56" t="s">
        <v>12</v>
      </c>
      <c r="I556" s="1" t="s">
        <v>30</v>
      </c>
    </row>
    <row r="557" spans="1:9" x14ac:dyDescent="0.25">
      <c r="A557" s="1" t="s">
        <v>128</v>
      </c>
      <c r="B557" s="50" t="s">
        <v>554</v>
      </c>
      <c r="C557" s="1" t="s">
        <v>714</v>
      </c>
      <c r="D557" s="53">
        <v>250000</v>
      </c>
      <c r="E557" s="1" t="s">
        <v>9</v>
      </c>
      <c r="F557" s="1" t="s">
        <v>16</v>
      </c>
      <c r="G557" s="123" t="s">
        <v>196</v>
      </c>
      <c r="H557" s="56" t="s">
        <v>81</v>
      </c>
      <c r="I557" s="1" t="s">
        <v>30</v>
      </c>
    </row>
    <row r="558" spans="1:9" x14ac:dyDescent="0.25">
      <c r="A558" s="1" t="s">
        <v>128</v>
      </c>
      <c r="B558" s="50" t="s">
        <v>14</v>
      </c>
      <c r="C558" s="1" t="s">
        <v>384</v>
      </c>
      <c r="D558" s="53">
        <v>357667</v>
      </c>
      <c r="E558" s="1" t="s">
        <v>9</v>
      </c>
      <c r="F558" s="1" t="s">
        <v>10</v>
      </c>
      <c r="G558" s="123" t="s">
        <v>196</v>
      </c>
      <c r="H558" s="56" t="s">
        <v>12</v>
      </c>
      <c r="I558" s="1" t="s">
        <v>14</v>
      </c>
    </row>
    <row r="559" spans="1:9" x14ac:dyDescent="0.25">
      <c r="A559" s="1" t="s">
        <v>128</v>
      </c>
      <c r="B559" s="50" t="s">
        <v>297</v>
      </c>
      <c r="C559" s="1" t="s">
        <v>713</v>
      </c>
      <c r="D559" s="53">
        <v>230000</v>
      </c>
      <c r="E559" s="1" t="s">
        <v>9</v>
      </c>
      <c r="F559" s="1" t="s">
        <v>16</v>
      </c>
      <c r="G559" s="123" t="s">
        <v>196</v>
      </c>
      <c r="H559" s="56" t="s">
        <v>81</v>
      </c>
      <c r="I559" s="1" t="s">
        <v>30</v>
      </c>
    </row>
    <row r="560" spans="1:9" x14ac:dyDescent="0.25">
      <c r="A560" s="1" t="s">
        <v>128</v>
      </c>
      <c r="B560" s="50" t="s">
        <v>208</v>
      </c>
      <c r="C560" s="1" t="s">
        <v>508</v>
      </c>
      <c r="D560" s="53">
        <v>103000</v>
      </c>
      <c r="E560" s="1" t="s">
        <v>21</v>
      </c>
      <c r="F560" s="1" t="s">
        <v>10</v>
      </c>
      <c r="G560" s="123" t="s">
        <v>196</v>
      </c>
      <c r="H560" s="56" t="s">
        <v>12</v>
      </c>
      <c r="I560" s="1" t="s">
        <v>14</v>
      </c>
    </row>
    <row r="561" spans="1:9" x14ac:dyDescent="0.25">
      <c r="A561" s="1" t="s">
        <v>128</v>
      </c>
      <c r="B561" s="50" t="s">
        <v>67</v>
      </c>
      <c r="C561" s="1" t="s">
        <v>708</v>
      </c>
      <c r="D561" s="53">
        <v>200000</v>
      </c>
      <c r="E561" s="1" t="s">
        <v>9</v>
      </c>
      <c r="F561" s="1" t="s">
        <v>16</v>
      </c>
      <c r="G561" s="123" t="s">
        <v>203</v>
      </c>
      <c r="H561" s="56" t="s">
        <v>81</v>
      </c>
      <c r="I561" s="1" t="s">
        <v>30</v>
      </c>
    </row>
    <row r="562" spans="1:9" x14ac:dyDescent="0.25">
      <c r="A562" s="1" t="s">
        <v>128</v>
      </c>
      <c r="B562" s="50" t="s">
        <v>161</v>
      </c>
      <c r="C562" s="1" t="s">
        <v>718</v>
      </c>
      <c r="D562" s="53">
        <v>250000</v>
      </c>
      <c r="E562" s="1" t="s">
        <v>9</v>
      </c>
      <c r="F562" s="1" t="s">
        <v>16</v>
      </c>
      <c r="G562" s="123" t="s">
        <v>203</v>
      </c>
      <c r="H562" s="56" t="s">
        <v>81</v>
      </c>
      <c r="I562" s="1" t="s">
        <v>30</v>
      </c>
    </row>
    <row r="563" spans="1:9" x14ac:dyDescent="0.25">
      <c r="A563" s="1" t="s">
        <v>128</v>
      </c>
      <c r="B563" s="50" t="s">
        <v>208</v>
      </c>
      <c r="C563" s="1" t="s">
        <v>707</v>
      </c>
      <c r="D563" s="53">
        <v>350000</v>
      </c>
      <c r="E563" s="1" t="s">
        <v>9</v>
      </c>
      <c r="F563" s="1" t="s">
        <v>16</v>
      </c>
      <c r="G563" s="123" t="s">
        <v>203</v>
      </c>
      <c r="H563" s="56" t="s">
        <v>19</v>
      </c>
      <c r="I563" s="1" t="s">
        <v>14</v>
      </c>
    </row>
    <row r="564" spans="1:9" x14ac:dyDescent="0.25">
      <c r="A564" s="1" t="s">
        <v>128</v>
      </c>
      <c r="B564" s="50" t="s">
        <v>131</v>
      </c>
      <c r="C564" s="1" t="s">
        <v>730</v>
      </c>
      <c r="D564" s="53">
        <v>170000</v>
      </c>
      <c r="E564" s="1" t="s">
        <v>13</v>
      </c>
      <c r="F564" s="1" t="s">
        <v>10</v>
      </c>
      <c r="G564" s="123" t="s">
        <v>196</v>
      </c>
      <c r="H564" s="56" t="s">
        <v>12</v>
      </c>
      <c r="I564" s="1" t="s">
        <v>131</v>
      </c>
    </row>
    <row r="565" spans="1:9" x14ac:dyDescent="0.25">
      <c r="A565" s="1" t="s">
        <v>128</v>
      </c>
      <c r="B565" s="50" t="s">
        <v>14</v>
      </c>
      <c r="C565" s="1" t="s">
        <v>586</v>
      </c>
      <c r="D565" s="53">
        <v>20000</v>
      </c>
      <c r="E565" s="1" t="s">
        <v>13</v>
      </c>
      <c r="F565" s="1" t="s">
        <v>10</v>
      </c>
      <c r="G565" s="123" t="s">
        <v>198</v>
      </c>
      <c r="H565" s="56" t="s">
        <v>12</v>
      </c>
      <c r="I565" s="1" t="s">
        <v>14</v>
      </c>
    </row>
    <row r="566" spans="1:9" x14ac:dyDescent="0.25">
      <c r="A566" s="1" t="s">
        <v>128</v>
      </c>
      <c r="B566" s="50" t="s">
        <v>129</v>
      </c>
      <c r="C566" s="1" t="s">
        <v>728</v>
      </c>
      <c r="D566" s="53">
        <v>56200</v>
      </c>
      <c r="E566" s="1" t="s">
        <v>21</v>
      </c>
      <c r="F566" s="1" t="s">
        <v>10</v>
      </c>
      <c r="G566" s="123" t="s">
        <v>196</v>
      </c>
      <c r="H566" s="56" t="s">
        <v>12</v>
      </c>
      <c r="I566" s="1" t="s">
        <v>14</v>
      </c>
    </row>
    <row r="567" spans="1:9" x14ac:dyDescent="0.25">
      <c r="A567" s="1" t="s">
        <v>128</v>
      </c>
      <c r="B567" s="50" t="s">
        <v>297</v>
      </c>
      <c r="C567" s="1" t="s">
        <v>729</v>
      </c>
      <c r="D567" s="53">
        <v>300000</v>
      </c>
      <c r="E567" s="1" t="s">
        <v>9</v>
      </c>
      <c r="F567" s="1" t="s">
        <v>16</v>
      </c>
      <c r="G567" s="123" t="s">
        <v>196</v>
      </c>
      <c r="H567" s="56" t="s">
        <v>81</v>
      </c>
      <c r="I567" s="1" t="s">
        <v>30</v>
      </c>
    </row>
    <row r="568" spans="1:9" x14ac:dyDescent="0.25">
      <c r="A568" s="1" t="s">
        <v>128</v>
      </c>
      <c r="B568" s="50" t="s">
        <v>618</v>
      </c>
      <c r="C568" s="1" t="s">
        <v>734</v>
      </c>
      <c r="D568" s="53">
        <v>600000</v>
      </c>
      <c r="E568" s="1" t="s">
        <v>9</v>
      </c>
      <c r="F568" s="1" t="s">
        <v>16</v>
      </c>
      <c r="G568" s="123" t="s">
        <v>196</v>
      </c>
      <c r="H568" s="56" t="s">
        <v>12</v>
      </c>
      <c r="I568" s="1" t="s">
        <v>14</v>
      </c>
    </row>
    <row r="569" spans="1:9" x14ac:dyDescent="0.25">
      <c r="A569" s="1" t="s">
        <v>128</v>
      </c>
      <c r="B569" s="50" t="s">
        <v>73</v>
      </c>
      <c r="C569" s="1" t="s">
        <v>726</v>
      </c>
      <c r="D569" s="53">
        <v>300000</v>
      </c>
      <c r="E569" s="1" t="s">
        <v>9</v>
      </c>
      <c r="F569" s="1" t="s">
        <v>16</v>
      </c>
      <c r="G569" s="123" t="s">
        <v>196</v>
      </c>
      <c r="H569" s="56" t="s">
        <v>19</v>
      </c>
      <c r="I569" s="1" t="s">
        <v>30</v>
      </c>
    </row>
    <row r="570" spans="1:9" x14ac:dyDescent="0.25">
      <c r="A570" s="1" t="s">
        <v>128</v>
      </c>
      <c r="B570" s="50" t="s">
        <v>60</v>
      </c>
      <c r="C570" s="1" t="s">
        <v>330</v>
      </c>
      <c r="D570" s="53">
        <v>79600</v>
      </c>
      <c r="E570" s="1" t="s">
        <v>21</v>
      </c>
      <c r="F570" s="1" t="s">
        <v>10</v>
      </c>
      <c r="G570" s="123" t="s">
        <v>196</v>
      </c>
      <c r="H570" s="56" t="s">
        <v>12</v>
      </c>
      <c r="I570" s="1" t="s">
        <v>14</v>
      </c>
    </row>
    <row r="571" spans="1:9" x14ac:dyDescent="0.25">
      <c r="A571" s="1" t="s">
        <v>128</v>
      </c>
      <c r="B571" s="50" t="s">
        <v>118</v>
      </c>
      <c r="C571" s="1" t="s">
        <v>731</v>
      </c>
      <c r="D571" s="53">
        <v>340000</v>
      </c>
      <c r="E571" s="1" t="s">
        <v>9</v>
      </c>
      <c r="F571" s="1" t="s">
        <v>16</v>
      </c>
      <c r="G571" s="123" t="s">
        <v>203</v>
      </c>
      <c r="H571" s="56" t="s">
        <v>19</v>
      </c>
      <c r="I571" s="1" t="s">
        <v>30</v>
      </c>
    </row>
    <row r="572" spans="1:9" x14ac:dyDescent="0.25">
      <c r="A572" s="1" t="s">
        <v>128</v>
      </c>
      <c r="B572" s="50" t="s">
        <v>30</v>
      </c>
      <c r="C572" s="1" t="s">
        <v>285</v>
      </c>
      <c r="D572" s="53">
        <v>2000000</v>
      </c>
      <c r="E572" s="1" t="s">
        <v>13</v>
      </c>
      <c r="F572" s="1" t="s">
        <v>10</v>
      </c>
      <c r="G572" s="123" t="s">
        <v>198</v>
      </c>
      <c r="H572" s="56" t="s">
        <v>12</v>
      </c>
      <c r="I572" s="1" t="s">
        <v>30</v>
      </c>
    </row>
    <row r="573" spans="1:9" x14ac:dyDescent="0.25">
      <c r="A573" s="1" t="s">
        <v>128</v>
      </c>
      <c r="B573" s="50" t="s">
        <v>131</v>
      </c>
      <c r="C573" s="1" t="s">
        <v>678</v>
      </c>
      <c r="D573" s="53">
        <v>70000</v>
      </c>
      <c r="E573" s="1" t="s">
        <v>679</v>
      </c>
      <c r="F573" s="1" t="s">
        <v>10</v>
      </c>
      <c r="G573" s="123" t="s">
        <v>196</v>
      </c>
      <c r="H573" s="56" t="s">
        <v>12</v>
      </c>
      <c r="I573" s="1" t="s">
        <v>131</v>
      </c>
    </row>
    <row r="574" spans="1:9" x14ac:dyDescent="0.25">
      <c r="A574" s="1" t="s">
        <v>128</v>
      </c>
      <c r="B574" s="50" t="s">
        <v>73</v>
      </c>
      <c r="C574" s="1" t="s">
        <v>717</v>
      </c>
      <c r="D574" s="53">
        <v>355375</v>
      </c>
      <c r="E574" s="1" t="s">
        <v>9</v>
      </c>
      <c r="F574" s="1" t="s">
        <v>16</v>
      </c>
      <c r="G574" s="123" t="s">
        <v>196</v>
      </c>
      <c r="H574" s="56" t="s">
        <v>132</v>
      </c>
      <c r="I574" s="1" t="s">
        <v>30</v>
      </c>
    </row>
    <row r="575" spans="1:9" x14ac:dyDescent="0.25">
      <c r="A575" s="1" t="s">
        <v>128</v>
      </c>
      <c r="B575" s="50" t="s">
        <v>14</v>
      </c>
      <c r="C575" s="1" t="s">
        <v>373</v>
      </c>
      <c r="D575" s="53">
        <v>150000</v>
      </c>
      <c r="E575" s="1" t="s">
        <v>13</v>
      </c>
      <c r="F575" s="1" t="s">
        <v>10</v>
      </c>
      <c r="G575" s="123" t="s">
        <v>196</v>
      </c>
      <c r="H575" s="56" t="s">
        <v>12</v>
      </c>
      <c r="I575" s="1" t="s">
        <v>14</v>
      </c>
    </row>
    <row r="576" spans="1:9" x14ac:dyDescent="0.25">
      <c r="A576" s="1" t="s">
        <v>128</v>
      </c>
      <c r="B576" s="50" t="s">
        <v>358</v>
      </c>
      <c r="C576" s="1" t="s">
        <v>719</v>
      </c>
      <c r="D576" s="53">
        <v>123000</v>
      </c>
      <c r="E576" s="1" t="s">
        <v>9</v>
      </c>
      <c r="F576" s="1" t="s">
        <v>16</v>
      </c>
      <c r="G576" s="123" t="s">
        <v>196</v>
      </c>
      <c r="H576" s="56" t="s">
        <v>19</v>
      </c>
      <c r="I576" s="1" t="s">
        <v>30</v>
      </c>
    </row>
    <row r="577" spans="1:11" x14ac:dyDescent="0.25">
      <c r="A577" s="1" t="s">
        <v>128</v>
      </c>
      <c r="B577" s="50" t="s">
        <v>358</v>
      </c>
      <c r="C577" s="1" t="s">
        <v>732</v>
      </c>
      <c r="D577" s="53">
        <v>492000</v>
      </c>
      <c r="E577" s="1" t="s">
        <v>9</v>
      </c>
      <c r="F577" s="1" t="s">
        <v>16</v>
      </c>
      <c r="G577" s="123" t="s">
        <v>196</v>
      </c>
      <c r="H577" s="56" t="s">
        <v>81</v>
      </c>
      <c r="I577" s="1" t="s">
        <v>30</v>
      </c>
    </row>
    <row r="578" spans="1:11" x14ac:dyDescent="0.25">
      <c r="A578" s="1" t="s">
        <v>128</v>
      </c>
      <c r="B578" s="50" t="s">
        <v>213</v>
      </c>
      <c r="C578" s="1" t="s">
        <v>733</v>
      </c>
      <c r="D578" s="53">
        <v>600000</v>
      </c>
      <c r="E578" s="1" t="s">
        <v>9</v>
      </c>
      <c r="F578" s="1" t="s">
        <v>16</v>
      </c>
      <c r="G578" s="123" t="s">
        <v>207</v>
      </c>
      <c r="H578" s="56" t="s">
        <v>19</v>
      </c>
      <c r="I578" s="1" t="s">
        <v>14</v>
      </c>
    </row>
    <row r="579" spans="1:11" x14ac:dyDescent="0.25">
      <c r="A579" s="1" t="s">
        <v>128</v>
      </c>
      <c r="B579" s="50" t="s">
        <v>213</v>
      </c>
      <c r="C579" s="1" t="s">
        <v>733</v>
      </c>
      <c r="D579" s="53">
        <v>0</v>
      </c>
      <c r="E579" s="1" t="s">
        <v>451</v>
      </c>
      <c r="F579" s="1" t="s">
        <v>16</v>
      </c>
      <c r="G579" s="123" t="s">
        <v>207</v>
      </c>
      <c r="H579" s="56" t="s">
        <v>19</v>
      </c>
      <c r="I579" s="1" t="s">
        <v>14</v>
      </c>
    </row>
    <row r="580" spans="1:11" x14ac:dyDescent="0.25">
      <c r="A580" s="1" t="s">
        <v>128</v>
      </c>
      <c r="B580" s="50" t="s">
        <v>619</v>
      </c>
      <c r="C580" s="1" t="s">
        <v>727</v>
      </c>
      <c r="D580" s="53">
        <v>175000</v>
      </c>
      <c r="E580" s="1" t="s">
        <v>9</v>
      </c>
      <c r="F580" s="1" t="s">
        <v>16</v>
      </c>
      <c r="G580" s="123" t="s">
        <v>196</v>
      </c>
      <c r="H580" s="56" t="s">
        <v>19</v>
      </c>
      <c r="I580" s="1" t="s">
        <v>30</v>
      </c>
    </row>
    <row r="581" spans="1:11" x14ac:dyDescent="0.25">
      <c r="A581" s="1" t="s">
        <v>128</v>
      </c>
      <c r="B581" s="50" t="s">
        <v>619</v>
      </c>
      <c r="C581" s="1" t="s">
        <v>727</v>
      </c>
      <c r="D581" s="53">
        <v>50000</v>
      </c>
      <c r="E581" s="1" t="s">
        <v>451</v>
      </c>
      <c r="F581" s="1" t="s">
        <v>16</v>
      </c>
      <c r="G581" s="123" t="s">
        <v>196</v>
      </c>
      <c r="H581" s="56" t="s">
        <v>19</v>
      </c>
      <c r="I581" s="1" t="s">
        <v>30</v>
      </c>
    </row>
    <row r="582" spans="1:11" x14ac:dyDescent="0.25">
      <c r="A582" s="1" t="s">
        <v>128</v>
      </c>
      <c r="B582" s="50" t="s">
        <v>131</v>
      </c>
      <c r="C582" s="1" t="s">
        <v>597</v>
      </c>
      <c r="D582" s="53">
        <v>150000</v>
      </c>
      <c r="E582" s="1" t="s">
        <v>13</v>
      </c>
      <c r="F582" s="1" t="s">
        <v>10</v>
      </c>
      <c r="G582" s="123" t="s">
        <v>196</v>
      </c>
      <c r="H582" s="56" t="s">
        <v>12</v>
      </c>
      <c r="I582" s="1" t="s">
        <v>131</v>
      </c>
    </row>
    <row r="583" spans="1:11" x14ac:dyDescent="0.25">
      <c r="A583" s="1" t="s">
        <v>128</v>
      </c>
      <c r="B583" s="50" t="s">
        <v>131</v>
      </c>
      <c r="C583" s="1" t="s">
        <v>735</v>
      </c>
      <c r="D583" s="53">
        <v>232193</v>
      </c>
      <c r="E583" s="1" t="s">
        <v>13</v>
      </c>
      <c r="F583" s="1" t="s">
        <v>10</v>
      </c>
      <c r="G583" s="123" t="s">
        <v>196</v>
      </c>
      <c r="H583" s="56" t="s">
        <v>12</v>
      </c>
      <c r="I583" s="1" t="s">
        <v>131</v>
      </c>
      <c r="K583" s="1">
        <f>SUMIFS(D:D,A:A,$A$583)</f>
        <v>30324561</v>
      </c>
    </row>
    <row r="584" spans="1:11" x14ac:dyDescent="0.25">
      <c r="A584" s="1" t="s">
        <v>128</v>
      </c>
      <c r="B584" s="50" t="s">
        <v>213</v>
      </c>
      <c r="C584" s="1" t="s">
        <v>736</v>
      </c>
      <c r="D584" s="53">
        <v>52500</v>
      </c>
      <c r="E584" s="1" t="s">
        <v>451</v>
      </c>
      <c r="F584" s="1" t="s">
        <v>16</v>
      </c>
      <c r="G584" s="123" t="s">
        <v>196</v>
      </c>
      <c r="H584" s="56" t="s">
        <v>19</v>
      </c>
      <c r="I584" s="1" t="s">
        <v>14</v>
      </c>
    </row>
    <row r="585" spans="1:11" x14ac:dyDescent="0.25">
      <c r="A585" s="1" t="s">
        <v>128</v>
      </c>
      <c r="B585" s="50" t="s">
        <v>619</v>
      </c>
      <c r="C585" s="1" t="s">
        <v>737</v>
      </c>
      <c r="D585" s="53">
        <v>308000</v>
      </c>
      <c r="E585" s="1" t="s">
        <v>9</v>
      </c>
      <c r="F585" s="1" t="s">
        <v>16</v>
      </c>
      <c r="G585" s="123" t="s">
        <v>196</v>
      </c>
      <c r="H585" s="56" t="s">
        <v>19</v>
      </c>
      <c r="I585" s="1" t="s">
        <v>30</v>
      </c>
    </row>
    <row r="586" spans="1:11" x14ac:dyDescent="0.25">
      <c r="A586" s="1" t="s">
        <v>128</v>
      </c>
      <c r="B586" s="50" t="s">
        <v>619</v>
      </c>
      <c r="C586" s="1" t="s">
        <v>738</v>
      </c>
      <c r="D586" s="53">
        <v>30000</v>
      </c>
      <c r="E586" s="1" t="s">
        <v>21</v>
      </c>
      <c r="F586" s="1" t="s">
        <v>16</v>
      </c>
      <c r="G586" s="123" t="s">
        <v>196</v>
      </c>
      <c r="H586" s="56" t="s">
        <v>19</v>
      </c>
      <c r="I586" s="1" t="s">
        <v>30</v>
      </c>
    </row>
    <row r="587" spans="1:11" x14ac:dyDescent="0.25">
      <c r="A587" s="1" t="s">
        <v>128</v>
      </c>
      <c r="B587" s="50" t="s">
        <v>297</v>
      </c>
      <c r="C587" s="1" t="s">
        <v>739</v>
      </c>
      <c r="D587" s="53">
        <v>415000</v>
      </c>
      <c r="E587" s="1" t="s">
        <v>9</v>
      </c>
      <c r="F587" s="1" t="s">
        <v>16</v>
      </c>
      <c r="G587" s="123" t="s">
        <v>196</v>
      </c>
      <c r="H587" s="56" t="s">
        <v>18</v>
      </c>
      <c r="I587" s="1" t="s">
        <v>30</v>
      </c>
    </row>
    <row r="588" spans="1:11" x14ac:dyDescent="0.25">
      <c r="A588" s="1" t="s">
        <v>128</v>
      </c>
      <c r="B588" s="50" t="s">
        <v>297</v>
      </c>
      <c r="C588" s="1" t="s">
        <v>739</v>
      </c>
      <c r="D588" s="53">
        <v>46600</v>
      </c>
      <c r="E588" s="1" t="s">
        <v>451</v>
      </c>
      <c r="F588" s="1" t="s">
        <v>16</v>
      </c>
      <c r="G588" s="123" t="s">
        <v>196</v>
      </c>
      <c r="H588" s="56" t="s">
        <v>18</v>
      </c>
      <c r="I588" s="1" t="s">
        <v>30</v>
      </c>
    </row>
    <row r="589" spans="1:11" x14ac:dyDescent="0.25">
      <c r="A589" s="1" t="s">
        <v>128</v>
      </c>
      <c r="B589" s="50" t="s">
        <v>358</v>
      </c>
      <c r="C589" s="1" t="s">
        <v>732</v>
      </c>
      <c r="D589" s="53">
        <v>64635</v>
      </c>
      <c r="E589" s="1" t="s">
        <v>451</v>
      </c>
      <c r="F589" s="1" t="s">
        <v>16</v>
      </c>
      <c r="G589" s="123" t="s">
        <v>198</v>
      </c>
      <c r="H589" s="56" t="s">
        <v>81</v>
      </c>
      <c r="I589" s="1" t="s">
        <v>30</v>
      </c>
    </row>
    <row r="590" spans="1:11" x14ac:dyDescent="0.25">
      <c r="A590" s="1" t="s">
        <v>128</v>
      </c>
      <c r="B590" s="50" t="s">
        <v>208</v>
      </c>
      <c r="C590" s="1" t="s">
        <v>709</v>
      </c>
      <c r="D590" s="53">
        <v>39750</v>
      </c>
      <c r="E590" s="1" t="s">
        <v>451</v>
      </c>
      <c r="F590" s="1" t="s">
        <v>16</v>
      </c>
      <c r="G590" s="123" t="s">
        <v>205</v>
      </c>
      <c r="H590" s="56" t="s">
        <v>18</v>
      </c>
      <c r="I590" s="1" t="s">
        <v>14</v>
      </c>
    </row>
    <row r="591" spans="1:11" x14ac:dyDescent="0.25">
      <c r="A591" s="1" t="s">
        <v>128</v>
      </c>
      <c r="B591" s="50" t="s">
        <v>208</v>
      </c>
      <c r="C591" s="1" t="s">
        <v>709</v>
      </c>
      <c r="D591" s="53">
        <v>170000</v>
      </c>
      <c r="E591" s="1" t="s">
        <v>9</v>
      </c>
      <c r="F591" s="1" t="s">
        <v>16</v>
      </c>
      <c r="G591" s="123" t="s">
        <v>205</v>
      </c>
      <c r="H591" s="56" t="s">
        <v>18</v>
      </c>
      <c r="I591" s="1" t="s">
        <v>14</v>
      </c>
    </row>
    <row r="592" spans="1:11" x14ac:dyDescent="0.25">
      <c r="A592" s="1" t="s">
        <v>128</v>
      </c>
      <c r="B592" s="50" t="s">
        <v>213</v>
      </c>
      <c r="C592" s="1" t="s">
        <v>736</v>
      </c>
      <c r="D592" s="53">
        <v>152000</v>
      </c>
      <c r="E592" s="1" t="s">
        <v>9</v>
      </c>
      <c r="F592" s="1" t="s">
        <v>16</v>
      </c>
      <c r="G592" s="123" t="s">
        <v>196</v>
      </c>
      <c r="H592" s="56" t="s">
        <v>19</v>
      </c>
      <c r="I592" s="1" t="s">
        <v>14</v>
      </c>
    </row>
    <row r="593" spans="1:9" x14ac:dyDescent="0.25">
      <c r="A593" s="1" t="s">
        <v>128</v>
      </c>
      <c r="B593" s="50" t="s">
        <v>130</v>
      </c>
      <c r="C593" s="1" t="s">
        <v>561</v>
      </c>
      <c r="D593" s="53">
        <v>1584000</v>
      </c>
      <c r="E593" s="1" t="s">
        <v>13</v>
      </c>
      <c r="F593" s="1" t="s">
        <v>10</v>
      </c>
      <c r="G593" s="123" t="s">
        <v>198</v>
      </c>
      <c r="H593" s="56" t="s">
        <v>12</v>
      </c>
      <c r="I593" s="1" t="s">
        <v>30</v>
      </c>
    </row>
    <row r="594" spans="1:9" x14ac:dyDescent="0.25">
      <c r="A594" s="1" t="s">
        <v>128</v>
      </c>
      <c r="B594" s="50" t="s">
        <v>619</v>
      </c>
      <c r="C594" s="1" t="s">
        <v>737</v>
      </c>
      <c r="D594" s="53">
        <v>63324</v>
      </c>
      <c r="E594" s="1" t="s">
        <v>451</v>
      </c>
      <c r="F594" s="1" t="s">
        <v>16</v>
      </c>
      <c r="G594" s="123" t="s">
        <v>196</v>
      </c>
      <c r="H594" s="56" t="s">
        <v>19</v>
      </c>
      <c r="I594" s="1" t="s">
        <v>30</v>
      </c>
    </row>
    <row r="595" spans="1:9" x14ac:dyDescent="0.25">
      <c r="A595" s="1" t="s">
        <v>128</v>
      </c>
      <c r="B595" s="50" t="s">
        <v>129</v>
      </c>
      <c r="C595" s="1" t="s">
        <v>740</v>
      </c>
      <c r="D595" s="53">
        <v>187000</v>
      </c>
      <c r="E595" s="1" t="s">
        <v>21</v>
      </c>
      <c r="F595" s="1" t="s">
        <v>10</v>
      </c>
      <c r="G595" s="123" t="s">
        <v>196</v>
      </c>
      <c r="H595" s="56" t="s">
        <v>12</v>
      </c>
      <c r="I595" s="1" t="s">
        <v>14</v>
      </c>
    </row>
    <row r="596" spans="1:9" x14ac:dyDescent="0.25">
      <c r="A596" s="1" t="s">
        <v>128</v>
      </c>
      <c r="B596" s="50" t="s">
        <v>129</v>
      </c>
      <c r="C596" s="1" t="s">
        <v>741</v>
      </c>
      <c r="D596" s="53">
        <v>129500</v>
      </c>
      <c r="E596" s="1" t="s">
        <v>21</v>
      </c>
      <c r="F596" s="1" t="s">
        <v>10</v>
      </c>
      <c r="G596" s="123" t="s">
        <v>196</v>
      </c>
      <c r="H596" s="56" t="s">
        <v>12</v>
      </c>
      <c r="I596" s="1" t="s">
        <v>14</v>
      </c>
    </row>
    <row r="597" spans="1:9" x14ac:dyDescent="0.25">
      <c r="A597" s="1" t="s">
        <v>128</v>
      </c>
      <c r="B597" s="50" t="s">
        <v>161</v>
      </c>
      <c r="C597" s="1" t="s">
        <v>412</v>
      </c>
      <c r="D597" s="53">
        <v>80000</v>
      </c>
      <c r="E597" s="1" t="s">
        <v>13</v>
      </c>
      <c r="F597" s="1" t="s">
        <v>10</v>
      </c>
      <c r="G597" s="123" t="s">
        <v>204</v>
      </c>
      <c r="H597" s="56" t="s">
        <v>12</v>
      </c>
      <c r="I597" s="1" t="s">
        <v>30</v>
      </c>
    </row>
    <row r="598" spans="1:9" x14ac:dyDescent="0.25">
      <c r="A598" s="1" t="s">
        <v>128</v>
      </c>
      <c r="B598" s="50" t="s">
        <v>554</v>
      </c>
      <c r="C598" s="1" t="s">
        <v>742</v>
      </c>
      <c r="D598" s="53">
        <v>114500</v>
      </c>
      <c r="E598" s="1" t="s">
        <v>21</v>
      </c>
      <c r="F598" s="1" t="s">
        <v>16</v>
      </c>
      <c r="G598" s="123" t="s">
        <v>196</v>
      </c>
      <c r="H598" s="56" t="s">
        <v>12</v>
      </c>
      <c r="I598" s="1" t="s">
        <v>30</v>
      </c>
    </row>
    <row r="599" spans="1:9" x14ac:dyDescent="0.25">
      <c r="A599" s="1" t="s">
        <v>137</v>
      </c>
      <c r="B599" s="56" t="s">
        <v>553</v>
      </c>
      <c r="C599" s="1" t="s">
        <v>745</v>
      </c>
      <c r="D599" s="146">
        <v>450000</v>
      </c>
      <c r="E599" s="145" t="s">
        <v>9</v>
      </c>
      <c r="F599" s="53" t="s">
        <v>16</v>
      </c>
      <c r="G599" s="1" t="s">
        <v>198</v>
      </c>
      <c r="H599" s="1" t="s">
        <v>19</v>
      </c>
      <c r="I599" s="1" t="s">
        <v>73</v>
      </c>
    </row>
    <row r="600" spans="1:9" x14ac:dyDescent="0.25">
      <c r="A600" s="1" t="s">
        <v>137</v>
      </c>
      <c r="B600" s="56" t="s">
        <v>67</v>
      </c>
      <c r="C600" s="1" t="s">
        <v>746</v>
      </c>
      <c r="D600" s="146">
        <v>340000</v>
      </c>
      <c r="E600" s="145" t="s">
        <v>9</v>
      </c>
      <c r="F600" s="53" t="s">
        <v>16</v>
      </c>
      <c r="G600" s="1" t="s">
        <v>198</v>
      </c>
      <c r="H600" s="1" t="s">
        <v>81</v>
      </c>
      <c r="I600" s="1" t="s">
        <v>30</v>
      </c>
    </row>
    <row r="601" spans="1:9" x14ac:dyDescent="0.25">
      <c r="A601" s="1" t="s">
        <v>137</v>
      </c>
      <c r="B601" s="50" t="s">
        <v>161</v>
      </c>
      <c r="C601" s="1" t="s">
        <v>747</v>
      </c>
      <c r="D601" s="53">
        <v>300000</v>
      </c>
      <c r="E601" s="1" t="s">
        <v>9</v>
      </c>
      <c r="F601" s="1" t="s">
        <v>16</v>
      </c>
      <c r="G601" s="123" t="s">
        <v>198</v>
      </c>
      <c r="H601" s="56" t="s">
        <v>19</v>
      </c>
      <c r="I601" s="1" t="s">
        <v>30</v>
      </c>
    </row>
    <row r="602" spans="1:9" x14ac:dyDescent="0.25">
      <c r="A602" s="1" t="s">
        <v>137</v>
      </c>
      <c r="B602" s="50" t="s">
        <v>214</v>
      </c>
      <c r="C602" s="1" t="s">
        <v>748</v>
      </c>
      <c r="D602" s="53">
        <v>291000</v>
      </c>
      <c r="E602" s="1" t="s">
        <v>9</v>
      </c>
      <c r="F602" s="1" t="s">
        <v>16</v>
      </c>
      <c r="G602" s="123" t="s">
        <v>196</v>
      </c>
      <c r="H602" s="56" t="s">
        <v>19</v>
      </c>
      <c r="I602" s="1" t="s">
        <v>14</v>
      </c>
    </row>
    <row r="603" spans="1:9" x14ac:dyDescent="0.25">
      <c r="A603" s="1" t="s">
        <v>137</v>
      </c>
      <c r="B603" s="50" t="s">
        <v>214</v>
      </c>
      <c r="C603" s="1" t="s">
        <v>748</v>
      </c>
      <c r="D603" s="53">
        <v>37500</v>
      </c>
      <c r="E603" s="1" t="s">
        <v>451</v>
      </c>
      <c r="F603" s="1" t="s">
        <v>16</v>
      </c>
      <c r="G603" s="123" t="s">
        <v>196</v>
      </c>
      <c r="H603" s="56" t="s">
        <v>19</v>
      </c>
      <c r="I603" s="1" t="s">
        <v>14</v>
      </c>
    </row>
    <row r="604" spans="1:9" x14ac:dyDescent="0.25">
      <c r="A604" s="1" t="s">
        <v>137</v>
      </c>
      <c r="B604" s="50" t="s">
        <v>359</v>
      </c>
      <c r="C604" s="1" t="s">
        <v>749</v>
      </c>
      <c r="D604" s="53">
        <v>500000</v>
      </c>
      <c r="E604" s="1" t="s">
        <v>9</v>
      </c>
      <c r="F604" s="1" t="s">
        <v>16</v>
      </c>
      <c r="G604" s="123" t="s">
        <v>203</v>
      </c>
      <c r="H604" s="56" t="s">
        <v>81</v>
      </c>
      <c r="I604" s="1" t="s">
        <v>73</v>
      </c>
    </row>
    <row r="605" spans="1:9" x14ac:dyDescent="0.25">
      <c r="A605" s="1" t="s">
        <v>137</v>
      </c>
      <c r="B605" s="50" t="s">
        <v>67</v>
      </c>
      <c r="C605" s="1" t="s">
        <v>750</v>
      </c>
      <c r="D605" s="53">
        <v>277000</v>
      </c>
      <c r="E605" s="1" t="s">
        <v>9</v>
      </c>
      <c r="F605" s="1" t="s">
        <v>16</v>
      </c>
      <c r="G605" s="123" t="s">
        <v>198</v>
      </c>
      <c r="H605" s="56" t="s">
        <v>81</v>
      </c>
      <c r="I605" s="1" t="s">
        <v>30</v>
      </c>
    </row>
    <row r="606" spans="1:9" x14ac:dyDescent="0.25">
      <c r="A606" s="1" t="s">
        <v>137</v>
      </c>
      <c r="B606" s="50" t="s">
        <v>553</v>
      </c>
      <c r="C606" s="1" t="s">
        <v>751</v>
      </c>
      <c r="D606" s="53">
        <v>152000</v>
      </c>
      <c r="E606" s="1" t="s">
        <v>9</v>
      </c>
      <c r="F606" s="1" t="s">
        <v>16</v>
      </c>
      <c r="G606" s="123" t="s">
        <v>196</v>
      </c>
      <c r="H606" s="56" t="s">
        <v>19</v>
      </c>
      <c r="I606" s="1" t="s">
        <v>73</v>
      </c>
    </row>
    <row r="607" spans="1:9" x14ac:dyDescent="0.25">
      <c r="A607" s="1" t="s">
        <v>137</v>
      </c>
      <c r="B607" s="50" t="s">
        <v>619</v>
      </c>
      <c r="C607" s="1" t="s">
        <v>757</v>
      </c>
      <c r="D607" s="53">
        <v>308000</v>
      </c>
      <c r="E607" s="1" t="s">
        <v>9</v>
      </c>
      <c r="F607" s="1" t="s">
        <v>16</v>
      </c>
      <c r="G607" s="123" t="s">
        <v>203</v>
      </c>
      <c r="H607" s="56" t="s">
        <v>19</v>
      </c>
      <c r="I607" s="1" t="s">
        <v>14</v>
      </c>
    </row>
    <row r="608" spans="1:9" x14ac:dyDescent="0.25">
      <c r="A608" s="1" t="s">
        <v>137</v>
      </c>
      <c r="B608" s="50" t="s">
        <v>73</v>
      </c>
      <c r="C608" s="1" t="s">
        <v>42</v>
      </c>
      <c r="D608" s="53">
        <v>135000</v>
      </c>
      <c r="E608" s="1" t="s">
        <v>9</v>
      </c>
      <c r="F608" s="1" t="s">
        <v>16</v>
      </c>
      <c r="G608" s="123" t="s">
        <v>196</v>
      </c>
      <c r="H608" s="56" t="s">
        <v>12</v>
      </c>
      <c r="I608" s="1" t="s">
        <v>73</v>
      </c>
    </row>
    <row r="609" spans="1:9" x14ac:dyDescent="0.25">
      <c r="A609" s="1" t="s">
        <v>137</v>
      </c>
      <c r="B609" s="50" t="s">
        <v>14</v>
      </c>
      <c r="C609" s="1" t="s">
        <v>293</v>
      </c>
      <c r="D609" s="53">
        <v>70000</v>
      </c>
      <c r="E609" s="1" t="s">
        <v>13</v>
      </c>
      <c r="F609" s="1" t="s">
        <v>10</v>
      </c>
      <c r="G609" s="123" t="s">
        <v>196</v>
      </c>
      <c r="H609" s="56" t="s">
        <v>12</v>
      </c>
      <c r="I609" s="1" t="s">
        <v>14</v>
      </c>
    </row>
    <row r="610" spans="1:9" x14ac:dyDescent="0.25">
      <c r="A610" s="1" t="s">
        <v>137</v>
      </c>
      <c r="B610" s="50" t="s">
        <v>14</v>
      </c>
      <c r="C610" s="1" t="s">
        <v>758</v>
      </c>
      <c r="D610" s="53">
        <v>200000</v>
      </c>
      <c r="E610" s="1" t="s">
        <v>9</v>
      </c>
      <c r="F610" s="1" t="s">
        <v>16</v>
      </c>
      <c r="G610" s="123" t="s">
        <v>196</v>
      </c>
      <c r="H610" s="56" t="s">
        <v>12</v>
      </c>
      <c r="I610" s="1" t="s">
        <v>14</v>
      </c>
    </row>
    <row r="611" spans="1:9" x14ac:dyDescent="0.25">
      <c r="A611" s="1" t="s">
        <v>137</v>
      </c>
      <c r="B611" s="50" t="s">
        <v>297</v>
      </c>
      <c r="C611" s="1" t="s">
        <v>759</v>
      </c>
      <c r="D611" s="53">
        <v>150000</v>
      </c>
      <c r="E611" s="1" t="s">
        <v>9</v>
      </c>
      <c r="F611" s="1" t="s">
        <v>16</v>
      </c>
      <c r="G611" s="123" t="s">
        <v>196</v>
      </c>
      <c r="H611" s="56" t="s">
        <v>81</v>
      </c>
      <c r="I611" s="1" t="s">
        <v>14</v>
      </c>
    </row>
    <row r="612" spans="1:9" x14ac:dyDescent="0.25">
      <c r="A612" s="1" t="s">
        <v>137</v>
      </c>
      <c r="B612" s="50" t="s">
        <v>208</v>
      </c>
      <c r="C612" s="1" t="s">
        <v>760</v>
      </c>
      <c r="D612" s="53">
        <v>340000</v>
      </c>
      <c r="E612" s="1" t="s">
        <v>9</v>
      </c>
      <c r="F612" s="1" t="s">
        <v>16</v>
      </c>
      <c r="G612" s="123" t="s">
        <v>196</v>
      </c>
      <c r="H612" s="56" t="s">
        <v>18</v>
      </c>
      <c r="I612" s="1" t="s">
        <v>73</v>
      </c>
    </row>
    <row r="613" spans="1:9" x14ac:dyDescent="0.25">
      <c r="A613" s="1" t="s">
        <v>137</v>
      </c>
      <c r="B613" s="50" t="s">
        <v>32</v>
      </c>
      <c r="C613" s="1" t="s">
        <v>761</v>
      </c>
      <c r="D613" s="53">
        <v>41300</v>
      </c>
      <c r="E613" s="1" t="s">
        <v>21</v>
      </c>
      <c r="F613" s="1" t="s">
        <v>16</v>
      </c>
      <c r="G613" s="123" t="s">
        <v>209</v>
      </c>
      <c r="H613" s="56" t="s">
        <v>132</v>
      </c>
      <c r="I613" s="1" t="s">
        <v>14</v>
      </c>
    </row>
    <row r="614" spans="1:9" x14ac:dyDescent="0.25">
      <c r="A614" s="1" t="s">
        <v>137</v>
      </c>
      <c r="B614" s="50" t="s">
        <v>161</v>
      </c>
      <c r="C614" s="1" t="s">
        <v>762</v>
      </c>
      <c r="D614" s="53">
        <v>697700</v>
      </c>
      <c r="E614" s="1" t="s">
        <v>21</v>
      </c>
      <c r="F614" s="1" t="s">
        <v>16</v>
      </c>
      <c r="G614" s="123" t="s">
        <v>196</v>
      </c>
      <c r="H614" s="56" t="s">
        <v>18</v>
      </c>
      <c r="I614" s="1" t="s">
        <v>30</v>
      </c>
    </row>
    <row r="615" spans="1:9" x14ac:dyDescent="0.25">
      <c r="A615" s="1" t="s">
        <v>137</v>
      </c>
      <c r="B615" s="50" t="s">
        <v>358</v>
      </c>
      <c r="C615" s="1" t="s">
        <v>738</v>
      </c>
      <c r="D615" s="53">
        <v>30000</v>
      </c>
      <c r="E615" s="1" t="s">
        <v>21</v>
      </c>
      <c r="F615" s="1" t="s">
        <v>16</v>
      </c>
      <c r="G615" s="123" t="s">
        <v>196</v>
      </c>
      <c r="H615" s="56" t="s">
        <v>81</v>
      </c>
      <c r="I615" s="1" t="s">
        <v>30</v>
      </c>
    </row>
    <row r="616" spans="1:9" x14ac:dyDescent="0.25">
      <c r="A616" s="1" t="s">
        <v>137</v>
      </c>
      <c r="B616" s="50" t="s">
        <v>73</v>
      </c>
      <c r="C616" s="1" t="s">
        <v>763</v>
      </c>
      <c r="D616" s="53">
        <v>168000</v>
      </c>
      <c r="E616" s="1" t="s">
        <v>9</v>
      </c>
      <c r="F616" s="1" t="s">
        <v>16</v>
      </c>
      <c r="G616" s="123" t="s">
        <v>196</v>
      </c>
      <c r="H616" s="56" t="s">
        <v>12</v>
      </c>
      <c r="I616" s="1" t="s">
        <v>73</v>
      </c>
    </row>
    <row r="617" spans="1:9" x14ac:dyDescent="0.25">
      <c r="A617" s="1" t="s">
        <v>137</v>
      </c>
      <c r="B617" s="50" t="s">
        <v>73</v>
      </c>
      <c r="C617" s="1" t="s">
        <v>763</v>
      </c>
      <c r="D617" s="53">
        <v>35198</v>
      </c>
      <c r="E617" s="1" t="s">
        <v>451</v>
      </c>
      <c r="F617" s="1" t="s">
        <v>16</v>
      </c>
      <c r="G617" s="123" t="s">
        <v>196</v>
      </c>
      <c r="H617" s="56" t="s">
        <v>12</v>
      </c>
      <c r="I617" s="1" t="s">
        <v>73</v>
      </c>
    </row>
    <row r="618" spans="1:9" x14ac:dyDescent="0.25">
      <c r="A618" s="1" t="s">
        <v>137</v>
      </c>
      <c r="B618" s="50" t="s">
        <v>129</v>
      </c>
      <c r="C618" s="1" t="s">
        <v>456</v>
      </c>
      <c r="D618" s="53">
        <v>256800</v>
      </c>
      <c r="E618" s="1" t="s">
        <v>21</v>
      </c>
      <c r="F618" s="1" t="s">
        <v>16</v>
      </c>
      <c r="G618" s="123" t="s">
        <v>196</v>
      </c>
      <c r="H618" s="56" t="s">
        <v>12</v>
      </c>
      <c r="I618" s="1" t="s">
        <v>14</v>
      </c>
    </row>
    <row r="619" spans="1:9" x14ac:dyDescent="0.25">
      <c r="A619" s="1" t="s">
        <v>137</v>
      </c>
      <c r="B619" s="50" t="s">
        <v>14</v>
      </c>
      <c r="C619" s="1" t="s">
        <v>764</v>
      </c>
      <c r="D619" s="53">
        <v>1000000</v>
      </c>
      <c r="E619" s="1" t="s">
        <v>65</v>
      </c>
      <c r="F619" s="1" t="s">
        <v>16</v>
      </c>
      <c r="G619" s="123" t="s">
        <v>196</v>
      </c>
      <c r="H619" s="56" t="s">
        <v>12</v>
      </c>
      <c r="I619" s="1" t="s">
        <v>14</v>
      </c>
    </row>
    <row r="620" spans="1:9" x14ac:dyDescent="0.25">
      <c r="A620" s="1" t="s">
        <v>137</v>
      </c>
      <c r="B620" s="50" t="s">
        <v>14</v>
      </c>
      <c r="C620" s="1" t="s">
        <v>588</v>
      </c>
      <c r="D620" s="53">
        <v>250000</v>
      </c>
      <c r="E620" s="1" t="s">
        <v>13</v>
      </c>
      <c r="F620" s="1" t="s">
        <v>10</v>
      </c>
      <c r="G620" s="123" t="s">
        <v>196</v>
      </c>
      <c r="H620" s="56" t="s">
        <v>12</v>
      </c>
      <c r="I620" s="1" t="s">
        <v>14</v>
      </c>
    </row>
    <row r="621" spans="1:9" x14ac:dyDescent="0.25">
      <c r="A621" s="1" t="s">
        <v>137</v>
      </c>
      <c r="B621" s="50" t="s">
        <v>129</v>
      </c>
      <c r="C621" s="1" t="s">
        <v>404</v>
      </c>
      <c r="D621" s="53">
        <v>257400</v>
      </c>
      <c r="E621" s="1" t="s">
        <v>21</v>
      </c>
      <c r="F621" s="1" t="s">
        <v>16</v>
      </c>
      <c r="G621" s="123" t="s">
        <v>196</v>
      </c>
      <c r="H621" s="56" t="s">
        <v>18</v>
      </c>
      <c r="I621" s="1" t="s">
        <v>14</v>
      </c>
    </row>
    <row r="622" spans="1:9" x14ac:dyDescent="0.25">
      <c r="A622" s="1" t="s">
        <v>137</v>
      </c>
      <c r="B622" s="50" t="s">
        <v>554</v>
      </c>
      <c r="C622" s="1" t="s">
        <v>765</v>
      </c>
      <c r="D622" s="53">
        <v>17300</v>
      </c>
      <c r="E622" s="1" t="s">
        <v>21</v>
      </c>
      <c r="F622" s="1" t="s">
        <v>16</v>
      </c>
      <c r="G622" s="123" t="s">
        <v>196</v>
      </c>
      <c r="H622" s="56" t="s">
        <v>12</v>
      </c>
      <c r="I622" s="1" t="s">
        <v>14</v>
      </c>
    </row>
    <row r="623" spans="1:9" x14ac:dyDescent="0.25">
      <c r="A623" s="1" t="s">
        <v>137</v>
      </c>
      <c r="B623" s="50" t="s">
        <v>554</v>
      </c>
      <c r="C623" s="1" t="s">
        <v>755</v>
      </c>
      <c r="D623" s="53">
        <v>745000</v>
      </c>
      <c r="E623" s="1" t="s">
        <v>9</v>
      </c>
      <c r="F623" s="1" t="s">
        <v>16</v>
      </c>
      <c r="G623" s="123" t="s">
        <v>196</v>
      </c>
      <c r="H623" s="56" t="s">
        <v>81</v>
      </c>
      <c r="I623" s="1" t="s">
        <v>73</v>
      </c>
    </row>
    <row r="624" spans="1:9" x14ac:dyDescent="0.25">
      <c r="A624" s="1" t="s">
        <v>137</v>
      </c>
      <c r="B624" s="50" t="s">
        <v>60</v>
      </c>
      <c r="C624" s="1" t="s">
        <v>766</v>
      </c>
      <c r="D624" s="53">
        <v>255000</v>
      </c>
      <c r="E624" s="1" t="s">
        <v>9</v>
      </c>
      <c r="F624" s="1" t="s">
        <v>10</v>
      </c>
      <c r="G624" s="123" t="s">
        <v>196</v>
      </c>
      <c r="H624" s="56" t="s">
        <v>12</v>
      </c>
      <c r="I624" s="1" t="s">
        <v>14</v>
      </c>
    </row>
    <row r="625" spans="1:9" x14ac:dyDescent="0.25">
      <c r="A625" s="1" t="s">
        <v>137</v>
      </c>
      <c r="B625" s="50" t="s">
        <v>30</v>
      </c>
      <c r="C625" s="1" t="s">
        <v>200</v>
      </c>
      <c r="D625" s="53">
        <v>175000</v>
      </c>
      <c r="E625" s="1" t="s">
        <v>13</v>
      </c>
      <c r="F625" s="1" t="s">
        <v>10</v>
      </c>
      <c r="G625" s="123" t="s">
        <v>196</v>
      </c>
      <c r="H625" s="56" t="s">
        <v>12</v>
      </c>
      <c r="I625" s="1" t="s">
        <v>30</v>
      </c>
    </row>
    <row r="626" spans="1:9" x14ac:dyDescent="0.25">
      <c r="A626" s="1" t="s">
        <v>137</v>
      </c>
      <c r="B626" s="50" t="s">
        <v>619</v>
      </c>
      <c r="C626" s="1" t="s">
        <v>767</v>
      </c>
      <c r="D626" s="53">
        <v>59000</v>
      </c>
      <c r="E626" s="1" t="s">
        <v>21</v>
      </c>
      <c r="F626" s="1" t="s">
        <v>16</v>
      </c>
      <c r="G626" s="123" t="s">
        <v>203</v>
      </c>
      <c r="H626" s="56" t="s">
        <v>12</v>
      </c>
      <c r="I626" s="1" t="s">
        <v>14</v>
      </c>
    </row>
    <row r="627" spans="1:9" x14ac:dyDescent="0.25">
      <c r="A627" s="1" t="s">
        <v>137</v>
      </c>
      <c r="B627" s="50" t="s">
        <v>118</v>
      </c>
      <c r="C627" s="1" t="s">
        <v>768</v>
      </c>
      <c r="D627" s="53">
        <v>254600</v>
      </c>
      <c r="E627" s="1" t="s">
        <v>21</v>
      </c>
      <c r="F627" s="1" t="s">
        <v>16</v>
      </c>
      <c r="G627" s="123" t="s">
        <v>196</v>
      </c>
      <c r="H627" s="56" t="s">
        <v>18</v>
      </c>
      <c r="I627" s="1" t="s">
        <v>30</v>
      </c>
    </row>
    <row r="628" spans="1:9" x14ac:dyDescent="0.25">
      <c r="A628" s="1" t="s">
        <v>137</v>
      </c>
      <c r="B628" s="50" t="s">
        <v>359</v>
      </c>
      <c r="C628" s="1" t="s">
        <v>769</v>
      </c>
      <c r="D628" s="53">
        <v>107500</v>
      </c>
      <c r="E628" s="1" t="s">
        <v>21</v>
      </c>
      <c r="F628" s="1" t="s">
        <v>16</v>
      </c>
      <c r="G628" s="123" t="s">
        <v>207</v>
      </c>
      <c r="H628" s="56" t="s">
        <v>81</v>
      </c>
      <c r="I628" s="1" t="s">
        <v>73</v>
      </c>
    </row>
    <row r="629" spans="1:9" x14ac:dyDescent="0.25">
      <c r="A629" s="1" t="s">
        <v>137</v>
      </c>
      <c r="B629" s="50" t="s">
        <v>358</v>
      </c>
      <c r="C629" s="1" t="s">
        <v>776</v>
      </c>
      <c r="D629" s="53">
        <v>86100</v>
      </c>
      <c r="E629" s="1" t="s">
        <v>21</v>
      </c>
      <c r="F629" s="1" t="s">
        <v>16</v>
      </c>
      <c r="G629" s="123" t="s">
        <v>196</v>
      </c>
      <c r="H629" s="56" t="s">
        <v>81</v>
      </c>
      <c r="I629" s="1" t="s">
        <v>30</v>
      </c>
    </row>
    <row r="630" spans="1:9" x14ac:dyDescent="0.25">
      <c r="A630" s="1" t="s">
        <v>137</v>
      </c>
      <c r="B630" s="50" t="s">
        <v>358</v>
      </c>
      <c r="C630" s="1" t="s">
        <v>774</v>
      </c>
      <c r="D630" s="53">
        <v>30000</v>
      </c>
      <c r="E630" s="1" t="s">
        <v>21</v>
      </c>
      <c r="F630" s="1" t="s">
        <v>16</v>
      </c>
      <c r="G630" s="123" t="s">
        <v>196</v>
      </c>
      <c r="H630" s="56" t="s">
        <v>12</v>
      </c>
      <c r="I630" s="1" t="s">
        <v>30</v>
      </c>
    </row>
    <row r="631" spans="1:9" x14ac:dyDescent="0.25">
      <c r="A631" s="1" t="s">
        <v>137</v>
      </c>
      <c r="B631" s="50" t="s">
        <v>32</v>
      </c>
      <c r="C631" s="1" t="s">
        <v>773</v>
      </c>
      <c r="D631" s="53">
        <v>14100</v>
      </c>
      <c r="E631" s="1" t="s">
        <v>21</v>
      </c>
      <c r="F631" s="1" t="s">
        <v>16</v>
      </c>
      <c r="G631" s="123" t="s">
        <v>196</v>
      </c>
      <c r="H631" s="56" t="s">
        <v>23</v>
      </c>
      <c r="I631" s="1" t="s">
        <v>14</v>
      </c>
    </row>
    <row r="632" spans="1:9" x14ac:dyDescent="0.25">
      <c r="A632" s="1" t="s">
        <v>137</v>
      </c>
      <c r="B632" s="50" t="s">
        <v>358</v>
      </c>
      <c r="C632" s="1" t="s">
        <v>772</v>
      </c>
      <c r="D632" s="53">
        <v>23300</v>
      </c>
      <c r="E632" s="1" t="s">
        <v>21</v>
      </c>
      <c r="F632" s="1" t="s">
        <v>16</v>
      </c>
      <c r="G632" s="123" t="s">
        <v>196</v>
      </c>
      <c r="H632" s="56" t="s">
        <v>23</v>
      </c>
      <c r="I632" s="1" t="s">
        <v>30</v>
      </c>
    </row>
    <row r="633" spans="1:9" x14ac:dyDescent="0.25">
      <c r="A633" s="1" t="s">
        <v>137</v>
      </c>
      <c r="B633" s="50" t="s">
        <v>14</v>
      </c>
      <c r="C633" s="1" t="s">
        <v>218</v>
      </c>
      <c r="D633" s="53">
        <v>300000</v>
      </c>
      <c r="E633" s="1" t="s">
        <v>13</v>
      </c>
      <c r="F633" s="1" t="s">
        <v>10</v>
      </c>
      <c r="G633" s="123" t="s">
        <v>196</v>
      </c>
      <c r="H633" s="56" t="s">
        <v>23</v>
      </c>
      <c r="I633" s="1" t="s">
        <v>14</v>
      </c>
    </row>
    <row r="634" spans="1:9" x14ac:dyDescent="0.25">
      <c r="A634" s="1" t="s">
        <v>137</v>
      </c>
      <c r="B634" s="50" t="s">
        <v>73</v>
      </c>
      <c r="C634" s="1" t="s">
        <v>777</v>
      </c>
      <c r="D634" s="53">
        <v>205700</v>
      </c>
      <c r="E634" s="1" t="s">
        <v>21</v>
      </c>
      <c r="F634" s="1" t="s">
        <v>16</v>
      </c>
      <c r="G634" s="123" t="s">
        <v>196</v>
      </c>
      <c r="H634" s="56" t="s">
        <v>12</v>
      </c>
      <c r="I634" s="1" t="s">
        <v>73</v>
      </c>
    </row>
    <row r="635" spans="1:9" x14ac:dyDescent="0.25">
      <c r="A635" s="1" t="s">
        <v>137</v>
      </c>
      <c r="B635" s="50" t="s">
        <v>618</v>
      </c>
      <c r="C635" s="1" t="s">
        <v>771</v>
      </c>
      <c r="D635" s="53">
        <v>300000</v>
      </c>
      <c r="E635" s="1" t="s">
        <v>9</v>
      </c>
      <c r="F635" s="1" t="s">
        <v>16</v>
      </c>
      <c r="G635" s="123" t="s">
        <v>196</v>
      </c>
      <c r="H635" s="56" t="s">
        <v>19</v>
      </c>
      <c r="I635" s="1" t="s">
        <v>30</v>
      </c>
    </row>
    <row r="636" spans="1:9" x14ac:dyDescent="0.25">
      <c r="A636" s="1" t="s">
        <v>137</v>
      </c>
      <c r="B636" s="50" t="s">
        <v>743</v>
      </c>
      <c r="C636" s="1" t="s">
        <v>778</v>
      </c>
      <c r="D636" s="53">
        <v>161000</v>
      </c>
      <c r="E636" s="1" t="s">
        <v>21</v>
      </c>
      <c r="F636" s="1" t="s">
        <v>16</v>
      </c>
      <c r="G636" s="123" t="s">
        <v>196</v>
      </c>
      <c r="H636" s="56" t="s">
        <v>81</v>
      </c>
      <c r="I636" s="1" t="s">
        <v>73</v>
      </c>
    </row>
    <row r="637" spans="1:9" x14ac:dyDescent="0.25">
      <c r="A637" s="1" t="s">
        <v>137</v>
      </c>
      <c r="B637" s="50" t="s">
        <v>161</v>
      </c>
      <c r="C637" s="1" t="s">
        <v>779</v>
      </c>
      <c r="D637" s="53">
        <v>700000</v>
      </c>
      <c r="E637" s="1" t="s">
        <v>9</v>
      </c>
      <c r="F637" s="1" t="s">
        <v>16</v>
      </c>
      <c r="G637" s="123" t="s">
        <v>198</v>
      </c>
      <c r="H637" s="56" t="s">
        <v>19</v>
      </c>
      <c r="I637" s="1" t="s">
        <v>30</v>
      </c>
    </row>
    <row r="638" spans="1:9" x14ac:dyDescent="0.25">
      <c r="A638" s="1" t="s">
        <v>137</v>
      </c>
      <c r="B638" s="50" t="s">
        <v>32</v>
      </c>
      <c r="C638" s="1" t="s">
        <v>780</v>
      </c>
      <c r="D638" s="53">
        <v>652500</v>
      </c>
      <c r="E638" s="1" t="s">
        <v>9</v>
      </c>
      <c r="F638" s="1" t="s">
        <v>16</v>
      </c>
      <c r="G638" s="123" t="s">
        <v>196</v>
      </c>
      <c r="H638" s="56" t="s">
        <v>19</v>
      </c>
      <c r="I638" s="1" t="s">
        <v>14</v>
      </c>
    </row>
    <row r="639" spans="1:9" x14ac:dyDescent="0.25">
      <c r="A639" s="1" t="s">
        <v>137</v>
      </c>
      <c r="B639" s="50" t="s">
        <v>67</v>
      </c>
      <c r="C639" s="1" t="s">
        <v>694</v>
      </c>
      <c r="D639" s="53">
        <v>117400</v>
      </c>
      <c r="E639" s="1" t="s">
        <v>21</v>
      </c>
      <c r="F639" s="1" t="s">
        <v>16</v>
      </c>
      <c r="G639" s="123" t="s">
        <v>196</v>
      </c>
      <c r="H639" s="56" t="s">
        <v>12</v>
      </c>
      <c r="I639" s="1" t="s">
        <v>30</v>
      </c>
    </row>
    <row r="640" spans="1:9" x14ac:dyDescent="0.25">
      <c r="A640" s="1" t="s">
        <v>137</v>
      </c>
      <c r="B640" s="50" t="s">
        <v>60</v>
      </c>
      <c r="C640" s="1" t="s">
        <v>781</v>
      </c>
      <c r="D640" s="53">
        <v>215000</v>
      </c>
      <c r="E640" s="1" t="s">
        <v>9</v>
      </c>
      <c r="F640" s="1" t="s">
        <v>16</v>
      </c>
      <c r="G640" s="123" t="s">
        <v>203</v>
      </c>
      <c r="H640" s="56" t="s">
        <v>12</v>
      </c>
      <c r="I640" s="1" t="s">
        <v>14</v>
      </c>
    </row>
    <row r="641" spans="1:9" x14ac:dyDescent="0.25">
      <c r="A641" s="1" t="s">
        <v>137</v>
      </c>
      <c r="B641" s="50" t="s">
        <v>358</v>
      </c>
      <c r="C641" s="1" t="s">
        <v>782</v>
      </c>
      <c r="D641" s="53">
        <v>99800</v>
      </c>
      <c r="E641" s="1" t="s">
        <v>21</v>
      </c>
      <c r="F641" s="1" t="s">
        <v>16</v>
      </c>
      <c r="G641" s="123" t="s">
        <v>196</v>
      </c>
      <c r="H641" s="56" t="s">
        <v>19</v>
      </c>
      <c r="I641" s="1" t="s">
        <v>30</v>
      </c>
    </row>
    <row r="642" spans="1:9" x14ac:dyDescent="0.25">
      <c r="A642" s="1" t="s">
        <v>137</v>
      </c>
      <c r="B642" s="50" t="s">
        <v>214</v>
      </c>
      <c r="C642" s="1" t="s">
        <v>783</v>
      </c>
      <c r="D642" s="53">
        <v>196000</v>
      </c>
      <c r="E642" s="1" t="s">
        <v>9</v>
      </c>
      <c r="F642" s="1" t="s">
        <v>16</v>
      </c>
      <c r="G642" s="123" t="s">
        <v>196</v>
      </c>
      <c r="H642" s="56" t="s">
        <v>18</v>
      </c>
      <c r="I642" s="1" t="s">
        <v>14</v>
      </c>
    </row>
    <row r="643" spans="1:9" x14ac:dyDescent="0.25">
      <c r="A643" s="1" t="s">
        <v>137</v>
      </c>
      <c r="B643" s="50" t="s">
        <v>214</v>
      </c>
      <c r="C643" s="1" t="s">
        <v>783</v>
      </c>
      <c r="D643" s="53">
        <v>46750</v>
      </c>
      <c r="E643" s="1" t="s">
        <v>451</v>
      </c>
      <c r="F643" s="1" t="s">
        <v>16</v>
      </c>
      <c r="G643" s="123" t="s">
        <v>196</v>
      </c>
      <c r="H643" s="56" t="s">
        <v>18</v>
      </c>
      <c r="I643" s="1" t="s">
        <v>14</v>
      </c>
    </row>
    <row r="644" spans="1:9" x14ac:dyDescent="0.25">
      <c r="A644" s="1" t="s">
        <v>137</v>
      </c>
      <c r="B644" s="50" t="s">
        <v>213</v>
      </c>
      <c r="C644" s="1" t="s">
        <v>770</v>
      </c>
      <c r="D644" s="53">
        <v>220000</v>
      </c>
      <c r="E644" s="1" t="s">
        <v>9</v>
      </c>
      <c r="F644" s="1" t="s">
        <v>16</v>
      </c>
      <c r="G644" s="123" t="s">
        <v>203</v>
      </c>
      <c r="H644" s="56" t="s">
        <v>19</v>
      </c>
      <c r="I644" s="1" t="s">
        <v>14</v>
      </c>
    </row>
    <row r="645" spans="1:9" x14ac:dyDescent="0.25">
      <c r="A645" s="1" t="s">
        <v>137</v>
      </c>
      <c r="B645" s="50" t="s">
        <v>60</v>
      </c>
      <c r="C645" s="1" t="s">
        <v>784</v>
      </c>
      <c r="D645" s="53">
        <v>210000</v>
      </c>
      <c r="E645" s="1" t="s">
        <v>9</v>
      </c>
      <c r="F645" s="1" t="s">
        <v>16</v>
      </c>
      <c r="G645" s="123" t="s">
        <v>196</v>
      </c>
      <c r="H645" s="56" t="s">
        <v>132</v>
      </c>
      <c r="I645" s="1" t="s">
        <v>14</v>
      </c>
    </row>
    <row r="646" spans="1:9" x14ac:dyDescent="0.25">
      <c r="A646" s="1" t="s">
        <v>137</v>
      </c>
      <c r="B646" s="50" t="s">
        <v>213</v>
      </c>
      <c r="C646" s="1" t="s">
        <v>785</v>
      </c>
      <c r="D646" s="53">
        <v>83300</v>
      </c>
      <c r="E646" s="1" t="s">
        <v>21</v>
      </c>
      <c r="F646" s="1" t="s">
        <v>10</v>
      </c>
      <c r="G646" s="123" t="s">
        <v>196</v>
      </c>
      <c r="H646" s="56" t="s">
        <v>12</v>
      </c>
      <c r="I646" s="1" t="s">
        <v>14</v>
      </c>
    </row>
    <row r="647" spans="1:9" x14ac:dyDescent="0.25">
      <c r="A647" s="1" t="s">
        <v>137</v>
      </c>
      <c r="B647" s="50" t="s">
        <v>14</v>
      </c>
      <c r="C647" s="1" t="s">
        <v>238</v>
      </c>
      <c r="D647" s="53">
        <v>200000</v>
      </c>
      <c r="E647" s="1" t="s">
        <v>13</v>
      </c>
      <c r="F647" s="1" t="s">
        <v>10</v>
      </c>
      <c r="G647" s="123" t="s">
        <v>196</v>
      </c>
      <c r="H647" s="56" t="s">
        <v>12</v>
      </c>
      <c r="I647" s="1" t="s">
        <v>14</v>
      </c>
    </row>
    <row r="648" spans="1:9" x14ac:dyDescent="0.25">
      <c r="A648" s="1" t="s">
        <v>137</v>
      </c>
      <c r="B648" s="50" t="s">
        <v>14</v>
      </c>
      <c r="C648" s="1" t="s">
        <v>730</v>
      </c>
      <c r="D648" s="53">
        <v>170000</v>
      </c>
      <c r="E648" s="1" t="s">
        <v>13</v>
      </c>
      <c r="F648" s="1" t="s">
        <v>10</v>
      </c>
      <c r="G648" s="123" t="s">
        <v>196</v>
      </c>
      <c r="H648" s="56" t="s">
        <v>12</v>
      </c>
      <c r="I648" s="1" t="s">
        <v>14</v>
      </c>
    </row>
    <row r="649" spans="1:9" x14ac:dyDescent="0.25">
      <c r="A649" s="1" t="s">
        <v>137</v>
      </c>
      <c r="B649" s="50" t="s">
        <v>358</v>
      </c>
      <c r="C649" s="1" t="s">
        <v>786</v>
      </c>
      <c r="D649" s="53">
        <v>716000</v>
      </c>
      <c r="E649" s="1" t="s">
        <v>9</v>
      </c>
      <c r="F649" s="1" t="s">
        <v>16</v>
      </c>
      <c r="G649" s="123" t="s">
        <v>205</v>
      </c>
      <c r="H649" s="56" t="s">
        <v>19</v>
      </c>
      <c r="I649" s="1" t="s">
        <v>30</v>
      </c>
    </row>
    <row r="650" spans="1:9" x14ac:dyDescent="0.25">
      <c r="A650" s="1" t="s">
        <v>137</v>
      </c>
      <c r="B650" s="50" t="s">
        <v>161</v>
      </c>
      <c r="C650" s="1" t="s">
        <v>787</v>
      </c>
      <c r="D650" s="53">
        <v>225000</v>
      </c>
      <c r="E650" s="1" t="s">
        <v>9</v>
      </c>
      <c r="F650" s="1" t="s">
        <v>16</v>
      </c>
      <c r="G650" s="123" t="s">
        <v>196</v>
      </c>
      <c r="H650" s="56" t="s">
        <v>33</v>
      </c>
      <c r="I650" s="1" t="s">
        <v>30</v>
      </c>
    </row>
    <row r="651" spans="1:9" x14ac:dyDescent="0.25">
      <c r="A651" s="1" t="s">
        <v>137</v>
      </c>
      <c r="B651" s="50" t="s">
        <v>619</v>
      </c>
      <c r="C651" s="1" t="s">
        <v>791</v>
      </c>
      <c r="D651" s="53">
        <v>59900</v>
      </c>
      <c r="E651" s="1" t="s">
        <v>21</v>
      </c>
      <c r="F651" s="1" t="s">
        <v>10</v>
      </c>
      <c r="G651" s="123" t="s">
        <v>196</v>
      </c>
      <c r="H651" s="56" t="s">
        <v>12</v>
      </c>
      <c r="I651" s="1" t="s">
        <v>14</v>
      </c>
    </row>
    <row r="652" spans="1:9" x14ac:dyDescent="0.25">
      <c r="A652" s="1" t="s">
        <v>137</v>
      </c>
      <c r="B652" s="50" t="s">
        <v>130</v>
      </c>
      <c r="C652" s="1" t="s">
        <v>792</v>
      </c>
      <c r="D652" s="53">
        <v>32000</v>
      </c>
      <c r="E652" s="1" t="s">
        <v>21</v>
      </c>
      <c r="F652" s="1" t="s">
        <v>16</v>
      </c>
      <c r="G652" s="123" t="s">
        <v>196</v>
      </c>
      <c r="H652" s="56" t="s">
        <v>19</v>
      </c>
      <c r="I652" s="1" t="s">
        <v>30</v>
      </c>
    </row>
    <row r="653" spans="1:9" x14ac:dyDescent="0.25">
      <c r="A653" s="1" t="s">
        <v>137</v>
      </c>
      <c r="B653" s="50" t="s">
        <v>619</v>
      </c>
      <c r="C653" s="1" t="s">
        <v>795</v>
      </c>
      <c r="D653" s="53">
        <v>18600</v>
      </c>
      <c r="E653" s="1" t="s">
        <v>21</v>
      </c>
      <c r="F653" s="1" t="s">
        <v>16</v>
      </c>
      <c r="G653" s="123" t="s">
        <v>196</v>
      </c>
      <c r="H653" s="56" t="s">
        <v>19</v>
      </c>
      <c r="I653" s="1" t="s">
        <v>14</v>
      </c>
    </row>
    <row r="654" spans="1:9" x14ac:dyDescent="0.25">
      <c r="A654" s="1" t="s">
        <v>137</v>
      </c>
      <c r="B654" s="50" t="s">
        <v>129</v>
      </c>
      <c r="C654" s="1" t="s">
        <v>796</v>
      </c>
      <c r="D654" s="53">
        <v>100000</v>
      </c>
      <c r="E654" s="1" t="s">
        <v>21</v>
      </c>
      <c r="F654" s="1" t="s">
        <v>16</v>
      </c>
      <c r="G654" s="123" t="s">
        <v>196</v>
      </c>
      <c r="H654" s="56" t="s">
        <v>12</v>
      </c>
      <c r="I654" s="1" t="s">
        <v>14</v>
      </c>
    </row>
    <row r="655" spans="1:9" x14ac:dyDescent="0.25">
      <c r="A655" s="1" t="s">
        <v>137</v>
      </c>
      <c r="B655" s="50" t="s">
        <v>129</v>
      </c>
      <c r="C655" s="1" t="s">
        <v>797</v>
      </c>
      <c r="D655" s="53">
        <v>240100</v>
      </c>
      <c r="E655" s="1" t="s">
        <v>21</v>
      </c>
      <c r="F655" s="1" t="s">
        <v>10</v>
      </c>
      <c r="G655" s="123" t="s">
        <v>196</v>
      </c>
      <c r="H655" s="56" t="s">
        <v>12</v>
      </c>
      <c r="I655" s="1" t="s">
        <v>14</v>
      </c>
    </row>
    <row r="656" spans="1:9" x14ac:dyDescent="0.25">
      <c r="A656" s="1" t="s">
        <v>137</v>
      </c>
      <c r="B656" s="50" t="s">
        <v>130</v>
      </c>
      <c r="C656" s="1" t="s">
        <v>789</v>
      </c>
      <c r="D656" s="53">
        <v>550000</v>
      </c>
      <c r="E656" s="1" t="s">
        <v>9</v>
      </c>
      <c r="F656" s="1" t="s">
        <v>16</v>
      </c>
      <c r="G656" s="123" t="s">
        <v>196</v>
      </c>
      <c r="H656" s="56" t="s">
        <v>19</v>
      </c>
      <c r="I656" s="1" t="s">
        <v>30</v>
      </c>
    </row>
    <row r="657" spans="1:9" x14ac:dyDescent="0.25">
      <c r="A657" s="1" t="s">
        <v>137</v>
      </c>
      <c r="B657" s="50" t="s">
        <v>14</v>
      </c>
      <c r="C657" s="1" t="s">
        <v>539</v>
      </c>
      <c r="D657" s="53">
        <v>1500000</v>
      </c>
      <c r="E657" s="1" t="s">
        <v>13</v>
      </c>
      <c r="F657" s="1" t="s">
        <v>10</v>
      </c>
      <c r="G657" s="123" t="s">
        <v>196</v>
      </c>
      <c r="H657" s="56" t="s">
        <v>12</v>
      </c>
      <c r="I657" s="1" t="s">
        <v>14</v>
      </c>
    </row>
    <row r="658" spans="1:9" x14ac:dyDescent="0.25">
      <c r="A658" s="1" t="s">
        <v>137</v>
      </c>
      <c r="B658" s="50" t="s">
        <v>73</v>
      </c>
      <c r="C658" s="1" t="s">
        <v>798</v>
      </c>
      <c r="D658" s="53">
        <v>265000</v>
      </c>
      <c r="E658" s="1" t="s">
        <v>9</v>
      </c>
      <c r="F658" s="1" t="s">
        <v>16</v>
      </c>
      <c r="G658" s="123" t="s">
        <v>196</v>
      </c>
      <c r="H658" s="56" t="s">
        <v>126</v>
      </c>
      <c r="I658" s="1" t="s">
        <v>73</v>
      </c>
    </row>
    <row r="659" spans="1:9" x14ac:dyDescent="0.25">
      <c r="A659" s="1" t="s">
        <v>137</v>
      </c>
      <c r="B659" s="50" t="s">
        <v>32</v>
      </c>
      <c r="C659" s="1" t="s">
        <v>775</v>
      </c>
      <c r="D659" s="53">
        <v>108000</v>
      </c>
      <c r="E659" s="1" t="s">
        <v>9</v>
      </c>
      <c r="F659" s="1" t="s">
        <v>16</v>
      </c>
      <c r="G659" s="123" t="s">
        <v>799</v>
      </c>
      <c r="H659" s="56" t="s">
        <v>19</v>
      </c>
      <c r="I659" s="1" t="s">
        <v>14</v>
      </c>
    </row>
    <row r="660" spans="1:9" x14ac:dyDescent="0.25">
      <c r="A660" s="1" t="s">
        <v>137</v>
      </c>
      <c r="B660" s="50" t="s">
        <v>67</v>
      </c>
      <c r="C660" s="1" t="s">
        <v>800</v>
      </c>
      <c r="D660" s="53">
        <v>200000</v>
      </c>
      <c r="E660" s="1" t="s">
        <v>9</v>
      </c>
      <c r="F660" s="1" t="s">
        <v>16</v>
      </c>
      <c r="G660" s="123" t="s">
        <v>196</v>
      </c>
      <c r="H660" s="56" t="s">
        <v>81</v>
      </c>
      <c r="I660" s="1" t="s">
        <v>30</v>
      </c>
    </row>
    <row r="661" spans="1:9" x14ac:dyDescent="0.25">
      <c r="A661" s="1" t="s">
        <v>137</v>
      </c>
      <c r="B661" s="50" t="s">
        <v>32</v>
      </c>
      <c r="C661" s="1" t="s">
        <v>793</v>
      </c>
      <c r="D661" s="53">
        <v>204000</v>
      </c>
      <c r="E661" s="1" t="s">
        <v>9</v>
      </c>
      <c r="F661" s="1" t="s">
        <v>10</v>
      </c>
      <c r="G661" s="123" t="s">
        <v>196</v>
      </c>
      <c r="H661" s="56" t="s">
        <v>12</v>
      </c>
      <c r="I661" s="1" t="s">
        <v>14</v>
      </c>
    </row>
    <row r="662" spans="1:9" x14ac:dyDescent="0.25">
      <c r="A662" s="1" t="s">
        <v>137</v>
      </c>
      <c r="B662" s="50" t="s">
        <v>73</v>
      </c>
      <c r="C662" s="1" t="s">
        <v>801</v>
      </c>
      <c r="D662" s="53">
        <v>214500</v>
      </c>
      <c r="E662" s="1" t="s">
        <v>21</v>
      </c>
      <c r="F662" s="1" t="s">
        <v>16</v>
      </c>
      <c r="G662" s="123" t="s">
        <v>196</v>
      </c>
      <c r="H662" s="56" t="s">
        <v>12</v>
      </c>
      <c r="I662" s="1" t="s">
        <v>73</v>
      </c>
    </row>
    <row r="663" spans="1:9" x14ac:dyDescent="0.25">
      <c r="A663" s="1" t="s">
        <v>137</v>
      </c>
      <c r="B663" s="50" t="s">
        <v>208</v>
      </c>
      <c r="C663" s="1" t="s">
        <v>790</v>
      </c>
      <c r="D663" s="53">
        <v>489000</v>
      </c>
      <c r="E663" s="1" t="s">
        <v>9</v>
      </c>
      <c r="F663" s="1" t="s">
        <v>16</v>
      </c>
      <c r="G663" s="123" t="s">
        <v>426</v>
      </c>
      <c r="H663" s="56" t="s">
        <v>19</v>
      </c>
      <c r="I663" s="1" t="s">
        <v>73</v>
      </c>
    </row>
    <row r="664" spans="1:9" x14ac:dyDescent="0.25">
      <c r="A664" s="1" t="s">
        <v>142</v>
      </c>
      <c r="B664" s="50" t="s">
        <v>73</v>
      </c>
      <c r="C664" s="1" t="s">
        <v>802</v>
      </c>
      <c r="D664" s="53">
        <v>510000</v>
      </c>
      <c r="E664" s="1" t="s">
        <v>9</v>
      </c>
      <c r="F664" s="1" t="s">
        <v>16</v>
      </c>
      <c r="G664" s="123" t="s">
        <v>426</v>
      </c>
      <c r="H664" s="56" t="s">
        <v>19</v>
      </c>
      <c r="I664" s="1" t="s">
        <v>30</v>
      </c>
    </row>
    <row r="665" spans="1:9" x14ac:dyDescent="0.25">
      <c r="A665" s="1" t="s">
        <v>142</v>
      </c>
      <c r="B665" s="50" t="s">
        <v>32</v>
      </c>
      <c r="C665" s="1" t="s">
        <v>597</v>
      </c>
      <c r="D665" s="53">
        <v>200000</v>
      </c>
      <c r="E665" s="1" t="s">
        <v>13</v>
      </c>
      <c r="F665" s="1" t="s">
        <v>10</v>
      </c>
      <c r="G665" s="123" t="s">
        <v>196</v>
      </c>
      <c r="H665" s="56" t="s">
        <v>12</v>
      </c>
      <c r="I665" s="1" t="s">
        <v>14</v>
      </c>
    </row>
    <row r="666" spans="1:9" x14ac:dyDescent="0.25">
      <c r="A666" s="1" t="s">
        <v>142</v>
      </c>
      <c r="B666" s="50" t="s">
        <v>32</v>
      </c>
      <c r="C666" s="1" t="s">
        <v>775</v>
      </c>
      <c r="D666" s="53">
        <v>37709</v>
      </c>
      <c r="E666" s="1" t="s">
        <v>451</v>
      </c>
      <c r="F666" s="1" t="s">
        <v>16</v>
      </c>
      <c r="G666" s="123" t="s">
        <v>799</v>
      </c>
      <c r="H666" s="56" t="s">
        <v>19</v>
      </c>
      <c r="I666" s="1" t="s">
        <v>14</v>
      </c>
    </row>
    <row r="667" spans="1:9" x14ac:dyDescent="0.25">
      <c r="A667" s="1" t="s">
        <v>142</v>
      </c>
      <c r="B667" s="50" t="s">
        <v>553</v>
      </c>
      <c r="C667" s="1" t="s">
        <v>794</v>
      </c>
      <c r="D667" s="53">
        <v>138000</v>
      </c>
      <c r="E667" s="1" t="s">
        <v>9</v>
      </c>
      <c r="F667" s="1" t="s">
        <v>16</v>
      </c>
      <c r="G667" s="123" t="s">
        <v>196</v>
      </c>
      <c r="H667" s="56" t="s">
        <v>81</v>
      </c>
      <c r="I667" s="1" t="s">
        <v>73</v>
      </c>
    </row>
    <row r="668" spans="1:9" x14ac:dyDescent="0.25">
      <c r="A668" s="1" t="s">
        <v>142</v>
      </c>
      <c r="B668" s="50" t="s">
        <v>32</v>
      </c>
      <c r="C668" s="1" t="s">
        <v>821</v>
      </c>
      <c r="D668" s="53">
        <v>500800</v>
      </c>
      <c r="E668" s="1" t="s">
        <v>21</v>
      </c>
      <c r="F668" s="1" t="s">
        <v>16</v>
      </c>
      <c r="G668" s="123" t="s">
        <v>196</v>
      </c>
      <c r="H668" s="56" t="s">
        <v>81</v>
      </c>
      <c r="I668" s="1" t="s">
        <v>14</v>
      </c>
    </row>
    <row r="669" spans="1:9" x14ac:dyDescent="0.25">
      <c r="A669" s="1" t="s">
        <v>142</v>
      </c>
      <c r="B669" s="50" t="s">
        <v>553</v>
      </c>
      <c r="C669" s="1" t="s">
        <v>822</v>
      </c>
      <c r="D669" s="53">
        <v>155000</v>
      </c>
      <c r="E669" s="1" t="s">
        <v>9</v>
      </c>
      <c r="F669" s="1" t="s">
        <v>16</v>
      </c>
      <c r="G669" s="123" t="s">
        <v>196</v>
      </c>
      <c r="H669" s="56" t="s">
        <v>19</v>
      </c>
      <c r="I669" s="1" t="s">
        <v>73</v>
      </c>
    </row>
    <row r="670" spans="1:9" x14ac:dyDescent="0.25">
      <c r="A670" s="1" t="s">
        <v>142</v>
      </c>
      <c r="B670" s="50" t="s">
        <v>30</v>
      </c>
      <c r="C670" s="1" t="s">
        <v>621</v>
      </c>
      <c r="D670" s="53">
        <v>500000</v>
      </c>
      <c r="E670" s="1" t="s">
        <v>9</v>
      </c>
      <c r="F670" s="1" t="s">
        <v>10</v>
      </c>
      <c r="G670" s="123" t="s">
        <v>196</v>
      </c>
      <c r="H670" s="56" t="s">
        <v>12</v>
      </c>
      <c r="I670" s="1" t="s">
        <v>30</v>
      </c>
    </row>
    <row r="671" spans="1:9" x14ac:dyDescent="0.25">
      <c r="A671" s="1" t="s">
        <v>142</v>
      </c>
      <c r="B671" s="50" t="s">
        <v>129</v>
      </c>
      <c r="C671" s="1" t="s">
        <v>639</v>
      </c>
      <c r="D671" s="53">
        <v>365500</v>
      </c>
      <c r="E671" s="1" t="s">
        <v>21</v>
      </c>
      <c r="F671" s="1" t="s">
        <v>10</v>
      </c>
      <c r="G671" s="123" t="s">
        <v>196</v>
      </c>
      <c r="H671" s="56" t="s">
        <v>12</v>
      </c>
      <c r="I671" s="1" t="s">
        <v>14</v>
      </c>
    </row>
    <row r="672" spans="1:9" x14ac:dyDescent="0.25">
      <c r="A672" s="1" t="s">
        <v>142</v>
      </c>
      <c r="B672" s="50" t="s">
        <v>14</v>
      </c>
      <c r="C672" s="1" t="s">
        <v>238</v>
      </c>
      <c r="D672" s="53">
        <v>275000</v>
      </c>
      <c r="E672" s="1" t="s">
        <v>13</v>
      </c>
      <c r="F672" s="1" t="s">
        <v>10</v>
      </c>
      <c r="G672" s="123" t="s">
        <v>196</v>
      </c>
      <c r="H672" s="56" t="s">
        <v>12</v>
      </c>
      <c r="I672" s="1" t="s">
        <v>14</v>
      </c>
    </row>
    <row r="673" spans="1:9" x14ac:dyDescent="0.25">
      <c r="A673" s="1" t="s">
        <v>142</v>
      </c>
      <c r="B673" s="50" t="s">
        <v>73</v>
      </c>
      <c r="C673" s="1" t="s">
        <v>833</v>
      </c>
      <c r="D673" s="53">
        <v>1380000</v>
      </c>
      <c r="E673" s="1" t="s">
        <v>9</v>
      </c>
      <c r="F673" s="1" t="s">
        <v>16</v>
      </c>
      <c r="G673" s="123" t="s">
        <v>203</v>
      </c>
      <c r="H673" s="56" t="s">
        <v>12</v>
      </c>
      <c r="I673" s="1" t="s">
        <v>73</v>
      </c>
    </row>
    <row r="674" spans="1:9" x14ac:dyDescent="0.25">
      <c r="A674" s="1" t="s">
        <v>142</v>
      </c>
      <c r="B674" s="50" t="s">
        <v>554</v>
      </c>
      <c r="C674" s="1" t="s">
        <v>840</v>
      </c>
      <c r="D674" s="53">
        <v>265000</v>
      </c>
      <c r="E674" s="1" t="s">
        <v>9</v>
      </c>
      <c r="F674" s="1" t="s">
        <v>16</v>
      </c>
      <c r="G674" s="123" t="s">
        <v>196</v>
      </c>
      <c r="H674" s="56" t="s">
        <v>81</v>
      </c>
      <c r="I674" s="1" t="s">
        <v>73</v>
      </c>
    </row>
    <row r="675" spans="1:9" x14ac:dyDescent="0.25">
      <c r="A675" s="1" t="s">
        <v>142</v>
      </c>
      <c r="B675" s="50" t="s">
        <v>554</v>
      </c>
      <c r="C675" s="1" t="s">
        <v>840</v>
      </c>
      <c r="D675" s="53">
        <v>37500</v>
      </c>
      <c r="E675" s="1" t="s">
        <v>451</v>
      </c>
      <c r="F675" s="1" t="s">
        <v>16</v>
      </c>
      <c r="G675" s="123" t="s">
        <v>196</v>
      </c>
      <c r="H675" s="56" t="s">
        <v>81</v>
      </c>
      <c r="I675" s="1" t="s">
        <v>73</v>
      </c>
    </row>
    <row r="676" spans="1:9" x14ac:dyDescent="0.25">
      <c r="A676" s="1" t="s">
        <v>142</v>
      </c>
      <c r="B676" s="50" t="s">
        <v>14</v>
      </c>
      <c r="C676" s="1" t="s">
        <v>293</v>
      </c>
      <c r="D676" s="53">
        <v>70000</v>
      </c>
      <c r="E676" s="1" t="s">
        <v>13</v>
      </c>
      <c r="F676" s="1" t="s">
        <v>10</v>
      </c>
      <c r="G676" s="123" t="s">
        <v>196</v>
      </c>
      <c r="H676" s="56" t="s">
        <v>12</v>
      </c>
      <c r="I676" s="1" t="s">
        <v>14</v>
      </c>
    </row>
    <row r="677" spans="1:9" x14ac:dyDescent="0.25">
      <c r="A677" s="1" t="s">
        <v>142</v>
      </c>
      <c r="B677" s="50" t="s">
        <v>14</v>
      </c>
      <c r="C677" s="1" t="s">
        <v>342</v>
      </c>
      <c r="D677" s="53">
        <v>90000</v>
      </c>
      <c r="E677" s="1" t="s">
        <v>13</v>
      </c>
      <c r="F677" s="1" t="s">
        <v>10</v>
      </c>
      <c r="G677" s="123" t="s">
        <v>196</v>
      </c>
      <c r="H677" s="56" t="s">
        <v>12</v>
      </c>
      <c r="I677" s="1" t="s">
        <v>14</v>
      </c>
    </row>
    <row r="678" spans="1:9" x14ac:dyDescent="0.25">
      <c r="A678" s="1" t="s">
        <v>142</v>
      </c>
      <c r="B678" s="50" t="s">
        <v>30</v>
      </c>
      <c r="C678" s="1" t="s">
        <v>841</v>
      </c>
      <c r="D678" s="53">
        <v>300000</v>
      </c>
      <c r="E678" s="1" t="s">
        <v>9</v>
      </c>
      <c r="F678" s="1" t="s">
        <v>16</v>
      </c>
      <c r="G678" s="123" t="s">
        <v>196</v>
      </c>
      <c r="H678" s="56" t="s">
        <v>19</v>
      </c>
      <c r="I678" s="1" t="s">
        <v>30</v>
      </c>
    </row>
    <row r="679" spans="1:9" x14ac:dyDescent="0.25">
      <c r="C679" s="23"/>
    </row>
    <row r="680" spans="1:9" x14ac:dyDescent="0.25">
      <c r="C680" s="23"/>
    </row>
    <row r="681" spans="1:9" x14ac:dyDescent="0.25">
      <c r="C681" s="23"/>
    </row>
    <row r="682" spans="1:9" x14ac:dyDescent="0.25">
      <c r="C682" s="23"/>
    </row>
    <row r="683" spans="1:9" x14ac:dyDescent="0.25">
      <c r="C683" s="23"/>
    </row>
    <row r="684" spans="1:9" x14ac:dyDescent="0.25">
      <c r="C684" s="23"/>
    </row>
    <row r="685" spans="1:9" x14ac:dyDescent="0.25">
      <c r="C685" s="23"/>
    </row>
    <row r="686" spans="1:9" x14ac:dyDescent="0.25">
      <c r="C686" s="23"/>
    </row>
    <row r="687" spans="1:9" x14ac:dyDescent="0.25">
      <c r="C687" s="23"/>
    </row>
    <row r="688" spans="1:9" x14ac:dyDescent="0.25">
      <c r="C688" s="23"/>
    </row>
    <row r="689" spans="2:3" x14ac:dyDescent="0.25">
      <c r="C689" s="23"/>
    </row>
    <row r="690" spans="2:3" x14ac:dyDescent="0.25">
      <c r="C690" s="23"/>
    </row>
    <row r="691" spans="2:3" x14ac:dyDescent="0.25">
      <c r="C691" s="23"/>
    </row>
    <row r="692" spans="2:3" x14ac:dyDescent="0.25">
      <c r="C692" s="23"/>
    </row>
    <row r="693" spans="2:3" x14ac:dyDescent="0.25">
      <c r="C693" s="23"/>
    </row>
    <row r="694" spans="2:3" x14ac:dyDescent="0.25">
      <c r="C694" s="23"/>
    </row>
    <row r="695" spans="2:3" x14ac:dyDescent="0.25">
      <c r="B695" s="19"/>
      <c r="C695" s="23"/>
    </row>
    <row r="696" spans="2:3" x14ac:dyDescent="0.25">
      <c r="C696" s="23"/>
    </row>
    <row r="697" spans="2:3" x14ac:dyDescent="0.25">
      <c r="C697" s="23"/>
    </row>
    <row r="698" spans="2:3" x14ac:dyDescent="0.25">
      <c r="C698" s="23"/>
    </row>
    <row r="699" spans="2:3" x14ac:dyDescent="0.25">
      <c r="C699" s="23"/>
    </row>
    <row r="700" spans="2:3" x14ac:dyDescent="0.25">
      <c r="C700" s="23"/>
    </row>
    <row r="701" spans="2:3" x14ac:dyDescent="0.25">
      <c r="B701" s="19"/>
      <c r="C701" s="23"/>
    </row>
    <row r="702" spans="2:3" x14ac:dyDescent="0.25">
      <c r="C702" s="23"/>
    </row>
    <row r="703" spans="2:3" x14ac:dyDescent="0.25">
      <c r="C703" s="23"/>
    </row>
    <row r="704" spans="2:3" x14ac:dyDescent="0.25">
      <c r="C704" s="23"/>
    </row>
    <row r="705" spans="2:3" x14ac:dyDescent="0.25">
      <c r="C705" s="23"/>
    </row>
    <row r="706" spans="2:3" x14ac:dyDescent="0.25">
      <c r="C706" s="23"/>
    </row>
    <row r="707" spans="2:3" x14ac:dyDescent="0.25">
      <c r="C707" s="23"/>
    </row>
    <row r="708" spans="2:3" x14ac:dyDescent="0.25">
      <c r="C708" s="23"/>
    </row>
    <row r="709" spans="2:3" x14ac:dyDescent="0.25">
      <c r="C709" s="23"/>
    </row>
    <row r="710" spans="2:3" x14ac:dyDescent="0.25">
      <c r="C710" s="23"/>
    </row>
    <row r="711" spans="2:3" x14ac:dyDescent="0.25">
      <c r="C711" s="23"/>
    </row>
    <row r="712" spans="2:3" x14ac:dyDescent="0.25">
      <c r="C712" s="23"/>
    </row>
    <row r="713" spans="2:3" x14ac:dyDescent="0.25">
      <c r="C713" s="23"/>
    </row>
    <row r="714" spans="2:3" x14ac:dyDescent="0.25">
      <c r="C714" s="23"/>
    </row>
    <row r="715" spans="2:3" x14ac:dyDescent="0.25">
      <c r="C715" s="23"/>
    </row>
    <row r="716" spans="2:3" x14ac:dyDescent="0.25">
      <c r="B716" s="19"/>
      <c r="C716" s="23"/>
    </row>
    <row r="717" spans="2:3" x14ac:dyDescent="0.25">
      <c r="C717" s="23"/>
    </row>
    <row r="718" spans="2:3" x14ac:dyDescent="0.25">
      <c r="C718" s="23"/>
    </row>
    <row r="719" spans="2:3" x14ac:dyDescent="0.25">
      <c r="C719" s="23"/>
    </row>
    <row r="720" spans="2:3" x14ac:dyDescent="0.25">
      <c r="C720" s="23"/>
    </row>
    <row r="721" spans="2:3" x14ac:dyDescent="0.25">
      <c r="C721" s="23"/>
    </row>
    <row r="722" spans="2:3" x14ac:dyDescent="0.25">
      <c r="C722" s="23"/>
    </row>
    <row r="723" spans="2:3" x14ac:dyDescent="0.25">
      <c r="C723" s="23"/>
    </row>
    <row r="724" spans="2:3" x14ac:dyDescent="0.25">
      <c r="C724" s="23"/>
    </row>
    <row r="725" spans="2:3" x14ac:dyDescent="0.25">
      <c r="C725" s="23"/>
    </row>
    <row r="726" spans="2:3" x14ac:dyDescent="0.25">
      <c r="C726" s="23"/>
    </row>
    <row r="727" spans="2:3" x14ac:dyDescent="0.25">
      <c r="C727" s="23"/>
    </row>
    <row r="728" spans="2:3" x14ac:dyDescent="0.25">
      <c r="C728" s="23"/>
    </row>
    <row r="729" spans="2:3" x14ac:dyDescent="0.25">
      <c r="B729" s="19"/>
      <c r="C729" s="23"/>
    </row>
    <row r="730" spans="2:3" x14ac:dyDescent="0.25">
      <c r="C730" s="23"/>
    </row>
    <row r="731" spans="2:3" x14ac:dyDescent="0.25">
      <c r="C731" s="23"/>
    </row>
    <row r="732" spans="2:3" x14ac:dyDescent="0.25">
      <c r="C732" s="23"/>
    </row>
    <row r="733" spans="2:3" x14ac:dyDescent="0.25">
      <c r="C733" s="23"/>
    </row>
    <row r="734" spans="2:3" x14ac:dyDescent="0.25">
      <c r="C734" s="23"/>
    </row>
    <row r="735" spans="2:3" x14ac:dyDescent="0.25">
      <c r="C735" s="23"/>
    </row>
    <row r="736" spans="2:3" x14ac:dyDescent="0.25">
      <c r="C736" s="23"/>
    </row>
    <row r="737" spans="3:3" x14ac:dyDescent="0.25">
      <c r="C737" s="23"/>
    </row>
    <row r="738" spans="3:3" x14ac:dyDescent="0.25">
      <c r="C738" s="23"/>
    </row>
    <row r="739" spans="3:3" x14ac:dyDescent="0.25">
      <c r="C739" s="23"/>
    </row>
    <row r="740" spans="3:3" x14ac:dyDescent="0.25">
      <c r="C740" s="23"/>
    </row>
    <row r="741" spans="3:3" x14ac:dyDescent="0.25">
      <c r="C741" s="23"/>
    </row>
    <row r="742" spans="3:3" x14ac:dyDescent="0.25">
      <c r="C742" s="23"/>
    </row>
    <row r="743" spans="3:3" x14ac:dyDescent="0.25">
      <c r="C743" s="23"/>
    </row>
    <row r="744" spans="3:3" x14ac:dyDescent="0.25">
      <c r="C744" s="23"/>
    </row>
    <row r="745" spans="3:3" x14ac:dyDescent="0.25">
      <c r="C745" s="23"/>
    </row>
    <row r="746" spans="3:3" x14ac:dyDescent="0.25">
      <c r="C746" s="23"/>
    </row>
    <row r="747" spans="3:3" x14ac:dyDescent="0.25">
      <c r="C747" s="23"/>
    </row>
    <row r="748" spans="3:3" x14ac:dyDescent="0.25">
      <c r="C748" s="23"/>
    </row>
    <row r="749" spans="3:3" x14ac:dyDescent="0.25">
      <c r="C749" s="23"/>
    </row>
    <row r="750" spans="3:3" x14ac:dyDescent="0.25">
      <c r="C750" s="23"/>
    </row>
    <row r="751" spans="3:3" x14ac:dyDescent="0.25">
      <c r="C751" s="23"/>
    </row>
    <row r="752" spans="3:3" x14ac:dyDescent="0.25">
      <c r="C752" s="23"/>
    </row>
    <row r="753" spans="2:3" x14ac:dyDescent="0.25">
      <c r="C753" s="23"/>
    </row>
    <row r="754" spans="2:3" x14ac:dyDescent="0.25">
      <c r="C754" s="23"/>
    </row>
    <row r="755" spans="2:3" x14ac:dyDescent="0.25">
      <c r="C755" s="23"/>
    </row>
    <row r="756" spans="2:3" x14ac:dyDescent="0.25">
      <c r="C756" s="23"/>
    </row>
    <row r="757" spans="2:3" x14ac:dyDescent="0.25">
      <c r="C757" s="23"/>
    </row>
    <row r="758" spans="2:3" x14ac:dyDescent="0.25">
      <c r="C758" s="23"/>
    </row>
    <row r="759" spans="2:3" x14ac:dyDescent="0.25">
      <c r="C759" s="23"/>
    </row>
    <row r="760" spans="2:3" x14ac:dyDescent="0.25">
      <c r="C760" s="23"/>
    </row>
    <row r="761" spans="2:3" x14ac:dyDescent="0.25">
      <c r="C761" s="23"/>
    </row>
    <row r="762" spans="2:3" x14ac:dyDescent="0.25">
      <c r="C762" s="23"/>
    </row>
    <row r="763" spans="2:3" x14ac:dyDescent="0.25">
      <c r="C763" s="23"/>
    </row>
    <row r="764" spans="2:3" x14ac:dyDescent="0.25">
      <c r="B764" s="19"/>
      <c r="C764" s="23"/>
    </row>
    <row r="765" spans="2:3" x14ac:dyDescent="0.25">
      <c r="C765" s="23"/>
    </row>
    <row r="766" spans="2:3" x14ac:dyDescent="0.25">
      <c r="C766" s="23"/>
    </row>
    <row r="767" spans="2:3" x14ac:dyDescent="0.25">
      <c r="C767" s="23"/>
    </row>
    <row r="768" spans="2:3" x14ac:dyDescent="0.25">
      <c r="C768" s="23"/>
    </row>
    <row r="769" spans="2:3" x14ac:dyDescent="0.25">
      <c r="C769" s="23"/>
    </row>
    <row r="770" spans="2:3" x14ac:dyDescent="0.25">
      <c r="C770" s="23"/>
    </row>
    <row r="771" spans="2:3" x14ac:dyDescent="0.25">
      <c r="C771" s="23"/>
    </row>
    <row r="772" spans="2:3" x14ac:dyDescent="0.25">
      <c r="C772" s="23"/>
    </row>
    <row r="773" spans="2:3" x14ac:dyDescent="0.25">
      <c r="C773" s="23"/>
    </row>
    <row r="774" spans="2:3" x14ac:dyDescent="0.25">
      <c r="C774" s="23"/>
    </row>
    <row r="775" spans="2:3" x14ac:dyDescent="0.25">
      <c r="B775" s="19"/>
      <c r="C775" s="23"/>
    </row>
    <row r="776" spans="2:3" x14ac:dyDescent="0.25">
      <c r="C776" s="23"/>
    </row>
    <row r="777" spans="2:3" x14ac:dyDescent="0.25">
      <c r="C777" s="23"/>
    </row>
    <row r="778" spans="2:3" x14ac:dyDescent="0.25">
      <c r="C778" s="23"/>
    </row>
    <row r="779" spans="2:3" x14ac:dyDescent="0.25">
      <c r="C779" s="23"/>
    </row>
    <row r="780" spans="2:3" x14ac:dyDescent="0.25">
      <c r="C780" s="23"/>
    </row>
    <row r="781" spans="2:3" x14ac:dyDescent="0.25">
      <c r="C781" s="23"/>
    </row>
    <row r="782" spans="2:3" x14ac:dyDescent="0.25">
      <c r="C782" s="23"/>
    </row>
    <row r="783" spans="2:3" x14ac:dyDescent="0.25">
      <c r="C783" s="23"/>
    </row>
    <row r="784" spans="2:3" x14ac:dyDescent="0.25">
      <c r="C784" s="23"/>
    </row>
    <row r="785" spans="3:3" x14ac:dyDescent="0.25">
      <c r="C785" s="23"/>
    </row>
    <row r="786" spans="3:3" x14ac:dyDescent="0.25">
      <c r="C786" s="23"/>
    </row>
    <row r="787" spans="3:3" x14ac:dyDescent="0.25">
      <c r="C787" s="23"/>
    </row>
    <row r="788" spans="3:3" x14ac:dyDescent="0.25">
      <c r="C788" s="23"/>
    </row>
    <row r="789" spans="3:3" x14ac:dyDescent="0.25">
      <c r="C789" s="23"/>
    </row>
    <row r="790" spans="3:3" x14ac:dyDescent="0.25">
      <c r="C790" s="23"/>
    </row>
    <row r="791" spans="3:3" x14ac:dyDescent="0.25">
      <c r="C791" s="23"/>
    </row>
    <row r="792" spans="3:3" x14ac:dyDescent="0.25">
      <c r="C792" s="23"/>
    </row>
    <row r="793" spans="3:3" x14ac:dyDescent="0.25">
      <c r="C793" s="23"/>
    </row>
    <row r="794" spans="3:3" x14ac:dyDescent="0.25">
      <c r="C794" s="23"/>
    </row>
    <row r="795" spans="3:3" x14ac:dyDescent="0.25">
      <c r="C795" s="23"/>
    </row>
    <row r="805" spans="3:3" x14ac:dyDescent="0.25">
      <c r="C805" s="23"/>
    </row>
    <row r="806" spans="3:3" x14ac:dyDescent="0.25">
      <c r="C806" s="23"/>
    </row>
    <row r="807" spans="3:3" x14ac:dyDescent="0.25">
      <c r="C807" s="23"/>
    </row>
    <row r="808" spans="3:3" x14ac:dyDescent="0.25">
      <c r="C808" s="23"/>
    </row>
    <row r="809" spans="3:3" x14ac:dyDescent="0.25">
      <c r="C809" s="23"/>
    </row>
    <row r="810" spans="3:3" x14ac:dyDescent="0.25">
      <c r="C810" s="23"/>
    </row>
    <row r="813" spans="3:3" x14ac:dyDescent="0.25">
      <c r="C813" s="2"/>
    </row>
    <row r="814" spans="3:3" x14ac:dyDescent="0.25">
      <c r="C814" s="2"/>
    </row>
    <row r="815" spans="3:3" x14ac:dyDescent="0.25">
      <c r="C815" s="2"/>
    </row>
    <row r="816" spans="3:3" x14ac:dyDescent="0.25">
      <c r="C816" s="2"/>
    </row>
    <row r="817" spans="1:9" x14ac:dyDescent="0.25">
      <c r="C817" s="2"/>
    </row>
    <row r="819" spans="1:9" x14ac:dyDescent="0.25">
      <c r="A819" s="1" t="s">
        <v>97</v>
      </c>
      <c r="B819" s="1" t="s">
        <v>32</v>
      </c>
      <c r="C819" s="1" t="s">
        <v>641</v>
      </c>
      <c r="D819" s="2">
        <v>700000</v>
      </c>
      <c r="E819" s="1" t="s">
        <v>9</v>
      </c>
      <c r="F819" s="1" t="s">
        <v>16</v>
      </c>
      <c r="G819" s="1" t="s">
        <v>203</v>
      </c>
      <c r="H819" s="1" t="s">
        <v>81</v>
      </c>
      <c r="I819" s="1" t="s">
        <v>14</v>
      </c>
    </row>
    <row r="820" spans="1:9" x14ac:dyDescent="0.25">
      <c r="A820" s="1" t="s">
        <v>97</v>
      </c>
      <c r="B820" s="123" t="s">
        <v>131</v>
      </c>
      <c r="C820" s="1" t="s">
        <v>251</v>
      </c>
      <c r="D820" s="2">
        <v>400000</v>
      </c>
      <c r="E820" s="1" t="s">
        <v>9</v>
      </c>
      <c r="F820" s="1" t="s">
        <v>10</v>
      </c>
      <c r="G820" s="1" t="s">
        <v>198</v>
      </c>
      <c r="H820" s="1" t="s">
        <v>12</v>
      </c>
      <c r="I820" s="1" t="s">
        <v>131</v>
      </c>
    </row>
    <row r="821" spans="1:9" x14ac:dyDescent="0.25">
      <c r="E821" s="146"/>
    </row>
    <row r="822" spans="1:9" x14ac:dyDescent="0.25">
      <c r="E822" s="146"/>
    </row>
    <row r="823" spans="1:9" x14ac:dyDescent="0.25">
      <c r="E823" s="146"/>
    </row>
    <row r="824" spans="1:9" x14ac:dyDescent="0.25">
      <c r="E824" s="146"/>
    </row>
    <row r="826" spans="1:9" x14ac:dyDescent="0.25">
      <c r="E826" s="146"/>
    </row>
    <row r="827" spans="1:9" x14ac:dyDescent="0.25">
      <c r="E827" s="146"/>
    </row>
    <row r="828" spans="1:9" x14ac:dyDescent="0.25">
      <c r="E828" s="146"/>
    </row>
    <row r="829" spans="1:9" x14ac:dyDescent="0.25">
      <c r="E829" s="146"/>
    </row>
    <row r="830" spans="1:9" x14ac:dyDescent="0.25">
      <c r="E830" s="146"/>
    </row>
  </sheetData>
  <phoneticPr fontId="6" type="noConversion"/>
  <conditionalFormatting sqref="C275:C276">
    <cfRule type="duplicateValues" dxfId="161" priority="483"/>
  </conditionalFormatting>
  <conditionalFormatting sqref="C277">
    <cfRule type="duplicateValues" dxfId="160" priority="484"/>
  </conditionalFormatting>
  <conditionalFormatting sqref="C278:C279">
    <cfRule type="duplicateValues" dxfId="159" priority="485"/>
  </conditionalFormatting>
  <conditionalFormatting sqref="C280">
    <cfRule type="duplicateValues" dxfId="158" priority="486"/>
  </conditionalFormatting>
  <conditionalFormatting sqref="C356:C359">
    <cfRule type="duplicateValues" dxfId="157" priority="177"/>
  </conditionalFormatting>
  <conditionalFormatting sqref="C360">
    <cfRule type="duplicateValues" dxfId="156" priority="175"/>
  </conditionalFormatting>
  <conditionalFormatting sqref="C431">
    <cfRule type="duplicateValues" dxfId="155" priority="139"/>
  </conditionalFormatting>
  <conditionalFormatting sqref="C436:C440 D434:D435">
    <cfRule type="duplicateValues" dxfId="154" priority="584"/>
  </conditionalFormatting>
  <conditionalFormatting sqref="C436:C440">
    <cfRule type="duplicateValues" dxfId="153" priority="529"/>
  </conditionalFormatting>
  <conditionalFormatting sqref="C441">
    <cfRule type="duplicateValues" dxfId="152" priority="531"/>
  </conditionalFormatting>
  <conditionalFormatting sqref="C442">
    <cfRule type="duplicateValues" dxfId="151" priority="533"/>
  </conditionalFormatting>
  <conditionalFormatting sqref="C443:C446">
    <cfRule type="duplicateValues" dxfId="150" priority="535"/>
  </conditionalFormatting>
  <conditionalFormatting sqref="C447:C450">
    <cfRule type="duplicateValues" dxfId="149" priority="537"/>
  </conditionalFormatting>
  <conditionalFormatting sqref="C451">
    <cfRule type="duplicateValues" dxfId="148" priority="539"/>
  </conditionalFormatting>
  <conditionalFormatting sqref="C452">
    <cfRule type="duplicateValues" dxfId="147" priority="541"/>
  </conditionalFormatting>
  <conditionalFormatting sqref="C454:C457">
    <cfRule type="duplicateValues" dxfId="146" priority="604"/>
  </conditionalFormatting>
  <conditionalFormatting sqref="C458:C463">
    <cfRule type="duplicateValues" dxfId="145" priority="605"/>
  </conditionalFormatting>
  <conditionalFormatting sqref="C464:C466">
    <cfRule type="duplicateValues" dxfId="144" priority="606"/>
  </conditionalFormatting>
  <conditionalFormatting sqref="C467">
    <cfRule type="duplicateValues" dxfId="143" priority="607"/>
  </conditionalFormatting>
  <conditionalFormatting sqref="C468:C473">
    <cfRule type="duplicateValues" dxfId="142" priority="608"/>
  </conditionalFormatting>
  <conditionalFormatting sqref="C474:C477">
    <cfRule type="duplicateValues" dxfId="141" priority="609"/>
  </conditionalFormatting>
  <conditionalFormatting sqref="C478:C482">
    <cfRule type="duplicateValues" dxfId="140" priority="610"/>
  </conditionalFormatting>
  <conditionalFormatting sqref="C483:C487">
    <cfRule type="duplicateValues" dxfId="139" priority="611"/>
  </conditionalFormatting>
  <conditionalFormatting sqref="C488:C491">
    <cfRule type="duplicateValues" dxfId="138" priority="612"/>
  </conditionalFormatting>
  <conditionalFormatting sqref="C492:C494">
    <cfRule type="duplicateValues" dxfId="137" priority="613"/>
  </conditionalFormatting>
  <conditionalFormatting sqref="C495:C498">
    <cfRule type="duplicateValues" dxfId="136" priority="614"/>
  </conditionalFormatting>
  <conditionalFormatting sqref="C499:C505">
    <cfRule type="duplicateValues" dxfId="135" priority="615"/>
  </conditionalFormatting>
  <conditionalFormatting sqref="C506:C507">
    <cfRule type="duplicateValues" dxfId="134" priority="617"/>
  </conditionalFormatting>
  <conditionalFormatting sqref="C508:C511">
    <cfRule type="duplicateValues" dxfId="133" priority="618"/>
  </conditionalFormatting>
  <conditionalFormatting sqref="C514:C597">
    <cfRule type="duplicateValues" dxfId="132" priority="636"/>
  </conditionalFormatting>
  <conditionalFormatting sqref="C598">
    <cfRule type="duplicateValues" dxfId="131" priority="637"/>
  </conditionalFormatting>
  <conditionalFormatting sqref="C601">
    <cfRule type="duplicateValues" dxfId="130" priority="639"/>
  </conditionalFormatting>
  <conditionalFormatting sqref="C602:C606">
    <cfRule type="duplicateValues" dxfId="129" priority="640"/>
  </conditionalFormatting>
  <conditionalFormatting sqref="C607:C612">
    <cfRule type="duplicateValues" dxfId="128" priority="641"/>
  </conditionalFormatting>
  <conditionalFormatting sqref="C613">
    <cfRule type="duplicateValues" dxfId="127" priority="642"/>
  </conditionalFormatting>
  <conditionalFormatting sqref="C614:C625">
    <cfRule type="duplicateValues" dxfId="126" priority="656"/>
  </conditionalFormatting>
  <conditionalFormatting sqref="C626:C633">
    <cfRule type="duplicateValues" dxfId="125" priority="657"/>
  </conditionalFormatting>
  <conditionalFormatting sqref="C679:C1048576 C453 C263:C274 C1">
    <cfRule type="duplicateValues" dxfId="124" priority="266"/>
  </conditionalFormatting>
  <conditionalFormatting sqref="C811:C1048576 C1 C796:C804 C263:C274 C453 C679:C737">
    <cfRule type="duplicateValues" dxfId="123" priority="411"/>
  </conditionalFormatting>
  <conditionalFormatting sqref="C811:C1048576 C263:C274 C796:C804 B453">
    <cfRule type="duplicateValues" dxfId="122" priority="413"/>
  </conditionalFormatting>
  <conditionalFormatting sqref="D8:D12">
    <cfRule type="duplicateValues" dxfId="121" priority="264"/>
  </conditionalFormatting>
  <conditionalFormatting sqref="D13:D14">
    <cfRule type="duplicateValues" dxfId="120" priority="263"/>
  </conditionalFormatting>
  <conditionalFormatting sqref="D15:D17">
    <cfRule type="duplicateValues" dxfId="119" priority="262"/>
  </conditionalFormatting>
  <conditionalFormatting sqref="D18:D21">
    <cfRule type="duplicateValues" dxfId="118" priority="261"/>
  </conditionalFormatting>
  <conditionalFormatting sqref="D22:D25">
    <cfRule type="duplicateValues" dxfId="117" priority="260"/>
  </conditionalFormatting>
  <conditionalFormatting sqref="D26:D28">
    <cfRule type="duplicateValues" dxfId="116" priority="259"/>
  </conditionalFormatting>
  <conditionalFormatting sqref="D281:D288">
    <cfRule type="duplicateValues" dxfId="115" priority="561"/>
  </conditionalFormatting>
  <conditionalFormatting sqref="D289:D291">
    <cfRule type="duplicateValues" dxfId="114" priority="563"/>
  </conditionalFormatting>
  <conditionalFormatting sqref="D292:D293">
    <cfRule type="duplicateValues" dxfId="113" priority="564"/>
  </conditionalFormatting>
  <conditionalFormatting sqref="D294:D298">
    <cfRule type="duplicateValues" dxfId="112" priority="565"/>
  </conditionalFormatting>
  <conditionalFormatting sqref="D299:D302">
    <cfRule type="duplicateValues" dxfId="111" priority="566"/>
  </conditionalFormatting>
  <conditionalFormatting sqref="D303:D307">
    <cfRule type="duplicateValues" dxfId="110" priority="202"/>
  </conditionalFormatting>
  <conditionalFormatting sqref="D308:D311">
    <cfRule type="duplicateValues" dxfId="109" priority="201"/>
  </conditionalFormatting>
  <conditionalFormatting sqref="D312">
    <cfRule type="duplicateValues" dxfId="108" priority="200"/>
  </conditionalFormatting>
  <conditionalFormatting sqref="D313">
    <cfRule type="duplicateValues" dxfId="107" priority="199"/>
  </conditionalFormatting>
  <conditionalFormatting sqref="D314">
    <cfRule type="duplicateValues" dxfId="106" priority="198"/>
  </conditionalFormatting>
  <conditionalFormatting sqref="D315:D318">
    <cfRule type="duplicateValues" dxfId="105" priority="197"/>
  </conditionalFormatting>
  <conditionalFormatting sqref="D319">
    <cfRule type="duplicateValues" dxfId="104" priority="196"/>
  </conditionalFormatting>
  <conditionalFormatting sqref="D320:D323">
    <cfRule type="duplicateValues" dxfId="103" priority="195"/>
  </conditionalFormatting>
  <conditionalFormatting sqref="D324:D327">
    <cfRule type="duplicateValues" dxfId="102" priority="194"/>
  </conditionalFormatting>
  <conditionalFormatting sqref="D328">
    <cfRule type="duplicateValues" dxfId="101" priority="193"/>
  </conditionalFormatting>
  <conditionalFormatting sqref="D329">
    <cfRule type="duplicateValues" dxfId="100" priority="192"/>
  </conditionalFormatting>
  <conditionalFormatting sqref="D330:D331">
    <cfRule type="duplicateValues" dxfId="99" priority="191"/>
  </conditionalFormatting>
  <conditionalFormatting sqref="D220:E262 D165:E165 E166:E170 D166:D203 D209:D219">
    <cfRule type="duplicateValues" dxfId="98" priority="217"/>
  </conditionalFormatting>
  <conditionalFormatting sqref="D220:E262">
    <cfRule type="duplicateValues" dxfId="97" priority="216"/>
  </conditionalFormatting>
  <conditionalFormatting sqref="D334:E335 D332:D333">
    <cfRule type="duplicateValues" dxfId="96" priority="190"/>
  </conditionalFormatting>
  <conditionalFormatting sqref="D334:E335">
    <cfRule type="duplicateValues" dxfId="95" priority="189"/>
  </conditionalFormatting>
  <conditionalFormatting sqref="D336:E339">
    <cfRule type="duplicateValues" dxfId="94" priority="187"/>
    <cfRule type="duplicateValues" dxfId="93" priority="188"/>
  </conditionalFormatting>
  <conditionalFormatting sqref="D340:E347">
    <cfRule type="duplicateValues" dxfId="92" priority="185"/>
    <cfRule type="duplicateValues" dxfId="91" priority="186"/>
  </conditionalFormatting>
  <conditionalFormatting sqref="D348:E350">
    <cfRule type="duplicateValues" dxfId="90" priority="183"/>
    <cfRule type="duplicateValues" dxfId="89" priority="184"/>
  </conditionalFormatting>
  <conditionalFormatting sqref="D351:E353">
    <cfRule type="duplicateValues" dxfId="88" priority="181"/>
    <cfRule type="duplicateValues" dxfId="87" priority="182"/>
  </conditionalFormatting>
  <conditionalFormatting sqref="D354:E355">
    <cfRule type="duplicateValues" dxfId="86" priority="179"/>
    <cfRule type="duplicateValues" dxfId="85" priority="180"/>
  </conditionalFormatting>
  <conditionalFormatting sqref="D361:E362">
    <cfRule type="duplicateValues" dxfId="84" priority="173"/>
    <cfRule type="duplicateValues" dxfId="83" priority="174"/>
  </conditionalFormatting>
  <conditionalFormatting sqref="D363:E363">
    <cfRule type="duplicateValues" dxfId="82" priority="560"/>
  </conditionalFormatting>
  <conditionalFormatting sqref="D364:E365">
    <cfRule type="duplicateValues" dxfId="81" priority="504"/>
  </conditionalFormatting>
  <conditionalFormatting sqref="D366:E368">
    <cfRule type="duplicateValues" dxfId="80" priority="506"/>
  </conditionalFormatting>
  <conditionalFormatting sqref="D369:E370">
    <cfRule type="duplicateValues" dxfId="79" priority="508"/>
  </conditionalFormatting>
  <conditionalFormatting sqref="D371:E371">
    <cfRule type="duplicateValues" dxfId="78" priority="510"/>
  </conditionalFormatting>
  <conditionalFormatting sqref="D372:E375">
    <cfRule type="duplicateValues" dxfId="77" priority="512"/>
  </conditionalFormatting>
  <conditionalFormatting sqref="D376:E376">
    <cfRule type="duplicateValues" dxfId="76" priority="514"/>
  </conditionalFormatting>
  <conditionalFormatting sqref="D377:E380">
    <cfRule type="duplicateValues" dxfId="75" priority="516"/>
  </conditionalFormatting>
  <conditionalFormatting sqref="D381:E381">
    <cfRule type="duplicateValues" dxfId="74" priority="518"/>
  </conditionalFormatting>
  <conditionalFormatting sqref="D382:E384">
    <cfRule type="duplicateValues" dxfId="73" priority="520"/>
  </conditionalFormatting>
  <conditionalFormatting sqref="D385:E385">
    <cfRule type="duplicateValues" dxfId="72" priority="522"/>
  </conditionalFormatting>
  <conditionalFormatting sqref="D512:E513 C514:C597">
    <cfRule type="duplicateValues" dxfId="71" priority="57"/>
  </conditionalFormatting>
  <conditionalFormatting sqref="D599:E600 C601">
    <cfRule type="duplicateValues" dxfId="70" priority="53"/>
  </conditionalFormatting>
  <conditionalFormatting sqref="E2:E7">
    <cfRule type="duplicateValues" dxfId="69" priority="265"/>
  </conditionalFormatting>
  <conditionalFormatting sqref="E29">
    <cfRule type="duplicateValues" dxfId="68" priority="255"/>
    <cfRule type="duplicateValues" dxfId="67" priority="256"/>
    <cfRule type="duplicateValues" dxfId="66" priority="257"/>
    <cfRule type="duplicateValues" dxfId="65" priority="258"/>
  </conditionalFormatting>
  <conditionalFormatting sqref="E30">
    <cfRule type="duplicateValues" dxfId="64" priority="251"/>
    <cfRule type="duplicateValues" dxfId="63" priority="252"/>
    <cfRule type="duplicateValues" dxfId="62" priority="253"/>
    <cfRule type="duplicateValues" dxfId="61" priority="254"/>
  </conditionalFormatting>
  <conditionalFormatting sqref="E31:E38">
    <cfRule type="duplicateValues" dxfId="60" priority="247"/>
    <cfRule type="duplicateValues" dxfId="59" priority="248"/>
    <cfRule type="duplicateValues" dxfId="58" priority="249"/>
    <cfRule type="duplicateValues" dxfId="57" priority="250"/>
  </conditionalFormatting>
  <conditionalFormatting sqref="E39">
    <cfRule type="duplicateValues" dxfId="56" priority="243"/>
    <cfRule type="duplicateValues" dxfId="55" priority="244"/>
    <cfRule type="duplicateValues" dxfId="54" priority="245"/>
    <cfRule type="duplicateValues" dxfId="53" priority="246"/>
  </conditionalFormatting>
  <conditionalFormatting sqref="E41:E43">
    <cfRule type="duplicateValues" dxfId="52" priority="239"/>
    <cfRule type="duplicateValues" dxfId="51" priority="240"/>
    <cfRule type="duplicateValues" dxfId="50" priority="241"/>
    <cfRule type="duplicateValues" dxfId="49" priority="242"/>
  </conditionalFormatting>
  <conditionalFormatting sqref="E44:E45">
    <cfRule type="duplicateValues" dxfId="48" priority="236"/>
    <cfRule type="duplicateValues" dxfId="47" priority="237"/>
    <cfRule type="duplicateValues" dxfId="46" priority="238"/>
  </conditionalFormatting>
  <conditionalFormatting sqref="E46:E48">
    <cfRule type="duplicateValues" dxfId="45" priority="233"/>
    <cfRule type="duplicateValues" dxfId="44" priority="234"/>
    <cfRule type="duplicateValues" dxfId="43" priority="235"/>
  </conditionalFormatting>
  <conditionalFormatting sqref="E49:E55">
    <cfRule type="duplicateValues" dxfId="42" priority="230"/>
  </conditionalFormatting>
  <conditionalFormatting sqref="E49:E56">
    <cfRule type="duplicateValues" dxfId="41" priority="231"/>
    <cfRule type="duplicateValues" dxfId="40" priority="232"/>
  </conditionalFormatting>
  <conditionalFormatting sqref="E386:E388 D386:D387">
    <cfRule type="duplicateValues" dxfId="39" priority="160"/>
  </conditionalFormatting>
  <conditionalFormatting sqref="E389">
    <cfRule type="duplicateValues" dxfId="38" priority="159"/>
  </conditionalFormatting>
  <conditionalFormatting sqref="E390:E394">
    <cfRule type="duplicateValues" dxfId="37" priority="158"/>
  </conditionalFormatting>
  <conditionalFormatting sqref="E395:E397">
    <cfRule type="duplicateValues" dxfId="36" priority="157"/>
  </conditionalFormatting>
  <conditionalFormatting sqref="E398:E401">
    <cfRule type="duplicateValues" dxfId="35" priority="156"/>
  </conditionalFormatting>
  <conditionalFormatting sqref="E402">
    <cfRule type="duplicateValues" dxfId="34" priority="155"/>
  </conditionalFormatting>
  <conditionalFormatting sqref="E403:E408">
    <cfRule type="duplicateValues" dxfId="33" priority="582"/>
  </conditionalFormatting>
  <conditionalFormatting sqref="E409:E414">
    <cfRule type="duplicateValues" dxfId="32" priority="153"/>
  </conditionalFormatting>
  <conditionalFormatting sqref="E821">
    <cfRule type="duplicateValues" dxfId="31" priority="120"/>
  </conditionalFormatting>
  <conditionalFormatting sqref="E822">
    <cfRule type="duplicateValues" dxfId="30" priority="119"/>
  </conditionalFormatting>
  <conditionalFormatting sqref="E417:F419 E415:E416">
    <cfRule type="duplicateValues" dxfId="29" priority="152"/>
  </conditionalFormatting>
  <conditionalFormatting sqref="E417:F419">
    <cfRule type="duplicateValues" dxfId="28" priority="151"/>
  </conditionalFormatting>
  <conditionalFormatting sqref="E420:F420">
    <cfRule type="duplicateValues" dxfId="27" priority="149"/>
    <cfRule type="duplicateValues" dxfId="26" priority="150"/>
  </conditionalFormatting>
  <conditionalFormatting sqref="E421:F424">
    <cfRule type="duplicateValues" dxfId="25" priority="147"/>
    <cfRule type="duplicateValues" dxfId="24" priority="148"/>
  </conditionalFormatting>
  <conditionalFormatting sqref="E425:F425">
    <cfRule type="duplicateValues" dxfId="23" priority="145"/>
    <cfRule type="duplicateValues" dxfId="22" priority="146"/>
  </conditionalFormatting>
  <conditionalFormatting sqref="E426:F428">
    <cfRule type="duplicateValues" dxfId="21" priority="143"/>
    <cfRule type="duplicateValues" dxfId="20" priority="144"/>
  </conditionalFormatting>
  <conditionalFormatting sqref="E429:F430">
    <cfRule type="duplicateValues" dxfId="19" priority="141"/>
    <cfRule type="duplicateValues" dxfId="18" priority="142"/>
  </conditionalFormatting>
  <conditionalFormatting sqref="E432:F433">
    <cfRule type="duplicateValues" dxfId="17" priority="137"/>
    <cfRule type="duplicateValues" dxfId="16" priority="138"/>
  </conditionalFormatting>
  <conditionalFormatting sqref="C634:C650">
    <cfRule type="duplicateValues" dxfId="15" priority="658"/>
  </conditionalFormatting>
  <conditionalFormatting sqref="C651:C652">
    <cfRule type="duplicateValues" dxfId="14" priority="659"/>
  </conditionalFormatting>
  <conditionalFormatting sqref="C653:C659">
    <cfRule type="duplicateValues" dxfId="13" priority="26"/>
  </conditionalFormatting>
  <conditionalFormatting sqref="C660:C663">
    <cfRule type="duplicateValues" dxfId="12" priority="23"/>
  </conditionalFormatting>
  <conditionalFormatting sqref="C664:C667">
    <cfRule type="duplicateValues" dxfId="11" priority="18"/>
  </conditionalFormatting>
  <conditionalFormatting sqref="C668:C669">
    <cfRule type="duplicateValues" dxfId="10" priority="15"/>
  </conditionalFormatting>
  <conditionalFormatting sqref="C670">
    <cfRule type="duplicateValues" dxfId="9" priority="12"/>
  </conditionalFormatting>
  <conditionalFormatting sqref="C671">
    <cfRule type="duplicateValues" dxfId="8" priority="9"/>
  </conditionalFormatting>
  <conditionalFormatting sqref="C672:C673">
    <cfRule type="duplicateValues" dxfId="7" priority="6"/>
  </conditionalFormatting>
  <conditionalFormatting sqref="C674:C678">
    <cfRule type="duplicateValues" dxfId="6" priority="3"/>
  </conditionalFormatting>
  <pageMargins left="0.7" right="0.7" top="0.75" bottom="0.75" header="0.3" footer="0.3"/>
  <pageSetup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8"/>
  <sheetViews>
    <sheetView workbookViewId="0">
      <selection activeCell="K20" sqref="K20"/>
    </sheetView>
  </sheetViews>
  <sheetFormatPr defaultColWidth="9.140625" defaultRowHeight="15" x14ac:dyDescent="0.25"/>
  <cols>
    <col min="1" max="1" width="11.140625" style="19" bestFit="1" customWidth="1"/>
    <col min="2" max="2" width="27.85546875" style="1" bestFit="1" customWidth="1"/>
    <col min="3" max="3" width="5.85546875" style="1" bestFit="1" customWidth="1"/>
    <col min="4" max="4" width="10.85546875" style="1" bestFit="1" customWidth="1"/>
    <col min="5" max="5" width="27.7109375" style="1" bestFit="1" customWidth="1"/>
    <col min="6" max="6" width="22.5703125" style="1" customWidth="1"/>
    <col min="7" max="7" width="31" style="1" bestFit="1" customWidth="1"/>
    <col min="8" max="8" width="12.42578125" style="1" bestFit="1" customWidth="1"/>
    <col min="9" max="9" width="16.28515625" style="53" bestFit="1" customWidth="1"/>
    <col min="10" max="10" width="16" style="1" bestFit="1" customWidth="1"/>
    <col min="11" max="11" width="23.28515625" style="1" customWidth="1"/>
    <col min="12" max="16384" width="9.140625" style="1"/>
  </cols>
  <sheetData>
    <row r="1" spans="1:11" s="4" customFormat="1" x14ac:dyDescent="0.25">
      <c r="A1" s="51" t="s">
        <v>47</v>
      </c>
      <c r="B1" s="4" t="s">
        <v>48</v>
      </c>
      <c r="C1" s="4" t="s">
        <v>49</v>
      </c>
      <c r="D1" s="4" t="s">
        <v>50</v>
      </c>
      <c r="E1" s="4" t="s">
        <v>51</v>
      </c>
      <c r="F1" s="4" t="s">
        <v>34</v>
      </c>
      <c r="G1" s="4" t="s">
        <v>85</v>
      </c>
      <c r="H1" s="4" t="s">
        <v>6</v>
      </c>
      <c r="I1" s="52" t="s">
        <v>86</v>
      </c>
      <c r="J1" s="4" t="s">
        <v>7</v>
      </c>
      <c r="K1" s="4" t="s">
        <v>143</v>
      </c>
    </row>
    <row r="2" spans="1:11" x14ac:dyDescent="0.25">
      <c r="A2" s="19">
        <v>45525</v>
      </c>
      <c r="B2" s="1" t="s">
        <v>754</v>
      </c>
      <c r="C2" s="1">
        <v>2011</v>
      </c>
      <c r="D2" s="1" t="s">
        <v>803</v>
      </c>
      <c r="E2" s="1" t="s">
        <v>214</v>
      </c>
      <c r="F2" s="1" t="s">
        <v>186</v>
      </c>
      <c r="G2" s="1" t="s">
        <v>804</v>
      </c>
      <c r="H2" s="1" t="s">
        <v>198</v>
      </c>
      <c r="I2" s="2">
        <v>544000</v>
      </c>
      <c r="J2" s="20" t="s">
        <v>23</v>
      </c>
      <c r="K2" s="1" t="s">
        <v>14</v>
      </c>
    </row>
    <row r="3" spans="1:11" x14ac:dyDescent="0.25">
      <c r="A3" s="19">
        <v>45525</v>
      </c>
      <c r="B3" s="1" t="s">
        <v>752</v>
      </c>
      <c r="C3" s="1">
        <v>2015</v>
      </c>
      <c r="D3" s="1" t="s">
        <v>805</v>
      </c>
      <c r="E3" s="1" t="s">
        <v>554</v>
      </c>
      <c r="F3" s="1" t="s">
        <v>186</v>
      </c>
      <c r="G3" s="1" t="s">
        <v>806</v>
      </c>
      <c r="H3" s="1" t="s">
        <v>203</v>
      </c>
      <c r="I3" s="2">
        <v>300000</v>
      </c>
      <c r="J3" s="20" t="s">
        <v>12</v>
      </c>
      <c r="K3" s="1" t="s">
        <v>73</v>
      </c>
    </row>
    <row r="4" spans="1:11" x14ac:dyDescent="0.25">
      <c r="A4" s="19">
        <v>45525</v>
      </c>
      <c r="B4" s="1" t="s">
        <v>753</v>
      </c>
      <c r="C4" s="1">
        <v>2011</v>
      </c>
      <c r="D4" s="1" t="s">
        <v>807</v>
      </c>
      <c r="E4" s="1" t="s">
        <v>358</v>
      </c>
      <c r="F4" s="1" t="s">
        <v>186</v>
      </c>
      <c r="G4" s="1" t="s">
        <v>808</v>
      </c>
      <c r="H4" s="1" t="s">
        <v>203</v>
      </c>
      <c r="I4" s="2">
        <v>1360000</v>
      </c>
      <c r="J4" s="20" t="s">
        <v>81</v>
      </c>
      <c r="K4" s="1" t="s">
        <v>30</v>
      </c>
    </row>
    <row r="5" spans="1:11" x14ac:dyDescent="0.25">
      <c r="A5" s="19">
        <v>45525</v>
      </c>
      <c r="B5" s="1" t="s">
        <v>756</v>
      </c>
      <c r="C5" s="1">
        <v>2009</v>
      </c>
      <c r="D5" s="1" t="s">
        <v>809</v>
      </c>
      <c r="E5" s="1" t="s">
        <v>161</v>
      </c>
      <c r="F5" s="1" t="s">
        <v>186</v>
      </c>
      <c r="G5" s="1" t="s">
        <v>810</v>
      </c>
      <c r="H5" s="1" t="s">
        <v>426</v>
      </c>
      <c r="I5" s="2">
        <v>300000</v>
      </c>
      <c r="J5" s="2" t="s">
        <v>19</v>
      </c>
      <c r="K5" s="1" t="s">
        <v>30</v>
      </c>
    </row>
    <row r="6" spans="1:11" x14ac:dyDescent="0.25">
      <c r="A6" s="19">
        <v>45526</v>
      </c>
      <c r="B6" s="1" t="s">
        <v>811</v>
      </c>
      <c r="C6" s="1">
        <v>2013</v>
      </c>
      <c r="D6" s="1" t="s">
        <v>812</v>
      </c>
      <c r="E6" s="1" t="s">
        <v>130</v>
      </c>
      <c r="F6" s="1" t="s">
        <v>186</v>
      </c>
      <c r="G6" s="1" t="s">
        <v>813</v>
      </c>
      <c r="H6" s="1" t="s">
        <v>196</v>
      </c>
      <c r="I6" s="2">
        <v>450000</v>
      </c>
      <c r="J6" s="2" t="s">
        <v>132</v>
      </c>
      <c r="K6" s="1" t="s">
        <v>30</v>
      </c>
    </row>
    <row r="7" spans="1:11" x14ac:dyDescent="0.25">
      <c r="A7" s="19">
        <v>45528</v>
      </c>
      <c r="B7" s="1" t="s">
        <v>814</v>
      </c>
      <c r="C7" s="1">
        <v>2012</v>
      </c>
      <c r="D7" s="1" t="s">
        <v>815</v>
      </c>
      <c r="E7" s="1" t="s">
        <v>161</v>
      </c>
      <c r="F7" s="1" t="s">
        <v>186</v>
      </c>
      <c r="G7" s="1" t="s">
        <v>816</v>
      </c>
      <c r="H7" s="1" t="s">
        <v>196</v>
      </c>
      <c r="I7" s="53">
        <v>288000</v>
      </c>
      <c r="J7" s="20" t="s">
        <v>19</v>
      </c>
      <c r="K7" s="1" t="s">
        <v>30</v>
      </c>
    </row>
    <row r="8" spans="1:11" x14ac:dyDescent="0.25">
      <c r="A8" s="19">
        <v>45528</v>
      </c>
      <c r="B8" s="1" t="s">
        <v>788</v>
      </c>
      <c r="C8" s="1">
        <v>2013</v>
      </c>
      <c r="D8" s="1" t="s">
        <v>817</v>
      </c>
      <c r="E8" s="1" t="s">
        <v>161</v>
      </c>
      <c r="F8" s="1" t="s">
        <v>186</v>
      </c>
      <c r="G8" s="1" t="s">
        <v>816</v>
      </c>
      <c r="H8" s="1" t="s">
        <v>196</v>
      </c>
      <c r="I8" s="53">
        <v>284000</v>
      </c>
      <c r="J8" s="2" t="s">
        <v>19</v>
      </c>
      <c r="K8" s="1" t="s">
        <v>30</v>
      </c>
    </row>
    <row r="9" spans="1:11" x14ac:dyDescent="0.25">
      <c r="A9" s="19">
        <v>45528</v>
      </c>
      <c r="B9" s="1" t="s">
        <v>788</v>
      </c>
      <c r="C9" s="1">
        <v>2013</v>
      </c>
      <c r="D9" s="1" t="s">
        <v>818</v>
      </c>
      <c r="E9" s="1" t="s">
        <v>161</v>
      </c>
      <c r="F9" s="1" t="s">
        <v>186</v>
      </c>
      <c r="G9" s="1" t="s">
        <v>816</v>
      </c>
      <c r="H9" s="1" t="s">
        <v>196</v>
      </c>
      <c r="I9" s="53">
        <v>272000</v>
      </c>
      <c r="J9" s="2" t="s">
        <v>19</v>
      </c>
      <c r="K9" s="1" t="s">
        <v>30</v>
      </c>
    </row>
    <row r="10" spans="1:11" x14ac:dyDescent="0.25">
      <c r="A10" s="19">
        <v>45528</v>
      </c>
      <c r="B10" s="1" t="s">
        <v>788</v>
      </c>
      <c r="C10" s="1">
        <v>2013</v>
      </c>
      <c r="D10" s="1" t="s">
        <v>819</v>
      </c>
      <c r="E10" s="1" t="s">
        <v>161</v>
      </c>
      <c r="F10" s="1" t="s">
        <v>186</v>
      </c>
      <c r="G10" s="1" t="s">
        <v>816</v>
      </c>
      <c r="H10" s="1" t="s">
        <v>196</v>
      </c>
      <c r="I10" s="53">
        <v>308000</v>
      </c>
      <c r="J10" s="2" t="s">
        <v>19</v>
      </c>
      <c r="K10" s="1" t="s">
        <v>30</v>
      </c>
    </row>
    <row r="11" spans="1:11" x14ac:dyDescent="0.25">
      <c r="A11" s="19">
        <v>45531</v>
      </c>
      <c r="B11" s="1" t="s">
        <v>823</v>
      </c>
      <c r="C11" s="1">
        <v>2011</v>
      </c>
      <c r="D11" s="1" t="s">
        <v>824</v>
      </c>
      <c r="E11" s="1" t="s">
        <v>32</v>
      </c>
      <c r="F11" s="1" t="s">
        <v>186</v>
      </c>
      <c r="G11" s="1" t="s">
        <v>825</v>
      </c>
      <c r="H11" s="1" t="s">
        <v>196</v>
      </c>
      <c r="I11" s="53">
        <v>250000</v>
      </c>
      <c r="J11" s="2" t="s">
        <v>19</v>
      </c>
      <c r="K11" s="1" t="s">
        <v>14</v>
      </c>
    </row>
    <row r="12" spans="1:11" x14ac:dyDescent="0.25">
      <c r="A12" s="19">
        <v>45531</v>
      </c>
      <c r="B12" s="1" t="s">
        <v>752</v>
      </c>
      <c r="C12" s="1">
        <v>2013</v>
      </c>
      <c r="D12" s="1" t="s">
        <v>826</v>
      </c>
      <c r="E12" s="1" t="s">
        <v>32</v>
      </c>
      <c r="F12" s="1" t="s">
        <v>186</v>
      </c>
      <c r="G12" s="1" t="s">
        <v>827</v>
      </c>
      <c r="H12" s="1" t="s">
        <v>196</v>
      </c>
      <c r="I12" s="53">
        <v>148000</v>
      </c>
      <c r="J12" s="2" t="s">
        <v>19</v>
      </c>
      <c r="K12" s="1" t="s">
        <v>14</v>
      </c>
    </row>
    <row r="13" spans="1:11" x14ac:dyDescent="0.25">
      <c r="A13" s="19">
        <v>45532</v>
      </c>
      <c r="B13" s="1" t="s">
        <v>828</v>
      </c>
      <c r="C13" s="1">
        <v>2015</v>
      </c>
      <c r="D13" s="1" t="s">
        <v>829</v>
      </c>
      <c r="E13" s="1" t="s">
        <v>161</v>
      </c>
      <c r="F13" s="1" t="s">
        <v>186</v>
      </c>
      <c r="G13" s="1" t="s">
        <v>830</v>
      </c>
      <c r="H13" s="1" t="s">
        <v>196</v>
      </c>
      <c r="I13" s="53">
        <v>2912000</v>
      </c>
      <c r="J13" s="2" t="s">
        <v>81</v>
      </c>
      <c r="K13" s="1" t="s">
        <v>30</v>
      </c>
    </row>
    <row r="14" spans="1:11" x14ac:dyDescent="0.25">
      <c r="A14" s="19">
        <v>45532</v>
      </c>
      <c r="B14" s="1" t="s">
        <v>811</v>
      </c>
      <c r="C14" s="1">
        <v>2015</v>
      </c>
      <c r="D14" s="1" t="s">
        <v>831</v>
      </c>
      <c r="E14" s="1" t="s">
        <v>130</v>
      </c>
      <c r="F14" s="1" t="s">
        <v>186</v>
      </c>
      <c r="G14" s="1" t="s">
        <v>832</v>
      </c>
      <c r="H14" s="1" t="s">
        <v>196</v>
      </c>
      <c r="I14" s="53">
        <v>700000</v>
      </c>
      <c r="J14" s="2" t="s">
        <v>12</v>
      </c>
      <c r="K14" s="1" t="s">
        <v>30</v>
      </c>
    </row>
    <row r="15" spans="1:11" x14ac:dyDescent="0.25">
      <c r="A15" s="19">
        <v>45533</v>
      </c>
      <c r="B15" s="1" t="s">
        <v>834</v>
      </c>
      <c r="C15" s="1">
        <v>2015</v>
      </c>
      <c r="D15" s="1" t="s">
        <v>835</v>
      </c>
      <c r="E15" s="1" t="s">
        <v>14</v>
      </c>
      <c r="F15" s="1" t="s">
        <v>186</v>
      </c>
      <c r="G15" s="1" t="s">
        <v>836</v>
      </c>
      <c r="H15" s="1" t="s">
        <v>196</v>
      </c>
      <c r="I15" s="2">
        <v>70000</v>
      </c>
      <c r="J15" s="1" t="s">
        <v>12</v>
      </c>
      <c r="K15" s="1" t="s">
        <v>14</v>
      </c>
    </row>
    <row r="16" spans="1:11" x14ac:dyDescent="0.25">
      <c r="A16" s="19">
        <v>45533</v>
      </c>
      <c r="B16" s="1" t="s">
        <v>837</v>
      </c>
      <c r="C16" s="1">
        <v>2015</v>
      </c>
      <c r="D16" s="1" t="s">
        <v>838</v>
      </c>
      <c r="E16" s="1" t="s">
        <v>14</v>
      </c>
      <c r="F16" s="1" t="s">
        <v>186</v>
      </c>
      <c r="G16" s="1" t="s">
        <v>839</v>
      </c>
      <c r="H16" s="1" t="s">
        <v>196</v>
      </c>
      <c r="I16" s="2">
        <v>275000</v>
      </c>
      <c r="J16" s="1" t="s">
        <v>12</v>
      </c>
      <c r="K16" s="1" t="s">
        <v>14</v>
      </c>
    </row>
    <row r="17" spans="1:11" x14ac:dyDescent="0.25">
      <c r="A17" s="19">
        <v>45534</v>
      </c>
      <c r="B17" s="1" t="s">
        <v>842</v>
      </c>
      <c r="C17" s="1">
        <v>2012</v>
      </c>
      <c r="D17" s="1" t="s">
        <v>843</v>
      </c>
      <c r="E17" s="1" t="s">
        <v>358</v>
      </c>
      <c r="F17" s="1" t="s">
        <v>186</v>
      </c>
      <c r="G17" s="1" t="s">
        <v>844</v>
      </c>
      <c r="H17" s="1" t="s">
        <v>196</v>
      </c>
      <c r="I17" s="2">
        <v>600000</v>
      </c>
      <c r="J17" s="1" t="s">
        <v>19</v>
      </c>
      <c r="K17" s="1" t="s">
        <v>30</v>
      </c>
    </row>
    <row r="18" spans="1:11" x14ac:dyDescent="0.25">
      <c r="A18" s="19">
        <v>45534</v>
      </c>
      <c r="B18" s="1" t="s">
        <v>845</v>
      </c>
      <c r="C18" s="1">
        <v>2015</v>
      </c>
      <c r="D18" s="1" t="s">
        <v>846</v>
      </c>
      <c r="E18" s="1" t="s">
        <v>73</v>
      </c>
      <c r="F18" s="1" t="s">
        <v>186</v>
      </c>
      <c r="G18" s="1" t="s">
        <v>847</v>
      </c>
      <c r="H18" s="1" t="s">
        <v>203</v>
      </c>
      <c r="I18" s="2">
        <v>900000</v>
      </c>
      <c r="J18" s="1" t="s">
        <v>126</v>
      </c>
      <c r="K18" s="1" t="s">
        <v>73</v>
      </c>
    </row>
  </sheetData>
  <conditionalFormatting sqref="D1:D1048576">
    <cfRule type="duplicateValues" dxfId="5" priority="354"/>
    <cfRule type="duplicateValues" dxfId="4" priority="357"/>
    <cfRule type="duplicateValues" dxfId="3" priority="358"/>
    <cfRule type="duplicateValues" dxfId="2" priority="359"/>
  </conditionalFormatting>
  <conditionalFormatting sqref="G19:G1048576 K17:K18 K7:K10 G1">
    <cfRule type="duplicateValues" dxfId="1" priority="645"/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9FFB5-26D0-4B23-99D7-59D4947A5118}">
  <sheetPr>
    <pageSetUpPr fitToPage="1"/>
  </sheetPr>
  <dimension ref="A1:R55"/>
  <sheetViews>
    <sheetView topLeftCell="A22" workbookViewId="0">
      <selection activeCell="N13" sqref="N13"/>
    </sheetView>
  </sheetViews>
  <sheetFormatPr defaultColWidth="9.140625" defaultRowHeight="15" x14ac:dyDescent="0.25"/>
  <cols>
    <col min="1" max="1" width="21.5703125" style="1" bestFit="1" customWidth="1"/>
    <col min="2" max="12" width="13.7109375" style="1" bestFit="1" customWidth="1"/>
    <col min="13" max="13" width="14.7109375" style="1" bestFit="1" customWidth="1"/>
    <col min="14" max="14" width="9.140625" style="1"/>
    <col min="15" max="15" width="22.140625" style="1" bestFit="1" customWidth="1"/>
    <col min="16" max="16" width="12.7109375" style="1" bestFit="1" customWidth="1"/>
    <col min="17" max="17" width="16" style="1" bestFit="1" customWidth="1"/>
    <col min="18" max="18" width="8" style="1" bestFit="1" customWidth="1"/>
    <col min="19" max="16384" width="9.140625" style="1"/>
  </cols>
  <sheetData>
    <row r="1" spans="1:18" x14ac:dyDescent="0.25">
      <c r="A1" s="15" t="s">
        <v>37</v>
      </c>
      <c r="B1" s="15" t="s">
        <v>94</v>
      </c>
      <c r="C1" s="15" t="s">
        <v>98</v>
      </c>
      <c r="D1" s="15" t="s">
        <v>95</v>
      </c>
      <c r="E1" s="15" t="s">
        <v>96</v>
      </c>
      <c r="F1" s="15" t="s">
        <v>97</v>
      </c>
      <c r="G1" s="15" t="s">
        <v>122</v>
      </c>
      <c r="H1" s="15" t="s">
        <v>128</v>
      </c>
      <c r="I1" s="15" t="s">
        <v>137</v>
      </c>
      <c r="J1" s="15" t="s">
        <v>142</v>
      </c>
      <c r="K1" s="15" t="s">
        <v>149</v>
      </c>
      <c r="L1" s="15" t="s">
        <v>184</v>
      </c>
      <c r="M1" s="15" t="s">
        <v>102</v>
      </c>
      <c r="O1" s="1" t="s">
        <v>37</v>
      </c>
      <c r="P1" s="1" t="s">
        <v>75</v>
      </c>
      <c r="Q1" s="1" t="s">
        <v>143</v>
      </c>
      <c r="R1" s="1" t="s">
        <v>150</v>
      </c>
    </row>
    <row r="2" spans="1:18" x14ac:dyDescent="0.25">
      <c r="A2" s="1" t="s">
        <v>90</v>
      </c>
      <c r="B2" s="23">
        <f>SUMIFS('YEARLY DATA'!D:D,'YEARLY DATA'!B:B,'SUMMARRY YEAR TO DATE'!A2,'YEARLY DATA'!A:A,'SUMMARRY YEAR TO DATE'!$B$1)</f>
        <v>0</v>
      </c>
      <c r="C2" s="23">
        <f>SUMIFS('YEARLY DATA'!D:D,'YEARLY DATA'!B:B,'SUMMARRY YEAR TO DATE'!A2,'YEARLY DATA'!A:A,'SUMMARRY YEAR TO DATE'!$C$1)</f>
        <v>0</v>
      </c>
      <c r="D2" s="23">
        <f>SUMIFS('YEARLY DATA'!D:D,'YEARLY DATA'!B:B,'SUMMARRY YEAR TO DATE'!A2,'YEARLY DATA'!A:A,'SUMMARRY YEAR TO DATE'!$D$1)</f>
        <v>0</v>
      </c>
      <c r="E2" s="23">
        <f>SUMIFS('YEARLY DATA'!D:D,'YEARLY DATA'!B:B,'SUMMARRY YEAR TO DATE'!A2,'YEARLY DATA'!A:A,'SUMMARRY YEAR TO DATE'!$E$1)</f>
        <v>0</v>
      </c>
      <c r="F2" s="23">
        <f>SUMIFS('YEARLY DATA'!D:D,'YEARLY DATA'!B:B,'SUMMARRY YEAR TO DATE'!A2,'YEARLY DATA'!A:A,'SUMMARRY YEAR TO DATE'!$F$1)</f>
        <v>0</v>
      </c>
      <c r="G2" s="23">
        <f>SUMIFS('YEARLY DATA'!D:D,'YEARLY DATA'!B:B,'SUMMARRY YEAR TO DATE'!A2,'YEARLY DATA'!A:A,'SUMMARRY YEAR TO DATE'!$G$1)</f>
        <v>0</v>
      </c>
      <c r="H2" s="23">
        <f>SUMIFS('YEARLY DATA'!D:D,'YEARLY DATA'!B:B,'SUMMARRY YEAR TO DATE'!A2,'YEARLY DATA'!A:A,'SUMMARRY YEAR TO DATE'!$H$1)</f>
        <v>0</v>
      </c>
      <c r="I2" s="23">
        <f>SUMIFS('YEARLY DATA'!D:D,'YEARLY DATA'!B:B,'SUMMARRY YEAR TO DATE'!A2,'YEARLY DATA'!A:A,'SUMMARRY YEAR TO DATE'!$I$1)</f>
        <v>0</v>
      </c>
      <c r="J2" s="23">
        <f>SUMIFS('YEARLY DATA'!D:D,'YEARLY DATA'!B:B,'SUMMARRY YEAR TO DATE'!A2,'YEARLY DATA'!A:A,'SUMMARRY YEAR TO DATE'!$J$1)</f>
        <v>0</v>
      </c>
      <c r="K2" s="23">
        <f>SUMIFS('YEARLY DATA'!D:D,'YEARLY DATA'!B:B,'SUMMARRY YEAR TO DATE'!A2,'YEARLY DATA'!A:A,'SUMMARRY YEAR TO DATE'!$K$1)</f>
        <v>0</v>
      </c>
      <c r="L2" s="23">
        <f>SUMIFS('YEARLY DATA'!D:D,'YEARLY DATA'!B:B,'SUMMARRY YEAR TO DATE'!A2,'YEARLY DATA'!A:A,'SUMMARRY YEAR TO DATE'!$L$1)</f>
        <v>0</v>
      </c>
      <c r="M2" s="23">
        <f>SUM(B2:L2)</f>
        <v>0</v>
      </c>
      <c r="O2" s="1" t="s">
        <v>14</v>
      </c>
      <c r="P2" s="2">
        <v>2000000</v>
      </c>
      <c r="Q2" s="1" t="s">
        <v>14</v>
      </c>
      <c r="R2" s="1" t="s">
        <v>314</v>
      </c>
    </row>
    <row r="3" spans="1:18" x14ac:dyDescent="0.25">
      <c r="A3" s="1" t="s">
        <v>127</v>
      </c>
      <c r="B3" s="23">
        <f>SUMIFS('YEARLY DATA'!D:D,'YEARLY DATA'!B:B,'SUMMARRY YEAR TO DATE'!A3,'YEARLY DATA'!A:A,'SUMMARRY YEAR TO DATE'!$B$1)</f>
        <v>1552000</v>
      </c>
      <c r="C3" s="23">
        <f>SUMIFS('YEARLY DATA'!D:D,'YEARLY DATA'!B:B,'SUMMARRY YEAR TO DATE'!A3,'YEARLY DATA'!A:A,'SUMMARRY YEAR TO DATE'!$C$1)</f>
        <v>3283000</v>
      </c>
      <c r="D3" s="23">
        <f>SUMIFS('YEARLY DATA'!D:D,'YEARLY DATA'!B:B,'SUMMARRY YEAR TO DATE'!A3,'YEARLY DATA'!A:A,'SUMMARRY YEAR TO DATE'!$D$1)</f>
        <v>0</v>
      </c>
      <c r="E3" s="23">
        <f>SUMIFS('YEARLY DATA'!D:D,'YEARLY DATA'!B:B,'SUMMARRY YEAR TO DATE'!A3,'YEARLY DATA'!A:A,'SUMMARRY YEAR TO DATE'!$E$1)</f>
        <v>580000</v>
      </c>
      <c r="F3" s="23">
        <f>SUMIFS('YEARLY DATA'!D:D,'YEARLY DATA'!B:B,'SUMMARRY YEAR TO DATE'!A3,'YEARLY DATA'!A:A,'SUMMARRY YEAR TO DATE'!$F$1)</f>
        <v>1000000</v>
      </c>
      <c r="G3" s="23">
        <f>SUMIFS('YEARLY DATA'!D:D,'YEARLY DATA'!B:B,'SUMMARRY YEAR TO DATE'!A3,'YEARLY DATA'!A:A,'SUMMARRY YEAR TO DATE'!$G$1)</f>
        <v>252700</v>
      </c>
      <c r="H3" s="23">
        <f>SUMIFS('YEARLY DATA'!D:D,'YEARLY DATA'!B:B,'SUMMARRY YEAR TO DATE'!A3,'YEARLY DATA'!A:A,'SUMMARRY YEAR TO DATE'!$H$1)</f>
        <v>861500</v>
      </c>
      <c r="I3" s="23">
        <f>SUMIFS('YEARLY DATA'!D:D,'YEARLY DATA'!B:B,'SUMMARRY YEAR TO DATE'!A3,'YEARLY DATA'!A:A,'SUMMARRY YEAR TO DATE'!$I$1)</f>
        <v>254600</v>
      </c>
      <c r="J3" s="23">
        <f>SUMIFS('YEARLY DATA'!D:D,'YEARLY DATA'!B:B,'SUMMARRY YEAR TO DATE'!A3,'YEARLY DATA'!A:A,'SUMMARRY YEAR TO DATE'!$J$1)</f>
        <v>0</v>
      </c>
      <c r="K3" s="23">
        <f>SUMIFS('YEARLY DATA'!D:D,'YEARLY DATA'!B:B,'SUMMARRY YEAR TO DATE'!A3,'YEARLY DATA'!A:A,'SUMMARRY YEAR TO DATE'!$K$1)</f>
        <v>0</v>
      </c>
      <c r="L3" s="23">
        <f>SUMIFS('YEARLY DATA'!D:D,'YEARLY DATA'!B:B,'SUMMARRY YEAR TO DATE'!A3,'YEARLY DATA'!A:A,'SUMMARRY YEAR TO DATE'!$L$1)</f>
        <v>0</v>
      </c>
      <c r="M3" s="23">
        <f t="shared" ref="M3:M54" si="0">SUM(B3:L3)</f>
        <v>7783800</v>
      </c>
      <c r="O3" s="1" t="s">
        <v>63</v>
      </c>
      <c r="P3" s="2">
        <v>2500000</v>
      </c>
      <c r="Q3" s="1" t="s">
        <v>14</v>
      </c>
      <c r="R3" s="1" t="s">
        <v>157</v>
      </c>
    </row>
    <row r="4" spans="1:18" x14ac:dyDescent="0.25">
      <c r="A4" s="1" t="s">
        <v>133</v>
      </c>
      <c r="B4" s="23">
        <f>SUMIFS('YEARLY DATA'!D:D,'YEARLY DATA'!B:B,'SUMMARRY YEAR TO DATE'!A4,'YEARLY DATA'!A:A,'SUMMARRY YEAR TO DATE'!$B$1)</f>
        <v>0</v>
      </c>
      <c r="C4" s="23">
        <f>SUMIFS('YEARLY DATA'!D:D,'YEARLY DATA'!B:B,'SUMMARRY YEAR TO DATE'!A4,'YEARLY DATA'!A:A,'SUMMARRY YEAR TO DATE'!$C$1)</f>
        <v>0</v>
      </c>
      <c r="D4" s="23">
        <f>SUMIFS('YEARLY DATA'!D:D,'YEARLY DATA'!B:B,'SUMMARRY YEAR TO DATE'!A4,'YEARLY DATA'!A:A,'SUMMARRY YEAR TO DATE'!$D$1)</f>
        <v>0</v>
      </c>
      <c r="E4" s="23">
        <f>SUMIFS('YEARLY DATA'!D:D,'YEARLY DATA'!B:B,'SUMMARRY YEAR TO DATE'!A4,'YEARLY DATA'!A:A,'SUMMARRY YEAR TO DATE'!$E$1)</f>
        <v>0</v>
      </c>
      <c r="F4" s="23">
        <f>SUMIFS('YEARLY DATA'!D:D,'YEARLY DATA'!B:B,'SUMMARRY YEAR TO DATE'!A4,'YEARLY DATA'!A:A,'SUMMARRY YEAR TO DATE'!$F$1)</f>
        <v>0</v>
      </c>
      <c r="G4" s="23">
        <f>SUMIFS('YEARLY DATA'!D:D,'YEARLY DATA'!B:B,'SUMMARRY YEAR TO DATE'!A4,'YEARLY DATA'!A:A,'SUMMARRY YEAR TO DATE'!$G$1)</f>
        <v>0</v>
      </c>
      <c r="H4" s="23">
        <f>SUMIFS('YEARLY DATA'!D:D,'YEARLY DATA'!B:B,'SUMMARRY YEAR TO DATE'!A4,'YEARLY DATA'!A:A,'SUMMARRY YEAR TO DATE'!$H$1)</f>
        <v>0</v>
      </c>
      <c r="I4" s="23">
        <f>SUMIFS('YEARLY DATA'!D:D,'YEARLY DATA'!B:B,'SUMMARRY YEAR TO DATE'!A4,'YEARLY DATA'!A:A,'SUMMARRY YEAR TO DATE'!$I$1)</f>
        <v>0</v>
      </c>
      <c r="J4" s="23">
        <f>SUMIFS('YEARLY DATA'!D:D,'YEARLY DATA'!B:B,'SUMMARRY YEAR TO DATE'!A4,'YEARLY DATA'!A:A,'SUMMARRY YEAR TO DATE'!$J$1)</f>
        <v>0</v>
      </c>
      <c r="K4" s="23">
        <f>SUMIFS('YEARLY DATA'!D:D,'YEARLY DATA'!B:B,'SUMMARRY YEAR TO DATE'!A4,'YEARLY DATA'!A:A,'SUMMARRY YEAR TO DATE'!$K$1)</f>
        <v>0</v>
      </c>
      <c r="L4" s="23">
        <f>SUMIFS('YEARLY DATA'!D:D,'YEARLY DATA'!B:B,'SUMMARRY YEAR TO DATE'!A4,'YEARLY DATA'!A:A,'SUMMARRY YEAR TO DATE'!$L$1)</f>
        <v>0</v>
      </c>
      <c r="M4" s="23">
        <f t="shared" si="0"/>
        <v>0</v>
      </c>
      <c r="O4" s="1" t="s">
        <v>129</v>
      </c>
      <c r="P4" s="2">
        <v>3000000</v>
      </c>
      <c r="Q4" s="1" t="s">
        <v>14</v>
      </c>
      <c r="R4" s="1">
        <v>66</v>
      </c>
    </row>
    <row r="5" spans="1:18" x14ac:dyDescent="0.25">
      <c r="A5" s="81" t="s">
        <v>146</v>
      </c>
      <c r="B5" s="23">
        <f>SUMIFS('YEARLY DATA'!D:D,'YEARLY DATA'!B:B,'SUMMARRY YEAR TO DATE'!A5,'YEARLY DATA'!A:A,'SUMMARRY YEAR TO DATE'!$B$1)</f>
        <v>0</v>
      </c>
      <c r="C5" s="23">
        <f>SUMIFS('YEARLY DATA'!D:D,'YEARLY DATA'!B:B,'SUMMARRY YEAR TO DATE'!A5,'YEARLY DATA'!A:A,'SUMMARRY YEAR TO DATE'!$C$1)</f>
        <v>0</v>
      </c>
      <c r="D5" s="23">
        <f>SUMIFS('YEARLY DATA'!D:D,'YEARLY DATA'!B:B,'SUMMARRY YEAR TO DATE'!A5,'YEARLY DATA'!A:A,'SUMMARRY YEAR TO DATE'!$D$1)</f>
        <v>0</v>
      </c>
      <c r="E5" s="23">
        <f>SUMIFS('YEARLY DATA'!D:D,'YEARLY DATA'!B:B,'SUMMARRY YEAR TO DATE'!A5,'YEARLY DATA'!A:A,'SUMMARRY YEAR TO DATE'!$E$1)</f>
        <v>0</v>
      </c>
      <c r="F5" s="23">
        <f>SUMIFS('YEARLY DATA'!D:D,'YEARLY DATA'!B:B,'SUMMARRY YEAR TO DATE'!A5,'YEARLY DATA'!A:A,'SUMMARRY YEAR TO DATE'!$F$1)</f>
        <v>0</v>
      </c>
      <c r="G5" s="23">
        <f>SUMIFS('YEARLY DATA'!D:D,'YEARLY DATA'!B:B,'SUMMARRY YEAR TO DATE'!A5,'YEARLY DATA'!A:A,'SUMMARRY YEAR TO DATE'!$G$1)</f>
        <v>0</v>
      </c>
      <c r="H5" s="23">
        <f>SUMIFS('YEARLY DATA'!D:D,'YEARLY DATA'!B:B,'SUMMARRY YEAR TO DATE'!A5,'YEARLY DATA'!A:A,'SUMMARRY YEAR TO DATE'!$H$1)</f>
        <v>0</v>
      </c>
      <c r="I5" s="23">
        <f>SUMIFS('YEARLY DATA'!D:D,'YEARLY DATA'!B:B,'SUMMARRY YEAR TO DATE'!A5,'YEARLY DATA'!A:A,'SUMMARRY YEAR TO DATE'!$I$1)</f>
        <v>0</v>
      </c>
      <c r="J5" s="23">
        <f>SUMIFS('YEARLY DATA'!D:D,'YEARLY DATA'!B:B,'SUMMARRY YEAR TO DATE'!A5,'YEARLY DATA'!A:A,'SUMMARRY YEAR TO DATE'!$J$1)</f>
        <v>0</v>
      </c>
      <c r="K5" s="23">
        <f>SUMIFS('YEARLY DATA'!D:D,'YEARLY DATA'!B:B,'SUMMARRY YEAR TO DATE'!A5,'YEARLY DATA'!A:A,'SUMMARRY YEAR TO DATE'!$K$1)</f>
        <v>0</v>
      </c>
      <c r="L5" s="23">
        <f>SUMIFS('YEARLY DATA'!D:D,'YEARLY DATA'!B:B,'SUMMARRY YEAR TO DATE'!A5,'YEARLY DATA'!A:A,'SUMMARRY YEAR TO DATE'!$L$1)</f>
        <v>0</v>
      </c>
      <c r="M5" s="23">
        <f t="shared" si="0"/>
        <v>0</v>
      </c>
      <c r="O5" s="1" t="s">
        <v>69</v>
      </c>
      <c r="P5" s="2">
        <v>2500000</v>
      </c>
      <c r="Q5" s="1" t="s">
        <v>14</v>
      </c>
      <c r="R5" s="1" t="s">
        <v>158</v>
      </c>
    </row>
    <row r="6" spans="1:18" x14ac:dyDescent="0.25">
      <c r="A6" s="1" t="s">
        <v>42</v>
      </c>
      <c r="B6" s="23">
        <f>SUMIFS('YEARLY DATA'!D:D,'YEARLY DATA'!B:B,'SUMMARRY YEAR TO DATE'!A6,'YEARLY DATA'!A:A,'SUMMARRY YEAR TO DATE'!$B$1)</f>
        <v>0</v>
      </c>
      <c r="C6" s="23">
        <f>SUMIFS('YEARLY DATA'!D:D,'YEARLY DATA'!B:B,'SUMMARRY YEAR TO DATE'!A6,'YEARLY DATA'!A:A,'SUMMARRY YEAR TO DATE'!$C$1)</f>
        <v>2457000</v>
      </c>
      <c r="D6" s="23">
        <f>SUMIFS('YEARLY DATA'!D:D,'YEARLY DATA'!B:B,'SUMMARRY YEAR TO DATE'!A6,'YEARLY DATA'!A:A,'SUMMARRY YEAR TO DATE'!$D$1)</f>
        <v>3222874</v>
      </c>
      <c r="E6" s="23">
        <f>SUMIFS('YEARLY DATA'!D:D,'YEARLY DATA'!B:B,'SUMMARRY YEAR TO DATE'!A6,'YEARLY DATA'!A:A,'SUMMARRY YEAR TO DATE'!$E$1)</f>
        <v>2127982</v>
      </c>
      <c r="F6" s="23">
        <f>SUMIFS('YEARLY DATA'!D:D,'YEARLY DATA'!B:B,'SUMMARRY YEAR TO DATE'!A6,'YEARLY DATA'!A:A,'SUMMARRY YEAR TO DATE'!$F$1)</f>
        <v>1149308</v>
      </c>
      <c r="G6" s="23">
        <f>SUMIFS('YEARLY DATA'!D:D,'YEARLY DATA'!B:B,'SUMMARRY YEAR TO DATE'!A6,'YEARLY DATA'!A:A,'SUMMARRY YEAR TO DATE'!$G$1)</f>
        <v>1037400</v>
      </c>
      <c r="H6" s="23">
        <f>SUMIFS('YEARLY DATA'!D:D,'YEARLY DATA'!B:B,'SUMMARRY YEAR TO DATE'!A6,'YEARLY DATA'!A:A,'SUMMARRY YEAR TO DATE'!$H$1)</f>
        <v>1566975</v>
      </c>
      <c r="I6" s="23">
        <f>SUMIFS('YEARLY DATA'!D:D,'YEARLY DATA'!B:B,'SUMMARRY YEAR TO DATE'!A6,'YEARLY DATA'!A:A,'SUMMARRY YEAR TO DATE'!$I$1)</f>
        <v>1023398</v>
      </c>
      <c r="J6" s="23">
        <f>SUMIFS('YEARLY DATA'!D:D,'YEARLY DATA'!B:B,'SUMMARRY YEAR TO DATE'!A6,'YEARLY DATA'!A:A,'SUMMARRY YEAR TO DATE'!$J$1)</f>
        <v>1890000</v>
      </c>
      <c r="K6" s="23">
        <f>SUMIFS('YEARLY DATA'!D:D,'YEARLY DATA'!B:B,'SUMMARRY YEAR TO DATE'!A6,'YEARLY DATA'!A:A,'SUMMARRY YEAR TO DATE'!$K$1)</f>
        <v>0</v>
      </c>
      <c r="L6" s="23">
        <f>SUMIFS('YEARLY DATA'!D:D,'YEARLY DATA'!B:B,'SUMMARRY YEAR TO DATE'!A6,'YEARLY DATA'!A:A,'SUMMARRY YEAR TO DATE'!$L$1)</f>
        <v>0</v>
      </c>
      <c r="M6" s="23">
        <f t="shared" si="0"/>
        <v>14474937</v>
      </c>
      <c r="O6" s="1" t="s">
        <v>32</v>
      </c>
      <c r="P6" s="2">
        <v>2500000</v>
      </c>
      <c r="Q6" s="1" t="s">
        <v>14</v>
      </c>
      <c r="R6" s="1" t="s">
        <v>154</v>
      </c>
    </row>
    <row r="7" spans="1:18" x14ac:dyDescent="0.25">
      <c r="A7" s="1" t="s">
        <v>63</v>
      </c>
      <c r="B7" s="23">
        <f>SUMIFS('YEARLY DATA'!D:D,'YEARLY DATA'!B:B,'SUMMARRY YEAR TO DATE'!A7,'YEARLY DATA'!A:A,'SUMMARRY YEAR TO DATE'!$B$1)</f>
        <v>1008734</v>
      </c>
      <c r="C7" s="23">
        <f>SUMIFS('YEARLY DATA'!D:D,'YEARLY DATA'!B:B,'SUMMARRY YEAR TO DATE'!A7,'YEARLY DATA'!A:A,'SUMMARRY YEAR TO DATE'!$C$1)</f>
        <v>2146334</v>
      </c>
      <c r="D7" s="23">
        <f>SUMIFS('YEARLY DATA'!D:D,'YEARLY DATA'!B:B,'SUMMARRY YEAR TO DATE'!A7,'YEARLY DATA'!A:A,'SUMMARRY YEAR TO DATE'!$D$1)</f>
        <v>1530000</v>
      </c>
      <c r="E7" s="23">
        <f>SUMIFS('YEARLY DATA'!D:D,'YEARLY DATA'!B:B,'SUMMARRY YEAR TO DATE'!A7,'YEARLY DATA'!A:A,'SUMMARRY YEAR TO DATE'!$E$1)</f>
        <v>2743320</v>
      </c>
      <c r="F7" s="23">
        <f>SUMIFS('YEARLY DATA'!D:D,'YEARLY DATA'!B:B,'SUMMARRY YEAR TO DATE'!A7,'YEARLY DATA'!A:A,'SUMMARRY YEAR TO DATE'!$F$1)</f>
        <v>1580000</v>
      </c>
      <c r="G7" s="23">
        <f>SUMIFS('YEARLY DATA'!D:D,'YEARLY DATA'!B:B,'SUMMARRY YEAR TO DATE'!A7,'YEARLY DATA'!A:A,'SUMMARRY YEAR TO DATE'!$G$1)</f>
        <v>0</v>
      </c>
      <c r="H7" s="23">
        <f>SUMIFS('YEARLY DATA'!D:D,'YEARLY DATA'!B:B,'SUMMARRY YEAR TO DATE'!A7,'YEARLY DATA'!A:A,'SUMMARRY YEAR TO DATE'!$H$1)</f>
        <v>0</v>
      </c>
      <c r="I7" s="23">
        <f>SUMIFS('YEARLY DATA'!D:D,'YEARLY DATA'!B:B,'SUMMARRY YEAR TO DATE'!A7,'YEARLY DATA'!A:A,'SUMMARRY YEAR TO DATE'!$I$1)</f>
        <v>0</v>
      </c>
      <c r="J7" s="23">
        <f>SUMIFS('YEARLY DATA'!D:D,'YEARLY DATA'!B:B,'SUMMARRY YEAR TO DATE'!A7,'YEARLY DATA'!A:A,'SUMMARRY YEAR TO DATE'!$J$1)</f>
        <v>0</v>
      </c>
      <c r="K7" s="23">
        <f>SUMIFS('YEARLY DATA'!D:D,'YEARLY DATA'!B:B,'SUMMARRY YEAR TO DATE'!A7,'YEARLY DATA'!A:A,'SUMMARRY YEAR TO DATE'!$K$1)</f>
        <v>0</v>
      </c>
      <c r="L7" s="23">
        <f>SUMIFS('YEARLY DATA'!D:D,'YEARLY DATA'!B:B,'SUMMARRY YEAR TO DATE'!A7,'YEARLY DATA'!A:A,'SUMMARRY YEAR TO DATE'!$L$1)</f>
        <v>0</v>
      </c>
      <c r="M7" s="23">
        <f t="shared" si="0"/>
        <v>9008388</v>
      </c>
      <c r="O7" s="1" t="s">
        <v>60</v>
      </c>
      <c r="P7" s="2">
        <v>2500000</v>
      </c>
      <c r="Q7" s="1" t="s">
        <v>14</v>
      </c>
      <c r="R7" s="1" t="s">
        <v>153</v>
      </c>
    </row>
    <row r="8" spans="1:18" x14ac:dyDescent="0.25">
      <c r="A8" s="1" t="s">
        <v>80</v>
      </c>
      <c r="B8" s="23">
        <f>SUMIFS('YEARLY DATA'!D:D,'YEARLY DATA'!B:B,'SUMMARRY YEAR TO DATE'!A8,'YEARLY DATA'!A:A,'SUMMARRY YEAR TO DATE'!$B$1)</f>
        <v>0</v>
      </c>
      <c r="C8" s="23">
        <f>SUMIFS('YEARLY DATA'!D:D,'YEARLY DATA'!B:B,'SUMMARRY YEAR TO DATE'!A8,'YEARLY DATA'!A:A,'SUMMARRY YEAR TO DATE'!$C$1)</f>
        <v>0</v>
      </c>
      <c r="D8" s="23">
        <f>SUMIFS('YEARLY DATA'!D:D,'YEARLY DATA'!B:B,'SUMMARRY YEAR TO DATE'!A8,'YEARLY DATA'!A:A,'SUMMARRY YEAR TO DATE'!$D$1)</f>
        <v>0</v>
      </c>
      <c r="E8" s="23">
        <f>SUMIFS('YEARLY DATA'!D:D,'YEARLY DATA'!B:B,'SUMMARRY YEAR TO DATE'!A8,'YEARLY DATA'!A:A,'SUMMARRY YEAR TO DATE'!$E$1)</f>
        <v>0</v>
      </c>
      <c r="F8" s="23">
        <f>SUMIFS('YEARLY DATA'!D:D,'YEARLY DATA'!B:B,'SUMMARRY YEAR TO DATE'!A8,'YEARLY DATA'!A:A,'SUMMARRY YEAR TO DATE'!$F$1)</f>
        <v>0</v>
      </c>
      <c r="G8" s="23">
        <f>SUMIFS('YEARLY DATA'!D:D,'YEARLY DATA'!B:B,'SUMMARRY YEAR TO DATE'!A8,'YEARLY DATA'!A:A,'SUMMARRY YEAR TO DATE'!$G$1)</f>
        <v>0</v>
      </c>
      <c r="H8" s="23">
        <f>SUMIFS('YEARLY DATA'!D:D,'YEARLY DATA'!B:B,'SUMMARRY YEAR TO DATE'!A8,'YEARLY DATA'!A:A,'SUMMARRY YEAR TO DATE'!$H$1)</f>
        <v>0</v>
      </c>
      <c r="I8" s="23">
        <f>SUMIFS('YEARLY DATA'!D:D,'YEARLY DATA'!B:B,'SUMMARRY YEAR TO DATE'!A8,'YEARLY DATA'!A:A,'SUMMARRY YEAR TO DATE'!$I$1)</f>
        <v>0</v>
      </c>
      <c r="J8" s="23">
        <f>SUMIFS('YEARLY DATA'!D:D,'YEARLY DATA'!B:B,'SUMMARRY YEAR TO DATE'!A8,'YEARLY DATA'!A:A,'SUMMARRY YEAR TO DATE'!$J$1)</f>
        <v>0</v>
      </c>
      <c r="K8" s="23">
        <f>SUMIFS('YEARLY DATA'!D:D,'YEARLY DATA'!B:B,'SUMMARRY YEAR TO DATE'!A8,'YEARLY DATA'!A:A,'SUMMARRY YEAR TO DATE'!$K$1)</f>
        <v>0</v>
      </c>
      <c r="L8" s="23">
        <f>SUMIFS('YEARLY DATA'!D:D,'YEARLY DATA'!B:B,'SUMMARRY YEAR TO DATE'!A8,'YEARLY DATA'!A:A,'SUMMARRY YEAR TO DATE'!$L$1)</f>
        <v>0</v>
      </c>
      <c r="M8" s="23">
        <f t="shared" si="0"/>
        <v>0</v>
      </c>
      <c r="O8" s="1" t="s">
        <v>213</v>
      </c>
      <c r="P8" s="2">
        <v>2500000</v>
      </c>
      <c r="Q8" s="1" t="s">
        <v>14</v>
      </c>
      <c r="R8" s="1" t="s">
        <v>315</v>
      </c>
    </row>
    <row r="9" spans="1:18" x14ac:dyDescent="0.25">
      <c r="A9" s="1" t="s">
        <v>161</v>
      </c>
      <c r="B9" s="23">
        <f>SUMIFS('YEARLY DATA'!D:D,'YEARLY DATA'!B:B,'SUMMARRY YEAR TO DATE'!A9,'YEARLY DATA'!A:A,'SUMMARRY YEAR TO DATE'!$B$1)</f>
        <v>1749500</v>
      </c>
      <c r="C9" s="23">
        <f>SUMIFS('YEARLY DATA'!D:D,'YEARLY DATA'!B:B,'SUMMARRY YEAR TO DATE'!A9,'YEARLY DATA'!A:A,'SUMMARRY YEAR TO DATE'!$C$1)</f>
        <v>1705016</v>
      </c>
      <c r="D9" s="23">
        <f>SUMIFS('YEARLY DATA'!D:D,'YEARLY DATA'!B:B,'SUMMARRY YEAR TO DATE'!A9,'YEARLY DATA'!A:A,'SUMMARRY YEAR TO DATE'!$D$1)</f>
        <v>1776363</v>
      </c>
      <c r="E9" s="23">
        <f>SUMIFS('YEARLY DATA'!D:D,'YEARLY DATA'!B:B,'SUMMARRY YEAR TO DATE'!A9,'YEARLY DATA'!A:A,'SUMMARRY YEAR TO DATE'!$E$1)</f>
        <v>4585000</v>
      </c>
      <c r="F9" s="23">
        <f>SUMIFS('YEARLY DATA'!D:D,'YEARLY DATA'!B:B,'SUMMARRY YEAR TO DATE'!A9,'YEARLY DATA'!A:A,'SUMMARRY YEAR TO DATE'!$F$1)</f>
        <v>2314000</v>
      </c>
      <c r="G9" s="23">
        <f>SUMIFS('YEARLY DATA'!D:D,'YEARLY DATA'!B:B,'SUMMARRY YEAR TO DATE'!A9,'YEARLY DATA'!A:A,'SUMMARRY YEAR TO DATE'!$G$1)</f>
        <v>1774000</v>
      </c>
      <c r="H9" s="23">
        <f>SUMIFS('YEARLY DATA'!D:D,'YEARLY DATA'!B:B,'SUMMARRY YEAR TO DATE'!A9,'YEARLY DATA'!A:A,'SUMMARRY YEAR TO DATE'!$H$1)</f>
        <v>1004400</v>
      </c>
      <c r="I9" s="23">
        <f>SUMIFS('YEARLY DATA'!D:D,'YEARLY DATA'!B:B,'SUMMARRY YEAR TO DATE'!A9,'YEARLY DATA'!A:A,'SUMMARRY YEAR TO DATE'!$I$1)</f>
        <v>1922700</v>
      </c>
      <c r="J9" s="23">
        <f>SUMIFS('YEARLY DATA'!D:D,'YEARLY DATA'!B:B,'SUMMARRY YEAR TO DATE'!A9,'YEARLY DATA'!A:A,'SUMMARRY YEAR TO DATE'!$J$1)</f>
        <v>0</v>
      </c>
      <c r="K9" s="23">
        <f>SUMIFS('YEARLY DATA'!D:D,'YEARLY DATA'!B:B,'SUMMARRY YEAR TO DATE'!A9,'YEARLY DATA'!A:A,'SUMMARRY YEAR TO DATE'!$K$1)</f>
        <v>0</v>
      </c>
      <c r="L9" s="23">
        <f>SUMIFS('YEARLY DATA'!D:D,'YEARLY DATA'!B:B,'SUMMARRY YEAR TO DATE'!A9,'YEARLY DATA'!A:A,'SUMMARRY YEAR TO DATE'!$L$1)</f>
        <v>0</v>
      </c>
      <c r="M9" s="23">
        <f t="shared" si="0"/>
        <v>16830979</v>
      </c>
      <c r="O9" s="1" t="s">
        <v>66</v>
      </c>
      <c r="P9" s="2">
        <v>2500000</v>
      </c>
      <c r="Q9" s="1" t="s">
        <v>14</v>
      </c>
      <c r="R9" s="1" t="s">
        <v>159</v>
      </c>
    </row>
    <row r="10" spans="1:18" x14ac:dyDescent="0.25">
      <c r="A10" s="1" t="s">
        <v>183</v>
      </c>
      <c r="B10" s="23">
        <f>SUMIFS('YEARLY DATA'!D:D,'YEARLY DATA'!B:B,'SUMMARRY YEAR TO DATE'!A10,'YEARLY DATA'!A:A,'SUMMARRY YEAR TO DATE'!$B$1)</f>
        <v>0</v>
      </c>
      <c r="C10" s="23">
        <f>SUMIFS('YEARLY DATA'!D:D,'YEARLY DATA'!B:B,'SUMMARRY YEAR TO DATE'!A10,'YEARLY DATA'!A:A,'SUMMARRY YEAR TO DATE'!$C$1)</f>
        <v>0</v>
      </c>
      <c r="D10" s="23">
        <f>SUMIFS('YEARLY DATA'!D:D,'YEARLY DATA'!B:B,'SUMMARRY YEAR TO DATE'!A10,'YEARLY DATA'!A:A,'SUMMARRY YEAR TO DATE'!$D$1)</f>
        <v>0</v>
      </c>
      <c r="E10" s="23">
        <f>SUMIFS('YEARLY DATA'!D:D,'YEARLY DATA'!B:B,'SUMMARRY YEAR TO DATE'!A10,'YEARLY DATA'!A:A,'SUMMARRY YEAR TO DATE'!$E$1)</f>
        <v>0</v>
      </c>
      <c r="F10" s="23">
        <f>SUMIFS('YEARLY DATA'!D:D,'YEARLY DATA'!B:B,'SUMMARRY YEAR TO DATE'!A10,'YEARLY DATA'!A:A,'SUMMARRY YEAR TO DATE'!$F$1)</f>
        <v>0</v>
      </c>
      <c r="G10" s="23">
        <f>SUMIFS('YEARLY DATA'!D:D,'YEARLY DATA'!B:B,'SUMMARRY YEAR TO DATE'!A10,'YEARLY DATA'!A:A,'SUMMARRY YEAR TO DATE'!$G$1)</f>
        <v>0</v>
      </c>
      <c r="H10" s="23">
        <f>SUMIFS('YEARLY DATA'!D:D,'YEARLY DATA'!B:B,'SUMMARRY YEAR TO DATE'!A10,'YEARLY DATA'!A:A,'SUMMARRY YEAR TO DATE'!$H$1)</f>
        <v>0</v>
      </c>
      <c r="I10" s="23">
        <f>SUMIFS('YEARLY DATA'!D:D,'YEARLY DATA'!B:B,'SUMMARRY YEAR TO DATE'!A10,'YEARLY DATA'!A:A,'SUMMARRY YEAR TO DATE'!$I$1)</f>
        <v>0</v>
      </c>
      <c r="J10" s="23">
        <f>SUMIFS('YEARLY DATA'!D:D,'YEARLY DATA'!B:B,'SUMMARRY YEAR TO DATE'!A10,'YEARLY DATA'!A:A,'SUMMARRY YEAR TO DATE'!$J$1)</f>
        <v>0</v>
      </c>
      <c r="K10" s="23">
        <f>SUMIFS('YEARLY DATA'!D:D,'YEARLY DATA'!B:B,'SUMMARRY YEAR TO DATE'!A10,'YEARLY DATA'!A:A,'SUMMARRY YEAR TO DATE'!$K$1)</f>
        <v>0</v>
      </c>
      <c r="L10" s="23">
        <f>SUMIFS('YEARLY DATA'!D:D,'YEARLY DATA'!B:B,'SUMMARRY YEAR TO DATE'!A10,'YEARLY DATA'!A:A,'SUMMARRY YEAR TO DATE'!$L$1)</f>
        <v>0</v>
      </c>
      <c r="M10" s="23">
        <f t="shared" si="0"/>
        <v>0</v>
      </c>
      <c r="O10" s="1" t="s">
        <v>124</v>
      </c>
      <c r="P10" s="2">
        <v>2500000</v>
      </c>
      <c r="Q10" s="1" t="s">
        <v>14</v>
      </c>
      <c r="R10" s="1" t="s">
        <v>152</v>
      </c>
    </row>
    <row r="11" spans="1:18" x14ac:dyDescent="0.25">
      <c r="A11" s="1" t="s">
        <v>129</v>
      </c>
      <c r="B11" s="23">
        <f>SUMIFS('YEARLY DATA'!D:D,'YEARLY DATA'!B:B,'SUMMARRY YEAR TO DATE'!A11,'YEARLY DATA'!A:A,'SUMMARRY YEAR TO DATE'!$B$1)</f>
        <v>1001198</v>
      </c>
      <c r="C11" s="23">
        <f>SUMIFS('YEARLY DATA'!D:D,'YEARLY DATA'!B:B,'SUMMARRY YEAR TO DATE'!A11,'YEARLY DATA'!A:A,'SUMMARRY YEAR TO DATE'!$C$1)</f>
        <v>1715267</v>
      </c>
      <c r="D11" s="23">
        <f>SUMIFS('YEARLY DATA'!D:D,'YEARLY DATA'!B:B,'SUMMARRY YEAR TO DATE'!A11,'YEARLY DATA'!A:A,'SUMMARRY YEAR TO DATE'!$D$1)</f>
        <v>2026399</v>
      </c>
      <c r="E11" s="23">
        <f>SUMIFS('YEARLY DATA'!D:D,'YEARLY DATA'!B:B,'SUMMARRY YEAR TO DATE'!A11,'YEARLY DATA'!A:A,'SUMMARRY YEAR TO DATE'!$E$1)</f>
        <v>1810094</v>
      </c>
      <c r="F11" s="23">
        <f>SUMIFS('YEARLY DATA'!D:D,'YEARLY DATA'!B:B,'SUMMARRY YEAR TO DATE'!A11,'YEARLY DATA'!A:A,'SUMMARRY YEAR TO DATE'!$F$1)</f>
        <v>923104</v>
      </c>
      <c r="G11" s="23">
        <f>SUMIFS('YEARLY DATA'!D:D,'YEARLY DATA'!B:B,'SUMMARRY YEAR TO DATE'!A11,'YEARLY DATA'!A:A,'SUMMARRY YEAR TO DATE'!$G$1)</f>
        <v>900300</v>
      </c>
      <c r="H11" s="23">
        <f>SUMIFS('YEARLY DATA'!D:D,'YEARLY DATA'!B:B,'SUMMARRY YEAR TO DATE'!A11,'YEARLY DATA'!A:A,'SUMMARRY YEAR TO DATE'!$H$1)</f>
        <v>587600</v>
      </c>
      <c r="I11" s="23">
        <f>SUMIFS('YEARLY DATA'!D:D,'YEARLY DATA'!B:B,'SUMMARRY YEAR TO DATE'!A11,'YEARLY DATA'!A:A,'SUMMARRY YEAR TO DATE'!$I$1)</f>
        <v>854300</v>
      </c>
      <c r="J11" s="23">
        <f>SUMIFS('YEARLY DATA'!D:D,'YEARLY DATA'!B:B,'SUMMARRY YEAR TO DATE'!A11,'YEARLY DATA'!A:A,'SUMMARRY YEAR TO DATE'!$J$1)</f>
        <v>365500</v>
      </c>
      <c r="K11" s="23">
        <f>SUMIFS('YEARLY DATA'!D:D,'YEARLY DATA'!B:B,'SUMMARRY YEAR TO DATE'!A11,'YEARLY DATA'!A:A,'SUMMARRY YEAR TO DATE'!$K$1)</f>
        <v>0</v>
      </c>
      <c r="L11" s="23">
        <f>SUMIFS('YEARLY DATA'!D:D,'YEARLY DATA'!B:B,'SUMMARRY YEAR TO DATE'!A11,'YEARLY DATA'!A:A,'SUMMARRY YEAR TO DATE'!$L$1)</f>
        <v>0</v>
      </c>
      <c r="M11" s="23">
        <f t="shared" si="0"/>
        <v>10183762</v>
      </c>
      <c r="O11" s="1" t="s">
        <v>208</v>
      </c>
      <c r="P11" s="2">
        <v>2500000</v>
      </c>
      <c r="Q11" s="1" t="s">
        <v>14</v>
      </c>
      <c r="R11" s="1" t="s">
        <v>316</v>
      </c>
    </row>
    <row r="12" spans="1:18" x14ac:dyDescent="0.25">
      <c r="A12" s="1" t="s">
        <v>59</v>
      </c>
      <c r="B12" s="23">
        <f>SUMIFS('YEARLY DATA'!D:D,'YEARLY DATA'!B:B,'SUMMARRY YEAR TO DATE'!A12,'YEARLY DATA'!A:A,'SUMMARRY YEAR TO DATE'!$B$1)</f>
        <v>0</v>
      </c>
      <c r="C12" s="23">
        <f>SUMIFS('YEARLY DATA'!D:D,'YEARLY DATA'!B:B,'SUMMARRY YEAR TO DATE'!A12,'YEARLY DATA'!A:A,'SUMMARRY YEAR TO DATE'!$C$1)</f>
        <v>0</v>
      </c>
      <c r="D12" s="23">
        <f>SUMIFS('YEARLY DATA'!D:D,'YEARLY DATA'!B:B,'SUMMARRY YEAR TO DATE'!A12,'YEARLY DATA'!A:A,'SUMMARRY YEAR TO DATE'!$D$1)</f>
        <v>0</v>
      </c>
      <c r="E12" s="23">
        <f>SUMIFS('YEARLY DATA'!D:D,'YEARLY DATA'!B:B,'SUMMARRY YEAR TO DATE'!A12,'YEARLY DATA'!A:A,'SUMMARRY YEAR TO DATE'!$E$1)</f>
        <v>0</v>
      </c>
      <c r="F12" s="23">
        <f>SUMIFS('YEARLY DATA'!D:D,'YEARLY DATA'!B:B,'SUMMARRY YEAR TO DATE'!A12,'YEARLY DATA'!A:A,'SUMMARRY YEAR TO DATE'!$F$1)</f>
        <v>0</v>
      </c>
      <c r="G12" s="23">
        <f>SUMIFS('YEARLY DATA'!D:D,'YEARLY DATA'!B:B,'SUMMARRY YEAR TO DATE'!A12,'YEARLY DATA'!A:A,'SUMMARRY YEAR TO DATE'!$G$1)</f>
        <v>0</v>
      </c>
      <c r="H12" s="23">
        <f>SUMIFS('YEARLY DATA'!D:D,'YEARLY DATA'!B:B,'SUMMARRY YEAR TO DATE'!A12,'YEARLY DATA'!A:A,'SUMMARRY YEAR TO DATE'!$H$1)</f>
        <v>0</v>
      </c>
      <c r="I12" s="23">
        <f>SUMIFS('YEARLY DATA'!D:D,'YEARLY DATA'!B:B,'SUMMARRY YEAR TO DATE'!A12,'YEARLY DATA'!A:A,'SUMMARRY YEAR TO DATE'!$I$1)</f>
        <v>0</v>
      </c>
      <c r="J12" s="23">
        <f>SUMIFS('YEARLY DATA'!D:D,'YEARLY DATA'!B:B,'SUMMARRY YEAR TO DATE'!A12,'YEARLY DATA'!A:A,'SUMMARRY YEAR TO DATE'!$J$1)</f>
        <v>0</v>
      </c>
      <c r="K12" s="23">
        <f>SUMIFS('YEARLY DATA'!D:D,'YEARLY DATA'!B:B,'SUMMARRY YEAR TO DATE'!A12,'YEARLY DATA'!A:A,'SUMMARRY YEAR TO DATE'!$K$1)</f>
        <v>0</v>
      </c>
      <c r="L12" s="23">
        <f>SUMIFS('YEARLY DATA'!D:D,'YEARLY DATA'!B:B,'SUMMARRY YEAR TO DATE'!A12,'YEARLY DATA'!A:A,'SUMMARRY YEAR TO DATE'!$L$1)</f>
        <v>0</v>
      </c>
      <c r="M12" s="23">
        <f t="shared" si="0"/>
        <v>0</v>
      </c>
      <c r="O12" s="1" t="s">
        <v>302</v>
      </c>
      <c r="P12" s="2">
        <v>2500000</v>
      </c>
      <c r="Q12" s="1" t="s">
        <v>14</v>
      </c>
      <c r="R12" s="1" t="s">
        <v>317</v>
      </c>
    </row>
    <row r="13" spans="1:18" x14ac:dyDescent="0.25">
      <c r="A13" s="1" t="s">
        <v>29</v>
      </c>
      <c r="B13" s="23">
        <f>SUMIFS('YEARLY DATA'!D:D,'YEARLY DATA'!B:B,'SUMMARRY YEAR TO DATE'!A13,'YEARLY DATA'!A:A,'SUMMARRY YEAR TO DATE'!$B$1)</f>
        <v>0</v>
      </c>
      <c r="C13" s="23">
        <f>SUMIFS('YEARLY DATA'!D:D,'YEARLY DATA'!B:B,'SUMMARRY YEAR TO DATE'!A13,'YEARLY DATA'!A:A,'SUMMARRY YEAR TO DATE'!$C$1)</f>
        <v>0</v>
      </c>
      <c r="D13" s="23">
        <f>SUMIFS('YEARLY DATA'!D:D,'YEARLY DATA'!B:B,'SUMMARRY YEAR TO DATE'!A13,'YEARLY DATA'!A:A,'SUMMARRY YEAR TO DATE'!$D$1)</f>
        <v>0</v>
      </c>
      <c r="E13" s="23">
        <f>SUMIFS('YEARLY DATA'!D:D,'YEARLY DATA'!B:B,'SUMMARRY YEAR TO DATE'!A13,'YEARLY DATA'!A:A,'SUMMARRY YEAR TO DATE'!$E$1)</f>
        <v>0</v>
      </c>
      <c r="F13" s="23">
        <f>SUMIFS('YEARLY DATA'!D:D,'YEARLY DATA'!B:B,'SUMMARRY YEAR TO DATE'!A13,'YEARLY DATA'!A:A,'SUMMARRY YEAR TO DATE'!$F$1)</f>
        <v>0</v>
      </c>
      <c r="G13" s="23">
        <f>SUMIFS('YEARLY DATA'!D:D,'YEARLY DATA'!B:B,'SUMMARRY YEAR TO DATE'!A13,'YEARLY DATA'!A:A,'SUMMARRY YEAR TO DATE'!$G$1)</f>
        <v>0</v>
      </c>
      <c r="H13" s="23">
        <f>SUMIFS('YEARLY DATA'!D:D,'YEARLY DATA'!B:B,'SUMMARRY YEAR TO DATE'!A13,'YEARLY DATA'!A:A,'SUMMARRY YEAR TO DATE'!$H$1)</f>
        <v>0</v>
      </c>
      <c r="I13" s="23">
        <f>SUMIFS('YEARLY DATA'!D:D,'YEARLY DATA'!B:B,'SUMMARRY YEAR TO DATE'!A13,'YEARLY DATA'!A:A,'SUMMARRY YEAR TO DATE'!$I$1)</f>
        <v>0</v>
      </c>
      <c r="J13" s="23">
        <f>SUMIFS('YEARLY DATA'!D:D,'YEARLY DATA'!B:B,'SUMMARRY YEAR TO DATE'!A13,'YEARLY DATA'!A:A,'SUMMARRY YEAR TO DATE'!$J$1)</f>
        <v>0</v>
      </c>
      <c r="K13" s="23">
        <f>SUMIFS('YEARLY DATA'!D:D,'YEARLY DATA'!B:B,'SUMMARRY YEAR TO DATE'!A13,'YEARLY DATA'!A:A,'SUMMARRY YEAR TO DATE'!$K$1)</f>
        <v>0</v>
      </c>
      <c r="L13" s="23">
        <f>SUMIFS('YEARLY DATA'!D:D,'YEARLY DATA'!B:B,'SUMMARRY YEAR TO DATE'!A13,'YEARLY DATA'!A:A,'SUMMARRY YEAR TO DATE'!$L$1)</f>
        <v>0</v>
      </c>
      <c r="M13" s="23">
        <f t="shared" si="0"/>
        <v>0</v>
      </c>
      <c r="O13" s="1" t="s">
        <v>210</v>
      </c>
      <c r="P13" s="2">
        <v>2500000</v>
      </c>
      <c r="Q13" s="1" t="s">
        <v>14</v>
      </c>
      <c r="R13" s="1" t="s">
        <v>318</v>
      </c>
    </row>
    <row r="14" spans="1:18" x14ac:dyDescent="0.25">
      <c r="A14" s="1" t="s">
        <v>32</v>
      </c>
      <c r="B14" s="23">
        <f>SUMIFS('YEARLY DATA'!D:D,'YEARLY DATA'!B:B,'SUMMARRY YEAR TO DATE'!A14,'YEARLY DATA'!A:A,'SUMMARRY YEAR TO DATE'!$B$1)</f>
        <v>1152000</v>
      </c>
      <c r="C14" s="23">
        <f>SUMIFS('YEARLY DATA'!D:D,'YEARLY DATA'!B:B,'SUMMARRY YEAR TO DATE'!A14,'YEARLY DATA'!A:A,'SUMMARRY YEAR TO DATE'!$C$1)</f>
        <v>2352000</v>
      </c>
      <c r="D14" s="23">
        <f>SUMIFS('YEARLY DATA'!D:D,'YEARLY DATA'!B:B,'SUMMARRY YEAR TO DATE'!A14,'YEARLY DATA'!A:A,'SUMMARRY YEAR TO DATE'!$D$1)</f>
        <v>2118874</v>
      </c>
      <c r="E14" s="23">
        <f>SUMIFS('YEARLY DATA'!D:D,'YEARLY DATA'!B:B,'SUMMARRY YEAR TO DATE'!A14,'YEARLY DATA'!A:A,'SUMMARRY YEAR TO DATE'!$E$1)</f>
        <v>1750000</v>
      </c>
      <c r="F14" s="23">
        <f>SUMIFS('YEARLY DATA'!D:D,'YEARLY DATA'!B:B,'SUMMARRY YEAR TO DATE'!A14,'YEARLY DATA'!A:A,'SUMMARRY YEAR TO DATE'!$F$1)</f>
        <v>3339500</v>
      </c>
      <c r="G14" s="23">
        <f>SUMIFS('YEARLY DATA'!D:D,'YEARLY DATA'!B:B,'SUMMARRY YEAR TO DATE'!A14,'YEARLY DATA'!A:A,'SUMMARRY YEAR TO DATE'!$G$1)</f>
        <v>1552000</v>
      </c>
      <c r="H14" s="23">
        <f>SUMIFS('YEARLY DATA'!D:D,'YEARLY DATA'!B:B,'SUMMARRY YEAR TO DATE'!A14,'YEARLY DATA'!A:A,'SUMMARRY YEAR TO DATE'!$H$1)</f>
        <v>2117000</v>
      </c>
      <c r="I14" s="23">
        <f>SUMIFS('YEARLY DATA'!D:D,'YEARLY DATA'!B:B,'SUMMARRY YEAR TO DATE'!A14,'YEARLY DATA'!A:A,'SUMMARRY YEAR TO DATE'!$I$1)</f>
        <v>1019900</v>
      </c>
      <c r="J14" s="23">
        <f>SUMIFS('YEARLY DATA'!D:D,'YEARLY DATA'!B:B,'SUMMARRY YEAR TO DATE'!A14,'YEARLY DATA'!A:A,'SUMMARRY YEAR TO DATE'!$J$1)</f>
        <v>738509</v>
      </c>
      <c r="K14" s="23">
        <f>SUMIFS('YEARLY DATA'!D:D,'YEARLY DATA'!B:B,'SUMMARRY YEAR TO DATE'!A14,'YEARLY DATA'!A:A,'SUMMARRY YEAR TO DATE'!$K$1)</f>
        <v>0</v>
      </c>
      <c r="L14" s="23">
        <f>SUMIFS('YEARLY DATA'!D:D,'YEARLY DATA'!B:B,'SUMMARRY YEAR TO DATE'!A14,'YEARLY DATA'!A:A,'SUMMARRY YEAR TO DATE'!$L$1)</f>
        <v>0</v>
      </c>
      <c r="M14" s="23">
        <f t="shared" si="0"/>
        <v>16139783</v>
      </c>
      <c r="O14" s="1" t="s">
        <v>211</v>
      </c>
      <c r="P14" s="2">
        <v>2500000</v>
      </c>
      <c r="Q14" s="1" t="s">
        <v>14</v>
      </c>
      <c r="R14" s="1" t="s">
        <v>319</v>
      </c>
    </row>
    <row r="15" spans="1:18" x14ac:dyDescent="0.25">
      <c r="A15" s="1" t="s">
        <v>14</v>
      </c>
      <c r="B15" s="23">
        <f>SUMIFS('YEARLY DATA'!D:D,'YEARLY DATA'!B:B,'SUMMARRY YEAR TO DATE'!A15,'YEARLY DATA'!A:A,'SUMMARRY YEAR TO DATE'!$B$1)</f>
        <v>1678000</v>
      </c>
      <c r="C15" s="23">
        <f>SUMIFS('YEARLY DATA'!D:D,'YEARLY DATA'!B:B,'SUMMARRY YEAR TO DATE'!A15,'YEARLY DATA'!A:A,'SUMMARRY YEAR TO DATE'!$C$1)</f>
        <v>3032000</v>
      </c>
      <c r="D15" s="23">
        <f>SUMIFS('YEARLY DATA'!D:D,'YEARLY DATA'!B:B,'SUMMARRY YEAR TO DATE'!A15,'YEARLY DATA'!A:A,'SUMMARRY YEAR TO DATE'!$D$1)</f>
        <v>2531000</v>
      </c>
      <c r="E15" s="23">
        <f>SUMIFS('YEARLY DATA'!D:D,'YEARLY DATA'!B:B,'SUMMARRY YEAR TO DATE'!A15,'YEARLY DATA'!A:A,'SUMMARRY YEAR TO DATE'!$E$1)</f>
        <v>700000</v>
      </c>
      <c r="F15" s="23">
        <f>SUMIFS('YEARLY DATA'!D:D,'YEARLY DATA'!B:B,'SUMMARRY YEAR TO DATE'!A15,'YEARLY DATA'!A:A,'SUMMARRY YEAR TO DATE'!$F$1)</f>
        <v>1170000</v>
      </c>
      <c r="G15" s="23">
        <f>SUMIFS('YEARLY DATA'!D:D,'YEARLY DATA'!B:B,'SUMMARRY YEAR TO DATE'!A15,'YEARLY DATA'!A:A,'SUMMARRY YEAR TO DATE'!$G$1)</f>
        <v>5270000</v>
      </c>
      <c r="H15" s="23">
        <f>SUMIFS('YEARLY DATA'!D:D,'YEARLY DATA'!B:B,'SUMMARRY YEAR TO DATE'!A15,'YEARLY DATA'!A:A,'SUMMARRY YEAR TO DATE'!$H$1)</f>
        <v>2497667</v>
      </c>
      <c r="I15" s="23">
        <f>SUMIFS('YEARLY DATA'!D:D,'YEARLY DATA'!B:B,'SUMMARRY YEAR TO DATE'!A15,'YEARLY DATA'!A:A,'SUMMARRY YEAR TO DATE'!$I$1)</f>
        <v>3690000</v>
      </c>
      <c r="J15" s="23">
        <f>SUMIFS('YEARLY DATA'!D:D,'YEARLY DATA'!B:B,'SUMMARRY YEAR TO DATE'!A15,'YEARLY DATA'!A:A,'SUMMARRY YEAR TO DATE'!$J$1)</f>
        <v>435000</v>
      </c>
      <c r="K15" s="23">
        <f>SUMIFS('YEARLY DATA'!D:D,'YEARLY DATA'!B:B,'SUMMARRY YEAR TO DATE'!A15,'YEARLY DATA'!A:A,'SUMMARRY YEAR TO DATE'!$K$1)</f>
        <v>0</v>
      </c>
      <c r="L15" s="23">
        <f>SUMIFS('YEARLY DATA'!D:D,'YEARLY DATA'!B:B,'SUMMARRY YEAR TO DATE'!A15,'YEARLY DATA'!A:A,'SUMMARRY YEAR TO DATE'!$L$1)</f>
        <v>0</v>
      </c>
      <c r="M15" s="23">
        <f t="shared" si="0"/>
        <v>21003667</v>
      </c>
      <c r="O15" s="1" t="s">
        <v>30</v>
      </c>
      <c r="P15" s="2">
        <v>2000000</v>
      </c>
      <c r="Q15" s="1" t="s">
        <v>30</v>
      </c>
      <c r="R15" s="1" t="s">
        <v>165</v>
      </c>
    </row>
    <row r="16" spans="1:18" x14ac:dyDescent="0.25">
      <c r="A16" s="1" t="s">
        <v>62</v>
      </c>
      <c r="B16" s="23">
        <f>SUMIFS('YEARLY DATA'!D:D,'YEARLY DATA'!B:B,'SUMMARRY YEAR TO DATE'!A16,'YEARLY DATA'!A:A,'SUMMARRY YEAR TO DATE'!$B$1)</f>
        <v>100063</v>
      </c>
      <c r="C16" s="23">
        <f>SUMIFS('YEARLY DATA'!D:D,'YEARLY DATA'!B:B,'SUMMARRY YEAR TO DATE'!A16,'YEARLY DATA'!A:A,'SUMMARRY YEAR TO DATE'!$C$1)</f>
        <v>456771</v>
      </c>
      <c r="D16" s="23">
        <f>SUMIFS('YEARLY DATA'!D:D,'YEARLY DATA'!B:B,'SUMMARRY YEAR TO DATE'!A16,'YEARLY DATA'!A:A,'SUMMARRY YEAR TO DATE'!$D$1)</f>
        <v>200000</v>
      </c>
      <c r="E16" s="23">
        <f>SUMIFS('YEARLY DATA'!D:D,'YEARLY DATA'!B:B,'SUMMARRY YEAR TO DATE'!A16,'YEARLY DATA'!A:A,'SUMMARRY YEAR TO DATE'!$E$1)</f>
        <v>0</v>
      </c>
      <c r="F16" s="23">
        <f>SUMIFS('YEARLY DATA'!D:D,'YEARLY DATA'!B:B,'SUMMARRY YEAR TO DATE'!A16,'YEARLY DATA'!A:A,'SUMMARRY YEAR TO DATE'!$F$1)</f>
        <v>0</v>
      </c>
      <c r="G16" s="23">
        <f>SUMIFS('YEARLY DATA'!D:D,'YEARLY DATA'!B:B,'SUMMARRY YEAR TO DATE'!A16,'YEARLY DATA'!A:A,'SUMMARRY YEAR TO DATE'!$G$1)</f>
        <v>0</v>
      </c>
      <c r="H16" s="23">
        <f>SUMIFS('YEARLY DATA'!D:D,'YEARLY DATA'!B:B,'SUMMARRY YEAR TO DATE'!A16,'YEARLY DATA'!A:A,'SUMMARRY YEAR TO DATE'!$H$1)</f>
        <v>0</v>
      </c>
      <c r="I16" s="23">
        <f>SUMIFS('YEARLY DATA'!D:D,'YEARLY DATA'!B:B,'SUMMARRY YEAR TO DATE'!A16,'YEARLY DATA'!A:A,'SUMMARRY YEAR TO DATE'!$I$1)</f>
        <v>0</v>
      </c>
      <c r="J16" s="23">
        <f>SUMIFS('YEARLY DATA'!D:D,'YEARLY DATA'!B:B,'SUMMARRY YEAR TO DATE'!A16,'YEARLY DATA'!A:A,'SUMMARRY YEAR TO DATE'!$J$1)</f>
        <v>0</v>
      </c>
      <c r="K16" s="23">
        <f>SUMIFS('YEARLY DATA'!D:D,'YEARLY DATA'!B:B,'SUMMARRY YEAR TO DATE'!A16,'YEARLY DATA'!A:A,'SUMMARRY YEAR TO DATE'!$K$1)</f>
        <v>0</v>
      </c>
      <c r="L16" s="23">
        <f>SUMIFS('YEARLY DATA'!D:D,'YEARLY DATA'!B:B,'SUMMARRY YEAR TO DATE'!A16,'YEARLY DATA'!A:A,'SUMMARRY YEAR TO DATE'!$L$1)</f>
        <v>0</v>
      </c>
      <c r="M16" s="23">
        <f t="shared" si="0"/>
        <v>756834</v>
      </c>
      <c r="O16" s="1" t="s">
        <v>296</v>
      </c>
      <c r="P16" s="2">
        <v>2500000</v>
      </c>
      <c r="Q16" s="1" t="s">
        <v>30</v>
      </c>
      <c r="R16" s="1" t="s">
        <v>320</v>
      </c>
    </row>
    <row r="17" spans="1:18" x14ac:dyDescent="0.25">
      <c r="A17" s="1" t="s">
        <v>173</v>
      </c>
      <c r="B17" s="23">
        <f>SUMIFS('YEARLY DATA'!D:D,'YEARLY DATA'!B:B,'SUMMARRY YEAR TO DATE'!A17,'YEARLY DATA'!A:A,'SUMMARRY YEAR TO DATE'!$B$1)</f>
        <v>2352000</v>
      </c>
      <c r="C17" s="23">
        <f>SUMIFS('YEARLY DATA'!D:D,'YEARLY DATA'!B:B,'SUMMARRY YEAR TO DATE'!A17,'YEARLY DATA'!A:A,'SUMMARRY YEAR TO DATE'!$C$1)</f>
        <v>1013139</v>
      </c>
      <c r="D17" s="23">
        <f>SUMIFS('YEARLY DATA'!D:D,'YEARLY DATA'!B:B,'SUMMARRY YEAR TO DATE'!A17,'YEARLY DATA'!A:A,'SUMMARRY YEAR TO DATE'!$D$1)</f>
        <v>3032271</v>
      </c>
      <c r="E17" s="23">
        <f>SUMIFS('YEARLY DATA'!D:D,'YEARLY DATA'!B:B,'SUMMARRY YEAR TO DATE'!A17,'YEARLY DATA'!A:A,'SUMMARRY YEAR TO DATE'!$E$1)</f>
        <v>1442000</v>
      </c>
      <c r="F17" s="23">
        <f>SUMIFS('YEARLY DATA'!D:D,'YEARLY DATA'!B:B,'SUMMARRY YEAR TO DATE'!A17,'YEARLY DATA'!A:A,'SUMMARRY YEAR TO DATE'!$F$1)</f>
        <v>740750</v>
      </c>
      <c r="G17" s="23">
        <f>SUMIFS('YEARLY DATA'!D:D,'YEARLY DATA'!B:B,'SUMMARRY YEAR TO DATE'!A17,'YEARLY DATA'!A:A,'SUMMARRY YEAR TO DATE'!$G$1)</f>
        <v>1112000</v>
      </c>
      <c r="H17" s="23">
        <f>SUMIFS('YEARLY DATA'!D:D,'YEARLY DATA'!B:B,'SUMMARRY YEAR TO DATE'!A17,'YEARLY DATA'!A:A,'SUMMARRY YEAR TO DATE'!$H$1)</f>
        <v>0</v>
      </c>
      <c r="I17" s="23">
        <f>SUMIFS('YEARLY DATA'!D:D,'YEARLY DATA'!B:B,'SUMMARRY YEAR TO DATE'!A17,'YEARLY DATA'!A:A,'SUMMARRY YEAR TO DATE'!$I$1)</f>
        <v>0</v>
      </c>
      <c r="J17" s="23">
        <f>SUMIFS('YEARLY DATA'!D:D,'YEARLY DATA'!B:B,'SUMMARRY YEAR TO DATE'!A17,'YEARLY DATA'!A:A,'SUMMARRY YEAR TO DATE'!$J$1)</f>
        <v>0</v>
      </c>
      <c r="K17" s="23">
        <f>SUMIFS('YEARLY DATA'!D:D,'YEARLY DATA'!B:B,'SUMMARRY YEAR TO DATE'!A17,'YEARLY DATA'!A:A,'SUMMARRY YEAR TO DATE'!$K$1)</f>
        <v>0</v>
      </c>
      <c r="L17" s="23">
        <f>SUMIFS('YEARLY DATA'!D:D,'YEARLY DATA'!B:B,'SUMMARRY YEAR TO DATE'!A17,'YEARLY DATA'!A:A,'SUMMARRY YEAR TO DATE'!$L$1)</f>
        <v>0</v>
      </c>
      <c r="M17" s="23">
        <f t="shared" si="0"/>
        <v>9692160</v>
      </c>
      <c r="O17" s="1" t="s">
        <v>161</v>
      </c>
      <c r="P17" s="2">
        <v>2500000</v>
      </c>
      <c r="Q17" s="1" t="s">
        <v>30</v>
      </c>
      <c r="R17" s="1" t="s">
        <v>162</v>
      </c>
    </row>
    <row r="18" spans="1:18" x14ac:dyDescent="0.25">
      <c r="A18" s="1" t="s">
        <v>83</v>
      </c>
      <c r="B18" s="23">
        <f>SUMIFS('YEARLY DATA'!D:D,'YEARLY DATA'!B:B,'SUMMARRY YEAR TO DATE'!A18,'YEARLY DATA'!A:A,'SUMMARRY YEAR TO DATE'!$B$1)</f>
        <v>0</v>
      </c>
      <c r="C18" s="23">
        <f>SUMIFS('YEARLY DATA'!D:D,'YEARLY DATA'!B:B,'SUMMARRY YEAR TO DATE'!A18,'YEARLY DATA'!A:A,'SUMMARRY YEAR TO DATE'!$C$1)</f>
        <v>0</v>
      </c>
      <c r="D18" s="23">
        <f>SUMIFS('YEARLY DATA'!D:D,'YEARLY DATA'!B:B,'SUMMARRY YEAR TO DATE'!A18,'YEARLY DATA'!A:A,'SUMMARRY YEAR TO DATE'!$D$1)</f>
        <v>0</v>
      </c>
      <c r="E18" s="23">
        <f>SUMIFS('YEARLY DATA'!D:D,'YEARLY DATA'!B:B,'SUMMARRY YEAR TO DATE'!A18,'YEARLY DATA'!A:A,'SUMMARRY YEAR TO DATE'!$E$1)</f>
        <v>0</v>
      </c>
      <c r="F18" s="23">
        <f>SUMIFS('YEARLY DATA'!D:D,'YEARLY DATA'!B:B,'SUMMARRY YEAR TO DATE'!A18,'YEARLY DATA'!A:A,'SUMMARRY YEAR TO DATE'!$F$1)</f>
        <v>0</v>
      </c>
      <c r="G18" s="23">
        <f>SUMIFS('YEARLY DATA'!D:D,'YEARLY DATA'!B:B,'SUMMARRY YEAR TO DATE'!A18,'YEARLY DATA'!A:A,'SUMMARRY YEAR TO DATE'!$G$1)</f>
        <v>0</v>
      </c>
      <c r="H18" s="23">
        <f>SUMIFS('YEARLY DATA'!D:D,'YEARLY DATA'!B:B,'SUMMARRY YEAR TO DATE'!A18,'YEARLY DATA'!A:A,'SUMMARRY YEAR TO DATE'!$H$1)</f>
        <v>0</v>
      </c>
      <c r="I18" s="23">
        <f>SUMIFS('YEARLY DATA'!D:D,'YEARLY DATA'!B:B,'SUMMARRY YEAR TO DATE'!A18,'YEARLY DATA'!A:A,'SUMMARRY YEAR TO DATE'!$I$1)</f>
        <v>0</v>
      </c>
      <c r="J18" s="23">
        <f>SUMIFS('YEARLY DATA'!D:D,'YEARLY DATA'!B:B,'SUMMARRY YEAR TO DATE'!A18,'YEARLY DATA'!A:A,'SUMMARRY YEAR TO DATE'!$J$1)</f>
        <v>0</v>
      </c>
      <c r="K18" s="23">
        <f>SUMIFS('YEARLY DATA'!D:D,'YEARLY DATA'!B:B,'SUMMARRY YEAR TO DATE'!A18,'YEARLY DATA'!A:A,'SUMMARRY YEAR TO DATE'!$K$1)</f>
        <v>0</v>
      </c>
      <c r="L18" s="23">
        <f>SUMIFS('YEARLY DATA'!D:D,'YEARLY DATA'!B:B,'SUMMARRY YEAR TO DATE'!A18,'YEARLY DATA'!A:A,'SUMMARRY YEAR TO DATE'!$L$1)</f>
        <v>0</v>
      </c>
      <c r="M18" s="23">
        <f t="shared" si="0"/>
        <v>0</v>
      </c>
      <c r="O18" s="1" t="s">
        <v>173</v>
      </c>
      <c r="P18" s="2">
        <v>2500000</v>
      </c>
      <c r="Q18" s="1" t="s">
        <v>30</v>
      </c>
      <c r="R18" s="1" t="s">
        <v>174</v>
      </c>
    </row>
    <row r="19" spans="1:18" x14ac:dyDescent="0.25">
      <c r="A19" s="1" t="s">
        <v>60</v>
      </c>
      <c r="B19" s="23">
        <f>SUMIFS('YEARLY DATA'!D:D,'YEARLY DATA'!B:B,'SUMMARRY YEAR TO DATE'!A19,'YEARLY DATA'!A:A,'SUMMARRY YEAR TO DATE'!$B$1)</f>
        <v>1332000</v>
      </c>
      <c r="C19" s="23">
        <f>SUMIFS('YEARLY DATA'!D:D,'YEARLY DATA'!B:B,'SUMMARRY YEAR TO DATE'!A19,'YEARLY DATA'!A:A,'SUMMARRY YEAR TO DATE'!$C$1)</f>
        <v>1467015</v>
      </c>
      <c r="D19" s="23">
        <f>SUMIFS('YEARLY DATA'!D:D,'YEARLY DATA'!B:B,'SUMMARRY YEAR TO DATE'!A19,'YEARLY DATA'!A:A,'SUMMARRY YEAR TO DATE'!$D$1)</f>
        <v>1259922</v>
      </c>
      <c r="E19" s="23">
        <f>SUMIFS('YEARLY DATA'!D:D,'YEARLY DATA'!B:B,'SUMMARRY YEAR TO DATE'!A19,'YEARLY DATA'!A:A,'SUMMARRY YEAR TO DATE'!$E$1)</f>
        <v>1692000</v>
      </c>
      <c r="F19" s="23">
        <f>SUMIFS('YEARLY DATA'!D:D,'YEARLY DATA'!B:B,'SUMMARRY YEAR TO DATE'!A19,'YEARLY DATA'!A:A,'SUMMARRY YEAR TO DATE'!$F$1)</f>
        <v>1555187</v>
      </c>
      <c r="G19" s="23">
        <f>SUMIFS('YEARLY DATA'!D:D,'YEARLY DATA'!B:B,'SUMMARRY YEAR TO DATE'!A19,'YEARLY DATA'!A:A,'SUMMARRY YEAR TO DATE'!$G$1)</f>
        <v>951209</v>
      </c>
      <c r="H19" s="23">
        <f>SUMIFS('YEARLY DATA'!D:D,'YEARLY DATA'!B:B,'SUMMARRY YEAR TO DATE'!A19,'YEARLY DATA'!A:A,'SUMMARRY YEAR TO DATE'!$H$1)</f>
        <v>1424600</v>
      </c>
      <c r="I19" s="23">
        <f>SUMIFS('YEARLY DATA'!D:D,'YEARLY DATA'!B:B,'SUMMARRY YEAR TO DATE'!A19,'YEARLY DATA'!A:A,'SUMMARRY YEAR TO DATE'!$I$1)</f>
        <v>680000</v>
      </c>
      <c r="J19" s="23">
        <f>SUMIFS('YEARLY DATA'!D:D,'YEARLY DATA'!B:B,'SUMMARRY YEAR TO DATE'!A19,'YEARLY DATA'!A:A,'SUMMARRY YEAR TO DATE'!$J$1)</f>
        <v>0</v>
      </c>
      <c r="K19" s="23">
        <f>SUMIFS('YEARLY DATA'!D:D,'YEARLY DATA'!B:B,'SUMMARRY YEAR TO DATE'!A19,'YEARLY DATA'!A:A,'SUMMARRY YEAR TO DATE'!$K$1)</f>
        <v>0</v>
      </c>
      <c r="L19" s="23">
        <f>SUMIFS('YEARLY DATA'!D:D,'YEARLY DATA'!B:B,'SUMMARRY YEAR TO DATE'!A19,'YEARLY DATA'!A:A,'SUMMARRY YEAR TO DATE'!$L$1)</f>
        <v>0</v>
      </c>
      <c r="M19" s="23">
        <f t="shared" si="0"/>
        <v>10361933</v>
      </c>
      <c r="O19" s="1" t="s">
        <v>62</v>
      </c>
      <c r="P19" s="2">
        <v>2500000</v>
      </c>
      <c r="Q19" s="1" t="s">
        <v>30</v>
      </c>
      <c r="R19" s="1" t="s">
        <v>171</v>
      </c>
    </row>
    <row r="20" spans="1:18" x14ac:dyDescent="0.25">
      <c r="A20" s="1" t="s">
        <v>553</v>
      </c>
      <c r="B20" s="23">
        <f>SUMIFS('YEARLY DATA'!D:D,'YEARLY DATA'!B:B,'SUMMARRY YEAR TO DATE'!A20,'YEARLY DATA'!A:A,'SUMMARRY YEAR TO DATE'!$B$1)</f>
        <v>0</v>
      </c>
      <c r="C20" s="23">
        <f>SUMIFS('YEARLY DATA'!D:D,'YEARLY DATA'!B:B,'SUMMARRY YEAR TO DATE'!A20,'YEARLY DATA'!A:A,'SUMMARRY YEAR TO DATE'!$C$1)</f>
        <v>0</v>
      </c>
      <c r="D20" s="23">
        <f>SUMIFS('YEARLY DATA'!D:D,'YEARLY DATA'!B:B,'SUMMARRY YEAR TO DATE'!A20,'YEARLY DATA'!A:A,'SUMMARRY YEAR TO DATE'!$D$1)</f>
        <v>0</v>
      </c>
      <c r="E20" s="23">
        <f>SUMIFS('YEARLY DATA'!D:D,'YEARLY DATA'!B:B,'SUMMARRY YEAR TO DATE'!A20,'YEARLY DATA'!A:A,'SUMMARRY YEAR TO DATE'!$E$1)</f>
        <v>0</v>
      </c>
      <c r="F20" s="23">
        <f>SUMIFS('YEARLY DATA'!D:D,'YEARLY DATA'!B:B,'SUMMARRY YEAR TO DATE'!A20,'YEARLY DATA'!A:A,'SUMMARRY YEAR TO DATE'!$F$1)</f>
        <v>0</v>
      </c>
      <c r="G20" s="23">
        <f>SUMIFS('YEARLY DATA'!D:D,'YEARLY DATA'!B:B,'SUMMARRY YEAR TO DATE'!A20,'YEARLY DATA'!A:A,'SUMMARRY YEAR TO DATE'!$G$1)</f>
        <v>315900</v>
      </c>
      <c r="H20" s="23">
        <f>SUMIFS('YEARLY DATA'!D:D,'YEARLY DATA'!B:B,'SUMMARRY YEAR TO DATE'!A20,'YEARLY DATA'!A:A,'SUMMARRY YEAR TO DATE'!$H$1)</f>
        <v>225000</v>
      </c>
      <c r="I20" s="23">
        <f>SUMIFS('YEARLY DATA'!D:D,'YEARLY DATA'!B:B,'SUMMARRY YEAR TO DATE'!A20,'YEARLY DATA'!A:A,'SUMMARRY YEAR TO DATE'!$I$1)</f>
        <v>602000</v>
      </c>
      <c r="J20" s="23">
        <f>SUMIFS('YEARLY DATA'!D:D,'YEARLY DATA'!B:B,'SUMMARRY YEAR TO DATE'!A20,'YEARLY DATA'!A:A,'SUMMARRY YEAR TO DATE'!$J$1)</f>
        <v>293000</v>
      </c>
      <c r="K20" s="23">
        <f>SUMIFS('YEARLY DATA'!D:D,'YEARLY DATA'!B:B,'SUMMARRY YEAR TO DATE'!A20,'YEARLY DATA'!A:A,'SUMMARRY YEAR TO DATE'!$K$1)</f>
        <v>0</v>
      </c>
      <c r="L20" s="23">
        <f>SUMIFS('YEARLY DATA'!D:D,'YEARLY DATA'!B:B,'SUMMARRY YEAR TO DATE'!A20,'YEARLY DATA'!A:A,'SUMMARRY YEAR TO DATE'!$L$1)</f>
        <v>0</v>
      </c>
      <c r="M20" s="23">
        <f t="shared" ref="M20:M35" si="1">SUM(B20:L20)</f>
        <v>1435900</v>
      </c>
      <c r="O20" s="1" t="s">
        <v>297</v>
      </c>
      <c r="P20" s="2">
        <v>2500000</v>
      </c>
      <c r="Q20" s="1" t="s">
        <v>30</v>
      </c>
      <c r="R20" s="1" t="s">
        <v>321</v>
      </c>
    </row>
    <row r="21" spans="1:18" x14ac:dyDescent="0.25">
      <c r="A21" s="1" t="s">
        <v>147</v>
      </c>
      <c r="B21" s="23">
        <f>SUMIFS('YEARLY DATA'!D:D,'YEARLY DATA'!B:B,'SUMMARRY YEAR TO DATE'!A21,'YEARLY DATA'!A:A,'SUMMARRY YEAR TO DATE'!$B$1)</f>
        <v>60000</v>
      </c>
      <c r="C21" s="23">
        <f>SUMIFS('YEARLY DATA'!D:D,'YEARLY DATA'!B:B,'SUMMARRY YEAR TO DATE'!A21,'YEARLY DATA'!A:A,'SUMMARRY YEAR TO DATE'!$C$1)</f>
        <v>250000</v>
      </c>
      <c r="D21" s="23">
        <f>SUMIFS('YEARLY DATA'!D:D,'YEARLY DATA'!B:B,'SUMMARRY YEAR TO DATE'!A21,'YEARLY DATA'!A:A,'SUMMARRY YEAR TO DATE'!$D$1)</f>
        <v>203000</v>
      </c>
      <c r="E21" s="23">
        <f>SUMIFS('YEARLY DATA'!D:D,'YEARLY DATA'!B:B,'SUMMARRY YEAR TO DATE'!A21,'YEARLY DATA'!A:A,'SUMMARRY YEAR TO DATE'!$E$1)</f>
        <v>0</v>
      </c>
      <c r="F21" s="23">
        <f>SUMIFS('YEARLY DATA'!D:D,'YEARLY DATA'!B:B,'SUMMARRY YEAR TO DATE'!A21,'YEARLY DATA'!A:A,'SUMMARRY YEAR TO DATE'!$F$1)</f>
        <v>0</v>
      </c>
      <c r="G21" s="23">
        <f>SUMIFS('YEARLY DATA'!D:D,'YEARLY DATA'!B:B,'SUMMARRY YEAR TO DATE'!A21,'YEARLY DATA'!A:A,'SUMMARRY YEAR TO DATE'!$G$1)</f>
        <v>0</v>
      </c>
      <c r="H21" s="23">
        <f>SUMIFS('YEARLY DATA'!D:D,'YEARLY DATA'!B:B,'SUMMARRY YEAR TO DATE'!A21,'YEARLY DATA'!A:A,'SUMMARRY YEAR TO DATE'!$H$1)</f>
        <v>0</v>
      </c>
      <c r="I21" s="23">
        <f>SUMIFS('YEARLY DATA'!D:D,'YEARLY DATA'!B:B,'SUMMARRY YEAR TO DATE'!A21,'YEARLY DATA'!A:A,'SUMMARRY YEAR TO DATE'!$I$1)</f>
        <v>0</v>
      </c>
      <c r="J21" s="23">
        <f>SUMIFS('YEARLY DATA'!D:D,'YEARLY DATA'!B:B,'SUMMARRY YEAR TO DATE'!A21,'YEARLY DATA'!A:A,'SUMMARRY YEAR TO DATE'!$J$1)</f>
        <v>0</v>
      </c>
      <c r="K21" s="23">
        <f>SUMIFS('YEARLY DATA'!D:D,'YEARLY DATA'!B:B,'SUMMARRY YEAR TO DATE'!A21,'YEARLY DATA'!A:A,'SUMMARRY YEAR TO DATE'!$K$1)</f>
        <v>0</v>
      </c>
      <c r="L21" s="23">
        <f>SUMIFS('YEARLY DATA'!D:D,'YEARLY DATA'!B:B,'SUMMARRY YEAR TO DATE'!A21,'YEARLY DATA'!A:A,'SUMMARRY YEAR TO DATE'!$L$1)</f>
        <v>0</v>
      </c>
      <c r="M21" s="23">
        <f t="shared" si="1"/>
        <v>513000</v>
      </c>
      <c r="O21" s="1" t="s">
        <v>67</v>
      </c>
      <c r="P21" s="2">
        <v>2500000</v>
      </c>
      <c r="Q21" s="1" t="s">
        <v>30</v>
      </c>
      <c r="R21" s="1" t="s">
        <v>172</v>
      </c>
    </row>
    <row r="22" spans="1:18" x14ac:dyDescent="0.25">
      <c r="A22" s="1" t="s">
        <v>619</v>
      </c>
      <c r="B22" s="23">
        <f>SUMIFS('YEARLY DATA'!D:D,'YEARLY DATA'!B:B,'SUMMARRY YEAR TO DATE'!A22,'YEARLY DATA'!A:A,'SUMMARRY YEAR TO DATE'!$B$1)</f>
        <v>0</v>
      </c>
      <c r="C22" s="23">
        <f>SUMIFS('YEARLY DATA'!D:D,'YEARLY DATA'!B:B,'SUMMARRY YEAR TO DATE'!A22,'YEARLY DATA'!A:A,'SUMMARRY YEAR TO DATE'!$C$1)</f>
        <v>0</v>
      </c>
      <c r="D22" s="23">
        <f>SUMIFS('YEARLY DATA'!D:D,'YEARLY DATA'!B:B,'SUMMARRY YEAR TO DATE'!A22,'YEARLY DATA'!A:A,'SUMMARRY YEAR TO DATE'!$D$1)</f>
        <v>0</v>
      </c>
      <c r="E22" s="23">
        <f>SUMIFS('YEARLY DATA'!D:D,'YEARLY DATA'!B:B,'SUMMARRY YEAR TO DATE'!A22,'YEARLY DATA'!A:A,'SUMMARRY YEAR TO DATE'!$E$1)</f>
        <v>0</v>
      </c>
      <c r="F22" s="23">
        <f>SUMIFS('YEARLY DATA'!D:D,'YEARLY DATA'!B:B,'SUMMARRY YEAR TO DATE'!A22,'YEARLY DATA'!A:A,'SUMMARRY YEAR TO DATE'!$F$1)</f>
        <v>0</v>
      </c>
      <c r="G22" s="23">
        <f>SUMIFS('YEARLY DATA'!D:D,'YEARLY DATA'!B:B,'SUMMARRY YEAR TO DATE'!A22,'YEARLY DATA'!A:A,'SUMMARRY YEAR TO DATE'!$G$1)</f>
        <v>239300</v>
      </c>
      <c r="H22" s="23">
        <f>SUMIFS('YEARLY DATA'!D:D,'YEARLY DATA'!B:B,'SUMMARRY YEAR TO DATE'!A22,'YEARLY DATA'!A:A,'SUMMARRY YEAR TO DATE'!$H$1)</f>
        <v>826324</v>
      </c>
      <c r="I22" s="23">
        <f>SUMIFS('YEARLY DATA'!D:D,'YEARLY DATA'!B:B,'SUMMARRY YEAR TO DATE'!A22,'YEARLY DATA'!A:A,'SUMMARRY YEAR TO DATE'!$I$1)</f>
        <v>445500</v>
      </c>
      <c r="J22" s="23">
        <f>SUMIFS('YEARLY DATA'!D:D,'YEARLY DATA'!B:B,'SUMMARRY YEAR TO DATE'!A22,'YEARLY DATA'!A:A,'SUMMARRY YEAR TO DATE'!$J$1)</f>
        <v>0</v>
      </c>
      <c r="K22" s="23">
        <f>SUMIFS('YEARLY DATA'!D:D,'YEARLY DATA'!B:B,'SUMMARRY YEAR TO DATE'!A22,'YEARLY DATA'!A:A,'SUMMARRY YEAR TO DATE'!$K$1)</f>
        <v>0</v>
      </c>
      <c r="L22" s="23">
        <f>SUMIFS('YEARLY DATA'!D:D,'YEARLY DATA'!B:B,'SUMMARRY YEAR TO DATE'!A22,'YEARLY DATA'!A:A,'SUMMARRY YEAR TO DATE'!$L$1)</f>
        <v>0</v>
      </c>
      <c r="M22" s="23">
        <f t="shared" si="1"/>
        <v>1511124</v>
      </c>
      <c r="O22" s="1" t="s">
        <v>73</v>
      </c>
      <c r="P22" s="2">
        <v>2500000</v>
      </c>
      <c r="Q22" s="1" t="s">
        <v>30</v>
      </c>
      <c r="R22" s="1" t="s">
        <v>170</v>
      </c>
    </row>
    <row r="23" spans="1:18" x14ac:dyDescent="0.25">
      <c r="A23" s="1" t="s">
        <v>208</v>
      </c>
      <c r="B23" s="23">
        <f>SUMIFS('YEARLY DATA'!D:D,'YEARLY DATA'!B:B,'SUMMARRY YEAR TO DATE'!A23,'YEARLY DATA'!A:A,'SUMMARRY YEAR TO DATE'!$B$1)</f>
        <v>288000</v>
      </c>
      <c r="C23" s="23">
        <f>SUMIFS('YEARLY DATA'!D:D,'YEARLY DATA'!B:B,'SUMMARRY YEAR TO DATE'!A23,'YEARLY DATA'!A:A,'SUMMARRY YEAR TO DATE'!$C$1)</f>
        <v>678633</v>
      </c>
      <c r="D23" s="23">
        <f>SUMIFS('YEARLY DATA'!D:D,'YEARLY DATA'!B:B,'SUMMARRY YEAR TO DATE'!A23,'YEARLY DATA'!A:A,'SUMMARRY YEAR TO DATE'!$D$1)</f>
        <v>2368500</v>
      </c>
      <c r="E23" s="23">
        <f>SUMIFS('YEARLY DATA'!D:D,'YEARLY DATA'!B:B,'SUMMARRY YEAR TO DATE'!A23,'YEARLY DATA'!A:A,'SUMMARRY YEAR TO DATE'!$E$1)</f>
        <v>1380646</v>
      </c>
      <c r="F23" s="23">
        <f>SUMIFS('YEARLY DATA'!D:D,'YEARLY DATA'!B:B,'SUMMARRY YEAR TO DATE'!A23,'YEARLY DATA'!A:A,'SUMMARRY YEAR TO DATE'!$F$1)</f>
        <v>991302</v>
      </c>
      <c r="G23" s="23">
        <f>SUMIFS('YEARLY DATA'!D:D,'YEARLY DATA'!B:B,'SUMMARRY YEAR TO DATE'!A23,'YEARLY DATA'!A:A,'SUMMARRY YEAR TO DATE'!$G$1)</f>
        <v>317100</v>
      </c>
      <c r="H23" s="23">
        <f>SUMIFS('YEARLY DATA'!D:D,'YEARLY DATA'!B:B,'SUMMARRY YEAR TO DATE'!A23,'YEARLY DATA'!A:A,'SUMMARRY YEAR TO DATE'!$H$1)</f>
        <v>855250</v>
      </c>
      <c r="I23" s="23">
        <f>SUMIFS('YEARLY DATA'!D:D,'YEARLY DATA'!B:B,'SUMMARRY YEAR TO DATE'!A23,'YEARLY DATA'!A:A,'SUMMARRY YEAR TO DATE'!$I$1)</f>
        <v>829000</v>
      </c>
      <c r="J23" s="23">
        <f>SUMIFS('YEARLY DATA'!D:D,'YEARLY DATA'!B:B,'SUMMARRY YEAR TO DATE'!A23,'YEARLY DATA'!A:A,'SUMMARRY YEAR TO DATE'!$J$1)</f>
        <v>0</v>
      </c>
      <c r="K23" s="23">
        <f>SUMIFS('YEARLY DATA'!D:D,'YEARLY DATA'!B:B,'SUMMARRY YEAR TO DATE'!A23,'YEARLY DATA'!A:A,'SUMMARRY YEAR TO DATE'!$K$1)</f>
        <v>0</v>
      </c>
      <c r="L23" s="23">
        <f>SUMIFS('YEARLY DATA'!D:D,'YEARLY DATA'!B:B,'SUMMARRY YEAR TO DATE'!A23,'YEARLY DATA'!A:A,'SUMMARRY YEAR TO DATE'!$L$1)</f>
        <v>0</v>
      </c>
      <c r="M23" s="23">
        <f t="shared" si="1"/>
        <v>7708431</v>
      </c>
      <c r="O23" s="1" t="s">
        <v>147</v>
      </c>
      <c r="P23" s="2">
        <v>2500000</v>
      </c>
      <c r="Q23" s="1" t="s">
        <v>30</v>
      </c>
      <c r="R23" s="1" t="s">
        <v>322</v>
      </c>
    </row>
    <row r="24" spans="1:18" x14ac:dyDescent="0.25">
      <c r="A24" s="1" t="s">
        <v>212</v>
      </c>
      <c r="B24" s="23">
        <f>SUMIFS('YEARLY DATA'!D:D,'YEARLY DATA'!B:B,'SUMMARRY YEAR TO DATE'!A24,'YEARLY DATA'!A:A,'SUMMARRY YEAR TO DATE'!$B$1)</f>
        <v>372492</v>
      </c>
      <c r="C24" s="23">
        <f>SUMIFS('YEARLY DATA'!D:D,'YEARLY DATA'!B:B,'SUMMARRY YEAR TO DATE'!A24,'YEARLY DATA'!A:A,'SUMMARRY YEAR TO DATE'!$C$1)</f>
        <v>0</v>
      </c>
      <c r="D24" s="23">
        <f>SUMIFS('YEARLY DATA'!D:D,'YEARLY DATA'!B:B,'SUMMARRY YEAR TO DATE'!A24,'YEARLY DATA'!A:A,'SUMMARRY YEAR TO DATE'!$D$1)</f>
        <v>0</v>
      </c>
      <c r="E24" s="23">
        <f>SUMIFS('YEARLY DATA'!D:D,'YEARLY DATA'!B:B,'SUMMARRY YEAR TO DATE'!A24,'YEARLY DATA'!A:A,'SUMMARRY YEAR TO DATE'!$E$1)</f>
        <v>0</v>
      </c>
      <c r="F24" s="23">
        <f>SUMIFS('YEARLY DATA'!D:D,'YEARLY DATA'!B:B,'SUMMARRY YEAR TO DATE'!A24,'YEARLY DATA'!A:A,'SUMMARRY YEAR TO DATE'!$F$1)</f>
        <v>0</v>
      </c>
      <c r="G24" s="23">
        <f>SUMIFS('YEARLY DATA'!D:D,'YEARLY DATA'!B:B,'SUMMARRY YEAR TO DATE'!A24,'YEARLY DATA'!A:A,'SUMMARRY YEAR TO DATE'!$G$1)</f>
        <v>0</v>
      </c>
      <c r="H24" s="23">
        <f>SUMIFS('YEARLY DATA'!D:D,'YEARLY DATA'!B:B,'SUMMARRY YEAR TO DATE'!A24,'YEARLY DATA'!A:A,'SUMMARRY YEAR TO DATE'!$H$1)</f>
        <v>0</v>
      </c>
      <c r="I24" s="23">
        <f>SUMIFS('YEARLY DATA'!D:D,'YEARLY DATA'!B:B,'SUMMARRY YEAR TO DATE'!A24,'YEARLY DATA'!A:A,'SUMMARRY YEAR TO DATE'!$I$1)</f>
        <v>0</v>
      </c>
      <c r="J24" s="23">
        <f>SUMIFS('YEARLY DATA'!D:D,'YEARLY DATA'!B:B,'SUMMARRY YEAR TO DATE'!A24,'YEARLY DATA'!A:A,'SUMMARRY YEAR TO DATE'!$J$1)</f>
        <v>0</v>
      </c>
      <c r="K24" s="23">
        <f>SUMIFS('YEARLY DATA'!D:D,'YEARLY DATA'!B:B,'SUMMARRY YEAR TO DATE'!A24,'YEARLY DATA'!A:A,'SUMMARRY YEAR TO DATE'!$K$1)</f>
        <v>0</v>
      </c>
      <c r="L24" s="23">
        <f>SUMIFS('YEARLY DATA'!D:D,'YEARLY DATA'!B:B,'SUMMARRY YEAR TO DATE'!A24,'YEARLY DATA'!A:A,'SUMMARRY YEAR TO DATE'!$L$1)</f>
        <v>0</v>
      </c>
      <c r="M24" s="23">
        <f t="shared" si="1"/>
        <v>372492</v>
      </c>
      <c r="O24" s="1" t="s">
        <v>118</v>
      </c>
      <c r="P24" s="2">
        <v>2500000</v>
      </c>
      <c r="Q24" s="1" t="s">
        <v>30</v>
      </c>
      <c r="R24" s="1" t="s">
        <v>166</v>
      </c>
    </row>
    <row r="25" spans="1:18" x14ac:dyDescent="0.25">
      <c r="A25" s="1" t="s">
        <v>359</v>
      </c>
      <c r="B25" s="23">
        <f>SUMIFS('YEARLY DATA'!D:D,'YEARLY DATA'!B:B,'SUMMARRY YEAR TO DATE'!A25,'YEARLY DATA'!A:A,'SUMMARRY YEAR TO DATE'!$B$1)</f>
        <v>0</v>
      </c>
      <c r="C25" s="23">
        <f>SUMIFS('YEARLY DATA'!D:D,'YEARLY DATA'!B:B,'SUMMARRY YEAR TO DATE'!A25,'YEARLY DATA'!A:A,'SUMMARRY YEAR TO DATE'!$C$1)</f>
        <v>0</v>
      </c>
      <c r="D25" s="23">
        <f>SUMIFS('YEARLY DATA'!D:D,'YEARLY DATA'!B:B,'SUMMARRY YEAR TO DATE'!A25,'YEARLY DATA'!A:A,'SUMMARRY YEAR TO DATE'!$D$1)</f>
        <v>896303</v>
      </c>
      <c r="E25" s="23">
        <f>SUMIFS('YEARLY DATA'!D:D,'YEARLY DATA'!B:B,'SUMMARRY YEAR TO DATE'!A25,'YEARLY DATA'!A:A,'SUMMARRY YEAR TO DATE'!$E$1)</f>
        <v>243053</v>
      </c>
      <c r="F25" s="23">
        <f>SUMIFS('YEARLY DATA'!D:D,'YEARLY DATA'!B:B,'SUMMARRY YEAR TO DATE'!A25,'YEARLY DATA'!A:A,'SUMMARRY YEAR TO DATE'!$F$1)</f>
        <v>463000</v>
      </c>
      <c r="G25" s="23">
        <f>SUMIFS('YEARLY DATA'!D:D,'YEARLY DATA'!B:B,'SUMMARRY YEAR TO DATE'!A25,'YEARLY DATA'!A:A,'SUMMARRY YEAR TO DATE'!$G$1)</f>
        <v>1531100</v>
      </c>
      <c r="H25" s="23">
        <f>SUMIFS('YEARLY DATA'!D:D,'YEARLY DATA'!B:B,'SUMMARRY YEAR TO DATE'!A25,'YEARLY DATA'!A:A,'SUMMARRY YEAR TO DATE'!$H$1)</f>
        <v>1800000</v>
      </c>
      <c r="I25" s="23">
        <f>SUMIFS('YEARLY DATA'!D:D,'YEARLY DATA'!B:B,'SUMMARRY YEAR TO DATE'!A25,'YEARLY DATA'!A:A,'SUMMARRY YEAR TO DATE'!$I$1)</f>
        <v>607500</v>
      </c>
      <c r="J25" s="23">
        <f>SUMIFS('YEARLY DATA'!D:D,'YEARLY DATA'!B:B,'SUMMARRY YEAR TO DATE'!A25,'YEARLY DATA'!A:A,'SUMMARRY YEAR TO DATE'!$J$1)</f>
        <v>0</v>
      </c>
      <c r="K25" s="23">
        <f>SUMIFS('YEARLY DATA'!D:D,'YEARLY DATA'!B:B,'SUMMARRY YEAR TO DATE'!A25,'YEARLY DATA'!A:A,'SUMMARRY YEAR TO DATE'!$K$1)</f>
        <v>0</v>
      </c>
      <c r="L25" s="23">
        <f>SUMIFS('YEARLY DATA'!D:D,'YEARLY DATA'!B:B,'SUMMARRY YEAR TO DATE'!A25,'YEARLY DATA'!A:A,'SUMMARRY YEAR TO DATE'!$L$1)</f>
        <v>0</v>
      </c>
      <c r="M25" s="23">
        <f t="shared" si="1"/>
        <v>5540956</v>
      </c>
      <c r="O25" s="1" t="s">
        <v>130</v>
      </c>
      <c r="P25" s="2">
        <v>2500000</v>
      </c>
      <c r="Q25" s="1" t="s">
        <v>30</v>
      </c>
      <c r="R25" s="1" t="s">
        <v>175</v>
      </c>
    </row>
    <row r="26" spans="1:18" x14ac:dyDescent="0.25">
      <c r="A26" s="1" t="s">
        <v>358</v>
      </c>
      <c r="B26" s="23">
        <f>SUMIFS('YEARLY DATA'!D:D,'YEARLY DATA'!B:B,'SUMMARRY YEAR TO DATE'!A26,'YEARLY DATA'!A:A,'SUMMARRY YEAR TO DATE'!$B$1)</f>
        <v>0</v>
      </c>
      <c r="C26" s="23">
        <f>SUMIFS('YEARLY DATA'!D:D,'YEARLY DATA'!B:B,'SUMMARRY YEAR TO DATE'!A26,'YEARLY DATA'!A:A,'SUMMARRY YEAR TO DATE'!$C$1)</f>
        <v>0</v>
      </c>
      <c r="D26" s="23">
        <f>SUMIFS('YEARLY DATA'!D:D,'YEARLY DATA'!B:B,'SUMMARRY YEAR TO DATE'!A26,'YEARLY DATA'!A:A,'SUMMARRY YEAR TO DATE'!$D$1)</f>
        <v>1698455</v>
      </c>
      <c r="E26" s="23">
        <f>SUMIFS('YEARLY DATA'!D:D,'YEARLY DATA'!B:B,'SUMMARRY YEAR TO DATE'!A26,'YEARLY DATA'!A:A,'SUMMARRY YEAR TO DATE'!$E$1)</f>
        <v>544318</v>
      </c>
      <c r="F26" s="23">
        <f>SUMIFS('YEARLY DATA'!D:D,'YEARLY DATA'!B:B,'SUMMARRY YEAR TO DATE'!A26,'YEARLY DATA'!A:A,'SUMMARRY YEAR TO DATE'!$F$1)</f>
        <v>0</v>
      </c>
      <c r="G26" s="23">
        <f>SUMIFS('YEARLY DATA'!D:D,'YEARLY DATA'!B:B,'SUMMARRY YEAR TO DATE'!A26,'YEARLY DATA'!A:A,'SUMMARRY YEAR TO DATE'!$G$1)</f>
        <v>1031500</v>
      </c>
      <c r="H26" s="23">
        <f>SUMIFS('YEARLY DATA'!D:D,'YEARLY DATA'!B:B,'SUMMARRY YEAR TO DATE'!A26,'YEARLY DATA'!A:A,'SUMMARRY YEAR TO DATE'!$H$1)</f>
        <v>964635</v>
      </c>
      <c r="I26" s="23">
        <f>SUMIFS('YEARLY DATA'!D:D,'YEARLY DATA'!B:B,'SUMMARRY YEAR TO DATE'!A26,'YEARLY DATA'!A:A,'SUMMARRY YEAR TO DATE'!$I$1)</f>
        <v>985200</v>
      </c>
      <c r="J26" s="23">
        <f>SUMIFS('YEARLY DATA'!D:D,'YEARLY DATA'!B:B,'SUMMARRY YEAR TO DATE'!A26,'YEARLY DATA'!A:A,'SUMMARRY YEAR TO DATE'!$J$1)</f>
        <v>0</v>
      </c>
      <c r="K26" s="23">
        <f>SUMIFS('YEARLY DATA'!D:D,'YEARLY DATA'!B:B,'SUMMARRY YEAR TO DATE'!A26,'YEARLY DATA'!A:A,'SUMMARRY YEAR TO DATE'!$K$1)</f>
        <v>0</v>
      </c>
      <c r="L26" s="23">
        <f>SUMIFS('YEARLY DATA'!D:D,'YEARLY DATA'!B:B,'SUMMARRY YEAR TO DATE'!A26,'YEARLY DATA'!A:A,'SUMMARRY YEAR TO DATE'!$L$1)</f>
        <v>0</v>
      </c>
      <c r="M26" s="23">
        <f t="shared" si="1"/>
        <v>5224108</v>
      </c>
      <c r="O26" s="1" t="s">
        <v>295</v>
      </c>
      <c r="P26" s="2">
        <v>2500000</v>
      </c>
      <c r="Q26" s="1" t="s">
        <v>30</v>
      </c>
      <c r="R26" s="1" t="s">
        <v>323</v>
      </c>
    </row>
    <row r="27" spans="1:18" x14ac:dyDescent="0.25">
      <c r="A27" s="1" t="s">
        <v>213</v>
      </c>
      <c r="B27" s="23">
        <f>SUMIFS('YEARLY DATA'!D:D,'YEARLY DATA'!B:B,'SUMMARRY YEAR TO DATE'!A27,'YEARLY DATA'!A:A,'SUMMARRY YEAR TO DATE'!$B$1)</f>
        <v>420000</v>
      </c>
      <c r="C27" s="23">
        <f>SUMIFS('YEARLY DATA'!D:D,'YEARLY DATA'!B:B,'SUMMARRY YEAR TO DATE'!A27,'YEARLY DATA'!A:A,'SUMMARRY YEAR TO DATE'!$C$1)</f>
        <v>936392</v>
      </c>
      <c r="D27" s="23">
        <f>SUMIFS('YEARLY DATA'!D:D,'YEARLY DATA'!B:B,'SUMMARRY YEAR TO DATE'!A27,'YEARLY DATA'!A:A,'SUMMARRY YEAR TO DATE'!$D$1)</f>
        <v>6005417</v>
      </c>
      <c r="E27" s="23">
        <f>SUMIFS('YEARLY DATA'!D:D,'YEARLY DATA'!B:B,'SUMMARRY YEAR TO DATE'!A27,'YEARLY DATA'!A:A,'SUMMARRY YEAR TO DATE'!$E$1)</f>
        <v>2162223</v>
      </c>
      <c r="F27" s="23">
        <f>SUMIFS('YEARLY DATA'!D:D,'YEARLY DATA'!B:B,'SUMMARRY YEAR TO DATE'!A27,'YEARLY DATA'!A:A,'SUMMARRY YEAR TO DATE'!$F$1)</f>
        <v>0</v>
      </c>
      <c r="G27" s="23">
        <f>SUMIFS('YEARLY DATA'!D:D,'YEARLY DATA'!B:B,'SUMMARRY YEAR TO DATE'!A27,'YEARLY DATA'!A:A,'SUMMARRY YEAR TO DATE'!$G$1)</f>
        <v>850100</v>
      </c>
      <c r="H27" s="23">
        <f>SUMIFS('YEARLY DATA'!D:D,'YEARLY DATA'!B:B,'SUMMARRY YEAR TO DATE'!A27,'YEARLY DATA'!A:A,'SUMMARRY YEAR TO DATE'!$H$1)</f>
        <v>804500</v>
      </c>
      <c r="I27" s="23">
        <f>SUMIFS('YEARLY DATA'!D:D,'YEARLY DATA'!B:B,'SUMMARRY YEAR TO DATE'!A27,'YEARLY DATA'!A:A,'SUMMARRY YEAR TO DATE'!$I$1)</f>
        <v>303300</v>
      </c>
      <c r="J27" s="23">
        <f>SUMIFS('YEARLY DATA'!D:D,'YEARLY DATA'!B:B,'SUMMARRY YEAR TO DATE'!A27,'YEARLY DATA'!A:A,'SUMMARRY YEAR TO DATE'!$J$1)</f>
        <v>0</v>
      </c>
      <c r="K27" s="23">
        <f>SUMIFS('YEARLY DATA'!D:D,'YEARLY DATA'!B:B,'SUMMARRY YEAR TO DATE'!A27,'YEARLY DATA'!A:A,'SUMMARRY YEAR TO DATE'!$K$1)</f>
        <v>0</v>
      </c>
      <c r="L27" s="23">
        <f>SUMIFS('YEARLY DATA'!D:D,'YEARLY DATA'!B:B,'SUMMARRY YEAR TO DATE'!A27,'YEARLY DATA'!A:A,'SUMMARRY YEAR TO DATE'!$L$1)</f>
        <v>0</v>
      </c>
      <c r="M27" s="23">
        <f t="shared" si="1"/>
        <v>11481932</v>
      </c>
      <c r="O27" s="1" t="s">
        <v>212</v>
      </c>
      <c r="P27" s="2">
        <v>2500000</v>
      </c>
      <c r="Q27" s="1" t="s">
        <v>30</v>
      </c>
      <c r="R27" s="1" t="s">
        <v>324</v>
      </c>
    </row>
    <row r="28" spans="1:18" x14ac:dyDescent="0.25">
      <c r="A28" s="1" t="s">
        <v>348</v>
      </c>
      <c r="B28" s="23">
        <f>SUMIFS('YEARLY DATA'!D:D,'YEARLY DATA'!B:B,'SUMMARRY YEAR TO DATE'!A28,'YEARLY DATA'!A:A,'SUMMARRY YEAR TO DATE'!$B$1)</f>
        <v>0</v>
      </c>
      <c r="C28" s="23">
        <f>SUMIFS('YEARLY DATA'!D:D,'YEARLY DATA'!B:B,'SUMMARRY YEAR TO DATE'!A28,'YEARLY DATA'!A:A,'SUMMARRY YEAR TO DATE'!$C$1)</f>
        <v>300000</v>
      </c>
      <c r="D28" s="23">
        <f>SUMIFS('YEARLY DATA'!D:D,'YEARLY DATA'!B:B,'SUMMARRY YEAR TO DATE'!A28,'YEARLY DATA'!A:A,'SUMMARRY YEAR TO DATE'!$D$1)</f>
        <v>391437</v>
      </c>
      <c r="E28" s="23">
        <f>SUMIFS('YEARLY DATA'!D:D,'YEARLY DATA'!B:B,'SUMMARRY YEAR TO DATE'!A28,'YEARLY DATA'!A:A,'SUMMARRY YEAR TO DATE'!$E$1)</f>
        <v>973000</v>
      </c>
      <c r="F28" s="23">
        <f>SUMIFS('YEARLY DATA'!D:D,'YEARLY DATA'!B:B,'SUMMARRY YEAR TO DATE'!A28,'YEARLY DATA'!A:A,'SUMMARRY YEAR TO DATE'!$F$1)</f>
        <v>1419000</v>
      </c>
      <c r="G28" s="23">
        <f>SUMIFS('YEARLY DATA'!D:D,'YEARLY DATA'!B:B,'SUMMARRY YEAR TO DATE'!A28,'YEARLY DATA'!A:A,'SUMMARRY YEAR TO DATE'!$G$1)</f>
        <v>411200</v>
      </c>
      <c r="H28" s="23">
        <f>SUMIFS('YEARLY DATA'!D:D,'YEARLY DATA'!B:B,'SUMMARRY YEAR TO DATE'!A28,'YEARLY DATA'!A:A,'SUMMARRY YEAR TO DATE'!$H$1)</f>
        <v>0</v>
      </c>
      <c r="I28" s="23">
        <f>SUMIFS('YEARLY DATA'!D:D,'YEARLY DATA'!B:B,'SUMMARRY YEAR TO DATE'!A28,'YEARLY DATA'!A:A,'SUMMARRY YEAR TO DATE'!$I$1)</f>
        <v>0</v>
      </c>
      <c r="J28" s="23">
        <f>SUMIFS('YEARLY DATA'!D:D,'YEARLY DATA'!B:B,'SUMMARRY YEAR TO DATE'!A28,'YEARLY DATA'!A:A,'SUMMARRY YEAR TO DATE'!$J$1)</f>
        <v>0</v>
      </c>
      <c r="K28" s="23">
        <f>SUMIFS('YEARLY DATA'!D:D,'YEARLY DATA'!B:B,'SUMMARRY YEAR TO DATE'!A28,'YEARLY DATA'!A:A,'SUMMARRY YEAR TO DATE'!$K$1)</f>
        <v>0</v>
      </c>
      <c r="L28" s="23">
        <f>SUMIFS('YEARLY DATA'!D:D,'YEARLY DATA'!B:B,'SUMMARRY YEAR TO DATE'!A28,'YEARLY DATA'!A:A,'SUMMARRY YEAR TO DATE'!$L$1)</f>
        <v>0</v>
      </c>
      <c r="M28" s="23">
        <f t="shared" si="1"/>
        <v>3494637</v>
      </c>
      <c r="O28" s="1" t="s">
        <v>214</v>
      </c>
      <c r="P28" s="2">
        <v>2500000</v>
      </c>
      <c r="Q28" s="1" t="s">
        <v>30</v>
      </c>
      <c r="R28" s="1" t="s">
        <v>325</v>
      </c>
    </row>
    <row r="29" spans="1:18" x14ac:dyDescent="0.25">
      <c r="A29" s="1" t="s">
        <v>554</v>
      </c>
      <c r="B29" s="23">
        <f>SUMIFS('YEARLY DATA'!D:D,'YEARLY DATA'!B:B,'SUMMARRY YEAR TO DATE'!A29,'YEARLY DATA'!A:A,'SUMMARRY YEAR TO DATE'!$B$1)</f>
        <v>0</v>
      </c>
      <c r="C29" s="23">
        <f>SUMIFS('YEARLY DATA'!D:D,'YEARLY DATA'!B:B,'SUMMARRY YEAR TO DATE'!A29,'YEARLY DATA'!A:A,'SUMMARRY YEAR TO DATE'!$C$1)</f>
        <v>0</v>
      </c>
      <c r="D29" s="23">
        <f>SUMIFS('YEARLY DATA'!D:D,'YEARLY DATA'!B:B,'SUMMARRY YEAR TO DATE'!A29,'YEARLY DATA'!A:A,'SUMMARRY YEAR TO DATE'!$D$1)</f>
        <v>0</v>
      </c>
      <c r="E29" s="23">
        <f>SUMIFS('YEARLY DATA'!D:D,'YEARLY DATA'!B:B,'SUMMARRY YEAR TO DATE'!A29,'YEARLY DATA'!A:A,'SUMMARRY YEAR TO DATE'!$E$1)</f>
        <v>0</v>
      </c>
      <c r="F29" s="23">
        <f>SUMIFS('YEARLY DATA'!D:D,'YEARLY DATA'!B:B,'SUMMARRY YEAR TO DATE'!A29,'YEARLY DATA'!A:A,'SUMMARRY YEAR TO DATE'!$F$1)</f>
        <v>142968</v>
      </c>
      <c r="G29" s="23">
        <f>SUMIFS('YEARLY DATA'!D:D,'YEARLY DATA'!B:B,'SUMMARRY YEAR TO DATE'!A29,'YEARLY DATA'!A:A,'SUMMARRY YEAR TO DATE'!$G$1)</f>
        <v>950485</v>
      </c>
      <c r="H29" s="23">
        <f>SUMIFS('YEARLY DATA'!D:D,'YEARLY DATA'!B:B,'SUMMARRY YEAR TO DATE'!A29,'YEARLY DATA'!A:A,'SUMMARRY YEAR TO DATE'!$H$1)</f>
        <v>764500</v>
      </c>
      <c r="I29" s="23">
        <f>SUMIFS('YEARLY DATA'!D:D,'YEARLY DATA'!B:B,'SUMMARRY YEAR TO DATE'!A29,'YEARLY DATA'!A:A,'SUMMARRY YEAR TO DATE'!$I$1)</f>
        <v>762300</v>
      </c>
      <c r="J29" s="23">
        <f>SUMIFS('YEARLY DATA'!D:D,'YEARLY DATA'!B:B,'SUMMARRY YEAR TO DATE'!A29,'YEARLY DATA'!A:A,'SUMMARRY YEAR TO DATE'!$J$1)</f>
        <v>302500</v>
      </c>
      <c r="K29" s="23">
        <f>SUMIFS('YEARLY DATA'!D:D,'YEARLY DATA'!B:B,'SUMMARRY YEAR TO DATE'!A29,'YEARLY DATA'!A:A,'SUMMARRY YEAR TO DATE'!$K$1)</f>
        <v>0</v>
      </c>
      <c r="L29" s="23">
        <f>SUMIFS('YEARLY DATA'!D:D,'YEARLY DATA'!B:B,'SUMMARRY YEAR TO DATE'!A29,'YEARLY DATA'!A:A,'SUMMARRY YEAR TO DATE'!$L$1)</f>
        <v>0</v>
      </c>
      <c r="M29" s="23">
        <f t="shared" si="1"/>
        <v>2922753</v>
      </c>
      <c r="O29" s="1" t="s">
        <v>326</v>
      </c>
      <c r="R29" s="1" t="s">
        <v>327</v>
      </c>
    </row>
    <row r="30" spans="1:18" x14ac:dyDescent="0.25">
      <c r="A30" s="1" t="s">
        <v>302</v>
      </c>
      <c r="B30" s="23">
        <f>SUMIFS('YEARLY DATA'!D:D,'YEARLY DATA'!B:B,'SUMMARRY YEAR TO DATE'!A30,'YEARLY DATA'!A:A,'SUMMARRY YEAR TO DATE'!$B$1)</f>
        <v>0</v>
      </c>
      <c r="C30" s="23">
        <f>SUMIFS('YEARLY DATA'!D:D,'YEARLY DATA'!B:B,'SUMMARRY YEAR TO DATE'!A30,'YEARLY DATA'!A:A,'SUMMARRY YEAR TO DATE'!$C$1)</f>
        <v>1464000</v>
      </c>
      <c r="D30" s="23">
        <f>SUMIFS('YEARLY DATA'!D:D,'YEARLY DATA'!B:B,'SUMMARRY YEAR TO DATE'!A30,'YEARLY DATA'!A:A,'SUMMARRY YEAR TO DATE'!$D$1)</f>
        <v>1776773</v>
      </c>
      <c r="E30" s="23">
        <f>SUMIFS('YEARLY DATA'!D:D,'YEARLY DATA'!B:B,'SUMMARRY YEAR TO DATE'!A30,'YEARLY DATA'!A:A,'SUMMARRY YEAR TO DATE'!$E$1)</f>
        <v>570625</v>
      </c>
      <c r="F30" s="23">
        <f>SUMIFS('YEARLY DATA'!D:D,'YEARLY DATA'!B:B,'SUMMARRY YEAR TO DATE'!A30,'YEARLY DATA'!A:A,'SUMMARRY YEAR TO DATE'!$F$1)</f>
        <v>173986</v>
      </c>
      <c r="G30" s="23">
        <f>SUMIFS('YEARLY DATA'!D:D,'YEARLY DATA'!B:B,'SUMMARRY YEAR TO DATE'!A30,'YEARLY DATA'!A:A,'SUMMARRY YEAR TO DATE'!$G$1)</f>
        <v>0</v>
      </c>
      <c r="H30" s="23">
        <f>SUMIFS('YEARLY DATA'!D:D,'YEARLY DATA'!B:B,'SUMMARRY YEAR TO DATE'!A30,'YEARLY DATA'!A:A,'SUMMARRY YEAR TO DATE'!$H$1)</f>
        <v>0</v>
      </c>
      <c r="I30" s="23">
        <f>SUMIFS('YEARLY DATA'!D:D,'YEARLY DATA'!B:B,'SUMMARRY YEAR TO DATE'!A30,'YEARLY DATA'!A:A,'SUMMARRY YEAR TO DATE'!$I$1)</f>
        <v>0</v>
      </c>
      <c r="J30" s="23">
        <f>SUMIFS('YEARLY DATA'!D:D,'YEARLY DATA'!B:B,'SUMMARRY YEAR TO DATE'!A30,'YEARLY DATA'!A:A,'SUMMARRY YEAR TO DATE'!$J$1)</f>
        <v>0</v>
      </c>
      <c r="K30" s="23">
        <f>SUMIFS('YEARLY DATA'!D:D,'YEARLY DATA'!B:B,'SUMMARRY YEAR TO DATE'!A30,'YEARLY DATA'!A:A,'SUMMARRY YEAR TO DATE'!$K$1)</f>
        <v>0</v>
      </c>
      <c r="L30" s="23">
        <f>SUMIFS('YEARLY DATA'!D:D,'YEARLY DATA'!B:B,'SUMMARRY YEAR TO DATE'!A30,'YEARLY DATA'!A:A,'SUMMARRY YEAR TO DATE'!$L$1)</f>
        <v>0</v>
      </c>
      <c r="M30" s="23">
        <f t="shared" si="1"/>
        <v>3985384</v>
      </c>
      <c r="O30" s="1" t="s">
        <v>8</v>
      </c>
      <c r="P30" s="2">
        <v>4000000</v>
      </c>
      <c r="Q30" s="1" t="s">
        <v>8</v>
      </c>
      <c r="R30" s="1" t="s">
        <v>328</v>
      </c>
    </row>
    <row r="31" spans="1:18" x14ac:dyDescent="0.25">
      <c r="A31" s="1" t="s">
        <v>297</v>
      </c>
      <c r="B31" s="23">
        <f>SUMIFS('YEARLY DATA'!D:D,'YEARLY DATA'!B:B,'SUMMARRY YEAR TO DATE'!A31,'YEARLY DATA'!A:A,'SUMMARRY YEAR TO DATE'!$B$1)</f>
        <v>0</v>
      </c>
      <c r="C31" s="23">
        <f>SUMIFS('YEARLY DATA'!D:D,'YEARLY DATA'!B:B,'SUMMARRY YEAR TO DATE'!A31,'YEARLY DATA'!A:A,'SUMMARRY YEAR TO DATE'!$C$1)</f>
        <v>565000</v>
      </c>
      <c r="D31" s="23">
        <f>SUMIFS('YEARLY DATA'!D:D,'YEARLY DATA'!B:B,'SUMMARRY YEAR TO DATE'!A31,'YEARLY DATA'!A:A,'SUMMARRY YEAR TO DATE'!$D$1)</f>
        <v>232871</v>
      </c>
      <c r="E31" s="23">
        <f>SUMIFS('YEARLY DATA'!D:D,'YEARLY DATA'!B:B,'SUMMARRY YEAR TO DATE'!A31,'YEARLY DATA'!A:A,'SUMMARRY YEAR TO DATE'!$E$1)</f>
        <v>1125000</v>
      </c>
      <c r="F31" s="23">
        <f>SUMIFS('YEARLY DATA'!D:D,'YEARLY DATA'!B:B,'SUMMARRY YEAR TO DATE'!A31,'YEARLY DATA'!A:A,'SUMMARRY YEAR TO DATE'!$F$1)</f>
        <v>644000</v>
      </c>
      <c r="G31" s="23">
        <f>SUMIFS('YEARLY DATA'!D:D,'YEARLY DATA'!B:B,'SUMMARRY YEAR TO DATE'!A31,'YEARLY DATA'!A:A,'SUMMARRY YEAR TO DATE'!$G$1)</f>
        <v>1004800</v>
      </c>
      <c r="H31" s="23">
        <f>SUMIFS('YEARLY DATA'!D:D,'YEARLY DATA'!B:B,'SUMMARRY YEAR TO DATE'!A31,'YEARLY DATA'!A:A,'SUMMARRY YEAR TO DATE'!$H$1)</f>
        <v>991600</v>
      </c>
      <c r="I31" s="23">
        <f>SUMIFS('YEARLY DATA'!D:D,'YEARLY DATA'!B:B,'SUMMARRY YEAR TO DATE'!A31,'YEARLY DATA'!A:A,'SUMMARRY YEAR TO DATE'!$I$1)</f>
        <v>150000</v>
      </c>
      <c r="J31" s="23">
        <f>SUMIFS('YEARLY DATA'!D:D,'YEARLY DATA'!B:B,'SUMMARRY YEAR TO DATE'!A31,'YEARLY DATA'!A:A,'SUMMARRY YEAR TO DATE'!$J$1)</f>
        <v>0</v>
      </c>
      <c r="K31" s="23">
        <f>SUMIFS('YEARLY DATA'!D:D,'YEARLY DATA'!B:B,'SUMMARRY YEAR TO DATE'!A31,'YEARLY DATA'!A:A,'SUMMARRY YEAR TO DATE'!$K$1)</f>
        <v>0</v>
      </c>
      <c r="L31" s="23">
        <f>SUMIFS('YEARLY DATA'!D:D,'YEARLY DATA'!B:B,'SUMMARRY YEAR TO DATE'!A31,'YEARLY DATA'!A:A,'SUMMARRY YEAR TO DATE'!$L$1)</f>
        <v>0</v>
      </c>
      <c r="M31" s="23">
        <f t="shared" si="1"/>
        <v>4713271</v>
      </c>
      <c r="O31" s="1" t="s">
        <v>131</v>
      </c>
      <c r="R31" s="1" t="s">
        <v>176</v>
      </c>
    </row>
    <row r="32" spans="1:18" x14ac:dyDescent="0.25">
      <c r="A32" s="1" t="s">
        <v>214</v>
      </c>
      <c r="B32" s="23">
        <f>SUMIFS('YEARLY DATA'!D:D,'YEARLY DATA'!B:B,'SUMMARRY YEAR TO DATE'!A32,'YEARLY DATA'!A:A,'SUMMARRY YEAR TO DATE'!$B$1)</f>
        <v>635000</v>
      </c>
      <c r="C32" s="23">
        <f>SUMIFS('YEARLY DATA'!D:D,'YEARLY DATA'!B:B,'SUMMARRY YEAR TO DATE'!A32,'YEARLY DATA'!A:A,'SUMMARRY YEAR TO DATE'!$C$1)</f>
        <v>1714000</v>
      </c>
      <c r="D32" s="23">
        <f>SUMIFS('YEARLY DATA'!D:D,'YEARLY DATA'!B:B,'SUMMARRY YEAR TO DATE'!A32,'YEARLY DATA'!A:A,'SUMMARRY YEAR TO DATE'!$D$1)</f>
        <v>1169500</v>
      </c>
      <c r="E32" s="23">
        <f>SUMIFS('YEARLY DATA'!D:D,'YEARLY DATA'!B:B,'SUMMARRY YEAR TO DATE'!A32,'YEARLY DATA'!A:A,'SUMMARRY YEAR TO DATE'!$E$1)</f>
        <v>4575963</v>
      </c>
      <c r="F32" s="23">
        <f>SUMIFS('YEARLY DATA'!D:D,'YEARLY DATA'!B:B,'SUMMARRY YEAR TO DATE'!A32,'YEARLY DATA'!A:A,'SUMMARRY YEAR TO DATE'!$F$1)</f>
        <v>430000</v>
      </c>
      <c r="G32" s="23">
        <f>SUMIFS('YEARLY DATA'!D:D,'YEARLY DATA'!B:B,'SUMMARRY YEAR TO DATE'!A32,'YEARLY DATA'!A:A,'SUMMARRY YEAR TO DATE'!$G$1)</f>
        <v>370700</v>
      </c>
      <c r="H32" s="23">
        <f>SUMIFS('YEARLY DATA'!D:D,'YEARLY DATA'!B:B,'SUMMARRY YEAR TO DATE'!A32,'YEARLY DATA'!A:A,'SUMMARRY YEAR TO DATE'!$H$1)</f>
        <v>3000000</v>
      </c>
      <c r="I32" s="23">
        <f>SUMIFS('YEARLY DATA'!D:D,'YEARLY DATA'!B:B,'SUMMARRY YEAR TO DATE'!A32,'YEARLY DATA'!A:A,'SUMMARRY YEAR TO DATE'!$I$1)</f>
        <v>571250</v>
      </c>
      <c r="J32" s="23">
        <f>SUMIFS('YEARLY DATA'!D:D,'YEARLY DATA'!B:B,'SUMMARRY YEAR TO DATE'!A32,'YEARLY DATA'!A:A,'SUMMARRY YEAR TO DATE'!$J$1)</f>
        <v>0</v>
      </c>
      <c r="K32" s="23">
        <f>SUMIFS('YEARLY DATA'!D:D,'YEARLY DATA'!B:B,'SUMMARRY YEAR TO DATE'!A32,'YEARLY DATA'!A:A,'SUMMARRY YEAR TO DATE'!$K$1)</f>
        <v>0</v>
      </c>
      <c r="L32" s="23">
        <f>SUMIFS('YEARLY DATA'!D:D,'YEARLY DATA'!B:B,'SUMMARRY YEAR TO DATE'!A32,'YEARLY DATA'!A:A,'SUMMARRY YEAR TO DATE'!$L$1)</f>
        <v>0</v>
      </c>
      <c r="M32" s="23">
        <f t="shared" si="1"/>
        <v>12466413</v>
      </c>
      <c r="O32" s="1" t="s">
        <v>329</v>
      </c>
      <c r="P32" s="2">
        <v>71000000</v>
      </c>
      <c r="Q32" s="1" t="s">
        <v>54</v>
      </c>
    </row>
    <row r="33" spans="1:16" x14ac:dyDescent="0.25">
      <c r="A33" s="1" t="s">
        <v>295</v>
      </c>
      <c r="B33" s="23">
        <f>SUMIFS('YEARLY DATA'!D:D,'YEARLY DATA'!B:B,'SUMMARRY YEAR TO DATE'!A33,'YEARLY DATA'!A:A,'SUMMARRY YEAR TO DATE'!$B$1)</f>
        <v>0</v>
      </c>
      <c r="C33" s="23">
        <f>SUMIFS('YEARLY DATA'!D:D,'YEARLY DATA'!B:B,'SUMMARRY YEAR TO DATE'!A33,'YEARLY DATA'!A:A,'SUMMARRY YEAR TO DATE'!$C$1)</f>
        <v>275000</v>
      </c>
      <c r="D33" s="23">
        <f>SUMIFS('YEARLY DATA'!D:D,'YEARLY DATA'!B:B,'SUMMARRY YEAR TO DATE'!A33,'YEARLY DATA'!A:A,'SUMMARRY YEAR TO DATE'!$D$1)</f>
        <v>0</v>
      </c>
      <c r="E33" s="23">
        <f>SUMIFS('YEARLY DATA'!D:D,'YEARLY DATA'!B:B,'SUMMARRY YEAR TO DATE'!A33,'YEARLY DATA'!A:A,'SUMMARRY YEAR TO DATE'!$E$1)</f>
        <v>0</v>
      </c>
      <c r="F33" s="23">
        <f>SUMIFS('YEARLY DATA'!D:D,'YEARLY DATA'!B:B,'SUMMARRY YEAR TO DATE'!A33,'YEARLY DATA'!A:A,'SUMMARRY YEAR TO DATE'!$F$1)</f>
        <v>0</v>
      </c>
      <c r="G33" s="23">
        <f>SUMIFS('YEARLY DATA'!D:D,'YEARLY DATA'!B:B,'SUMMARRY YEAR TO DATE'!A33,'YEARLY DATA'!A:A,'SUMMARRY YEAR TO DATE'!$G$1)</f>
        <v>0</v>
      </c>
      <c r="H33" s="23">
        <f>SUMIFS('YEARLY DATA'!D:D,'YEARLY DATA'!B:B,'SUMMARRY YEAR TO DATE'!A33,'YEARLY DATA'!A:A,'SUMMARRY YEAR TO DATE'!$H$1)</f>
        <v>0</v>
      </c>
      <c r="I33" s="23">
        <f>SUMIFS('YEARLY DATA'!D:D,'YEARLY DATA'!B:B,'SUMMARRY YEAR TO DATE'!A33,'YEARLY DATA'!A:A,'SUMMARRY YEAR TO DATE'!$I$1)</f>
        <v>0</v>
      </c>
      <c r="J33" s="23">
        <f>SUMIFS('YEARLY DATA'!D:D,'YEARLY DATA'!B:B,'SUMMARRY YEAR TO DATE'!A33,'YEARLY DATA'!A:A,'SUMMARRY YEAR TO DATE'!$J$1)</f>
        <v>0</v>
      </c>
      <c r="K33" s="23">
        <f>SUMIFS('YEARLY DATA'!D:D,'YEARLY DATA'!B:B,'SUMMARRY YEAR TO DATE'!A33,'YEARLY DATA'!A:A,'SUMMARRY YEAR TO DATE'!$K$1)</f>
        <v>0</v>
      </c>
      <c r="L33" s="23">
        <f>SUMIFS('YEARLY DATA'!D:D,'YEARLY DATA'!B:B,'SUMMARRY YEAR TO DATE'!A33,'YEARLY DATA'!A:A,'SUMMARRY YEAR TO DATE'!$L$1)</f>
        <v>0</v>
      </c>
      <c r="M33" s="23">
        <f t="shared" si="1"/>
        <v>275000</v>
      </c>
      <c r="P33" s="2"/>
    </row>
    <row r="34" spans="1:16" x14ac:dyDescent="0.25">
      <c r="A34" s="1" t="s">
        <v>211</v>
      </c>
      <c r="B34" s="23">
        <f>SUMIFS('YEARLY DATA'!D:D,'YEARLY DATA'!B:B,'SUMMARRY YEAR TO DATE'!A34,'YEARLY DATA'!A:A,'SUMMARRY YEAR TO DATE'!$B$1)</f>
        <v>0</v>
      </c>
      <c r="C34" s="23">
        <f>SUMIFS('YEARLY DATA'!D:D,'YEARLY DATA'!B:B,'SUMMARRY YEAR TO DATE'!A34,'YEARLY DATA'!A:A,'SUMMARRY YEAR TO DATE'!$C$1)</f>
        <v>1640000</v>
      </c>
      <c r="D34" s="23">
        <f>SUMIFS('YEARLY DATA'!D:D,'YEARLY DATA'!B:B,'SUMMARRY YEAR TO DATE'!A34,'YEARLY DATA'!A:A,'SUMMARRY YEAR TO DATE'!$D$1)</f>
        <v>1148000</v>
      </c>
      <c r="E34" s="23">
        <f>SUMIFS('YEARLY DATA'!D:D,'YEARLY DATA'!B:B,'SUMMARRY YEAR TO DATE'!A34,'YEARLY DATA'!A:A,'SUMMARRY YEAR TO DATE'!$E$1)</f>
        <v>1270000</v>
      </c>
      <c r="F34" s="23">
        <f>SUMIFS('YEARLY DATA'!D:D,'YEARLY DATA'!B:B,'SUMMARRY YEAR TO DATE'!A34,'YEARLY DATA'!A:A,'SUMMARRY YEAR TO DATE'!$F$1)</f>
        <v>195887</v>
      </c>
      <c r="G34" s="23">
        <f>SUMIFS('YEARLY DATA'!D:D,'YEARLY DATA'!B:B,'SUMMARRY YEAR TO DATE'!A34,'YEARLY DATA'!A:A,'SUMMARRY YEAR TO DATE'!$G$1)</f>
        <v>866800</v>
      </c>
      <c r="H34" s="23">
        <f>SUMIFS('YEARLY DATA'!D:D,'YEARLY DATA'!B:B,'SUMMARRY YEAR TO DATE'!A34,'YEARLY DATA'!A:A,'SUMMARRY YEAR TO DATE'!$H$1)</f>
        <v>0</v>
      </c>
      <c r="I34" s="23">
        <f>SUMIFS('YEARLY DATA'!D:D,'YEARLY DATA'!B:B,'SUMMARRY YEAR TO DATE'!A34,'YEARLY DATA'!A:A,'SUMMARRY YEAR TO DATE'!$I$1)</f>
        <v>0</v>
      </c>
      <c r="J34" s="23">
        <f>SUMIFS('YEARLY DATA'!D:D,'YEARLY DATA'!B:B,'SUMMARRY YEAR TO DATE'!A34,'YEARLY DATA'!A:A,'SUMMARRY YEAR TO DATE'!$J$1)</f>
        <v>0</v>
      </c>
      <c r="K34" s="23">
        <f>SUMIFS('YEARLY DATA'!D:D,'YEARLY DATA'!B:B,'SUMMARRY YEAR TO DATE'!A34,'YEARLY DATA'!A:A,'SUMMARRY YEAR TO DATE'!$K$1)</f>
        <v>0</v>
      </c>
      <c r="L34" s="23">
        <f>SUMIFS('YEARLY DATA'!D:D,'YEARLY DATA'!B:B,'SUMMARRY YEAR TO DATE'!A34,'YEARLY DATA'!A:A,'SUMMARRY YEAR TO DATE'!$L$1)</f>
        <v>0</v>
      </c>
      <c r="M34" s="23">
        <f t="shared" si="1"/>
        <v>5120687</v>
      </c>
    </row>
    <row r="35" spans="1:16" x14ac:dyDescent="0.25">
      <c r="A35" s="1" t="s">
        <v>91</v>
      </c>
      <c r="B35" s="23">
        <f>SUMIFS('YEARLY DATA'!D:D,'YEARLY DATA'!B:B,'SUMMARRY YEAR TO DATE'!A35,'YEARLY DATA'!A:A,'SUMMARRY YEAR TO DATE'!$B$1)</f>
        <v>0</v>
      </c>
      <c r="C35" s="23">
        <f>SUMIFS('YEARLY DATA'!D:D,'YEARLY DATA'!B:B,'SUMMARRY YEAR TO DATE'!A35,'YEARLY DATA'!A:A,'SUMMARRY YEAR TO DATE'!$C$1)</f>
        <v>0</v>
      </c>
      <c r="D35" s="23">
        <f>SUMIFS('YEARLY DATA'!D:D,'YEARLY DATA'!B:B,'SUMMARRY YEAR TO DATE'!A35,'YEARLY DATA'!A:A,'SUMMARRY YEAR TO DATE'!$D$1)</f>
        <v>0</v>
      </c>
      <c r="E35" s="23">
        <f>SUMIFS('YEARLY DATA'!D:D,'YEARLY DATA'!B:B,'SUMMARRY YEAR TO DATE'!A35,'YEARLY DATA'!A:A,'SUMMARRY YEAR TO DATE'!$E$1)</f>
        <v>0</v>
      </c>
      <c r="F35" s="23">
        <f>SUMIFS('YEARLY DATA'!D:D,'YEARLY DATA'!B:B,'SUMMARRY YEAR TO DATE'!A35,'YEARLY DATA'!A:A,'SUMMARRY YEAR TO DATE'!$F$1)</f>
        <v>0</v>
      </c>
      <c r="G35" s="23">
        <f>SUMIFS('YEARLY DATA'!D:D,'YEARLY DATA'!B:B,'SUMMARRY YEAR TO DATE'!A35,'YEARLY DATA'!A:A,'SUMMARRY YEAR TO DATE'!$G$1)</f>
        <v>0</v>
      </c>
      <c r="H35" s="23">
        <f>SUMIFS('YEARLY DATA'!D:D,'YEARLY DATA'!B:B,'SUMMARRY YEAR TO DATE'!A35,'YEARLY DATA'!A:A,'SUMMARRY YEAR TO DATE'!$H$1)</f>
        <v>0</v>
      </c>
      <c r="I35" s="23">
        <f>SUMIFS('YEARLY DATA'!D:D,'YEARLY DATA'!B:B,'SUMMARRY YEAR TO DATE'!A35,'YEARLY DATA'!A:A,'SUMMARRY YEAR TO DATE'!$I$1)</f>
        <v>0</v>
      </c>
      <c r="J35" s="23">
        <f>SUMIFS('YEARLY DATA'!D:D,'YEARLY DATA'!B:B,'SUMMARRY YEAR TO DATE'!A35,'YEARLY DATA'!A:A,'SUMMARRY YEAR TO DATE'!$J$1)</f>
        <v>0</v>
      </c>
      <c r="K35" s="23">
        <f>SUMIFS('YEARLY DATA'!D:D,'YEARLY DATA'!B:B,'SUMMARRY YEAR TO DATE'!A35,'YEARLY DATA'!A:A,'SUMMARRY YEAR TO DATE'!$K$1)</f>
        <v>0</v>
      </c>
      <c r="L35" s="23">
        <f>SUMIFS('YEARLY DATA'!D:D,'YEARLY DATA'!B:B,'SUMMARRY YEAR TO DATE'!A35,'YEARLY DATA'!A:A,'SUMMARRY YEAR TO DATE'!$L$1)</f>
        <v>0</v>
      </c>
      <c r="M35" s="23">
        <f t="shared" si="1"/>
        <v>0</v>
      </c>
    </row>
    <row r="36" spans="1:16" x14ac:dyDescent="0.25">
      <c r="A36" s="1" t="s">
        <v>71</v>
      </c>
      <c r="B36" s="23">
        <f>SUMIFS('YEARLY DATA'!D:D,'YEARLY DATA'!B:B,'SUMMARRY YEAR TO DATE'!A36,'YEARLY DATA'!A:A,'SUMMARRY YEAR TO DATE'!$B$1)</f>
        <v>0</v>
      </c>
      <c r="C36" s="23">
        <f>SUMIFS('YEARLY DATA'!D:D,'YEARLY DATA'!B:B,'SUMMARRY YEAR TO DATE'!A36,'YEARLY DATA'!A:A,'SUMMARRY YEAR TO DATE'!$C$1)</f>
        <v>0</v>
      </c>
      <c r="D36" s="23">
        <f>SUMIFS('YEARLY DATA'!D:D,'YEARLY DATA'!B:B,'SUMMARRY YEAR TO DATE'!A36,'YEARLY DATA'!A:A,'SUMMARRY YEAR TO DATE'!$D$1)</f>
        <v>0</v>
      </c>
      <c r="E36" s="23">
        <f>SUMIFS('YEARLY DATA'!D:D,'YEARLY DATA'!B:B,'SUMMARRY YEAR TO DATE'!A36,'YEARLY DATA'!A:A,'SUMMARRY YEAR TO DATE'!$E$1)</f>
        <v>0</v>
      </c>
      <c r="F36" s="23">
        <f>SUMIFS('YEARLY DATA'!D:D,'YEARLY DATA'!B:B,'SUMMARRY YEAR TO DATE'!A36,'YEARLY DATA'!A:A,'SUMMARRY YEAR TO DATE'!$F$1)</f>
        <v>0</v>
      </c>
      <c r="G36" s="23">
        <f>SUMIFS('YEARLY DATA'!D:D,'YEARLY DATA'!B:B,'SUMMARRY YEAR TO DATE'!A36,'YEARLY DATA'!A:A,'SUMMARRY YEAR TO DATE'!$G$1)</f>
        <v>0</v>
      </c>
      <c r="H36" s="23">
        <f>SUMIFS('YEARLY DATA'!D:D,'YEARLY DATA'!B:B,'SUMMARRY YEAR TO DATE'!A36,'YEARLY DATA'!A:A,'SUMMARRY YEAR TO DATE'!$H$1)</f>
        <v>0</v>
      </c>
      <c r="I36" s="23">
        <f>SUMIFS('YEARLY DATA'!D:D,'YEARLY DATA'!B:B,'SUMMARRY YEAR TO DATE'!A36,'YEARLY DATA'!A:A,'SUMMARRY YEAR TO DATE'!$I$1)</f>
        <v>0</v>
      </c>
      <c r="J36" s="23">
        <f>SUMIFS('YEARLY DATA'!D:D,'YEARLY DATA'!B:B,'SUMMARRY YEAR TO DATE'!A36,'YEARLY DATA'!A:A,'SUMMARRY YEAR TO DATE'!$J$1)</f>
        <v>0</v>
      </c>
      <c r="K36" s="23">
        <f>SUMIFS('YEARLY DATA'!D:D,'YEARLY DATA'!B:B,'SUMMARRY YEAR TO DATE'!A36,'YEARLY DATA'!A:A,'SUMMARRY YEAR TO DATE'!$K$1)</f>
        <v>0</v>
      </c>
      <c r="L36" s="23">
        <f>SUMIFS('YEARLY DATA'!D:D,'YEARLY DATA'!B:B,'SUMMARRY YEAR TO DATE'!A36,'YEARLY DATA'!A:A,'SUMMARRY YEAR TO DATE'!$L$1)</f>
        <v>0</v>
      </c>
      <c r="M36" s="23">
        <f t="shared" si="0"/>
        <v>0</v>
      </c>
    </row>
    <row r="37" spans="1:16" x14ac:dyDescent="0.25">
      <c r="A37" s="1" t="s">
        <v>82</v>
      </c>
      <c r="B37" s="23">
        <f>SUMIFS('YEARLY DATA'!D:D,'YEARLY DATA'!B:B,'SUMMARRY YEAR TO DATE'!A37,'YEARLY DATA'!A:A,'SUMMARRY YEAR TO DATE'!$B$1)</f>
        <v>0</v>
      </c>
      <c r="C37" s="23">
        <f>SUMIFS('YEARLY DATA'!D:D,'YEARLY DATA'!B:B,'SUMMARRY YEAR TO DATE'!A37,'YEARLY DATA'!A:A,'SUMMARRY YEAR TO DATE'!$C$1)</f>
        <v>0</v>
      </c>
      <c r="D37" s="23">
        <f>SUMIFS('YEARLY DATA'!D:D,'YEARLY DATA'!B:B,'SUMMARRY YEAR TO DATE'!A37,'YEARLY DATA'!A:A,'SUMMARRY YEAR TO DATE'!$D$1)</f>
        <v>0</v>
      </c>
      <c r="E37" s="23">
        <f>SUMIFS('YEARLY DATA'!D:D,'YEARLY DATA'!B:B,'SUMMARRY YEAR TO DATE'!A37,'YEARLY DATA'!A:A,'SUMMARRY YEAR TO DATE'!$E$1)</f>
        <v>0</v>
      </c>
      <c r="F37" s="23">
        <f>SUMIFS('YEARLY DATA'!D:D,'YEARLY DATA'!B:B,'SUMMARRY YEAR TO DATE'!A37,'YEARLY DATA'!A:A,'SUMMARRY YEAR TO DATE'!$F$1)</f>
        <v>0</v>
      </c>
      <c r="G37" s="23">
        <f>SUMIFS('YEARLY DATA'!D:D,'YEARLY DATA'!B:B,'SUMMARRY YEAR TO DATE'!A37,'YEARLY DATA'!A:A,'SUMMARRY YEAR TO DATE'!$G$1)</f>
        <v>0</v>
      </c>
      <c r="H37" s="23">
        <f>SUMIFS('YEARLY DATA'!D:D,'YEARLY DATA'!B:B,'SUMMARRY YEAR TO DATE'!A37,'YEARLY DATA'!A:A,'SUMMARRY YEAR TO DATE'!$H$1)</f>
        <v>0</v>
      </c>
      <c r="I37" s="23">
        <f>SUMIFS('YEARLY DATA'!D:D,'YEARLY DATA'!B:B,'SUMMARRY YEAR TO DATE'!A37,'YEARLY DATA'!A:A,'SUMMARRY YEAR TO DATE'!$I$1)</f>
        <v>0</v>
      </c>
      <c r="J37" s="23">
        <f>SUMIFS('YEARLY DATA'!D:D,'YEARLY DATA'!B:B,'SUMMARRY YEAR TO DATE'!A37,'YEARLY DATA'!A:A,'SUMMARRY YEAR TO DATE'!$J$1)</f>
        <v>0</v>
      </c>
      <c r="K37" s="23">
        <f>SUMIFS('YEARLY DATA'!D:D,'YEARLY DATA'!B:B,'SUMMARRY YEAR TO DATE'!A37,'YEARLY DATA'!A:A,'SUMMARRY YEAR TO DATE'!$K$1)</f>
        <v>0</v>
      </c>
      <c r="L37" s="23">
        <f>SUMIFS('YEARLY DATA'!D:D,'YEARLY DATA'!B:B,'SUMMARRY YEAR TO DATE'!A37,'YEARLY DATA'!A:A,'SUMMARRY YEAR TO DATE'!$L$1)</f>
        <v>0</v>
      </c>
      <c r="M37" s="23">
        <f t="shared" si="0"/>
        <v>0</v>
      </c>
    </row>
    <row r="38" spans="1:16" x14ac:dyDescent="0.25">
      <c r="A38" s="81" t="s">
        <v>88</v>
      </c>
      <c r="B38" s="23">
        <f>SUMIFS('YEARLY DATA'!D:D,'YEARLY DATA'!B:B,'SUMMARRY YEAR TO DATE'!A38,'YEARLY DATA'!A:A,'SUMMARRY YEAR TO DATE'!$B$1)</f>
        <v>0</v>
      </c>
      <c r="C38" s="23">
        <f>SUMIFS('YEARLY DATA'!D:D,'YEARLY DATA'!B:B,'SUMMARRY YEAR TO DATE'!A38,'YEARLY DATA'!A:A,'SUMMARRY YEAR TO DATE'!$C$1)</f>
        <v>0</v>
      </c>
      <c r="D38" s="23">
        <f>SUMIFS('YEARLY DATA'!D:D,'YEARLY DATA'!B:B,'SUMMARRY YEAR TO DATE'!A38,'YEARLY DATA'!A:A,'SUMMARRY YEAR TO DATE'!$D$1)</f>
        <v>0</v>
      </c>
      <c r="E38" s="23">
        <f>SUMIFS('YEARLY DATA'!D:D,'YEARLY DATA'!B:B,'SUMMARRY YEAR TO DATE'!A38,'YEARLY DATA'!A:A,'SUMMARRY YEAR TO DATE'!$E$1)</f>
        <v>0</v>
      </c>
      <c r="F38" s="23">
        <f>SUMIFS('YEARLY DATA'!D:D,'YEARLY DATA'!B:B,'SUMMARRY YEAR TO DATE'!A38,'YEARLY DATA'!A:A,'SUMMARRY YEAR TO DATE'!$F$1)</f>
        <v>0</v>
      </c>
      <c r="G38" s="23">
        <f>SUMIFS('YEARLY DATA'!D:D,'YEARLY DATA'!B:B,'SUMMARRY YEAR TO DATE'!A38,'YEARLY DATA'!A:A,'SUMMARRY YEAR TO DATE'!$G$1)</f>
        <v>0</v>
      </c>
      <c r="H38" s="23">
        <f>SUMIFS('YEARLY DATA'!D:D,'YEARLY DATA'!B:B,'SUMMARRY YEAR TO DATE'!A38,'YEARLY DATA'!A:A,'SUMMARRY YEAR TO DATE'!$H$1)</f>
        <v>0</v>
      </c>
      <c r="I38" s="23">
        <f>SUMIFS('YEARLY DATA'!D:D,'YEARLY DATA'!B:B,'SUMMARRY YEAR TO DATE'!A38,'YEARLY DATA'!A:A,'SUMMARRY YEAR TO DATE'!$I$1)</f>
        <v>0</v>
      </c>
      <c r="J38" s="23">
        <f>SUMIFS('YEARLY DATA'!D:D,'YEARLY DATA'!B:B,'SUMMARRY YEAR TO DATE'!A38,'YEARLY DATA'!A:A,'SUMMARRY YEAR TO DATE'!$J$1)</f>
        <v>0</v>
      </c>
      <c r="K38" s="23">
        <f>SUMIFS('YEARLY DATA'!D:D,'YEARLY DATA'!B:B,'SUMMARRY YEAR TO DATE'!A38,'YEARLY DATA'!A:A,'SUMMARRY YEAR TO DATE'!$K$1)</f>
        <v>0</v>
      </c>
      <c r="L38" s="23">
        <f>SUMIFS('YEARLY DATA'!D:D,'YEARLY DATA'!B:B,'SUMMARRY YEAR TO DATE'!A38,'YEARLY DATA'!A:A,'SUMMARRY YEAR TO DATE'!$L$1)</f>
        <v>0</v>
      </c>
      <c r="M38" s="23">
        <f t="shared" si="0"/>
        <v>0</v>
      </c>
    </row>
    <row r="39" spans="1:16" x14ac:dyDescent="0.25">
      <c r="A39" s="1" t="s">
        <v>30</v>
      </c>
      <c r="B39" s="23">
        <f>SUMIFS('YEARLY DATA'!D:D,'YEARLY DATA'!B:B,'SUMMARRY YEAR TO DATE'!A39,'YEARLY DATA'!A:A,'SUMMARRY YEAR TO DATE'!$B$1)</f>
        <v>2110000</v>
      </c>
      <c r="C39" s="23">
        <f>SUMIFS('YEARLY DATA'!D:D,'YEARLY DATA'!B:B,'SUMMARRY YEAR TO DATE'!A39,'YEARLY DATA'!A:A,'SUMMARRY YEAR TO DATE'!$C$1)</f>
        <v>2730000</v>
      </c>
      <c r="D39" s="23">
        <f>SUMIFS('YEARLY DATA'!D:D,'YEARLY DATA'!B:B,'SUMMARRY YEAR TO DATE'!A39,'YEARLY DATA'!A:A,'SUMMARRY YEAR TO DATE'!$D$1)</f>
        <v>2700000</v>
      </c>
      <c r="E39" s="23">
        <f>SUMIFS('YEARLY DATA'!D:D,'YEARLY DATA'!B:B,'SUMMARRY YEAR TO DATE'!A39,'YEARLY DATA'!A:A,'SUMMARRY YEAR TO DATE'!$E$1)</f>
        <v>2700000</v>
      </c>
      <c r="F39" s="23">
        <f>SUMIFS('YEARLY DATA'!D:D,'YEARLY DATA'!B:B,'SUMMARRY YEAR TO DATE'!A39,'YEARLY DATA'!A:A,'SUMMARRY YEAR TO DATE'!$F$1)</f>
        <v>3280000</v>
      </c>
      <c r="G39" s="23">
        <f>SUMIFS('YEARLY DATA'!D:D,'YEARLY DATA'!B:B,'SUMMARRY YEAR TO DATE'!A39,'YEARLY DATA'!A:A,'SUMMARRY YEAR TO DATE'!$G$1)</f>
        <v>2220000</v>
      </c>
      <c r="H39" s="23">
        <f>SUMIFS('YEARLY DATA'!D:D,'YEARLY DATA'!B:B,'SUMMARRY YEAR TO DATE'!A39,'YEARLY DATA'!A:A,'SUMMARRY YEAR TO DATE'!$H$1)</f>
        <v>2835000</v>
      </c>
      <c r="I39" s="23">
        <f>SUMIFS('YEARLY DATA'!D:D,'YEARLY DATA'!B:B,'SUMMARRY YEAR TO DATE'!A39,'YEARLY DATA'!A:A,'SUMMARRY YEAR TO DATE'!$I$1)</f>
        <v>175000</v>
      </c>
      <c r="J39" s="23">
        <f>SUMIFS('YEARLY DATA'!D:D,'YEARLY DATA'!B:B,'SUMMARRY YEAR TO DATE'!A39,'YEARLY DATA'!A:A,'SUMMARRY YEAR TO DATE'!$J$1)</f>
        <v>800000</v>
      </c>
      <c r="K39" s="23">
        <f>SUMIFS('YEARLY DATA'!D:D,'YEARLY DATA'!B:B,'SUMMARRY YEAR TO DATE'!A39,'YEARLY DATA'!A:A,'SUMMARRY YEAR TO DATE'!$K$1)</f>
        <v>0</v>
      </c>
      <c r="L39" s="23">
        <f>SUMIFS('YEARLY DATA'!D:D,'YEARLY DATA'!B:B,'SUMMARRY YEAR TO DATE'!A39,'YEARLY DATA'!A:A,'SUMMARRY YEAR TO DATE'!$L$1)</f>
        <v>0</v>
      </c>
      <c r="M39" s="23">
        <f t="shared" si="0"/>
        <v>19550000</v>
      </c>
    </row>
    <row r="40" spans="1:16" x14ac:dyDescent="0.25">
      <c r="A40" s="1" t="s">
        <v>8</v>
      </c>
      <c r="B40" s="23">
        <f>SUMIFS('YEARLY DATA'!D:D,'YEARLY DATA'!B:B,'SUMMARRY YEAR TO DATE'!A40,'YEARLY DATA'!A:A,'SUMMARRY YEAR TO DATE'!$B$1)</f>
        <v>5913547</v>
      </c>
      <c r="C40" s="23">
        <f>SUMIFS('YEARLY DATA'!D:D,'YEARLY DATA'!B:B,'SUMMARRY YEAR TO DATE'!A40,'YEARLY DATA'!A:A,'SUMMARRY YEAR TO DATE'!$C$1)</f>
        <v>657000</v>
      </c>
      <c r="D40" s="23">
        <f>SUMIFS('YEARLY DATA'!D:D,'YEARLY DATA'!B:B,'SUMMARRY YEAR TO DATE'!A40,'YEARLY DATA'!A:A,'SUMMARRY YEAR TO DATE'!$D$1)</f>
        <v>220000</v>
      </c>
      <c r="E40" s="23">
        <f>SUMIFS('YEARLY DATA'!D:D,'YEARLY DATA'!B:B,'SUMMARRY YEAR TO DATE'!A40,'YEARLY DATA'!A:A,'SUMMARRY YEAR TO DATE'!$E$1)</f>
        <v>0</v>
      </c>
      <c r="F40" s="23">
        <f>SUMIFS('YEARLY DATA'!D:D,'YEARLY DATA'!B:B,'SUMMARRY YEAR TO DATE'!A40,'YEARLY DATA'!A:A,'SUMMARRY YEAR TO DATE'!$F$1)</f>
        <v>0</v>
      </c>
      <c r="G40" s="23">
        <f>SUMIFS('YEARLY DATA'!D:D,'YEARLY DATA'!B:B,'SUMMARRY YEAR TO DATE'!A40,'YEARLY DATA'!A:A,'SUMMARRY YEAR TO DATE'!$G$1)</f>
        <v>0</v>
      </c>
      <c r="H40" s="23">
        <f>SUMIFS('YEARLY DATA'!D:D,'YEARLY DATA'!B:B,'SUMMARRY YEAR TO DATE'!A40,'YEARLY DATA'!A:A,'SUMMARRY YEAR TO DATE'!$H$1)</f>
        <v>0</v>
      </c>
      <c r="I40" s="23">
        <f>SUMIFS('YEARLY DATA'!D:D,'YEARLY DATA'!B:B,'SUMMARRY YEAR TO DATE'!A40,'YEARLY DATA'!A:A,'SUMMARRY YEAR TO DATE'!$I$1)</f>
        <v>0</v>
      </c>
      <c r="J40" s="23">
        <f>SUMIFS('YEARLY DATA'!D:D,'YEARLY DATA'!B:B,'SUMMARRY YEAR TO DATE'!A40,'YEARLY DATA'!A:A,'SUMMARRY YEAR TO DATE'!$J$1)</f>
        <v>0</v>
      </c>
      <c r="K40" s="23">
        <f>SUMIFS('YEARLY DATA'!D:D,'YEARLY DATA'!B:B,'SUMMARRY YEAR TO DATE'!A40,'YEARLY DATA'!A:A,'SUMMARRY YEAR TO DATE'!$K$1)</f>
        <v>0</v>
      </c>
      <c r="L40" s="23">
        <f>SUMIFS('YEARLY DATA'!D:D,'YEARLY DATA'!B:B,'SUMMARRY YEAR TO DATE'!A40,'YEARLY DATA'!A:A,'SUMMARRY YEAR TO DATE'!$L$1)</f>
        <v>0</v>
      </c>
      <c r="M40" s="23">
        <f t="shared" si="0"/>
        <v>6790547</v>
      </c>
    </row>
    <row r="41" spans="1:16" x14ac:dyDescent="0.25">
      <c r="A41" s="1" t="s">
        <v>131</v>
      </c>
      <c r="B41" s="23">
        <f>SUMIFS('YEARLY DATA'!D:D,'YEARLY DATA'!B:B,'SUMMARRY YEAR TO DATE'!A41,'YEARLY DATA'!A:A,'SUMMARRY YEAR TO DATE'!$B$1)</f>
        <v>2281998</v>
      </c>
      <c r="C41" s="23">
        <f>SUMIFS('YEARLY DATA'!D:D,'YEARLY DATA'!B:B,'SUMMARRY YEAR TO DATE'!A41,'YEARLY DATA'!A:A,'SUMMARRY YEAR TO DATE'!$C$1)</f>
        <v>1454551</v>
      </c>
      <c r="D41" s="23">
        <f>SUMIFS('YEARLY DATA'!D:D,'YEARLY DATA'!B:B,'SUMMARRY YEAR TO DATE'!A41,'YEARLY DATA'!A:A,'SUMMARRY YEAR TO DATE'!$D$1)</f>
        <v>1380000</v>
      </c>
      <c r="E41" s="23">
        <f>SUMIFS('YEARLY DATA'!D:D,'YEARLY DATA'!B:B,'SUMMARRY YEAR TO DATE'!A41,'YEARLY DATA'!A:A,'SUMMARRY YEAR TO DATE'!$E$1)</f>
        <v>651140</v>
      </c>
      <c r="F41" s="23">
        <f>SUMIFS('YEARLY DATA'!D:D,'YEARLY DATA'!B:B,'SUMMARRY YEAR TO DATE'!A41,'YEARLY DATA'!A:A,'SUMMARRY YEAR TO DATE'!$F$1)</f>
        <v>1784831</v>
      </c>
      <c r="G41" s="23">
        <f>SUMIFS('YEARLY DATA'!D:D,'YEARLY DATA'!B:B,'SUMMARRY YEAR TO DATE'!A41,'YEARLY DATA'!A:A,'SUMMARRY YEAR TO DATE'!$G$1)</f>
        <v>1159034</v>
      </c>
      <c r="H41" s="23">
        <f>SUMIFS('YEARLY DATA'!D:D,'YEARLY DATA'!B:B,'SUMMARRY YEAR TO DATE'!A41,'YEARLY DATA'!A:A,'SUMMARRY YEAR TO DATE'!$H$1)</f>
        <v>3509910</v>
      </c>
      <c r="I41" s="23">
        <f>SUMIFS('YEARLY DATA'!D:D,'YEARLY DATA'!B:B,'SUMMARRY YEAR TO DATE'!A41,'YEARLY DATA'!A:A,'SUMMARRY YEAR TO DATE'!$I$1)</f>
        <v>0</v>
      </c>
      <c r="J41" s="23">
        <f>SUMIFS('YEARLY DATA'!D:D,'YEARLY DATA'!B:B,'SUMMARRY YEAR TO DATE'!A41,'YEARLY DATA'!A:A,'SUMMARRY YEAR TO DATE'!$J$1)</f>
        <v>0</v>
      </c>
      <c r="K41" s="23">
        <f>SUMIFS('YEARLY DATA'!D:D,'YEARLY DATA'!B:B,'SUMMARRY YEAR TO DATE'!A41,'YEARLY DATA'!A:A,'SUMMARRY YEAR TO DATE'!$K$1)</f>
        <v>0</v>
      </c>
      <c r="L41" s="23">
        <f>SUMIFS('YEARLY DATA'!D:D,'YEARLY DATA'!B:B,'SUMMARRY YEAR TO DATE'!A41,'YEARLY DATA'!A:A,'SUMMARRY YEAR TO DATE'!$L$1)</f>
        <v>0</v>
      </c>
      <c r="M41" s="23">
        <f t="shared" si="0"/>
        <v>12221464</v>
      </c>
    </row>
    <row r="42" spans="1:16" x14ac:dyDescent="0.25">
      <c r="A42" s="1" t="s">
        <v>67</v>
      </c>
      <c r="B42" s="23">
        <f>SUMIFS('YEARLY DATA'!D:D,'YEARLY DATA'!B:B,'SUMMARRY YEAR TO DATE'!A42,'YEARLY DATA'!A:A,'SUMMARRY YEAR TO DATE'!$B$1)</f>
        <v>2200880</v>
      </c>
      <c r="C42" s="23">
        <f>SUMIFS('YEARLY DATA'!D:D,'YEARLY DATA'!B:B,'SUMMARRY YEAR TO DATE'!A42,'YEARLY DATA'!A:A,'SUMMARRY YEAR TO DATE'!$C$1)</f>
        <v>2487000</v>
      </c>
      <c r="D42" s="23">
        <f>SUMIFS('YEARLY DATA'!D:D,'YEARLY DATA'!B:B,'SUMMARRY YEAR TO DATE'!A42,'YEARLY DATA'!A:A,'SUMMARRY YEAR TO DATE'!$D$1)</f>
        <v>1555034</v>
      </c>
      <c r="E42" s="23">
        <f>SUMIFS('YEARLY DATA'!D:D,'YEARLY DATA'!B:B,'SUMMARRY YEAR TO DATE'!A42,'YEARLY DATA'!A:A,'SUMMARRY YEAR TO DATE'!$E$1)</f>
        <v>1065000</v>
      </c>
      <c r="F42" s="23">
        <f>SUMIFS('YEARLY DATA'!D:D,'YEARLY DATA'!B:B,'SUMMARRY YEAR TO DATE'!A42,'YEARLY DATA'!A:A,'SUMMARRY YEAR TO DATE'!$F$1)</f>
        <v>1266230</v>
      </c>
      <c r="G42" s="23">
        <f>SUMIFS('YEARLY DATA'!D:D,'YEARLY DATA'!B:B,'SUMMARRY YEAR TO DATE'!A42,'YEARLY DATA'!A:A,'SUMMARRY YEAR TO DATE'!$G$1)</f>
        <v>1117400</v>
      </c>
      <c r="H42" s="23">
        <f>SUMIFS('YEARLY DATA'!D:D,'YEARLY DATA'!B:B,'SUMMARRY YEAR TO DATE'!A42,'YEARLY DATA'!A:A,'SUMMARRY YEAR TO DATE'!$H$1)</f>
        <v>532500</v>
      </c>
      <c r="I42" s="23">
        <f>SUMIFS('YEARLY DATA'!D:D,'YEARLY DATA'!B:B,'SUMMARRY YEAR TO DATE'!A42,'YEARLY DATA'!A:A,'SUMMARRY YEAR TO DATE'!$I$1)</f>
        <v>934400</v>
      </c>
      <c r="J42" s="23">
        <f>SUMIFS('YEARLY DATA'!D:D,'YEARLY DATA'!B:B,'SUMMARRY YEAR TO DATE'!A42,'YEARLY DATA'!A:A,'SUMMARRY YEAR TO DATE'!$J$1)</f>
        <v>0</v>
      </c>
      <c r="K42" s="23">
        <f>SUMIFS('YEARLY DATA'!D:D,'YEARLY DATA'!B:B,'SUMMARRY YEAR TO DATE'!A42,'YEARLY DATA'!A:A,'SUMMARRY YEAR TO DATE'!$K$1)</f>
        <v>0</v>
      </c>
      <c r="L42" s="23">
        <f>SUMIFS('YEARLY DATA'!D:D,'YEARLY DATA'!B:B,'SUMMARRY YEAR TO DATE'!A42,'YEARLY DATA'!A:A,'SUMMARRY YEAR TO DATE'!$L$1)</f>
        <v>0</v>
      </c>
      <c r="M42" s="23">
        <f t="shared" si="0"/>
        <v>11158444</v>
      </c>
    </row>
    <row r="43" spans="1:16" x14ac:dyDescent="0.25">
      <c r="A43" s="1" t="s">
        <v>31</v>
      </c>
      <c r="B43" s="23">
        <f>SUMIFS('YEARLY DATA'!D:D,'YEARLY DATA'!B:B,'SUMMARRY YEAR TO DATE'!A43,'YEARLY DATA'!A:A,'SUMMARRY YEAR TO DATE'!$B$1)</f>
        <v>0</v>
      </c>
      <c r="C43" s="23">
        <f>SUMIFS('YEARLY DATA'!D:D,'YEARLY DATA'!B:B,'SUMMARRY YEAR TO DATE'!A43,'YEARLY DATA'!A:A,'SUMMARRY YEAR TO DATE'!$C$1)</f>
        <v>0</v>
      </c>
      <c r="D43" s="23">
        <f>SUMIFS('YEARLY DATA'!D:D,'YEARLY DATA'!B:B,'SUMMARRY YEAR TO DATE'!A43,'YEARLY DATA'!A:A,'SUMMARRY YEAR TO DATE'!$D$1)</f>
        <v>0</v>
      </c>
      <c r="E43" s="23">
        <f>SUMIFS('YEARLY DATA'!D:D,'YEARLY DATA'!B:B,'SUMMARRY YEAR TO DATE'!A43,'YEARLY DATA'!A:A,'SUMMARRY YEAR TO DATE'!$E$1)</f>
        <v>0</v>
      </c>
      <c r="F43" s="23">
        <f>SUMIFS('YEARLY DATA'!D:D,'YEARLY DATA'!B:B,'SUMMARRY YEAR TO DATE'!A43,'YEARLY DATA'!A:A,'SUMMARRY YEAR TO DATE'!$F$1)</f>
        <v>0</v>
      </c>
      <c r="G43" s="23">
        <f>SUMIFS('YEARLY DATA'!D:D,'YEARLY DATA'!B:B,'SUMMARRY YEAR TO DATE'!A43,'YEARLY DATA'!A:A,'SUMMARRY YEAR TO DATE'!$G$1)</f>
        <v>0</v>
      </c>
      <c r="H43" s="23">
        <f>SUMIFS('YEARLY DATA'!D:D,'YEARLY DATA'!B:B,'SUMMARRY YEAR TO DATE'!A43,'YEARLY DATA'!A:A,'SUMMARRY YEAR TO DATE'!$H$1)</f>
        <v>0</v>
      </c>
      <c r="I43" s="23">
        <f>SUMIFS('YEARLY DATA'!D:D,'YEARLY DATA'!B:B,'SUMMARRY YEAR TO DATE'!A43,'YEARLY DATA'!A:A,'SUMMARRY YEAR TO DATE'!$I$1)</f>
        <v>0</v>
      </c>
      <c r="J43" s="23">
        <f>SUMIFS('YEARLY DATA'!D:D,'YEARLY DATA'!B:B,'SUMMARRY YEAR TO DATE'!A43,'YEARLY DATA'!A:A,'SUMMARRY YEAR TO DATE'!$J$1)</f>
        <v>0</v>
      </c>
      <c r="K43" s="23">
        <f>SUMIFS('YEARLY DATA'!D:D,'YEARLY DATA'!B:B,'SUMMARRY YEAR TO DATE'!A43,'YEARLY DATA'!A:A,'SUMMARRY YEAR TO DATE'!$K$1)</f>
        <v>0</v>
      </c>
      <c r="L43" s="23">
        <f>SUMIFS('YEARLY DATA'!D:D,'YEARLY DATA'!B:B,'SUMMARRY YEAR TO DATE'!A43,'YEARLY DATA'!A:A,'SUMMARRY YEAR TO DATE'!$L$1)</f>
        <v>0</v>
      </c>
      <c r="M43" s="23">
        <f t="shared" si="0"/>
        <v>0</v>
      </c>
    </row>
    <row r="44" spans="1:16" x14ac:dyDescent="0.25">
      <c r="A44" s="1" t="s">
        <v>64</v>
      </c>
      <c r="B44" s="23">
        <f>SUMIFS('YEARLY DATA'!D:D,'YEARLY DATA'!B:B,'SUMMARRY YEAR TO DATE'!A44,'YEARLY DATA'!A:A,'SUMMARRY YEAR TO DATE'!$B$1)</f>
        <v>0</v>
      </c>
      <c r="C44" s="23">
        <f>SUMIFS('YEARLY DATA'!D:D,'YEARLY DATA'!B:B,'SUMMARRY YEAR TO DATE'!A44,'YEARLY DATA'!A:A,'SUMMARRY YEAR TO DATE'!$C$1)</f>
        <v>0</v>
      </c>
      <c r="D44" s="23">
        <f>SUMIFS('YEARLY DATA'!D:D,'YEARLY DATA'!B:B,'SUMMARRY YEAR TO DATE'!A44,'YEARLY DATA'!A:A,'SUMMARRY YEAR TO DATE'!$D$1)</f>
        <v>0</v>
      </c>
      <c r="E44" s="23">
        <f>SUMIFS('YEARLY DATA'!D:D,'YEARLY DATA'!B:B,'SUMMARRY YEAR TO DATE'!A44,'YEARLY DATA'!A:A,'SUMMARRY YEAR TO DATE'!$E$1)</f>
        <v>0</v>
      </c>
      <c r="F44" s="23">
        <f>SUMIFS('YEARLY DATA'!D:D,'YEARLY DATA'!B:B,'SUMMARRY YEAR TO DATE'!A44,'YEARLY DATA'!A:A,'SUMMARRY YEAR TO DATE'!$F$1)</f>
        <v>0</v>
      </c>
      <c r="G44" s="23">
        <f>SUMIFS('YEARLY DATA'!D:D,'YEARLY DATA'!B:B,'SUMMARRY YEAR TO DATE'!A44,'YEARLY DATA'!A:A,'SUMMARRY YEAR TO DATE'!$G$1)</f>
        <v>0</v>
      </c>
      <c r="H44" s="23">
        <f>SUMIFS('YEARLY DATA'!D:D,'YEARLY DATA'!B:B,'SUMMARRY YEAR TO DATE'!A44,'YEARLY DATA'!A:A,'SUMMARRY YEAR TO DATE'!$H$1)</f>
        <v>0</v>
      </c>
      <c r="I44" s="23">
        <f>SUMIFS('YEARLY DATA'!D:D,'YEARLY DATA'!B:B,'SUMMARRY YEAR TO DATE'!A44,'YEARLY DATA'!A:A,'SUMMARRY YEAR TO DATE'!$I$1)</f>
        <v>0</v>
      </c>
      <c r="J44" s="23">
        <f>SUMIFS('YEARLY DATA'!D:D,'YEARLY DATA'!B:B,'SUMMARRY YEAR TO DATE'!A44,'YEARLY DATA'!A:A,'SUMMARRY YEAR TO DATE'!$J$1)</f>
        <v>0</v>
      </c>
      <c r="K44" s="23">
        <f>SUMIFS('YEARLY DATA'!D:D,'YEARLY DATA'!B:B,'SUMMARRY YEAR TO DATE'!A44,'YEARLY DATA'!A:A,'SUMMARRY YEAR TO DATE'!$K$1)</f>
        <v>0</v>
      </c>
      <c r="L44" s="23">
        <f>SUMIFS('YEARLY DATA'!D:D,'YEARLY DATA'!B:B,'SUMMARRY YEAR TO DATE'!A44,'YEARLY DATA'!A:A,'SUMMARRY YEAR TO DATE'!$L$1)</f>
        <v>0</v>
      </c>
      <c r="M44" s="23">
        <f t="shared" si="0"/>
        <v>0</v>
      </c>
    </row>
    <row r="45" spans="1:16" x14ac:dyDescent="0.25">
      <c r="A45" s="1" t="s">
        <v>69</v>
      </c>
      <c r="B45" s="23">
        <f>SUMIFS('YEARLY DATA'!D:D,'YEARLY DATA'!B:B,'SUMMARRY YEAR TO DATE'!A45,'YEARLY DATA'!A:A,'SUMMARRY YEAR TO DATE'!$B$1)</f>
        <v>119400</v>
      </c>
      <c r="C45" s="23">
        <f>SUMIFS('YEARLY DATA'!D:D,'YEARLY DATA'!B:B,'SUMMARRY YEAR TO DATE'!A45,'YEARLY DATA'!A:A,'SUMMARRY YEAR TO DATE'!$C$1)</f>
        <v>0</v>
      </c>
      <c r="D45" s="23">
        <f>SUMIFS('YEARLY DATA'!D:D,'YEARLY DATA'!B:B,'SUMMARRY YEAR TO DATE'!A45,'YEARLY DATA'!A:A,'SUMMARRY YEAR TO DATE'!$D$1)</f>
        <v>0</v>
      </c>
      <c r="E45" s="23">
        <f>SUMIFS('YEARLY DATA'!D:D,'YEARLY DATA'!B:B,'SUMMARRY YEAR TO DATE'!A45,'YEARLY DATA'!A:A,'SUMMARRY YEAR TO DATE'!$E$1)</f>
        <v>0</v>
      </c>
      <c r="F45" s="23">
        <f>SUMIFS('YEARLY DATA'!D:D,'YEARLY DATA'!B:B,'SUMMARRY YEAR TO DATE'!A45,'YEARLY DATA'!A:A,'SUMMARRY YEAR TO DATE'!$F$1)</f>
        <v>0</v>
      </c>
      <c r="G45" s="23">
        <f>SUMIFS('YEARLY DATA'!D:D,'YEARLY DATA'!B:B,'SUMMARRY YEAR TO DATE'!A45,'YEARLY DATA'!A:A,'SUMMARRY YEAR TO DATE'!$G$1)</f>
        <v>0</v>
      </c>
      <c r="H45" s="23">
        <f>SUMIFS('YEARLY DATA'!D:D,'YEARLY DATA'!B:B,'SUMMARRY YEAR TO DATE'!A45,'YEARLY DATA'!A:A,'SUMMARRY YEAR TO DATE'!$H$1)</f>
        <v>0</v>
      </c>
      <c r="I45" s="23">
        <f>SUMIFS('YEARLY DATA'!D:D,'YEARLY DATA'!B:B,'SUMMARRY YEAR TO DATE'!A45,'YEARLY DATA'!A:A,'SUMMARRY YEAR TO DATE'!$I$1)</f>
        <v>0</v>
      </c>
      <c r="J45" s="23">
        <f>SUMIFS('YEARLY DATA'!D:D,'YEARLY DATA'!B:B,'SUMMARRY YEAR TO DATE'!A45,'YEARLY DATA'!A:A,'SUMMARRY YEAR TO DATE'!$J$1)</f>
        <v>0</v>
      </c>
      <c r="K45" s="23">
        <f>SUMIFS('YEARLY DATA'!D:D,'YEARLY DATA'!B:B,'SUMMARRY YEAR TO DATE'!A45,'YEARLY DATA'!A:A,'SUMMARRY YEAR TO DATE'!$K$1)</f>
        <v>0</v>
      </c>
      <c r="L45" s="23">
        <f>SUMIFS('YEARLY DATA'!D:D,'YEARLY DATA'!B:B,'SUMMARRY YEAR TO DATE'!A45,'YEARLY DATA'!A:A,'SUMMARRY YEAR TO DATE'!$L$1)</f>
        <v>0</v>
      </c>
      <c r="M45" s="23">
        <f t="shared" si="0"/>
        <v>119400</v>
      </c>
    </row>
    <row r="46" spans="1:16" x14ac:dyDescent="0.25">
      <c r="A46" s="1" t="s">
        <v>79</v>
      </c>
      <c r="B46" s="23">
        <f>SUMIFS('YEARLY DATA'!D:D,'YEARLY DATA'!B:B,'SUMMARRY YEAR TO DATE'!A46,'YEARLY DATA'!A:A,'SUMMARRY YEAR TO DATE'!$B$1)</f>
        <v>0</v>
      </c>
      <c r="C46" s="23">
        <f>SUMIFS('YEARLY DATA'!D:D,'YEARLY DATA'!B:B,'SUMMARRY YEAR TO DATE'!A46,'YEARLY DATA'!A:A,'SUMMARRY YEAR TO DATE'!$C$1)</f>
        <v>0</v>
      </c>
      <c r="D46" s="23">
        <f>SUMIFS('YEARLY DATA'!D:D,'YEARLY DATA'!B:B,'SUMMARRY YEAR TO DATE'!A46,'YEARLY DATA'!A:A,'SUMMARRY YEAR TO DATE'!$D$1)</f>
        <v>0</v>
      </c>
      <c r="E46" s="23">
        <f>SUMIFS('YEARLY DATA'!D:D,'YEARLY DATA'!B:B,'SUMMARRY YEAR TO DATE'!A46,'YEARLY DATA'!A:A,'SUMMARRY YEAR TO DATE'!$E$1)</f>
        <v>0</v>
      </c>
      <c r="F46" s="23">
        <f>SUMIFS('YEARLY DATA'!D:D,'YEARLY DATA'!B:B,'SUMMARRY YEAR TO DATE'!A46,'YEARLY DATA'!A:A,'SUMMARRY YEAR TO DATE'!$F$1)</f>
        <v>0</v>
      </c>
      <c r="G46" s="23">
        <f>SUMIFS('YEARLY DATA'!D:D,'YEARLY DATA'!B:B,'SUMMARRY YEAR TO DATE'!A46,'YEARLY DATA'!A:A,'SUMMARRY YEAR TO DATE'!$G$1)</f>
        <v>0</v>
      </c>
      <c r="H46" s="23">
        <f>SUMIFS('YEARLY DATA'!D:D,'YEARLY DATA'!B:B,'SUMMARRY YEAR TO DATE'!A46,'YEARLY DATA'!A:A,'SUMMARRY YEAR TO DATE'!$H$1)</f>
        <v>0</v>
      </c>
      <c r="I46" s="23">
        <f>SUMIFS('YEARLY DATA'!D:D,'YEARLY DATA'!B:B,'SUMMARRY YEAR TO DATE'!A46,'YEARLY DATA'!A:A,'SUMMARRY YEAR TO DATE'!$I$1)</f>
        <v>0</v>
      </c>
      <c r="J46" s="23">
        <f>SUMIFS('YEARLY DATA'!D:D,'YEARLY DATA'!B:B,'SUMMARRY YEAR TO DATE'!A46,'YEARLY DATA'!A:A,'SUMMARRY YEAR TO DATE'!$J$1)</f>
        <v>0</v>
      </c>
      <c r="K46" s="23">
        <f>SUMIFS('YEARLY DATA'!D:D,'YEARLY DATA'!B:B,'SUMMARRY YEAR TO DATE'!A46,'YEARLY DATA'!A:A,'SUMMARRY YEAR TO DATE'!$K$1)</f>
        <v>0</v>
      </c>
      <c r="L46" s="23">
        <f>SUMIFS('YEARLY DATA'!D:D,'YEARLY DATA'!B:B,'SUMMARRY YEAR TO DATE'!A46,'YEARLY DATA'!A:A,'SUMMARRY YEAR TO DATE'!$L$1)</f>
        <v>0</v>
      </c>
      <c r="M46" s="23">
        <f t="shared" si="0"/>
        <v>0</v>
      </c>
    </row>
    <row r="47" spans="1:16" x14ac:dyDescent="0.25">
      <c r="A47" s="1" t="s">
        <v>66</v>
      </c>
      <c r="B47" s="23">
        <f>SUMIFS('YEARLY DATA'!D:D,'YEARLY DATA'!B:B,'SUMMARRY YEAR TO DATE'!A47,'YEARLY DATA'!A:A,'SUMMARRY YEAR TO DATE'!$B$1)</f>
        <v>300000</v>
      </c>
      <c r="C47" s="23">
        <f>SUMIFS('YEARLY DATA'!D:D,'YEARLY DATA'!B:B,'SUMMARRY YEAR TO DATE'!A47,'YEARLY DATA'!A:A,'SUMMARRY YEAR TO DATE'!$C$1)</f>
        <v>0</v>
      </c>
      <c r="D47" s="23">
        <f>SUMIFS('YEARLY DATA'!D:D,'YEARLY DATA'!B:B,'SUMMARRY YEAR TO DATE'!A47,'YEARLY DATA'!A:A,'SUMMARRY YEAR TO DATE'!$D$1)</f>
        <v>1395000</v>
      </c>
      <c r="E47" s="23">
        <f>SUMIFS('YEARLY DATA'!D:D,'YEARLY DATA'!B:B,'SUMMARRY YEAR TO DATE'!A47,'YEARLY DATA'!A:A,'SUMMARRY YEAR TO DATE'!$E$1)</f>
        <v>220000</v>
      </c>
      <c r="F47" s="23">
        <f>SUMIFS('YEARLY DATA'!D:D,'YEARLY DATA'!B:B,'SUMMARRY YEAR TO DATE'!A47,'YEARLY DATA'!A:A,'SUMMARRY YEAR TO DATE'!$F$1)</f>
        <v>0</v>
      </c>
      <c r="G47" s="23">
        <f>SUMIFS('YEARLY DATA'!D:D,'YEARLY DATA'!B:B,'SUMMARRY YEAR TO DATE'!A47,'YEARLY DATA'!A:A,'SUMMARRY YEAR TO DATE'!$G$1)</f>
        <v>0</v>
      </c>
      <c r="H47" s="23">
        <f>SUMIFS('YEARLY DATA'!D:D,'YEARLY DATA'!B:B,'SUMMARRY YEAR TO DATE'!A47,'YEARLY DATA'!A:A,'SUMMARRY YEAR TO DATE'!$H$1)</f>
        <v>0</v>
      </c>
      <c r="I47" s="23">
        <f>SUMIFS('YEARLY DATA'!D:D,'YEARLY DATA'!B:B,'SUMMARRY YEAR TO DATE'!A47,'YEARLY DATA'!A:A,'SUMMARRY YEAR TO DATE'!$I$1)</f>
        <v>0</v>
      </c>
      <c r="J47" s="23">
        <f>SUMIFS('YEARLY DATA'!D:D,'YEARLY DATA'!B:B,'SUMMARRY YEAR TO DATE'!A47,'YEARLY DATA'!A:A,'SUMMARRY YEAR TO DATE'!$J$1)</f>
        <v>0</v>
      </c>
      <c r="K47" s="23">
        <f>SUMIFS('YEARLY DATA'!D:D,'YEARLY DATA'!B:B,'SUMMARRY YEAR TO DATE'!A47,'YEARLY DATA'!A:A,'SUMMARRY YEAR TO DATE'!$K$1)</f>
        <v>0</v>
      </c>
      <c r="L47" s="23">
        <f>SUMIFS('YEARLY DATA'!D:D,'YEARLY DATA'!B:B,'SUMMARRY YEAR TO DATE'!A47,'YEARLY DATA'!A:A,'SUMMARRY YEAR TO DATE'!$L$1)</f>
        <v>0</v>
      </c>
      <c r="M47" s="23">
        <f t="shared" si="0"/>
        <v>1915000</v>
      </c>
    </row>
    <row r="48" spans="1:16" x14ac:dyDescent="0.25">
      <c r="A48" s="1" t="s">
        <v>68</v>
      </c>
      <c r="B48" s="23">
        <f>SUMIFS('YEARLY DATA'!D:D,'YEARLY DATA'!B:B,'SUMMARRY YEAR TO DATE'!A48,'YEARLY DATA'!A:A,'SUMMARRY YEAR TO DATE'!$B$1)</f>
        <v>0</v>
      </c>
      <c r="C48" s="23">
        <f>SUMIFS('YEARLY DATA'!D:D,'YEARLY DATA'!B:B,'SUMMARRY YEAR TO DATE'!A48,'YEARLY DATA'!A:A,'SUMMARRY YEAR TO DATE'!$C$1)</f>
        <v>0</v>
      </c>
      <c r="D48" s="23">
        <f>SUMIFS('YEARLY DATA'!D:D,'YEARLY DATA'!B:B,'SUMMARRY YEAR TO DATE'!A48,'YEARLY DATA'!A:A,'SUMMARRY YEAR TO DATE'!$D$1)</f>
        <v>0</v>
      </c>
      <c r="E48" s="23">
        <f>SUMIFS('YEARLY DATA'!D:D,'YEARLY DATA'!B:B,'SUMMARRY YEAR TO DATE'!A48,'YEARLY DATA'!A:A,'SUMMARRY YEAR TO DATE'!$E$1)</f>
        <v>0</v>
      </c>
      <c r="F48" s="23">
        <f>SUMIFS('YEARLY DATA'!D:D,'YEARLY DATA'!B:B,'SUMMARRY YEAR TO DATE'!A48,'YEARLY DATA'!A:A,'SUMMARRY YEAR TO DATE'!$F$1)</f>
        <v>0</v>
      </c>
      <c r="G48" s="23">
        <f>SUMIFS('YEARLY DATA'!D:D,'YEARLY DATA'!B:B,'SUMMARRY YEAR TO DATE'!A48,'YEARLY DATA'!A:A,'SUMMARRY YEAR TO DATE'!$G$1)</f>
        <v>0</v>
      </c>
      <c r="H48" s="23">
        <f>SUMIFS('YEARLY DATA'!D:D,'YEARLY DATA'!B:B,'SUMMARRY YEAR TO DATE'!A48,'YEARLY DATA'!A:A,'SUMMARRY YEAR TO DATE'!$H$1)</f>
        <v>0</v>
      </c>
      <c r="I48" s="23">
        <f>SUMIFS('YEARLY DATA'!D:D,'YEARLY DATA'!B:B,'SUMMARRY YEAR TO DATE'!A48,'YEARLY DATA'!A:A,'SUMMARRY YEAR TO DATE'!$I$1)</f>
        <v>0</v>
      </c>
      <c r="J48" s="23">
        <f>SUMIFS('YEARLY DATA'!D:D,'YEARLY DATA'!B:B,'SUMMARRY YEAR TO DATE'!A48,'YEARLY DATA'!A:A,'SUMMARRY YEAR TO DATE'!$J$1)</f>
        <v>0</v>
      </c>
      <c r="K48" s="23">
        <f>SUMIFS('YEARLY DATA'!D:D,'YEARLY DATA'!B:B,'SUMMARRY YEAR TO DATE'!A48,'YEARLY DATA'!A:A,'SUMMARRY YEAR TO DATE'!$K$1)</f>
        <v>0</v>
      </c>
      <c r="L48" s="23">
        <f>SUMIFS('YEARLY DATA'!D:D,'YEARLY DATA'!B:B,'SUMMARRY YEAR TO DATE'!A48,'YEARLY DATA'!A:A,'SUMMARRY YEAR TO DATE'!$L$1)</f>
        <v>0</v>
      </c>
      <c r="M48" s="23">
        <f t="shared" si="0"/>
        <v>0</v>
      </c>
    </row>
    <row r="49" spans="1:13" x14ac:dyDescent="0.25">
      <c r="A49" s="1" t="s">
        <v>87</v>
      </c>
      <c r="B49" s="23">
        <f>SUMIFS('YEARLY DATA'!D:D,'YEARLY DATA'!B:B,'SUMMARRY YEAR TO DATE'!A49,'YEARLY DATA'!A:A,'SUMMARRY YEAR TO DATE'!$B$1)</f>
        <v>0</v>
      </c>
      <c r="C49" s="23">
        <f>SUMIFS('YEARLY DATA'!D:D,'YEARLY DATA'!B:B,'SUMMARRY YEAR TO DATE'!A49,'YEARLY DATA'!A:A,'SUMMARRY YEAR TO DATE'!$C$1)</f>
        <v>0</v>
      </c>
      <c r="D49" s="23">
        <f>SUMIFS('YEARLY DATA'!D:D,'YEARLY DATA'!B:B,'SUMMARRY YEAR TO DATE'!A49,'YEARLY DATA'!A:A,'SUMMARRY YEAR TO DATE'!$D$1)</f>
        <v>0</v>
      </c>
      <c r="E49" s="23">
        <f>SUMIFS('YEARLY DATA'!D:D,'YEARLY DATA'!B:B,'SUMMARRY YEAR TO DATE'!A49,'YEARLY DATA'!A:A,'SUMMARRY YEAR TO DATE'!$E$1)</f>
        <v>0</v>
      </c>
      <c r="F49" s="23">
        <f>SUMIFS('YEARLY DATA'!D:D,'YEARLY DATA'!B:B,'SUMMARRY YEAR TO DATE'!A49,'YEARLY DATA'!A:A,'SUMMARRY YEAR TO DATE'!$F$1)</f>
        <v>0</v>
      </c>
      <c r="G49" s="23">
        <f>SUMIFS('YEARLY DATA'!D:D,'YEARLY DATA'!B:B,'SUMMARRY YEAR TO DATE'!A49,'YEARLY DATA'!A:A,'SUMMARRY YEAR TO DATE'!$G$1)</f>
        <v>0</v>
      </c>
      <c r="H49" s="23">
        <f>SUMIFS('YEARLY DATA'!D:D,'YEARLY DATA'!B:B,'SUMMARRY YEAR TO DATE'!A49,'YEARLY DATA'!A:A,'SUMMARRY YEAR TO DATE'!$H$1)</f>
        <v>0</v>
      </c>
      <c r="I49" s="23">
        <f>SUMIFS('YEARLY DATA'!D:D,'YEARLY DATA'!B:B,'SUMMARRY YEAR TO DATE'!A49,'YEARLY DATA'!A:A,'SUMMARRY YEAR TO DATE'!$I$1)</f>
        <v>0</v>
      </c>
      <c r="J49" s="23">
        <f>SUMIFS('YEARLY DATA'!D:D,'YEARLY DATA'!B:B,'SUMMARRY YEAR TO DATE'!A49,'YEARLY DATA'!A:A,'SUMMARRY YEAR TO DATE'!$J$1)</f>
        <v>0</v>
      </c>
      <c r="K49" s="23">
        <f>SUMIFS('YEARLY DATA'!D:D,'YEARLY DATA'!B:B,'SUMMARRY YEAR TO DATE'!A49,'YEARLY DATA'!A:A,'SUMMARRY YEAR TO DATE'!$K$1)</f>
        <v>0</v>
      </c>
      <c r="L49" s="23">
        <f>SUMIFS('YEARLY DATA'!D:D,'YEARLY DATA'!B:B,'SUMMARRY YEAR TO DATE'!A49,'YEARLY DATA'!A:A,'SUMMARRY YEAR TO DATE'!$L$1)</f>
        <v>0</v>
      </c>
      <c r="M49" s="23">
        <f t="shared" si="0"/>
        <v>0</v>
      </c>
    </row>
    <row r="50" spans="1:13" x14ac:dyDescent="0.25">
      <c r="A50" s="81" t="s">
        <v>123</v>
      </c>
      <c r="B50" s="23">
        <f>SUMIFS('YEARLY DATA'!D:D,'YEARLY DATA'!B:B,'SUMMARRY YEAR TO DATE'!A50,'YEARLY DATA'!A:A,'SUMMARRY YEAR TO DATE'!$B$1)</f>
        <v>896294</v>
      </c>
      <c r="C50" s="23">
        <f>SUMIFS('YEARLY DATA'!D:D,'YEARLY DATA'!B:B,'SUMMARRY YEAR TO DATE'!A50,'YEARLY DATA'!A:A,'SUMMARRY YEAR TO DATE'!$C$1)</f>
        <v>1290000</v>
      </c>
      <c r="D50" s="23">
        <f>SUMIFS('YEARLY DATA'!D:D,'YEARLY DATA'!B:B,'SUMMARRY YEAR TO DATE'!A50,'YEARLY DATA'!A:A,'SUMMARRY YEAR TO DATE'!$D$1)</f>
        <v>1756000</v>
      </c>
      <c r="E50" s="23">
        <f>SUMIFS('YEARLY DATA'!D:D,'YEARLY DATA'!B:B,'SUMMARRY YEAR TO DATE'!A50,'YEARLY DATA'!A:A,'SUMMARRY YEAR TO DATE'!$E$1)</f>
        <v>1652000</v>
      </c>
      <c r="F50" s="23">
        <f>SUMIFS('YEARLY DATA'!D:D,'YEARLY DATA'!B:B,'SUMMARRY YEAR TO DATE'!A50,'YEARLY DATA'!A:A,'SUMMARRY YEAR TO DATE'!$F$1)</f>
        <v>1300000</v>
      </c>
      <c r="G50" s="23">
        <f>SUMIFS('YEARLY DATA'!D:D,'YEARLY DATA'!B:B,'SUMMARRY YEAR TO DATE'!A50,'YEARLY DATA'!A:A,'SUMMARRY YEAR TO DATE'!$G$1)</f>
        <v>936400</v>
      </c>
      <c r="H50" s="23">
        <f>SUMIFS('YEARLY DATA'!D:D,'YEARLY DATA'!B:B,'SUMMARRY YEAR TO DATE'!A50,'YEARLY DATA'!A:A,'SUMMARRY YEAR TO DATE'!$H$1)</f>
        <v>1928300</v>
      </c>
      <c r="I50" s="23">
        <f>SUMIFS('YEARLY DATA'!D:D,'YEARLY DATA'!B:B,'SUMMARRY YEAR TO DATE'!A50,'YEARLY DATA'!A:A,'SUMMARRY YEAR TO DATE'!$I$1)</f>
        <v>582000</v>
      </c>
      <c r="J50" s="23">
        <f>SUMIFS('YEARLY DATA'!D:D,'YEARLY DATA'!B:B,'SUMMARRY YEAR TO DATE'!A50,'YEARLY DATA'!A:A,'SUMMARRY YEAR TO DATE'!$J$1)</f>
        <v>0</v>
      </c>
      <c r="K50" s="23">
        <f>SUMIFS('YEARLY DATA'!D:D,'YEARLY DATA'!B:B,'SUMMARRY YEAR TO DATE'!A50,'YEARLY DATA'!A:A,'SUMMARRY YEAR TO DATE'!$K$1)</f>
        <v>0</v>
      </c>
      <c r="L50" s="23">
        <f>SUMIFS('YEARLY DATA'!D:D,'YEARLY DATA'!B:B,'SUMMARRY YEAR TO DATE'!A50,'YEARLY DATA'!A:A,'SUMMARRY YEAR TO DATE'!$L$1)</f>
        <v>0</v>
      </c>
      <c r="M50" s="23">
        <f t="shared" si="0"/>
        <v>10340994</v>
      </c>
    </row>
    <row r="51" spans="1:13" x14ac:dyDescent="0.25">
      <c r="A51" s="1" t="s">
        <v>20</v>
      </c>
      <c r="B51" s="23">
        <f>SUMIFS('YEARLY DATA'!D:D,'YEARLY DATA'!B:B,'SUMMARRY YEAR TO DATE'!A51,'YEARLY DATA'!A:A,'SUMMARRY YEAR TO DATE'!$B$1)</f>
        <v>0</v>
      </c>
      <c r="C51" s="23">
        <f>SUMIFS('YEARLY DATA'!D:D,'YEARLY DATA'!B:B,'SUMMARRY YEAR TO DATE'!A51,'YEARLY DATA'!A:A,'SUMMARRY YEAR TO DATE'!$C$1)</f>
        <v>0</v>
      </c>
      <c r="D51" s="23">
        <f>SUMIFS('YEARLY DATA'!D:D,'YEARLY DATA'!B:B,'SUMMARRY YEAR TO DATE'!A51,'YEARLY DATA'!A:A,'SUMMARRY YEAR TO DATE'!$D$1)</f>
        <v>0</v>
      </c>
      <c r="E51" s="23">
        <f>SUMIFS('YEARLY DATA'!D:D,'YEARLY DATA'!B:B,'SUMMARRY YEAR TO DATE'!A51,'YEARLY DATA'!A:A,'SUMMARRY YEAR TO DATE'!$E$1)</f>
        <v>0</v>
      </c>
      <c r="F51" s="23">
        <f>SUMIFS('YEARLY DATA'!D:D,'YEARLY DATA'!B:B,'SUMMARRY YEAR TO DATE'!A51,'YEARLY DATA'!A:A,'SUMMARRY YEAR TO DATE'!$F$1)</f>
        <v>0</v>
      </c>
      <c r="G51" s="23">
        <f>SUMIFS('YEARLY DATA'!D:D,'YEARLY DATA'!B:B,'SUMMARRY YEAR TO DATE'!A51,'YEARLY DATA'!A:A,'SUMMARRY YEAR TO DATE'!$G$1)</f>
        <v>0</v>
      </c>
      <c r="H51" s="23">
        <f>SUMIFS('YEARLY DATA'!D:D,'YEARLY DATA'!B:B,'SUMMARRY YEAR TO DATE'!A51,'YEARLY DATA'!A:A,'SUMMARRY YEAR TO DATE'!$H$1)</f>
        <v>0</v>
      </c>
      <c r="I51" s="23">
        <f>SUMIFS('YEARLY DATA'!D:D,'YEARLY DATA'!B:B,'SUMMARRY YEAR TO DATE'!A51,'YEARLY DATA'!A:A,'SUMMARRY YEAR TO DATE'!$I$1)</f>
        <v>0</v>
      </c>
      <c r="J51" s="23">
        <f>SUMIFS('YEARLY DATA'!D:D,'YEARLY DATA'!B:B,'SUMMARRY YEAR TO DATE'!A51,'YEARLY DATA'!A:A,'SUMMARRY YEAR TO DATE'!$J$1)</f>
        <v>0</v>
      </c>
      <c r="K51" s="23">
        <f>SUMIFS('YEARLY DATA'!D:D,'YEARLY DATA'!B:B,'SUMMARRY YEAR TO DATE'!A51,'YEARLY DATA'!A:A,'SUMMARRY YEAR TO DATE'!$K$1)</f>
        <v>0</v>
      </c>
      <c r="L51" s="23">
        <f>SUMIFS('YEARLY DATA'!D:D,'YEARLY DATA'!B:B,'SUMMARRY YEAR TO DATE'!A51,'YEARLY DATA'!A:A,'SUMMARRY YEAR TO DATE'!$L$1)</f>
        <v>0</v>
      </c>
      <c r="M51" s="23">
        <f t="shared" si="0"/>
        <v>0</v>
      </c>
    </row>
    <row r="52" spans="1:13" x14ac:dyDescent="0.25">
      <c r="A52" s="1" t="s">
        <v>70</v>
      </c>
      <c r="B52" s="23">
        <f>SUMIFS('YEARLY DATA'!D:D,'YEARLY DATA'!B:B,'SUMMARRY YEAR TO DATE'!A52,'YEARLY DATA'!A:A,'SUMMARRY YEAR TO DATE'!$B$1)</f>
        <v>0</v>
      </c>
      <c r="C52" s="23">
        <f>SUMIFS('YEARLY DATA'!D:D,'YEARLY DATA'!B:B,'SUMMARRY YEAR TO DATE'!A52,'YEARLY DATA'!A:A,'SUMMARRY YEAR TO DATE'!$C$1)</f>
        <v>0</v>
      </c>
      <c r="D52" s="23">
        <f>SUMIFS('YEARLY DATA'!D:D,'YEARLY DATA'!B:B,'SUMMARRY YEAR TO DATE'!A52,'YEARLY DATA'!A:A,'SUMMARRY YEAR TO DATE'!$D$1)</f>
        <v>0</v>
      </c>
      <c r="E52" s="23">
        <f>SUMIFS('YEARLY DATA'!D:D,'YEARLY DATA'!B:B,'SUMMARRY YEAR TO DATE'!A52,'YEARLY DATA'!A:A,'SUMMARRY YEAR TO DATE'!$E$1)</f>
        <v>0</v>
      </c>
      <c r="F52" s="23">
        <f>SUMIFS('YEARLY DATA'!D:D,'YEARLY DATA'!B:B,'SUMMARRY YEAR TO DATE'!A52,'YEARLY DATA'!A:A,'SUMMARRY YEAR TO DATE'!$F$1)</f>
        <v>0</v>
      </c>
      <c r="G52" s="23">
        <f>SUMIFS('YEARLY DATA'!D:D,'YEARLY DATA'!B:B,'SUMMARRY YEAR TO DATE'!A52,'YEARLY DATA'!A:A,'SUMMARRY YEAR TO DATE'!$G$1)</f>
        <v>0</v>
      </c>
      <c r="H52" s="23">
        <f>SUMIFS('YEARLY DATA'!D:D,'YEARLY DATA'!B:B,'SUMMARRY YEAR TO DATE'!A52,'YEARLY DATA'!A:A,'SUMMARRY YEAR TO DATE'!$H$1)</f>
        <v>0</v>
      </c>
      <c r="I52" s="23">
        <f>SUMIFS('YEARLY DATA'!D:D,'YEARLY DATA'!B:B,'SUMMARRY YEAR TO DATE'!A52,'YEARLY DATA'!A:A,'SUMMARRY YEAR TO DATE'!$I$1)</f>
        <v>0</v>
      </c>
      <c r="J52" s="23">
        <f>SUMIFS('YEARLY DATA'!D:D,'YEARLY DATA'!B:B,'SUMMARRY YEAR TO DATE'!A52,'YEARLY DATA'!A:A,'SUMMARRY YEAR TO DATE'!$J$1)</f>
        <v>0</v>
      </c>
      <c r="K52" s="23">
        <f>SUMIFS('YEARLY DATA'!D:D,'YEARLY DATA'!B:B,'SUMMARRY YEAR TO DATE'!A52,'YEARLY DATA'!A:A,'SUMMARRY YEAR TO DATE'!$K$1)</f>
        <v>0</v>
      </c>
      <c r="L52" s="23">
        <f>SUMIFS('YEARLY DATA'!D:D,'YEARLY DATA'!B:B,'SUMMARRY YEAR TO DATE'!A52,'YEARLY DATA'!A:A,'SUMMARRY YEAR TO DATE'!$L$1)</f>
        <v>0</v>
      </c>
      <c r="M52" s="23">
        <f t="shared" si="0"/>
        <v>0</v>
      </c>
    </row>
    <row r="53" spans="1:13" x14ac:dyDescent="0.25">
      <c r="A53" s="1" t="s">
        <v>28</v>
      </c>
      <c r="B53" s="23">
        <f>SUMIFS('YEARLY DATA'!D:D,'YEARLY DATA'!B:B,'SUMMARRY YEAR TO DATE'!A53,'YEARLY DATA'!A:A,'SUMMARRY YEAR TO DATE'!$B$1)</f>
        <v>0</v>
      </c>
      <c r="C53" s="23">
        <f>SUMIFS('YEARLY DATA'!D:D,'YEARLY DATA'!B:B,'SUMMARRY YEAR TO DATE'!A53,'YEARLY DATA'!A:A,'SUMMARRY YEAR TO DATE'!$C$1)</f>
        <v>0</v>
      </c>
      <c r="D53" s="23">
        <f>SUMIFS('YEARLY DATA'!D:D,'YEARLY DATA'!B:B,'SUMMARRY YEAR TO DATE'!A53,'YEARLY DATA'!A:A,'SUMMARRY YEAR TO DATE'!$D$1)</f>
        <v>0</v>
      </c>
      <c r="E53" s="23">
        <f>SUMIFS('YEARLY DATA'!D:D,'YEARLY DATA'!B:B,'SUMMARRY YEAR TO DATE'!A53,'YEARLY DATA'!A:A,'SUMMARRY YEAR TO DATE'!$E$1)</f>
        <v>0</v>
      </c>
      <c r="F53" s="23">
        <f>SUMIFS('YEARLY DATA'!D:D,'YEARLY DATA'!B:B,'SUMMARRY YEAR TO DATE'!A53,'YEARLY DATA'!A:A,'SUMMARRY YEAR TO DATE'!$F$1)</f>
        <v>0</v>
      </c>
      <c r="G53" s="23">
        <f>SUMIFS('YEARLY DATA'!D:D,'YEARLY DATA'!B:B,'SUMMARRY YEAR TO DATE'!A53,'YEARLY DATA'!A:A,'SUMMARRY YEAR TO DATE'!$G$1)</f>
        <v>0</v>
      </c>
      <c r="H53" s="23">
        <f>SUMIFS('YEARLY DATA'!D:D,'YEARLY DATA'!B:B,'SUMMARRY YEAR TO DATE'!A53,'YEARLY DATA'!A:A,'SUMMARRY YEAR TO DATE'!$H$1)</f>
        <v>0</v>
      </c>
      <c r="I53" s="23">
        <f>SUMIFS('YEARLY DATA'!D:D,'YEARLY DATA'!B:B,'SUMMARRY YEAR TO DATE'!A53,'YEARLY DATA'!A:A,'SUMMARRY YEAR TO DATE'!$I$1)</f>
        <v>0</v>
      </c>
      <c r="J53" s="23">
        <f>SUMIFS('YEARLY DATA'!D:D,'YEARLY DATA'!B:B,'SUMMARRY YEAR TO DATE'!A53,'YEARLY DATA'!A:A,'SUMMARRY YEAR TO DATE'!$J$1)</f>
        <v>0</v>
      </c>
      <c r="K53" s="23">
        <f>SUMIFS('YEARLY DATA'!D:D,'YEARLY DATA'!B:B,'SUMMARRY YEAR TO DATE'!A53,'YEARLY DATA'!A:A,'SUMMARRY YEAR TO DATE'!$K$1)</f>
        <v>0</v>
      </c>
      <c r="L53" s="23">
        <f>SUMIFS('YEARLY DATA'!D:D,'YEARLY DATA'!B:B,'SUMMARRY YEAR TO DATE'!A53,'YEARLY DATA'!A:A,'SUMMARRY YEAR TO DATE'!$L$1)</f>
        <v>0</v>
      </c>
      <c r="M53" s="23">
        <f t="shared" si="0"/>
        <v>0</v>
      </c>
    </row>
    <row r="54" spans="1:13" x14ac:dyDescent="0.25">
      <c r="A54" s="1" t="s">
        <v>93</v>
      </c>
      <c r="B54" s="23">
        <f>SUMIFS('YEARLY DATA'!D:D,'YEARLY DATA'!B:B,'SUMMARRY YEAR TO DATE'!A54,'YEARLY DATA'!A:A,'SUMMARRY YEAR TO DATE'!$B$1)</f>
        <v>0</v>
      </c>
      <c r="C54" s="23">
        <f>SUMIFS('YEARLY DATA'!D:D,'YEARLY DATA'!B:B,'SUMMARRY YEAR TO DATE'!A54,'YEARLY DATA'!A:A,'SUMMARRY YEAR TO DATE'!$C$1)</f>
        <v>0</v>
      </c>
      <c r="D54" s="23">
        <f>SUMIFS('YEARLY DATA'!D:D,'YEARLY DATA'!B:B,'SUMMARRY YEAR TO DATE'!A54,'YEARLY DATA'!A:A,'SUMMARRY YEAR TO DATE'!$D$1)</f>
        <v>0</v>
      </c>
      <c r="E54" s="23">
        <f>SUMIFS('YEARLY DATA'!D:D,'YEARLY DATA'!B:B,'SUMMARRY YEAR TO DATE'!A54,'YEARLY DATA'!A:A,'SUMMARRY YEAR TO DATE'!$E$1)</f>
        <v>0</v>
      </c>
      <c r="F54" s="23">
        <f>SUMIFS('YEARLY DATA'!D:D,'YEARLY DATA'!B:B,'SUMMARRY YEAR TO DATE'!A54,'YEARLY DATA'!A:A,'SUMMARRY YEAR TO DATE'!$F$1)</f>
        <v>0</v>
      </c>
      <c r="G54" s="23">
        <f>SUMIFS('YEARLY DATA'!D:D,'YEARLY DATA'!B:B,'SUMMARRY YEAR TO DATE'!A54,'YEARLY DATA'!A:A,'SUMMARRY YEAR TO DATE'!$G$1)</f>
        <v>0</v>
      </c>
      <c r="H54" s="23">
        <f>SUMIFS('YEARLY DATA'!D:D,'YEARLY DATA'!B:B,'SUMMARRY YEAR TO DATE'!A54,'YEARLY DATA'!A:A,'SUMMARRY YEAR TO DATE'!$H$1)</f>
        <v>0</v>
      </c>
      <c r="I54" s="23">
        <f>SUMIFS('YEARLY DATA'!D:D,'YEARLY DATA'!B:B,'SUMMARRY YEAR TO DATE'!A54,'YEARLY DATA'!A:A,'SUMMARRY YEAR TO DATE'!$I$1)</f>
        <v>0</v>
      </c>
      <c r="J54" s="23">
        <f>SUMIFS('YEARLY DATA'!D:D,'YEARLY DATA'!B:B,'SUMMARRY YEAR TO DATE'!A54,'YEARLY DATA'!A:A,'SUMMARRY YEAR TO DATE'!$J$1)</f>
        <v>0</v>
      </c>
      <c r="K54" s="23">
        <f>SUMIFS('YEARLY DATA'!D:D,'YEARLY DATA'!B:B,'SUMMARRY YEAR TO DATE'!A54,'YEARLY DATA'!A:A,'SUMMARRY YEAR TO DATE'!$K$1)</f>
        <v>0</v>
      </c>
      <c r="L54" s="23">
        <f>SUMIFS('YEARLY DATA'!D:D,'YEARLY DATA'!B:B,'SUMMARRY YEAR TO DATE'!A54,'YEARLY DATA'!A:A,'SUMMARRY YEAR TO DATE'!$L$1)</f>
        <v>0</v>
      </c>
      <c r="M54" s="23">
        <f t="shared" si="0"/>
        <v>0</v>
      </c>
    </row>
    <row r="55" spans="1:13" x14ac:dyDescent="0.25">
      <c r="A55" s="15" t="s">
        <v>38</v>
      </c>
      <c r="B55" s="80">
        <f>SUM(B2:B54)</f>
        <v>27523106</v>
      </c>
      <c r="C55" s="80">
        <f t="shared" ref="C55:M55" si="2">SUM(C2:C54)</f>
        <v>36069118</v>
      </c>
      <c r="D55" s="80">
        <f t="shared" si="2"/>
        <v>42593993</v>
      </c>
      <c r="E55" s="80">
        <f t="shared" si="2"/>
        <v>36563364</v>
      </c>
      <c r="F55" s="80">
        <f t="shared" si="2"/>
        <v>25863053</v>
      </c>
      <c r="G55" s="80">
        <f t="shared" si="2"/>
        <v>26171428</v>
      </c>
      <c r="H55" s="80">
        <f t="shared" si="2"/>
        <v>29097261</v>
      </c>
      <c r="I55" s="80">
        <f t="shared" si="2"/>
        <v>16392348</v>
      </c>
      <c r="J55" s="80">
        <f t="shared" si="2"/>
        <v>4824509</v>
      </c>
      <c r="K55" s="80">
        <f t="shared" si="2"/>
        <v>0</v>
      </c>
      <c r="L55" s="80">
        <f t="shared" si="2"/>
        <v>0</v>
      </c>
      <c r="M55" s="80">
        <f t="shared" si="2"/>
        <v>245098180</v>
      </c>
    </row>
  </sheetData>
  <sortState ref="A2:A50">
    <sortCondition ref="A2:A50"/>
  </sortState>
  <conditionalFormatting sqref="A1:A1048576">
    <cfRule type="duplicateValues" dxfId="0" priority="1"/>
  </conditionalFormatting>
  <pageMargins left="0.25" right="0.25" top="0.75" bottom="0.75" header="0.3" footer="0.3"/>
  <pageSetup scale="6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63"/>
  <sheetViews>
    <sheetView topLeftCell="A22" workbookViewId="0">
      <selection activeCell="A27" sqref="A27:A38"/>
    </sheetView>
  </sheetViews>
  <sheetFormatPr defaultColWidth="9.140625" defaultRowHeight="15" x14ac:dyDescent="0.25"/>
  <cols>
    <col min="1" max="1" width="31" style="1" bestFit="1" customWidth="1"/>
    <col min="2" max="2" width="13.7109375" style="1" bestFit="1" customWidth="1"/>
    <col min="3" max="4" width="14.28515625" style="1" bestFit="1" customWidth="1"/>
    <col min="5" max="5" width="13.7109375" style="1" bestFit="1" customWidth="1"/>
    <col min="6" max="6" width="19.42578125" style="1" bestFit="1" customWidth="1"/>
    <col min="7" max="7" width="19" style="1" bestFit="1" customWidth="1"/>
    <col min="8" max="9" width="14.28515625" style="1" bestFit="1" customWidth="1"/>
    <col min="10" max="10" width="9.85546875" style="1" bestFit="1" customWidth="1"/>
    <col min="11" max="11" width="16.42578125" style="1" customWidth="1"/>
    <col min="12" max="12" width="16" style="1" customWidth="1"/>
    <col min="13" max="13" width="14.140625" style="1" bestFit="1" customWidth="1"/>
    <col min="14" max="14" width="13.7109375" style="1" bestFit="1" customWidth="1"/>
    <col min="15" max="16384" width="9.140625" style="1"/>
  </cols>
  <sheetData>
    <row r="1" spans="1:14" x14ac:dyDescent="0.25">
      <c r="B1" s="92" t="s">
        <v>186</v>
      </c>
    </row>
    <row r="2" spans="1:14" x14ac:dyDescent="0.25">
      <c r="A2" s="93" t="s">
        <v>6</v>
      </c>
      <c r="B2" s="93" t="s">
        <v>16</v>
      </c>
      <c r="C2" s="93" t="s">
        <v>10</v>
      </c>
      <c r="D2" s="93" t="s">
        <v>39</v>
      </c>
      <c r="F2" s="93" t="s">
        <v>7</v>
      </c>
      <c r="G2" s="93" t="s">
        <v>16</v>
      </c>
      <c r="H2" s="93" t="s">
        <v>10</v>
      </c>
      <c r="I2" s="93" t="s">
        <v>39</v>
      </c>
      <c r="K2" s="94" t="s">
        <v>4</v>
      </c>
      <c r="L2" s="94" t="s">
        <v>16</v>
      </c>
      <c r="M2" s="94" t="s">
        <v>10</v>
      </c>
      <c r="N2" s="94" t="s">
        <v>39</v>
      </c>
    </row>
    <row r="3" spans="1:14" x14ac:dyDescent="0.25">
      <c r="A3" s="13" t="s">
        <v>11</v>
      </c>
      <c r="B3" s="95">
        <f>SUMIFS('MONTHLY DATA'!F:F,'MONTHLY DATA'!I:I,'WEEKLY SALES'!A3,'MONTHLY DATA'!H:H,'WEEKLY SALES'!$B$2,'MONTHLY DATA'!B:B,'WEEKLY SALES'!$B$1)</f>
        <v>1396300</v>
      </c>
      <c r="C3" s="95">
        <f>SUMIFS('MONTHLY DATA'!F:F,'MONTHLY DATA'!I:I,'WEEKLY SALES'!A3,'MONTHLY DATA'!H:H,'WEEKLY SALES'!$C$2,'MONTHLY DATA'!B:B,'WEEKLY SALES'!$B$1)</f>
        <v>1500500</v>
      </c>
      <c r="D3" s="95">
        <f>C3+B3</f>
        <v>2896800</v>
      </c>
      <c r="F3" s="13" t="s">
        <v>12</v>
      </c>
      <c r="G3" s="95">
        <f>SUMIFS('MONTHLY DATA'!F:F,'MONTHLY DATA'!J:J,'WEEKLY SALES'!F3,'MONTHLY DATA'!H:H,'WEEKLY SALES'!$G$2,'MONTHLY DATA'!B:B,'WEEKLY SALES'!$B$1)</f>
        <v>1380000</v>
      </c>
      <c r="H3" s="95">
        <f>SUMIFS('MONTHLY DATA'!F:F,'MONTHLY DATA'!J:J,'WEEKLY SALES'!F3,'MONTHLY DATA'!H:H,'WEEKLY SALES'!$H$2,'MONTHLY DATA'!B:B,'WEEKLY SALES'!$B$1)</f>
        <v>1500500</v>
      </c>
      <c r="I3" s="95">
        <f>H3+G3</f>
        <v>2880500</v>
      </c>
      <c r="K3" s="13" t="s">
        <v>9</v>
      </c>
      <c r="L3" s="95">
        <f>SUMIFS('MONTHLY DATA'!F:F,'MONTHLY DATA'!G:G,'WEEKLY SALES'!K3,'MONTHLY DATA'!H:H,'WEEKLY SALES'!$L$2,'MONTHLY DATA'!B:B,'WEEKLY SALES'!$B$1)</f>
        <v>2748000</v>
      </c>
      <c r="M3" s="95">
        <f>SUMIFS('MONTHLY DATA'!F:F,'MONTHLY DATA'!G:G,'WEEKLY SALES'!K3,'MONTHLY DATA'!H:H,'WEEKLY SALES'!$M$2,'MONTHLY DATA'!B:B,'WEEKLY SALES'!$B$1)</f>
        <v>500000</v>
      </c>
      <c r="N3" s="95">
        <f>M3+L3</f>
        <v>3248000</v>
      </c>
    </row>
    <row r="4" spans="1:14" x14ac:dyDescent="0.25">
      <c r="A4" s="13" t="s">
        <v>15</v>
      </c>
      <c r="B4" s="95">
        <f>SUMIFS('MONTHLY DATA'!F:F,'MONTHLY DATA'!I:I,'WEEKLY SALES'!A4,'MONTHLY DATA'!H:H,'WEEKLY SALES'!$B$2,'MONTHLY DATA'!B:B,'WEEKLY SALES'!$B$1)</f>
        <v>0</v>
      </c>
      <c r="C4" s="95">
        <f>SUMIFS('MONTHLY DATA'!F:F,'MONTHLY DATA'!I:I,'WEEKLY SALES'!A4,'MONTHLY DATA'!H:H,'WEEKLY SALES'!$C$2,'MONTHLY DATA'!B:B,'WEEKLY SALES'!$B$1)</f>
        <v>0</v>
      </c>
      <c r="D4" s="95">
        <f t="shared" ref="D4:D11" si="0">C4+B4</f>
        <v>0</v>
      </c>
      <c r="F4" s="13" t="s">
        <v>18</v>
      </c>
      <c r="G4" s="95">
        <f>SUMIFS('MONTHLY DATA'!F:F,'MONTHLY DATA'!J:J,'WEEKLY SALES'!F4,'MONTHLY DATA'!H:H,'WEEKLY SALES'!$G$2,'MONTHLY DATA'!B:B,'WEEKLY SALES'!$B$1)</f>
        <v>0</v>
      </c>
      <c r="H4" s="95">
        <f>SUMIFS('MONTHLY DATA'!F:F,'MONTHLY DATA'!J:J,'WEEKLY SALES'!F4,'MONTHLY DATA'!H:H,'WEEKLY SALES'!$H$2,'MONTHLY DATA'!B:B,'WEEKLY SALES'!$B$1)</f>
        <v>0</v>
      </c>
      <c r="I4" s="95">
        <f t="shared" ref="I4:I14" si="1">H4+G4</f>
        <v>0</v>
      </c>
      <c r="K4" s="13" t="s">
        <v>61</v>
      </c>
      <c r="L4" s="95">
        <f>SUMIFS('MONTHLY DATA'!F:F,'MONTHLY DATA'!G:G,'WEEKLY SALES'!K4,'MONTHLY DATA'!H:H,'WEEKLY SALES'!$L$2,'MONTHLY DATA'!B:B,'WEEKLY SALES'!$B$1)</f>
        <v>0</v>
      </c>
      <c r="M4" s="95">
        <f>SUMIFS('MONTHLY DATA'!F:F,'MONTHLY DATA'!G:G,'WEEKLY SALES'!K4,'MONTHLY DATA'!H:H,'WEEKLY SALES'!$M$2,'MONTHLY DATA'!B:B,'WEEKLY SALES'!$B$1)</f>
        <v>0</v>
      </c>
      <c r="N4" s="95">
        <f t="shared" ref="N4:N9" si="2">M4+L4</f>
        <v>0</v>
      </c>
    </row>
    <row r="5" spans="1:14" x14ac:dyDescent="0.25">
      <c r="A5" s="13" t="s">
        <v>25</v>
      </c>
      <c r="B5" s="95">
        <f>SUMIFS('MONTHLY DATA'!F:F,'MONTHLY DATA'!I:I,'WEEKLY SALES'!A5,'MONTHLY DATA'!H:H,'WEEKLY SALES'!$B$2,'MONTHLY DATA'!B:B,'WEEKLY SALES'!$B$1)</f>
        <v>0</v>
      </c>
      <c r="C5" s="95">
        <f>SUMIFS('MONTHLY DATA'!F:F,'MONTHLY DATA'!I:I,'WEEKLY SALES'!A5,'MONTHLY DATA'!H:H,'WEEKLY SALES'!$C$2,'MONTHLY DATA'!B:B,'WEEKLY SALES'!$B$1)</f>
        <v>0</v>
      </c>
      <c r="D5" s="95">
        <f t="shared" si="0"/>
        <v>0</v>
      </c>
      <c r="F5" s="13" t="s">
        <v>19</v>
      </c>
      <c r="G5" s="95">
        <f>SUMIFS('MONTHLY DATA'!F:F,'MONTHLY DATA'!J:J,'WEEKLY SALES'!F5,'MONTHLY DATA'!H:H,'WEEKLY SALES'!$G$2,'MONTHLY DATA'!B:B,'WEEKLY SALES'!$B$1)</f>
        <v>1002709</v>
      </c>
      <c r="H5" s="95">
        <f>SUMIFS('MONTHLY DATA'!F:F,'MONTHLY DATA'!J:J,'WEEKLY SALES'!F5,'MONTHLY DATA'!H:H,'WEEKLY SALES'!$H$2,'MONTHLY DATA'!B:B,'WEEKLY SALES'!$B$1)</f>
        <v>0</v>
      </c>
      <c r="I5" s="95">
        <f t="shared" si="1"/>
        <v>1002709</v>
      </c>
      <c r="K5" s="13" t="s">
        <v>21</v>
      </c>
      <c r="L5" s="95">
        <f>SUMIFS('MONTHLY DATA'!F:F,'MONTHLY DATA'!G:G,'WEEKLY SALES'!K5,'MONTHLY DATA'!H:H,'WEEKLY SALES'!$L$2,'MONTHLY DATA'!B:B,'WEEKLY SALES'!$B$1)</f>
        <v>500800</v>
      </c>
      <c r="M5" s="95">
        <f>SUMIFS('MONTHLY DATA'!F:F,'MONTHLY DATA'!G:G,'WEEKLY SALES'!K5,'MONTHLY DATA'!H:H,'WEEKLY SALES'!$M$2,'MONTHLY DATA'!B:B,'WEEKLY SALES'!$B$1)</f>
        <v>365500</v>
      </c>
      <c r="N5" s="95">
        <f t="shared" si="2"/>
        <v>866300</v>
      </c>
    </row>
    <row r="6" spans="1:14" x14ac:dyDescent="0.25">
      <c r="A6" s="13" t="s">
        <v>17</v>
      </c>
      <c r="B6" s="95">
        <f>SUMIFS('MONTHLY DATA'!F:F,'MONTHLY DATA'!I:I,'WEEKLY SALES'!A6,'MONTHLY DATA'!H:H,'WEEKLY SALES'!$B$2,'MONTHLY DATA'!B:B,'WEEKLY SALES'!$B$1)</f>
        <v>0</v>
      </c>
      <c r="C6" s="95">
        <f>SUMIFS('MONTHLY DATA'!F:F,'MONTHLY DATA'!I:I,'WEEKLY SALES'!A6,'MONTHLY DATA'!H:H,'WEEKLY SALES'!$C$2,'MONTHLY DATA'!B:B,'WEEKLY SALES'!$B$1)</f>
        <v>0</v>
      </c>
      <c r="D6" s="95">
        <f t="shared" si="0"/>
        <v>0</v>
      </c>
      <c r="F6" s="13" t="s">
        <v>74</v>
      </c>
      <c r="G6" s="95">
        <f>SUMIFS('MONTHLY DATA'!F:F,'MONTHLY DATA'!J:J,'WEEKLY SALES'!F6,'MONTHLY DATA'!H:H,'WEEKLY SALES'!$G$2,'MONTHLY DATA'!B:B,'WEEKLY SALES'!$B$1)</f>
        <v>0</v>
      </c>
      <c r="H6" s="95">
        <f>SUMIFS('MONTHLY DATA'!F:F,'MONTHLY DATA'!J:J,'WEEKLY SALES'!F6,'MONTHLY DATA'!H:H,'WEEKLY SALES'!$H$2,'MONTHLY DATA'!B:B,'WEEKLY SALES'!$B$1)</f>
        <v>0</v>
      </c>
      <c r="I6" s="95">
        <f t="shared" si="1"/>
        <v>0</v>
      </c>
      <c r="K6" s="1" t="s">
        <v>65</v>
      </c>
      <c r="L6" s="95">
        <f>SUMIFS('MONTHLY DATA'!F:F,'MONTHLY DATA'!G:G,'WEEKLY SALES'!K6,'MONTHLY DATA'!H:H,'WEEKLY SALES'!$L$2,'MONTHLY DATA'!B:B,'WEEKLY SALES'!$B$1)</f>
        <v>0</v>
      </c>
      <c r="M6" s="95">
        <f>SUMIFS('MONTHLY DATA'!F:F,'MONTHLY DATA'!G:G,'WEEKLY SALES'!K6,'MONTHLY DATA'!H:H,'WEEKLY SALES'!$M$2,'MONTHLY DATA'!B:B,'WEEKLY SALES'!$B$1)</f>
        <v>0</v>
      </c>
      <c r="N6" s="95">
        <f t="shared" si="2"/>
        <v>0</v>
      </c>
    </row>
    <row r="7" spans="1:14" x14ac:dyDescent="0.25">
      <c r="A7" s="13" t="s">
        <v>56</v>
      </c>
      <c r="B7" s="95">
        <f>SUMIFS('MONTHLY DATA'!F:F,'MONTHLY DATA'!I:I,'WEEKLY SALES'!A7,'MONTHLY DATA'!H:H,'WEEKLY SALES'!$B$2,'MONTHLY DATA'!B:B,'WEEKLY SALES'!$B$1)</f>
        <v>0</v>
      </c>
      <c r="C7" s="95">
        <f>SUMIFS('MONTHLY DATA'!F:F,'MONTHLY DATA'!I:I,'WEEKLY SALES'!A7,'MONTHLY DATA'!H:H,'WEEKLY SALES'!$C$2,'MONTHLY DATA'!B:B,'WEEKLY SALES'!$B$1)</f>
        <v>0</v>
      </c>
      <c r="D7" s="95">
        <f t="shared" si="0"/>
        <v>0</v>
      </c>
      <c r="F7" s="13" t="s">
        <v>99</v>
      </c>
      <c r="G7" s="95">
        <f>SUMIFS('MONTHLY DATA'!F:F,'MONTHLY DATA'!J:J,'WEEKLY SALES'!F7,'MONTHLY DATA'!H:H,'WEEKLY SALES'!$G$2,'MONTHLY DATA'!B:B,'WEEKLY SALES'!$B$1)</f>
        <v>0</v>
      </c>
      <c r="H7" s="95">
        <f>SUMIFS('MONTHLY DATA'!F:F,'MONTHLY DATA'!J:J,'WEEKLY SALES'!F7,'MONTHLY DATA'!H:H,'WEEKLY SALES'!$H$2,'MONTHLY DATA'!B:B,'WEEKLY SALES'!$B$1)</f>
        <v>0</v>
      </c>
      <c r="I7" s="95">
        <f t="shared" si="1"/>
        <v>0</v>
      </c>
      <c r="K7" s="1" t="s">
        <v>451</v>
      </c>
      <c r="L7" s="95">
        <f>SUMIFS('MONTHLY DATA'!F:F,'MONTHLY DATA'!G:G,'WEEKLY SALES'!K7,'MONTHLY DATA'!H:H,'WEEKLY SALES'!$L$2,'MONTHLY DATA'!B:B,'WEEKLY SALES'!$B$1)</f>
        <v>75209</v>
      </c>
      <c r="M7" s="95">
        <f>SUMIFS('MONTHLY DATA'!F:F,'MONTHLY DATA'!G:G,'WEEKLY SALES'!K7,'MONTHLY DATA'!H:H,'WEEKLY SALES'!$M$2,'MONTHLY DATA'!B:B,'WEEKLY SALES'!$B$1)</f>
        <v>0</v>
      </c>
      <c r="N7" s="95">
        <f t="shared" ref="N7:N8" si="3">M7+L7</f>
        <v>75209</v>
      </c>
    </row>
    <row r="8" spans="1:14" x14ac:dyDescent="0.25">
      <c r="A8" s="13" t="s">
        <v>26</v>
      </c>
      <c r="B8" s="95">
        <f>SUMIFS('MONTHLY DATA'!F:F,'MONTHLY DATA'!I:I,'WEEKLY SALES'!A8,'MONTHLY DATA'!H:H,'WEEKLY SALES'!$B$2,'MONTHLY DATA'!B:B,'WEEKLY SALES'!$B$1)</f>
        <v>0</v>
      </c>
      <c r="C8" s="95">
        <f>SUMIFS('MONTHLY DATA'!F:F,'MONTHLY DATA'!I:I,'WEEKLY SALES'!A8,'MONTHLY DATA'!H:H,'WEEKLY SALES'!$C$2,'MONTHLY DATA'!B:B,'WEEKLY SALES'!$B$1)</f>
        <v>0</v>
      </c>
      <c r="D8" s="95">
        <f t="shared" si="0"/>
        <v>0</v>
      </c>
      <c r="F8" s="13" t="s">
        <v>33</v>
      </c>
      <c r="G8" s="95">
        <f>SUMIFS('MONTHLY DATA'!F:F,'MONTHLY DATA'!J:J,'WEEKLY SALES'!F8,'MONTHLY DATA'!H:H,'WEEKLY SALES'!$G$2,'MONTHLY DATA'!B:B,'WEEKLY SALES'!$B$1)</f>
        <v>0</v>
      </c>
      <c r="H8" s="95">
        <f>SUMIFS('MONTHLY DATA'!F:F,'MONTHLY DATA'!J:J,'WEEKLY SALES'!F8,'MONTHLY DATA'!H:H,'WEEKLY SALES'!$H$2,'MONTHLY DATA'!B:B,'WEEKLY SALES'!$B$1)</f>
        <v>0</v>
      </c>
      <c r="I8" s="95">
        <f t="shared" si="1"/>
        <v>0</v>
      </c>
      <c r="K8" s="1" t="s">
        <v>679</v>
      </c>
      <c r="L8" s="95">
        <f>SUMIFS('MONTHLY DATA'!F:F,'MONTHLY DATA'!G:G,'WEEKLY SALES'!K8,'MONTHLY DATA'!H:H,'WEEKLY SALES'!$L$2,'MONTHLY DATA'!B:B,'WEEKLY SALES'!$B$1)</f>
        <v>0</v>
      </c>
      <c r="M8" s="95">
        <f>SUMIFS('MONTHLY DATA'!F:F,'MONTHLY DATA'!G:G,'WEEKLY SALES'!K8,'MONTHLY DATA'!H:H,'WEEKLY SALES'!$M$2,'MONTHLY DATA'!B:B,'WEEKLY SALES'!$B$1)</f>
        <v>0</v>
      </c>
      <c r="N8" s="95">
        <f t="shared" si="3"/>
        <v>0</v>
      </c>
    </row>
    <row r="9" spans="1:14" x14ac:dyDescent="0.25">
      <c r="A9" s="13" t="s">
        <v>27</v>
      </c>
      <c r="B9" s="95">
        <f>SUMIFS('MONTHLY DATA'!F:F,'MONTHLY DATA'!I:I,'WEEKLY SALES'!A9,'MONTHLY DATA'!H:H,'WEEKLY SALES'!$B$2,'MONTHLY DATA'!B:B,'WEEKLY SALES'!$B$1)</f>
        <v>1380000</v>
      </c>
      <c r="C9" s="95">
        <f>SUMIFS('MONTHLY DATA'!F:F,'MONTHLY DATA'!I:I,'WEEKLY SALES'!A9,'MONTHLY DATA'!H:H,'WEEKLY SALES'!$C$2,'MONTHLY DATA'!B:B,'WEEKLY SALES'!$B$1)</f>
        <v>0</v>
      </c>
      <c r="D9" s="95">
        <f t="shared" si="0"/>
        <v>1380000</v>
      </c>
      <c r="F9" s="13" t="s">
        <v>81</v>
      </c>
      <c r="G9" s="95">
        <f>SUMIFS('MONTHLY DATA'!F:F,'MONTHLY DATA'!J:J,'WEEKLY SALES'!F9,'MONTHLY DATA'!H:H,'WEEKLY SALES'!$G$2,'MONTHLY DATA'!B:B,'WEEKLY SALES'!$B$1)</f>
        <v>941300</v>
      </c>
      <c r="H9" s="95">
        <f>SUMIFS('MONTHLY DATA'!F:F,'MONTHLY DATA'!J:J,'WEEKLY SALES'!F9,'MONTHLY DATA'!H:H,'WEEKLY SALES'!$H$2,'MONTHLY DATA'!B:B,'WEEKLY SALES'!$B$1)</f>
        <v>0</v>
      </c>
      <c r="I9" s="95">
        <f t="shared" si="1"/>
        <v>941300</v>
      </c>
      <c r="K9" s="13" t="s">
        <v>13</v>
      </c>
      <c r="L9" s="95">
        <f>SUMIFS('MONTHLY DATA'!F:F,'MONTHLY DATA'!G:G,'WEEKLY SALES'!K9,'MONTHLY DATA'!H:H,'WEEKLY SALES'!$L$2,'MONTHLY DATA'!B:B,'WEEKLY SALES'!$B$1)</f>
        <v>0</v>
      </c>
      <c r="M9" s="95">
        <f>SUMIFS('MONTHLY DATA'!F:F,'MONTHLY DATA'!G:G,'WEEKLY SALES'!K9,'MONTHLY DATA'!H:H,'WEEKLY SALES'!$M$2,'MONTHLY DATA'!B:B,'WEEKLY SALES'!$B$1)</f>
        <v>635000</v>
      </c>
      <c r="N9" s="95">
        <f t="shared" si="2"/>
        <v>635000</v>
      </c>
    </row>
    <row r="10" spans="1:14" x14ac:dyDescent="0.25">
      <c r="A10" s="13" t="s">
        <v>135</v>
      </c>
      <c r="B10" s="95">
        <f>SUMIFS('MONTHLY DATA'!F:F,'MONTHLY DATA'!I:I,'WEEKLY SALES'!A10,'MONTHLY DATA'!H:H,'WEEKLY SALES'!$B$2,'MONTHLY DATA'!B:B,'WEEKLY SALES'!$B$1)</f>
        <v>0</v>
      </c>
      <c r="C10" s="95">
        <f>SUMIFS('MONTHLY DATA'!F:F,'MONTHLY DATA'!I:I,'WEEKLY SALES'!A10,'MONTHLY DATA'!H:H,'WEEKLY SALES'!$C$2,'MONTHLY DATA'!B:B,'WEEKLY SALES'!$B$1)</f>
        <v>0</v>
      </c>
      <c r="D10" s="95">
        <f t="shared" si="0"/>
        <v>0</v>
      </c>
      <c r="F10" s="13" t="s">
        <v>148</v>
      </c>
      <c r="G10" s="95">
        <f>SUMIFS('MONTHLY DATA'!F:F,'MONTHLY DATA'!J:J,'WEEKLY SALES'!F10,'MONTHLY DATA'!H:H,'WEEKLY SALES'!$G$2,'MONTHLY DATA'!B:B,'WEEKLY SALES'!$B$1)</f>
        <v>0</v>
      </c>
      <c r="H10" s="95">
        <f>SUMIFS('MONTHLY DATA'!F:F,'MONTHLY DATA'!J:J,'WEEKLY SALES'!F10,'MONTHLY DATA'!H:H,'WEEKLY SALES'!$H$2,'MONTHLY DATA'!B:B,'WEEKLY SALES'!$B$1)</f>
        <v>0</v>
      </c>
      <c r="I10" s="95">
        <f t="shared" si="1"/>
        <v>0</v>
      </c>
      <c r="K10" s="93" t="s">
        <v>38</v>
      </c>
      <c r="L10" s="96">
        <f>SUM(L3:L9)</f>
        <v>3324009</v>
      </c>
      <c r="M10" s="96">
        <f>SUM(M3:M9)</f>
        <v>1500500</v>
      </c>
      <c r="N10" s="96">
        <f>SUM(N3:N9)</f>
        <v>4824509</v>
      </c>
    </row>
    <row r="11" spans="1:14" x14ac:dyDescent="0.25">
      <c r="A11" s="13" t="s">
        <v>89</v>
      </c>
      <c r="B11" s="95">
        <f>SUMIFS('MONTHLY DATA'!F:F,'MONTHLY DATA'!I:I,'WEEKLY SALES'!A11,'MONTHLY DATA'!H:H,'WEEKLY SALES'!$B$2,'MONTHLY DATA'!B:B,'WEEKLY SALES'!$B$1)</f>
        <v>0</v>
      </c>
      <c r="C11" s="95">
        <f>SUMIFS('MONTHLY DATA'!F:F,'MONTHLY DATA'!I:I,'WEEKLY SALES'!A11,'MONTHLY DATA'!H:H,'WEEKLY SALES'!$C$2,'MONTHLY DATA'!B:B,'WEEKLY SALES'!$B$1)</f>
        <v>0</v>
      </c>
      <c r="D11" s="95">
        <f t="shared" si="0"/>
        <v>0</v>
      </c>
      <c r="F11" s="13" t="s">
        <v>126</v>
      </c>
      <c r="G11" s="95">
        <f>SUMIFS('MONTHLY DATA'!F:F,'MONTHLY DATA'!J:J,'WEEKLY SALES'!F11,'MONTHLY DATA'!H:H,'WEEKLY SALES'!$G$2,'MONTHLY DATA'!B:B,'WEEKLY SALES'!$B$1)</f>
        <v>0</v>
      </c>
      <c r="H11" s="95">
        <f>SUMIFS('MONTHLY DATA'!F:F,'MONTHLY DATA'!J:J,'WEEKLY SALES'!F11,'MONTHLY DATA'!H:H,'WEEKLY SALES'!$H$2,'MONTHLY DATA'!B:B,'WEEKLY SALES'!$B$1)</f>
        <v>0</v>
      </c>
      <c r="I11" s="95">
        <f t="shared" si="1"/>
        <v>0</v>
      </c>
    </row>
    <row r="12" spans="1:14" x14ac:dyDescent="0.25">
      <c r="A12" s="13" t="s">
        <v>820</v>
      </c>
      <c r="B12" s="95">
        <f>SUMIFS('MONTHLY DATA'!F:F,'MONTHLY DATA'!I:I,'WEEKLY SALES'!A12,'MONTHLY DATA'!H:H,'WEEKLY SALES'!$B$2,'MONTHLY DATA'!B:B,'WEEKLY SALES'!$B$1)</f>
        <v>37709</v>
      </c>
      <c r="C12" s="95">
        <f>SUMIFS('MONTHLY DATA'!F:F,'MONTHLY DATA'!I:I,'WEEKLY SALES'!A12,'MONTHLY DATA'!H:H,'WEEKLY SALES'!$C$2,'MONTHLY DATA'!B:B,'WEEKLY SALES'!$B$1)</f>
        <v>0</v>
      </c>
      <c r="D12" s="95">
        <f t="shared" ref="D12:D14" si="4">C12+B12</f>
        <v>37709</v>
      </c>
      <c r="F12" s="13"/>
      <c r="G12" s="95"/>
      <c r="H12" s="95"/>
      <c r="I12" s="95"/>
    </row>
    <row r="13" spans="1:14" x14ac:dyDescent="0.25">
      <c r="A13" s="13" t="s">
        <v>24</v>
      </c>
      <c r="B13" s="95">
        <f>SUMIFS('MONTHLY DATA'!F:F,'MONTHLY DATA'!I:I,'WEEKLY SALES'!A13,'MONTHLY DATA'!H:H,'WEEKLY SALES'!$B$2,'MONTHLY DATA'!B:B,'WEEKLY SALES'!$B$1)</f>
        <v>510000</v>
      </c>
      <c r="C13" s="95">
        <f>SUMIFS('MONTHLY DATA'!F:F,'MONTHLY DATA'!I:I,'WEEKLY SALES'!A13,'MONTHLY DATA'!H:H,'WEEKLY SALES'!$C$2,'MONTHLY DATA'!B:B,'WEEKLY SALES'!$B$1)</f>
        <v>0</v>
      </c>
      <c r="D13" s="95">
        <f t="shared" si="4"/>
        <v>510000</v>
      </c>
      <c r="F13" s="13" t="s">
        <v>132</v>
      </c>
      <c r="G13" s="95">
        <f>SUMIFS('MONTHLY DATA'!F:F,'MONTHLY DATA'!J:J,'WEEKLY SALES'!F13,'MONTHLY DATA'!H:H,'WEEKLY SALES'!$G$2,'MONTHLY DATA'!B:B,'WEEKLY SALES'!$B$1)</f>
        <v>0</v>
      </c>
      <c r="H13" s="95">
        <f>SUMIFS('MONTHLY DATA'!F:F,'MONTHLY DATA'!J:J,'WEEKLY SALES'!F13,'MONTHLY DATA'!H:H,'WEEKLY SALES'!$H$2,'MONTHLY DATA'!B:B,'WEEKLY SALES'!$B$1)</f>
        <v>0</v>
      </c>
      <c r="I13" s="95">
        <f t="shared" si="1"/>
        <v>0</v>
      </c>
    </row>
    <row r="14" spans="1:14" x14ac:dyDescent="0.25">
      <c r="A14" s="13" t="s">
        <v>101</v>
      </c>
      <c r="B14" s="95">
        <f>SUMIFS('MONTHLY DATA'!F:F,'MONTHLY DATA'!I:I,'WEEKLY SALES'!A14,'MONTHLY DATA'!H:H,'WEEKLY SALES'!$B$2,'MONTHLY DATA'!B:B,'WEEKLY SALES'!$B$1)</f>
        <v>0</v>
      </c>
      <c r="C14" s="95">
        <f>SUMIFS('MONTHLY DATA'!F:F,'MONTHLY DATA'!I:I,'WEEKLY SALES'!A14,'MONTHLY DATA'!H:H,'WEEKLY SALES'!$C$2,'MONTHLY DATA'!B:B,'WEEKLY SALES'!$B$1)</f>
        <v>0</v>
      </c>
      <c r="D14" s="95">
        <f t="shared" si="4"/>
        <v>0</v>
      </c>
      <c r="F14" s="13" t="s">
        <v>136</v>
      </c>
      <c r="G14" s="95">
        <f>SUMIFS('MONTHLY DATA'!F:F,'MONTHLY DATA'!J:J,'WEEKLY SALES'!F14,'MONTHLY DATA'!H:H,'WEEKLY SALES'!$G$2,'MONTHLY DATA'!B:B,'WEEKLY SALES'!$B$1)</f>
        <v>0</v>
      </c>
      <c r="H14" s="95">
        <f>SUMIFS('MONTHLY DATA'!F:F,'MONTHLY DATA'!J:J,'WEEKLY SALES'!F14,'MONTHLY DATA'!H:H,'WEEKLY SALES'!$H$2,'MONTHLY DATA'!B:B,'WEEKLY SALES'!$B$1)</f>
        <v>0</v>
      </c>
      <c r="I14" s="95">
        <f t="shared" si="1"/>
        <v>0</v>
      </c>
    </row>
    <row r="15" spans="1:14" x14ac:dyDescent="0.25">
      <c r="A15" s="13" t="s">
        <v>187</v>
      </c>
      <c r="B15" s="95">
        <f>SUMIFS('MONTHLY DATA'!F:F,'MONTHLY DATA'!I:I,'WEEKLY SALES'!A15,'MONTHLY DATA'!H:H,'WEEKLY SALES'!$B$2,'MONTHLY DATA'!B:B,'WEEKLY SALES'!$B$1)</f>
        <v>0</v>
      </c>
      <c r="C15" s="95">
        <f>SUMIFS('MONTHLY DATA'!F:F,'MONTHLY DATA'!I:I,'WEEKLY SALES'!A15,'MONTHLY DATA'!H:H,'WEEKLY SALES'!$C$2,'MONTHLY DATA'!B:B,'WEEKLY SALES'!$B$1)</f>
        <v>0</v>
      </c>
      <c r="D15" s="95">
        <f t="shared" ref="D15" si="5">C15+B15</f>
        <v>0</v>
      </c>
      <c r="F15" s="5" t="s">
        <v>182</v>
      </c>
      <c r="G15" s="95">
        <f>SUMIFS('MONTHLY DATA'!F:F,'MONTHLY DATA'!J:J,'WEEKLY SALES'!F15,'MONTHLY DATA'!H:H,'WEEKLY SALES'!$G$2,'MONTHLY DATA'!B:B,'WEEKLY SALES'!$B$1)</f>
        <v>0</v>
      </c>
      <c r="H15" s="95">
        <f>SUMIFS('MONTHLY DATA'!F:F,'MONTHLY DATA'!J:J,'WEEKLY SALES'!F15,'MONTHLY DATA'!H:H,'WEEKLY SALES'!$H$2,'MONTHLY DATA'!B:B,'WEEKLY SALES'!$B$1)</f>
        <v>0</v>
      </c>
      <c r="I15" s="95">
        <f t="shared" ref="I15:I17" si="6">H15+G15</f>
        <v>0</v>
      </c>
    </row>
    <row r="16" spans="1:14" x14ac:dyDescent="0.25">
      <c r="A16" s="93" t="s">
        <v>38</v>
      </c>
      <c r="B16" s="96">
        <f>SUM(B3:B15)</f>
        <v>3324009</v>
      </c>
      <c r="C16" s="96">
        <f>SUM(C3:C15)</f>
        <v>1500500</v>
      </c>
      <c r="D16" s="96">
        <f>SUM(D3:D15)</f>
        <v>4824509</v>
      </c>
      <c r="F16" s="1" t="s">
        <v>57</v>
      </c>
      <c r="G16" s="95">
        <f>SUMIFS('MONTHLY DATA'!F:F,'MONTHLY DATA'!J:J,'WEEKLY SALES'!F16,'MONTHLY DATA'!H:H,'WEEKLY SALES'!$G$2,'MONTHLY DATA'!B:B,'WEEKLY SALES'!$B$1)</f>
        <v>0</v>
      </c>
      <c r="H16" s="95">
        <f>SUMIFS('MONTHLY DATA'!F:F,'MONTHLY DATA'!J:J,'WEEKLY SALES'!F16,'MONTHLY DATA'!H:H,'WEEKLY SALES'!$H$2,'MONTHLY DATA'!B:B,'WEEKLY SALES'!$B$1)</f>
        <v>0</v>
      </c>
      <c r="I16" s="95">
        <f t="shared" si="6"/>
        <v>0</v>
      </c>
    </row>
    <row r="17" spans="1:12" x14ac:dyDescent="0.25">
      <c r="F17" s="13" t="s">
        <v>185</v>
      </c>
      <c r="G17" s="95">
        <f>SUMIFS('MONTHLY DATA'!F:F,'MONTHLY DATA'!J:J,'WEEKLY SALES'!F17,'MONTHLY DATA'!H:H,'WEEKLY SALES'!$G$2,'MONTHLY DATA'!B:B,'WEEKLY SALES'!$B$1)</f>
        <v>0</v>
      </c>
      <c r="H17" s="95">
        <f>SUMIFS('MONTHLY DATA'!F:F,'MONTHLY DATA'!J:J,'WEEKLY SALES'!F17,'MONTHLY DATA'!H:H,'WEEKLY SALES'!$H$2,'MONTHLY DATA'!B:B,'WEEKLY SALES'!$B$1)</f>
        <v>0</v>
      </c>
      <c r="I17" s="95">
        <f t="shared" si="6"/>
        <v>0</v>
      </c>
    </row>
    <row r="18" spans="1:12" x14ac:dyDescent="0.25">
      <c r="F18" s="93" t="s">
        <v>38</v>
      </c>
      <c r="G18" s="96">
        <f>SUM(G3:G17)</f>
        <v>3324009</v>
      </c>
      <c r="H18" s="96">
        <f>SUM(H3:H17)</f>
        <v>1500500</v>
      </c>
      <c r="I18" s="96">
        <f>SUM(I3:I17)</f>
        <v>4824509</v>
      </c>
    </row>
    <row r="19" spans="1:12" x14ac:dyDescent="0.25">
      <c r="F19" s="97"/>
      <c r="G19" s="98"/>
      <c r="H19" s="98"/>
      <c r="I19" s="98"/>
    </row>
    <row r="20" spans="1:12" x14ac:dyDescent="0.25">
      <c r="F20" s="97"/>
      <c r="G20" s="98"/>
      <c r="H20" s="98"/>
      <c r="I20" s="98"/>
      <c r="K20" s="36">
        <f>G21/I21</f>
        <v>0.36571428571428571</v>
      </c>
    </row>
    <row r="21" spans="1:12" x14ac:dyDescent="0.25">
      <c r="F21" s="87" t="s">
        <v>53</v>
      </c>
      <c r="G21" s="13">
        <f>H39</f>
        <v>16</v>
      </c>
      <c r="H21" s="87" t="s">
        <v>40</v>
      </c>
      <c r="I21" s="99">
        <f>'MONTH TO DATE '!D23/4</f>
        <v>43.75</v>
      </c>
      <c r="J21" s="87" t="s">
        <v>76</v>
      </c>
      <c r="K21" s="36">
        <f>G21/I21</f>
        <v>0.36571428571428571</v>
      </c>
    </row>
    <row r="22" spans="1:12" x14ac:dyDescent="0.25">
      <c r="F22" s="4"/>
    </row>
    <row r="23" spans="1:12" x14ac:dyDescent="0.25">
      <c r="A23" s="93" t="s">
        <v>84</v>
      </c>
      <c r="B23" s="100">
        <f>((G39)*((COUNTIF(D27:D38,"&gt;0"))/COUNTA(A27:A38)))</f>
        <v>0.15244108298611111</v>
      </c>
    </row>
    <row r="25" spans="1:12" x14ac:dyDescent="0.25">
      <c r="A25" s="113" t="s">
        <v>193</v>
      </c>
      <c r="B25" s="114"/>
      <c r="C25" s="114"/>
      <c r="D25" s="114"/>
      <c r="E25" s="114"/>
      <c r="F25" s="114"/>
      <c r="G25" s="114"/>
      <c r="H25" s="114"/>
      <c r="I25" s="115"/>
      <c r="K25" s="20"/>
    </row>
    <row r="26" spans="1:12" ht="30" x14ac:dyDescent="0.25">
      <c r="A26" s="94" t="s">
        <v>37</v>
      </c>
      <c r="B26" s="94" t="s">
        <v>16</v>
      </c>
      <c r="C26" s="94" t="s">
        <v>10</v>
      </c>
      <c r="D26" s="94" t="s">
        <v>39</v>
      </c>
      <c r="E26" s="94" t="s">
        <v>111</v>
      </c>
      <c r="F26" s="94" t="s">
        <v>40</v>
      </c>
      <c r="G26" s="94" t="s">
        <v>41</v>
      </c>
      <c r="H26" s="104" t="s">
        <v>115</v>
      </c>
      <c r="I26" s="104" t="s">
        <v>116</v>
      </c>
      <c r="K26" s="20"/>
    </row>
    <row r="27" spans="1:12" x14ac:dyDescent="0.25">
      <c r="A27" s="141" t="s">
        <v>73</v>
      </c>
      <c r="B27" s="95">
        <f>SUMIFS('MONTHLY DATA'!F:F,'MONTHLY DATA'!C:C,'WEEKLY SALES'!A27,'MONTHLY DATA'!H:H,'WEEKLY SALES'!$B$26,'MONTHLY DATA'!B:B,'WEEKLY SALES'!$B$1)</f>
        <v>1890000</v>
      </c>
      <c r="C27" s="95">
        <f>SUMIFS('MONTHLY DATA'!F:F,'MONTHLY DATA'!C:C,'WEEKLY SALES'!A27,'MONTHLY DATA'!H:H,'WEEKLY SALES'!$C$26,'MONTHLY DATA'!B:B,'WEEKLY SALES'!$B$1)</f>
        <v>0</v>
      </c>
      <c r="D27" s="95">
        <f>B27+C27</f>
        <v>1890000</v>
      </c>
      <c r="E27" s="101">
        <f>COUNTIFS('MONTHLY DATA'!C:C,'WEEKLY SALES'!A27,'MONTHLY DATA'!B:B,'WEEKLY SALES'!$B$1)</f>
        <v>2</v>
      </c>
      <c r="F27" s="102">
        <f>'DAILY SALES '!G26*6</f>
        <v>499998</v>
      </c>
      <c r="G27" s="100">
        <f t="shared" ref="G27:G39" si="7">D27/F27</f>
        <v>3.7800151200604803</v>
      </c>
      <c r="H27" s="101">
        <f>COUNTIFS('VALUATIONS '!E:E,'WEEKLY SALES'!A27,'VALUATIONS '!F:F,'WEEKLY SALES'!$B$1)</f>
        <v>1</v>
      </c>
      <c r="I27" s="14">
        <f>SUMIFS('VALUATIONS '!I:I,'VALUATIONS '!E:E,'WEEKLY SALES'!A27,'VALUATIONS '!F:F,'WEEKLY SALES'!$B$1)</f>
        <v>900000</v>
      </c>
      <c r="K27" s="20"/>
      <c r="L27" s="20"/>
    </row>
    <row r="28" spans="1:12" x14ac:dyDescent="0.25">
      <c r="A28" s="5" t="s">
        <v>553</v>
      </c>
      <c r="B28" s="95">
        <f>SUMIFS('MONTHLY DATA'!F:F,'MONTHLY DATA'!C:C,'WEEKLY SALES'!A28,'MONTHLY DATA'!H:H,'WEEKLY SALES'!$B$26,'MONTHLY DATA'!B:B,'WEEKLY SALES'!$B$1)</f>
        <v>293000</v>
      </c>
      <c r="C28" s="95">
        <f>SUMIFS('MONTHLY DATA'!F:F,'MONTHLY DATA'!C:C,'WEEKLY SALES'!A28,'MONTHLY DATA'!H:H,'WEEKLY SALES'!$C$26,'MONTHLY DATA'!B:B,'WEEKLY SALES'!$B$1)</f>
        <v>0</v>
      </c>
      <c r="D28" s="95">
        <f t="shared" ref="D28" si="8">B28+C28</f>
        <v>293000</v>
      </c>
      <c r="E28" s="101">
        <f>COUNTIFS('MONTHLY DATA'!C:C,'WEEKLY SALES'!A28,'MONTHLY DATA'!B:B,'WEEKLY SALES'!$B$1)</f>
        <v>2</v>
      </c>
      <c r="F28" s="102">
        <f>'DAILY SALES '!G27*6</f>
        <v>625002</v>
      </c>
      <c r="G28" s="100">
        <f t="shared" si="7"/>
        <v>0.46879849984480049</v>
      </c>
      <c r="H28" s="101">
        <f>COUNTIFS('VALUATIONS '!E:E,'WEEKLY SALES'!A28,'VALUATIONS '!F:F,'WEEKLY SALES'!$B$1)</f>
        <v>0</v>
      </c>
      <c r="I28" s="14">
        <f>SUMIFS('VALUATIONS '!I:I,'VALUATIONS '!E:E,'WEEKLY SALES'!A28,'VALUATIONS '!F:F,'WEEKLY SALES'!$B$1)</f>
        <v>0</v>
      </c>
      <c r="K28" s="20"/>
      <c r="L28" s="20"/>
    </row>
    <row r="29" spans="1:12" x14ac:dyDescent="0.25">
      <c r="A29" s="5" t="s">
        <v>554</v>
      </c>
      <c r="B29" s="95">
        <f>SUMIFS('MONTHLY DATA'!F:F,'MONTHLY DATA'!C:C,'WEEKLY SALES'!A29,'MONTHLY DATA'!H:H,'WEEKLY SALES'!$B$26,'MONTHLY DATA'!B:B,'WEEKLY SALES'!$B$1)</f>
        <v>302500</v>
      </c>
      <c r="C29" s="95">
        <f>SUMIFS('MONTHLY DATA'!F:F,'MONTHLY DATA'!C:C,'WEEKLY SALES'!A29,'MONTHLY DATA'!H:H,'WEEKLY SALES'!$C$26,'MONTHLY DATA'!B:B,'WEEKLY SALES'!$B$1)</f>
        <v>0</v>
      </c>
      <c r="D29" s="95">
        <f t="shared" ref="D29:D34" si="9">B29+C29</f>
        <v>302500</v>
      </c>
      <c r="E29" s="101">
        <f>COUNTIFS('MONTHLY DATA'!C:C,'WEEKLY SALES'!A29,'MONTHLY DATA'!B:B,'WEEKLY SALES'!$B$1)</f>
        <v>2</v>
      </c>
      <c r="F29" s="102">
        <f>'DAILY SALES '!G28*6</f>
        <v>499998</v>
      </c>
      <c r="G29" s="100">
        <f t="shared" si="7"/>
        <v>0.60500242000968008</v>
      </c>
      <c r="H29" s="101">
        <f>COUNTIFS('VALUATIONS '!E:E,'WEEKLY SALES'!A29,'VALUATIONS '!F:F,'WEEKLY SALES'!$B$1)</f>
        <v>1</v>
      </c>
      <c r="I29" s="14">
        <f>SUMIFS('VALUATIONS '!I:I,'VALUATIONS '!E:E,'WEEKLY SALES'!A29,'VALUATIONS '!F:F,'WEEKLY SALES'!$B$1)</f>
        <v>300000</v>
      </c>
      <c r="K29" s="20"/>
      <c r="L29" s="20"/>
    </row>
    <row r="30" spans="1:12" x14ac:dyDescent="0.25">
      <c r="A30" s="1" t="s">
        <v>14</v>
      </c>
      <c r="B30" s="95">
        <f>SUMIFS('MONTHLY DATA'!F:F,'MONTHLY DATA'!C:C,'WEEKLY SALES'!A30,'MONTHLY DATA'!H:H,'WEEKLY SALES'!$B$26,'MONTHLY DATA'!B:B,'WEEKLY SALES'!$B$1)</f>
        <v>0</v>
      </c>
      <c r="C30" s="95">
        <f>SUMIFS('MONTHLY DATA'!F:F,'MONTHLY DATA'!C:C,'WEEKLY SALES'!A30,'MONTHLY DATA'!H:H,'WEEKLY SALES'!$C$26,'MONTHLY DATA'!B:B,'WEEKLY SALES'!$B$1)</f>
        <v>435000</v>
      </c>
      <c r="D30" s="95">
        <f t="shared" si="9"/>
        <v>435000</v>
      </c>
      <c r="E30" s="101">
        <f>COUNTIFS('MONTHLY DATA'!C:C,'WEEKLY SALES'!A30,'MONTHLY DATA'!B:B,'WEEKLY SALES'!$B$1)</f>
        <v>3</v>
      </c>
      <c r="F30" s="102">
        <f>'DAILY SALES '!G29*6</f>
        <v>625002</v>
      </c>
      <c r="G30" s="100">
        <f t="shared" si="7"/>
        <v>0.69599777280712705</v>
      </c>
      <c r="H30" s="101">
        <f>COUNTIFS('VALUATIONS '!E:E,'WEEKLY SALES'!A30,'VALUATIONS '!F:F,'WEEKLY SALES'!$B$1)</f>
        <v>2</v>
      </c>
      <c r="I30" s="14">
        <f>SUMIFS('VALUATIONS '!I:I,'VALUATIONS '!E:E,'WEEKLY SALES'!A30,'VALUATIONS '!F:F,'WEEKLY SALES'!$B$1)</f>
        <v>345000</v>
      </c>
      <c r="K30" s="20"/>
      <c r="L30" s="20"/>
    </row>
    <row r="31" spans="1:12" x14ac:dyDescent="0.25">
      <c r="A31" s="5" t="s">
        <v>129</v>
      </c>
      <c r="B31" s="95">
        <f>SUMIFS('MONTHLY DATA'!F:F,'MONTHLY DATA'!C:C,'WEEKLY SALES'!A31,'MONTHLY DATA'!H:H,'WEEKLY SALES'!$B$26,'MONTHLY DATA'!B:B,'WEEKLY SALES'!$B$1)</f>
        <v>0</v>
      </c>
      <c r="C31" s="95">
        <f>SUMIFS('MONTHLY DATA'!F:F,'MONTHLY DATA'!C:C,'WEEKLY SALES'!A31,'MONTHLY DATA'!H:H,'WEEKLY SALES'!$C$26,'MONTHLY DATA'!B:B,'WEEKLY SALES'!$B$1)</f>
        <v>365500</v>
      </c>
      <c r="D31" s="95">
        <f t="shared" si="9"/>
        <v>365500</v>
      </c>
      <c r="E31" s="101">
        <f>COUNTIFS('MONTHLY DATA'!C:C,'WEEKLY SALES'!A31,'MONTHLY DATA'!B:B,'WEEKLY SALES'!$B$1)</f>
        <v>1</v>
      </c>
      <c r="F31" s="102">
        <f>'DAILY SALES '!G30*6</f>
        <v>625002</v>
      </c>
      <c r="G31" s="100">
        <f t="shared" si="7"/>
        <v>0.58479812864598835</v>
      </c>
      <c r="H31" s="101">
        <f>COUNTIFS('VALUATIONS '!E:E,'WEEKLY SALES'!A31,'VALUATIONS '!F:F,'WEEKLY SALES'!$B$1)</f>
        <v>0</v>
      </c>
      <c r="I31" s="14">
        <f>SUMIFS('VALUATIONS '!I:I,'VALUATIONS '!E:E,'WEEKLY SALES'!A31,'VALUATIONS '!F:F,'WEEKLY SALES'!$B$1)</f>
        <v>0</v>
      </c>
      <c r="K31" s="20"/>
      <c r="L31" s="20"/>
    </row>
    <row r="32" spans="1:12" x14ac:dyDescent="0.25">
      <c r="A32" s="5" t="s">
        <v>32</v>
      </c>
      <c r="B32" s="95">
        <f>SUMIFS('MONTHLY DATA'!F:F,'MONTHLY DATA'!C:C,'WEEKLY SALES'!A32,'MONTHLY DATA'!H:H,'WEEKLY SALES'!$B$26,'MONTHLY DATA'!B:B,'WEEKLY SALES'!$B$1)</f>
        <v>538509</v>
      </c>
      <c r="C32" s="95">
        <f>SUMIFS('MONTHLY DATA'!F:F,'MONTHLY DATA'!C:C,'WEEKLY SALES'!A32,'MONTHLY DATA'!H:H,'WEEKLY SALES'!$C$26,'MONTHLY DATA'!B:B,'WEEKLY SALES'!$B$1)</f>
        <v>200000</v>
      </c>
      <c r="D32" s="95">
        <f t="shared" si="9"/>
        <v>738509</v>
      </c>
      <c r="E32" s="101">
        <f>COUNTIFS('MONTHLY DATA'!C:C,'WEEKLY SALES'!A32,'MONTHLY DATA'!B:B,'WEEKLY SALES'!$B$1)</f>
        <v>3</v>
      </c>
      <c r="F32" s="102">
        <f>'DAILY SALES '!G31*6</f>
        <v>625002</v>
      </c>
      <c r="G32" s="100">
        <f t="shared" si="7"/>
        <v>1.1816106188460196</v>
      </c>
      <c r="H32" s="101">
        <f>COUNTIFS('VALUATIONS '!E:E,'WEEKLY SALES'!A32,'VALUATIONS '!F:F,'WEEKLY SALES'!$B$1)</f>
        <v>2</v>
      </c>
      <c r="I32" s="14">
        <f>SUMIFS('VALUATIONS '!I:I,'VALUATIONS '!E:E,'WEEKLY SALES'!A32,'VALUATIONS '!F:F,'WEEKLY SALES'!$B$1)</f>
        <v>398000</v>
      </c>
      <c r="K32" s="20"/>
      <c r="L32" s="20"/>
    </row>
    <row r="33" spans="1:12" x14ac:dyDescent="0.25">
      <c r="A33" s="5" t="s">
        <v>60</v>
      </c>
      <c r="B33" s="95">
        <f>SUMIFS('MONTHLY DATA'!F:F,'MONTHLY DATA'!C:C,'WEEKLY SALES'!A33,'MONTHLY DATA'!H:H,'WEEKLY SALES'!$B$26,'MONTHLY DATA'!B:B,'WEEKLY SALES'!$B$1)</f>
        <v>0</v>
      </c>
      <c r="C33" s="95">
        <f>SUMIFS('MONTHLY DATA'!F:F,'MONTHLY DATA'!C:C,'WEEKLY SALES'!A33,'MONTHLY DATA'!H:H,'WEEKLY SALES'!$C$26,'MONTHLY DATA'!B:B,'WEEKLY SALES'!$B$1)</f>
        <v>0</v>
      </c>
      <c r="D33" s="95">
        <f t="shared" si="9"/>
        <v>0</v>
      </c>
      <c r="E33" s="101">
        <f>COUNTIFS('MONTHLY DATA'!C:C,'WEEKLY SALES'!A33,'MONTHLY DATA'!B:B,'WEEKLY SALES'!$B$1)</f>
        <v>0</v>
      </c>
      <c r="F33" s="102">
        <f>'DAILY SALES '!G32*6</f>
        <v>874998</v>
      </c>
      <c r="G33" s="100">
        <f t="shared" si="7"/>
        <v>0</v>
      </c>
      <c r="H33" s="101">
        <f>COUNTIFS('VALUATIONS '!E:E,'WEEKLY SALES'!A33,'VALUATIONS '!F:F,'WEEKLY SALES'!$B$1)</f>
        <v>0</v>
      </c>
      <c r="I33" s="14">
        <f>SUMIFS('VALUATIONS '!I:I,'VALUATIONS '!E:E,'WEEKLY SALES'!A33,'VALUATIONS '!F:F,'WEEKLY SALES'!$B$1)</f>
        <v>0</v>
      </c>
      <c r="K33" s="20"/>
      <c r="L33" s="20"/>
    </row>
    <row r="34" spans="1:12" x14ac:dyDescent="0.25">
      <c r="A34" s="5" t="s">
        <v>30</v>
      </c>
      <c r="B34" s="95">
        <f>SUMIFS('MONTHLY DATA'!F:F,'MONTHLY DATA'!C:C,'WEEKLY SALES'!A34,'MONTHLY DATA'!H:H,'WEEKLY SALES'!$B$26,'MONTHLY DATA'!B:B,'WEEKLY SALES'!$B$1)</f>
        <v>300000</v>
      </c>
      <c r="C34" s="95">
        <f>SUMIFS('MONTHLY DATA'!F:F,'MONTHLY DATA'!C:C,'WEEKLY SALES'!A34,'MONTHLY DATA'!H:H,'WEEKLY SALES'!$C$26,'MONTHLY DATA'!B:B,'WEEKLY SALES'!$B$1)</f>
        <v>500000</v>
      </c>
      <c r="D34" s="95">
        <f t="shared" si="9"/>
        <v>800000</v>
      </c>
      <c r="E34" s="101">
        <f>COUNTIFS('MONTHLY DATA'!C:C,'WEEKLY SALES'!A34,'MONTHLY DATA'!B:B,'WEEKLY SALES'!$B$1)</f>
        <v>2</v>
      </c>
      <c r="F34" s="102">
        <f>'DAILY SALES '!G33*6</f>
        <v>499998</v>
      </c>
      <c r="G34" s="100">
        <f t="shared" si="7"/>
        <v>1.6000064000256</v>
      </c>
      <c r="H34" s="101">
        <f>COUNTIFS('VALUATIONS '!E:E,'WEEKLY SALES'!A34,'VALUATIONS '!F:F,'WEEKLY SALES'!$B$1)</f>
        <v>0</v>
      </c>
      <c r="I34" s="14">
        <f>SUMIFS('VALUATIONS '!I:I,'VALUATIONS '!E:E,'WEEKLY SALES'!A34,'VALUATIONS '!F:F,'WEEKLY SALES'!$B$1)</f>
        <v>0</v>
      </c>
      <c r="K34" s="20"/>
      <c r="L34" s="20"/>
    </row>
    <row r="35" spans="1:12" x14ac:dyDescent="0.25">
      <c r="A35" s="5" t="s">
        <v>161</v>
      </c>
      <c r="B35" s="95">
        <f>SUMIFS('MONTHLY DATA'!F:F,'MONTHLY DATA'!C:C,'WEEKLY SALES'!A35,'MONTHLY DATA'!H:H,'WEEKLY SALES'!$B$26,'MONTHLY DATA'!B:B,'WEEKLY SALES'!$B$1)</f>
        <v>0</v>
      </c>
      <c r="C35" s="95">
        <f>SUMIFS('MONTHLY DATA'!F:F,'MONTHLY DATA'!C:C,'WEEKLY SALES'!A35,'MONTHLY DATA'!H:H,'WEEKLY SALES'!$C$26,'MONTHLY DATA'!B:B,'WEEKLY SALES'!$B$1)</f>
        <v>0</v>
      </c>
      <c r="D35" s="95">
        <f t="shared" ref="D35:D38" si="10">B35+C35</f>
        <v>0</v>
      </c>
      <c r="E35" s="101">
        <f>COUNTIFS('MONTHLY DATA'!C:C,'WEEKLY SALES'!A35,'MONTHLY DATA'!B:B,'WEEKLY SALES'!$B$1)</f>
        <v>0</v>
      </c>
      <c r="F35" s="102">
        <f>'DAILY SALES '!G34*6</f>
        <v>750000</v>
      </c>
      <c r="G35" s="100">
        <f t="shared" ref="G35:G38" si="11">D35/F35</f>
        <v>0</v>
      </c>
      <c r="H35" s="101">
        <f>COUNTIFS('VALUATIONS '!E:E,'WEEKLY SALES'!A35,'VALUATIONS '!F:F,'WEEKLY SALES'!$B$1)</f>
        <v>6</v>
      </c>
      <c r="I35" s="14">
        <f>SUMIFS('VALUATIONS '!I:I,'VALUATIONS '!E:E,'WEEKLY SALES'!A35,'VALUATIONS '!F:F,'WEEKLY SALES'!$B$1)</f>
        <v>4364000</v>
      </c>
      <c r="K35" s="20"/>
      <c r="L35" s="20"/>
    </row>
    <row r="36" spans="1:12" x14ac:dyDescent="0.25">
      <c r="A36" s="5" t="s">
        <v>67</v>
      </c>
      <c r="B36" s="95">
        <f>SUMIFS('MONTHLY DATA'!F:F,'MONTHLY DATA'!C:C,'WEEKLY SALES'!A36,'MONTHLY DATA'!H:H,'WEEKLY SALES'!$B$26,'MONTHLY DATA'!B:B,'WEEKLY SALES'!$B$1)</f>
        <v>0</v>
      </c>
      <c r="C36" s="95">
        <f>SUMIFS('MONTHLY DATA'!F:F,'MONTHLY DATA'!C:C,'WEEKLY SALES'!A36,'MONTHLY DATA'!H:H,'WEEKLY SALES'!$C$26,'MONTHLY DATA'!B:B,'WEEKLY SALES'!$B$1)</f>
        <v>0</v>
      </c>
      <c r="D36" s="95">
        <f t="shared" si="10"/>
        <v>0</v>
      </c>
      <c r="E36" s="101">
        <f>COUNTIFS('MONTHLY DATA'!C:C,'WEEKLY SALES'!A36,'MONTHLY DATA'!B:B,'WEEKLY SALES'!$B$1)</f>
        <v>0</v>
      </c>
      <c r="F36" s="102">
        <f>'DAILY SALES '!G35*6</f>
        <v>625002</v>
      </c>
      <c r="G36" s="100">
        <f t="shared" si="11"/>
        <v>0</v>
      </c>
      <c r="H36" s="101">
        <f>COUNTIFS('VALUATIONS '!E:E,'WEEKLY SALES'!A36,'VALUATIONS '!F:F,'WEEKLY SALES'!$B$1)</f>
        <v>0</v>
      </c>
      <c r="I36" s="14">
        <f>SUMIFS('VALUATIONS '!I:I,'VALUATIONS '!E:E,'WEEKLY SALES'!A36,'VALUATIONS '!F:F,'WEEKLY SALES'!$B$1)</f>
        <v>0</v>
      </c>
      <c r="K36" s="20"/>
      <c r="L36" s="20"/>
    </row>
    <row r="37" spans="1:12" x14ac:dyDescent="0.25">
      <c r="A37" s="5" t="s">
        <v>130</v>
      </c>
      <c r="B37" s="95">
        <f>SUMIFS('MONTHLY DATA'!F:F,'MONTHLY DATA'!C:C,'WEEKLY SALES'!A37,'MONTHLY DATA'!H:H,'WEEKLY SALES'!$B$26,'MONTHLY DATA'!B:B,'WEEKLY SALES'!$B$1)</f>
        <v>0</v>
      </c>
      <c r="C37" s="95">
        <f>SUMIFS('MONTHLY DATA'!F:F,'MONTHLY DATA'!C:C,'WEEKLY SALES'!A37,'MONTHLY DATA'!H:H,'WEEKLY SALES'!$C$26,'MONTHLY DATA'!B:B,'WEEKLY SALES'!$B$1)</f>
        <v>0</v>
      </c>
      <c r="D37" s="95">
        <f t="shared" si="10"/>
        <v>0</v>
      </c>
      <c r="E37" s="101">
        <f>COUNTIFS('MONTHLY DATA'!C:C,'WEEKLY SALES'!A37,'MONTHLY DATA'!B:B,'WEEKLY SALES'!$B$1)</f>
        <v>0</v>
      </c>
      <c r="F37" s="102">
        <f>'DAILY SALES '!G36*6</f>
        <v>625002</v>
      </c>
      <c r="G37" s="100">
        <f t="shared" si="11"/>
        <v>0</v>
      </c>
      <c r="H37" s="101">
        <f>COUNTIFS('VALUATIONS '!E:E,'WEEKLY SALES'!A37,'VALUATIONS '!F:F,'WEEKLY SALES'!$B$1)</f>
        <v>2</v>
      </c>
      <c r="I37" s="14">
        <f>SUMIFS('VALUATIONS '!I:I,'VALUATIONS '!E:E,'WEEKLY SALES'!A37,'VALUATIONS '!F:F,'WEEKLY SALES'!$B$1)</f>
        <v>1150000</v>
      </c>
      <c r="K37" s="20"/>
      <c r="L37" s="20"/>
    </row>
    <row r="38" spans="1:12" x14ac:dyDescent="0.25">
      <c r="A38" s="5" t="s">
        <v>358</v>
      </c>
      <c r="B38" s="95">
        <f>SUMIFS('MONTHLY DATA'!F:F,'MONTHLY DATA'!C:C,'WEEKLY SALES'!A38,'MONTHLY DATA'!H:H,'WEEKLY SALES'!$B$26,'MONTHLY DATA'!B:B,'WEEKLY SALES'!$B$1)</f>
        <v>0</v>
      </c>
      <c r="C38" s="95">
        <f>SUMIFS('MONTHLY DATA'!F:F,'MONTHLY DATA'!C:C,'WEEKLY SALES'!A38,'MONTHLY DATA'!H:H,'WEEKLY SALES'!$C$26,'MONTHLY DATA'!B:B,'WEEKLY SALES'!$B$1)</f>
        <v>0</v>
      </c>
      <c r="D38" s="95">
        <f t="shared" si="10"/>
        <v>0</v>
      </c>
      <c r="E38" s="101">
        <f>COUNTIFS('MONTHLY DATA'!C:C,'WEEKLY SALES'!A38,'MONTHLY DATA'!B:B,'WEEKLY SALES'!$B$1)</f>
        <v>0</v>
      </c>
      <c r="F38" s="102">
        <f>'DAILY SALES '!G37*6</f>
        <v>625002</v>
      </c>
      <c r="G38" s="100">
        <f t="shared" si="11"/>
        <v>0</v>
      </c>
      <c r="H38" s="101">
        <f>COUNTIFS('VALUATIONS '!E:E,'WEEKLY SALES'!A38,'VALUATIONS '!F:F,'WEEKLY SALES'!$B$1)</f>
        <v>2</v>
      </c>
      <c r="I38" s="14">
        <f>SUMIFS('VALUATIONS '!I:I,'VALUATIONS '!E:E,'WEEKLY SALES'!A38,'VALUATIONS '!F:F,'WEEKLY SALES'!$B$1)</f>
        <v>1960000</v>
      </c>
      <c r="K38" s="20"/>
      <c r="L38" s="20"/>
    </row>
    <row r="39" spans="1:12" x14ac:dyDescent="0.25">
      <c r="A39" s="93" t="s">
        <v>38</v>
      </c>
      <c r="B39" s="96">
        <f>SUM(B27:B38)</f>
        <v>3324009</v>
      </c>
      <c r="C39" s="96">
        <f>SUM(C27:C38)</f>
        <v>1500500</v>
      </c>
      <c r="D39" s="96">
        <f>SUM(D27:D38)</f>
        <v>4824509</v>
      </c>
      <c r="E39" s="96">
        <f>SUM(E27:E38)</f>
        <v>15</v>
      </c>
      <c r="F39" s="96">
        <f>'DAILY SALES '!G38*6</f>
        <v>18461538.461538464</v>
      </c>
      <c r="G39" s="106">
        <f t="shared" si="7"/>
        <v>0.2613275708333333</v>
      </c>
      <c r="H39" s="105">
        <f>SUM(H27:H38)</f>
        <v>16</v>
      </c>
      <c r="I39" s="96">
        <f>SUM(I27:I38)</f>
        <v>9417000</v>
      </c>
      <c r="L39" s="20"/>
    </row>
    <row r="40" spans="1:12" x14ac:dyDescent="0.25">
      <c r="F40" s="100"/>
    </row>
    <row r="41" spans="1:12" x14ac:dyDescent="0.25">
      <c r="A41" s="103"/>
      <c r="B41" s="14"/>
      <c r="C41" s="14"/>
      <c r="D41" s="95"/>
      <c r="E41" s="95"/>
    </row>
    <row r="44" spans="1:12" x14ac:dyDescent="0.25">
      <c r="A44" s="93" t="s">
        <v>7</v>
      </c>
      <c r="B44" s="93" t="s">
        <v>9</v>
      </c>
      <c r="C44" s="93" t="s">
        <v>61</v>
      </c>
      <c r="D44" s="93" t="s">
        <v>21</v>
      </c>
      <c r="E44" s="93" t="s">
        <v>65</v>
      </c>
      <c r="F44" s="93" t="s">
        <v>138</v>
      </c>
      <c r="G44" s="93" t="s">
        <v>13</v>
      </c>
      <c r="H44" s="93" t="s">
        <v>38</v>
      </c>
    </row>
    <row r="45" spans="1:12" x14ac:dyDescent="0.25">
      <c r="A45" s="13" t="s">
        <v>12</v>
      </c>
      <c r="B45" s="95">
        <f>SUMIFS('MONTHLY DATA'!F:F,'MONTHLY DATA'!J:J,'WEEKLY SALES'!A45,'MONTHLY DATA'!G:G,'WEEKLY SALES'!$B$44,'MONTHLY DATA'!B:B,'WEEKLY SALES'!$B$1)</f>
        <v>1880000</v>
      </c>
      <c r="C45" s="95">
        <f>SUMIFS('MONTHLY DATA'!F:F,'MONTHLY DATA'!J:J,'WEEKLY SALES'!A45,'MONTHLY DATA'!G:G,'WEEKLY SALES'!$C$44,'MONTHLY DATA'!B:B,'WEEKLY SALES'!$B$1)</f>
        <v>0</v>
      </c>
      <c r="D45" s="95">
        <f>SUMIFS('MONTHLY DATA'!F:F,'MONTHLY DATA'!J:J,'WEEKLY SALES'!A45,'MONTHLY DATA'!G:G,'WEEKLY SALES'!$D$44,'MONTHLY DATA'!B:B,'WEEKLY SALES'!$B$1)</f>
        <v>365500</v>
      </c>
      <c r="E45" s="14">
        <f>SUMIFS('MONTHLY DATA'!F:F,'MONTHLY DATA'!J:J,'WEEKLY SALES'!A45,'MONTHLY DATA'!G:G,'WEEKLY SALES'!$E$44,'MONTHLY DATA'!B:B,'WEEKLY SALES'!$B$1)</f>
        <v>0</v>
      </c>
      <c r="F45" s="14">
        <f>SUMIFS('MONTHLY DATA'!F:F,'MONTHLY DATA'!J:J,'WEEKLY SALES'!A45,'MONTHLY DATA'!G:G,'WEEKLY SALES'!$F$44,'MONTHLY DATA'!B:B,'WEEKLY SALES'!$B$1)</f>
        <v>0</v>
      </c>
      <c r="G45" s="14">
        <f>SUMIFS('MONTHLY DATA'!F:F,'MONTHLY DATA'!J:J,'WEEKLY SALES'!A45,'MONTHLY DATA'!G:G,'WEEKLY SALES'!$G$44,'MONTHLY DATA'!B:B,'WEEKLY SALES'!$B$1)</f>
        <v>635000</v>
      </c>
      <c r="H45" s="95">
        <f t="shared" ref="H45:H51" si="12">SUM(B49:G49)</f>
        <v>965000</v>
      </c>
    </row>
    <row r="46" spans="1:12" x14ac:dyDescent="0.25">
      <c r="A46" s="13" t="s">
        <v>33</v>
      </c>
      <c r="B46" s="95">
        <f>SUMIFS('MONTHLY DATA'!F:F,'MONTHLY DATA'!J:J,'WEEKLY SALES'!A46,'MONTHLY DATA'!G:G,'WEEKLY SALES'!$B$44,'MONTHLY DATA'!B:B,'WEEKLY SALES'!$B$1)</f>
        <v>0</v>
      </c>
      <c r="C46" s="95">
        <f>SUMIFS('MONTHLY DATA'!F:F,'MONTHLY DATA'!J:J,'WEEKLY SALES'!A46,'MONTHLY DATA'!G:G,'WEEKLY SALES'!$C$44,'MONTHLY DATA'!B:B,'WEEKLY SALES'!$B$1)</f>
        <v>0</v>
      </c>
      <c r="D46" s="95">
        <f>SUMIFS('MONTHLY DATA'!F:F,'MONTHLY DATA'!J:J,'WEEKLY SALES'!A46,'MONTHLY DATA'!G:G,'WEEKLY SALES'!$D$44,'MONTHLY DATA'!B:B,'WEEKLY SALES'!$B$1)</f>
        <v>0</v>
      </c>
      <c r="E46" s="14">
        <f>SUMIFS('MONTHLY DATA'!F:F,'MONTHLY DATA'!J:J,'WEEKLY SALES'!A46,'MONTHLY DATA'!G:G,'WEEKLY SALES'!$E$44,'MONTHLY DATA'!B:B,'WEEKLY SALES'!$B$1)</f>
        <v>0</v>
      </c>
      <c r="F46" s="14">
        <f>SUMIFS('MONTHLY DATA'!F:F,'MONTHLY DATA'!J:J,'WEEKLY SALES'!A46,'MONTHLY DATA'!G:G,'WEEKLY SALES'!$F$44,'MONTHLY DATA'!B:B,'WEEKLY SALES'!$B$1)</f>
        <v>0</v>
      </c>
      <c r="G46" s="14">
        <f>SUMIFS('MONTHLY DATA'!F:F,'MONTHLY DATA'!J:J,'WEEKLY SALES'!A46,'MONTHLY DATA'!G:G,'WEEKLY SALES'!$G$44,'MONTHLY DATA'!B:B,'WEEKLY SALES'!$B$1)</f>
        <v>0</v>
      </c>
      <c r="H46" s="95">
        <f t="shared" si="12"/>
        <v>0</v>
      </c>
    </row>
    <row r="47" spans="1:12" x14ac:dyDescent="0.25">
      <c r="A47" s="13" t="s">
        <v>136</v>
      </c>
      <c r="B47" s="95">
        <f>SUMIFS('MONTHLY DATA'!F:F,'MONTHLY DATA'!J:J,'WEEKLY SALES'!A47,'MONTHLY DATA'!G:G,'WEEKLY SALES'!$B$44,'MONTHLY DATA'!B:B,'WEEKLY SALES'!$B$1)</f>
        <v>0</v>
      </c>
      <c r="C47" s="95">
        <f>SUMIFS('MONTHLY DATA'!F:F,'MONTHLY DATA'!J:J,'WEEKLY SALES'!A47,'MONTHLY DATA'!G:G,'WEEKLY SALES'!$C$44,'MONTHLY DATA'!B:B,'WEEKLY SALES'!$B$1)</f>
        <v>0</v>
      </c>
      <c r="D47" s="95">
        <f>SUMIFS('MONTHLY DATA'!F:F,'MONTHLY DATA'!J:J,'WEEKLY SALES'!A47,'MONTHLY DATA'!G:G,'WEEKLY SALES'!$D$44,'MONTHLY DATA'!B:B,'WEEKLY SALES'!$B$1)</f>
        <v>0</v>
      </c>
      <c r="E47" s="14">
        <f>SUMIFS('MONTHLY DATA'!F:F,'MONTHLY DATA'!J:J,'WEEKLY SALES'!A47,'MONTHLY DATA'!G:G,'WEEKLY SALES'!$E$44,'MONTHLY DATA'!B:B,'WEEKLY SALES'!$B$1)</f>
        <v>0</v>
      </c>
      <c r="F47" s="14">
        <f>SUMIFS('MONTHLY DATA'!F:F,'MONTHLY DATA'!J:J,'WEEKLY SALES'!A47,'MONTHLY DATA'!G:G,'WEEKLY SALES'!$F$44,'MONTHLY DATA'!B:B,'WEEKLY SALES'!$B$1)</f>
        <v>0</v>
      </c>
      <c r="G47" s="14">
        <f>SUMIFS('MONTHLY DATA'!F:F,'MONTHLY DATA'!J:J,'WEEKLY SALES'!A47,'MONTHLY DATA'!G:G,'WEEKLY SALES'!$G$44,'MONTHLY DATA'!B:B,'WEEKLY SALES'!$B$1)</f>
        <v>0</v>
      </c>
      <c r="H47" s="95">
        <f t="shared" si="12"/>
        <v>0</v>
      </c>
    </row>
    <row r="48" spans="1:12" x14ac:dyDescent="0.25">
      <c r="A48" s="13" t="s">
        <v>23</v>
      </c>
      <c r="B48" s="95">
        <f>SUMIFS('MONTHLY DATA'!F:F,'MONTHLY DATA'!J:J,'WEEKLY SALES'!A48,'MONTHLY DATA'!G:G,'WEEKLY SALES'!$B$44,'MONTHLY DATA'!B:B,'WEEKLY SALES'!$B$1)</f>
        <v>0</v>
      </c>
      <c r="C48" s="95">
        <f>SUMIFS('MONTHLY DATA'!F:F,'MONTHLY DATA'!J:J,'WEEKLY SALES'!A48,'MONTHLY DATA'!G:G,'WEEKLY SALES'!$C$44,'MONTHLY DATA'!B:B,'WEEKLY SALES'!$B$1)</f>
        <v>0</v>
      </c>
      <c r="D48" s="95">
        <f>SUMIFS('MONTHLY DATA'!F:F,'MONTHLY DATA'!J:J,'WEEKLY SALES'!A48,'MONTHLY DATA'!G:G,'WEEKLY SALES'!$D$44,'MONTHLY DATA'!B:B,'WEEKLY SALES'!$B$1)</f>
        <v>0</v>
      </c>
      <c r="E48" s="14">
        <f>SUMIFS('MONTHLY DATA'!F:F,'MONTHLY DATA'!J:J,'WEEKLY SALES'!A48,'MONTHLY DATA'!G:G,'WEEKLY SALES'!$E$44,'MONTHLY DATA'!B:B,'WEEKLY SALES'!$B$1)</f>
        <v>0</v>
      </c>
      <c r="F48" s="14">
        <f>SUMIFS('MONTHLY DATA'!F:F,'MONTHLY DATA'!J:J,'WEEKLY SALES'!A48,'MONTHLY DATA'!G:G,'WEEKLY SALES'!$F$44,'MONTHLY DATA'!B:B,'WEEKLY SALES'!$B$1)</f>
        <v>0</v>
      </c>
      <c r="G48" s="14">
        <f>SUMIFS('MONTHLY DATA'!F:F,'MONTHLY DATA'!J:J,'WEEKLY SALES'!A48,'MONTHLY DATA'!G:G,'WEEKLY SALES'!$G$44,'MONTHLY DATA'!B:B,'WEEKLY SALES'!$B$1)</f>
        <v>0</v>
      </c>
      <c r="H48" s="95">
        <f t="shared" si="12"/>
        <v>0</v>
      </c>
    </row>
    <row r="49" spans="1:8" x14ac:dyDescent="0.25">
      <c r="A49" s="13" t="s">
        <v>19</v>
      </c>
      <c r="B49" s="95">
        <f>SUMIFS('MONTHLY DATA'!F:F,'MONTHLY DATA'!J:J,'WEEKLY SALES'!A49,'MONTHLY DATA'!G:G,'WEEKLY SALES'!$B$44,'MONTHLY DATA'!B:B,'WEEKLY SALES'!$B$1)</f>
        <v>965000</v>
      </c>
      <c r="C49" s="95">
        <f>SUMIFS('MONTHLY DATA'!F:F,'MONTHLY DATA'!J:J,'WEEKLY SALES'!A49,'MONTHLY DATA'!G:G,'WEEKLY SALES'!$C$44,'MONTHLY DATA'!B:B,'WEEKLY SALES'!$B$1)</f>
        <v>0</v>
      </c>
      <c r="D49" s="95">
        <f>SUMIFS('MONTHLY DATA'!F:F,'MONTHLY DATA'!J:J,'WEEKLY SALES'!A49,'MONTHLY DATA'!G:G,'WEEKLY SALES'!$D$44,'MONTHLY DATA'!B:B,'WEEKLY SALES'!$B$1)</f>
        <v>0</v>
      </c>
      <c r="E49" s="14">
        <f>SUMIFS('MONTHLY DATA'!F:F,'MONTHLY DATA'!J:J,'WEEKLY SALES'!A49,'MONTHLY DATA'!G:G,'WEEKLY SALES'!$E$44,'MONTHLY DATA'!B:B,'WEEKLY SALES'!$B$1)</f>
        <v>0</v>
      </c>
      <c r="F49" s="14">
        <f>SUMIFS('MONTHLY DATA'!F:F,'MONTHLY DATA'!J:J,'WEEKLY SALES'!A49,'MONTHLY DATA'!G:G,'WEEKLY SALES'!$F$44,'MONTHLY DATA'!B:B,'WEEKLY SALES'!$B$1)</f>
        <v>0</v>
      </c>
      <c r="G49" s="14">
        <f>SUMIFS('MONTHLY DATA'!F:F,'MONTHLY DATA'!J:J,'WEEKLY SALES'!A49,'MONTHLY DATA'!G:G,'WEEKLY SALES'!$G$44,'MONTHLY DATA'!B:B,'WEEKLY SALES'!$B$1)</f>
        <v>0</v>
      </c>
      <c r="H49" s="95">
        <f t="shared" si="12"/>
        <v>903800</v>
      </c>
    </row>
    <row r="50" spans="1:8" x14ac:dyDescent="0.25">
      <c r="A50" s="13" t="s">
        <v>126</v>
      </c>
      <c r="B50" s="95">
        <f>SUMIFS('MONTHLY DATA'!F:F,'MONTHLY DATA'!J:J,'WEEKLY SALES'!A50,'MONTHLY DATA'!G:G,'WEEKLY SALES'!$B$44,'MONTHLY DATA'!B:B,'WEEKLY SALES'!$B$1)</f>
        <v>0</v>
      </c>
      <c r="C50" s="95">
        <f>SUMIFS('MONTHLY DATA'!F:F,'MONTHLY DATA'!J:J,'WEEKLY SALES'!A50,'MONTHLY DATA'!G:G,'WEEKLY SALES'!$C$44,'MONTHLY DATA'!B:B,'WEEKLY SALES'!$B$1)</f>
        <v>0</v>
      </c>
      <c r="D50" s="95">
        <f>SUMIFS('MONTHLY DATA'!F:F,'MONTHLY DATA'!J:J,'WEEKLY SALES'!A50,'MONTHLY DATA'!G:G,'WEEKLY SALES'!$D$44,'MONTHLY DATA'!B:B,'WEEKLY SALES'!$B$1)</f>
        <v>0</v>
      </c>
      <c r="E50" s="14">
        <f>SUMIFS('MONTHLY DATA'!F:F,'MONTHLY DATA'!J:J,'WEEKLY SALES'!A50,'MONTHLY DATA'!G:G,'WEEKLY SALES'!$E$44,'MONTHLY DATA'!B:B,'WEEKLY SALES'!$B$1)</f>
        <v>0</v>
      </c>
      <c r="F50" s="14">
        <f>SUMIFS('MONTHLY DATA'!F:F,'MONTHLY DATA'!J:J,'WEEKLY SALES'!A50,'MONTHLY DATA'!G:G,'WEEKLY SALES'!$F$44,'MONTHLY DATA'!B:B,'WEEKLY SALES'!$B$1)</f>
        <v>0</v>
      </c>
      <c r="G50" s="14">
        <f>SUMIFS('MONTHLY DATA'!F:F,'MONTHLY DATA'!J:J,'WEEKLY SALES'!A50,'MONTHLY DATA'!G:G,'WEEKLY SALES'!$G$44,'MONTHLY DATA'!B:B,'WEEKLY SALES'!$B$1)</f>
        <v>0</v>
      </c>
      <c r="H50" s="95">
        <f t="shared" si="12"/>
        <v>0</v>
      </c>
    </row>
    <row r="51" spans="1:8" x14ac:dyDescent="0.25">
      <c r="A51" s="13" t="s">
        <v>132</v>
      </c>
      <c r="B51" s="95">
        <f>SUMIFS('MONTHLY DATA'!F:F,'MONTHLY DATA'!J:J,'WEEKLY SALES'!A51,'MONTHLY DATA'!G:G,'WEEKLY SALES'!$B$44,'MONTHLY DATA'!B:B,'WEEKLY SALES'!$B$1)</f>
        <v>0</v>
      </c>
      <c r="C51" s="95">
        <f>SUMIFS('MONTHLY DATA'!F:F,'MONTHLY DATA'!J:J,'WEEKLY SALES'!A51,'MONTHLY DATA'!G:G,'WEEKLY SALES'!$C$44,'MONTHLY DATA'!B:B,'WEEKLY SALES'!$B$1)</f>
        <v>0</v>
      </c>
      <c r="D51" s="95">
        <f>SUMIFS('MONTHLY DATA'!F:F,'MONTHLY DATA'!J:J,'WEEKLY SALES'!A51,'MONTHLY DATA'!G:G,'WEEKLY SALES'!$D$44,'MONTHLY DATA'!B:B,'WEEKLY SALES'!$B$1)</f>
        <v>0</v>
      </c>
      <c r="E51" s="14">
        <f>SUMIFS('MONTHLY DATA'!F:F,'MONTHLY DATA'!J:J,'WEEKLY SALES'!A51,'MONTHLY DATA'!G:G,'WEEKLY SALES'!$E$44,'MONTHLY DATA'!B:B,'WEEKLY SALES'!$B$1)</f>
        <v>0</v>
      </c>
      <c r="F51" s="14">
        <f>SUMIFS('MONTHLY DATA'!F:F,'MONTHLY DATA'!J:J,'WEEKLY SALES'!A51,'MONTHLY DATA'!G:G,'WEEKLY SALES'!$F$44,'MONTHLY DATA'!B:B,'WEEKLY SALES'!$B$1)</f>
        <v>0</v>
      </c>
      <c r="G51" s="14">
        <f>SUMIFS('MONTHLY DATA'!F:F,'MONTHLY DATA'!J:J,'WEEKLY SALES'!A51,'MONTHLY DATA'!G:G,'WEEKLY SALES'!$G$44,'MONTHLY DATA'!B:B,'WEEKLY SALES'!$B$1)</f>
        <v>0</v>
      </c>
      <c r="H51" s="95">
        <f t="shared" si="12"/>
        <v>0</v>
      </c>
    </row>
    <row r="52" spans="1:8" x14ac:dyDescent="0.25">
      <c r="A52" s="13" t="s">
        <v>182</v>
      </c>
      <c r="B52" s="95">
        <f>SUMIFS('MONTHLY DATA'!F:F,'MONTHLY DATA'!J:J,'WEEKLY SALES'!A52,'MONTHLY DATA'!G:G,'WEEKLY SALES'!$B$44,'MONTHLY DATA'!B:B,'WEEKLY SALES'!$B$1)</f>
        <v>0</v>
      </c>
      <c r="C52" s="95">
        <f>SUMIFS('MONTHLY DATA'!F:F,'MONTHLY DATA'!J:J,'WEEKLY SALES'!A52,'MONTHLY DATA'!G:G,'WEEKLY SALES'!$C$44,'MONTHLY DATA'!B:B,'WEEKLY SALES'!$B$1)</f>
        <v>0</v>
      </c>
      <c r="D52" s="95">
        <f>SUMIFS('MONTHLY DATA'!F:F,'MONTHLY DATA'!J:J,'WEEKLY SALES'!A52,'MONTHLY DATA'!G:G,'WEEKLY SALES'!$D$44,'MONTHLY DATA'!B:B,'WEEKLY SALES'!$B$1)</f>
        <v>0</v>
      </c>
      <c r="E52" s="14">
        <f>SUMIFS('MONTHLY DATA'!F:F,'MONTHLY DATA'!J:J,'WEEKLY SALES'!A52,'MONTHLY DATA'!G:G,'WEEKLY SALES'!$E$44,'MONTHLY DATA'!B:B,'WEEKLY SALES'!$B$1)</f>
        <v>0</v>
      </c>
      <c r="F52" s="14">
        <f>SUMIFS('MONTHLY DATA'!F:F,'MONTHLY DATA'!J:J,'WEEKLY SALES'!A52,'MONTHLY DATA'!G:G,'WEEKLY SALES'!$F$44,'MONTHLY DATA'!B:B,'WEEKLY SALES'!$B$1)</f>
        <v>0</v>
      </c>
      <c r="G52" s="14">
        <f>SUMIFS('MONTHLY DATA'!F:F,'MONTHLY DATA'!J:J,'WEEKLY SALES'!A52,'MONTHLY DATA'!G:G,'WEEKLY SALES'!$G$44,'MONTHLY DATA'!B:B,'WEEKLY SALES'!$B$1)</f>
        <v>0</v>
      </c>
      <c r="H52" s="95">
        <f>SUM(B56:E56)</f>
        <v>4114300</v>
      </c>
    </row>
    <row r="53" spans="1:8" x14ac:dyDescent="0.25">
      <c r="A53" s="5" t="s">
        <v>81</v>
      </c>
      <c r="B53" s="95">
        <f>SUMIFS('MONTHLY DATA'!F:F,'MONTHLY DATA'!J:J,'WEEKLY SALES'!A53,'MONTHLY DATA'!G:G,'WEEKLY SALES'!$B$44,'MONTHLY DATA'!B:B,'WEEKLY SALES'!$B$1)</f>
        <v>403000</v>
      </c>
      <c r="C53" s="95">
        <f>SUMIFS('MONTHLY DATA'!F:F,'MONTHLY DATA'!J:J,'WEEKLY SALES'!A53,'MONTHLY DATA'!G:G,'WEEKLY SALES'!$C$44,'MONTHLY DATA'!B:B,'WEEKLY SALES'!$B$1)</f>
        <v>0</v>
      </c>
      <c r="D53" s="95">
        <f>SUMIFS('MONTHLY DATA'!F:F,'MONTHLY DATA'!J:J,'WEEKLY SALES'!A53,'MONTHLY DATA'!G:G,'WEEKLY SALES'!$D$44,'MONTHLY DATA'!B:B,'WEEKLY SALES'!$B$1)</f>
        <v>500800</v>
      </c>
      <c r="E53" s="14">
        <f>SUMIFS('MONTHLY DATA'!F:F,'MONTHLY DATA'!J:J,'WEEKLY SALES'!A53,'MONTHLY DATA'!G:G,'WEEKLY SALES'!$E$44,'MONTHLY DATA'!B:B,'WEEKLY SALES'!$B$1)</f>
        <v>0</v>
      </c>
      <c r="F53" s="14">
        <f>SUMIFS('MONTHLY DATA'!F:F,'MONTHLY DATA'!J:J,'WEEKLY SALES'!A53,'MONTHLY DATA'!G:G,'WEEKLY SALES'!$F$44,'MONTHLY DATA'!B:B,'WEEKLY SALES'!$B$1)</f>
        <v>0</v>
      </c>
      <c r="G53" s="14">
        <f>SUMIFS('MONTHLY DATA'!F:F,'MONTHLY DATA'!J:J,'WEEKLY SALES'!A53,'MONTHLY DATA'!G:G,'WEEKLY SALES'!$G$44,'MONTHLY DATA'!B:B,'WEEKLY SALES'!$B$1)</f>
        <v>0</v>
      </c>
      <c r="H53" s="95">
        <f>SUM(B57:G57)</f>
        <v>0</v>
      </c>
    </row>
    <row r="54" spans="1:8" x14ac:dyDescent="0.25">
      <c r="A54" s="13" t="s">
        <v>18</v>
      </c>
      <c r="B54" s="95">
        <f>SUMIFS('MONTHLY DATA'!F:F,'MONTHLY DATA'!J:J,'WEEKLY SALES'!A54,'MONTHLY DATA'!G:G,'WEEKLY SALES'!$B$44,'MONTHLY DATA'!B:B,'WEEKLY SALES'!$B$1)</f>
        <v>0</v>
      </c>
      <c r="C54" s="95">
        <f>SUMIFS('MONTHLY DATA'!F:F,'MONTHLY DATA'!J:J,'WEEKLY SALES'!A54,'MONTHLY DATA'!G:G,'WEEKLY SALES'!$C$44,'MONTHLY DATA'!B:B,'WEEKLY SALES'!$B$1)</f>
        <v>0</v>
      </c>
      <c r="D54" s="95">
        <f>SUMIFS('MONTHLY DATA'!F:F,'MONTHLY DATA'!J:J,'WEEKLY SALES'!A54,'MONTHLY DATA'!G:G,'WEEKLY SALES'!$D$44,'MONTHLY DATA'!B:B,'WEEKLY SALES'!$B$1)</f>
        <v>0</v>
      </c>
      <c r="E54" s="14">
        <f>SUMIFS('MONTHLY DATA'!F:F,'MONTHLY DATA'!J:J,'WEEKLY SALES'!A54,'MONTHLY DATA'!G:G,'WEEKLY SALES'!$E$44,'MONTHLY DATA'!B:B,'WEEKLY SALES'!$B$1)</f>
        <v>0</v>
      </c>
      <c r="F54" s="14">
        <f>SUMIFS('MONTHLY DATA'!F:F,'MONTHLY DATA'!J:J,'WEEKLY SALES'!A54,'MONTHLY DATA'!G:G,'WEEKLY SALES'!$F$44,'MONTHLY DATA'!B:B,'WEEKLY SALES'!$B$1)</f>
        <v>0</v>
      </c>
      <c r="G54" s="14">
        <f>SUMIFS('MONTHLY DATA'!F:F,'MONTHLY DATA'!J:J,'WEEKLY SALES'!A54,'MONTHLY DATA'!G:G,'WEEKLY SALES'!$G$44,'MONTHLY DATA'!B:B,'WEEKLY SALES'!$B$1)</f>
        <v>0</v>
      </c>
      <c r="H54" s="95">
        <f>SUM(B58:G58)</f>
        <v>0</v>
      </c>
    </row>
    <row r="55" spans="1:8" x14ac:dyDescent="0.25">
      <c r="A55" s="13" t="s">
        <v>185</v>
      </c>
      <c r="B55" s="95">
        <f>SUMIFS('MONTHLY DATA'!F:F,'MONTHLY DATA'!J:J,'WEEKLY SALES'!A55,'MONTHLY DATA'!G:G,'WEEKLY SALES'!$B$44,'MONTHLY DATA'!B:B,'WEEKLY SALES'!$B$1)</f>
        <v>0</v>
      </c>
      <c r="C55" s="95">
        <f>SUMIFS('MONTHLY DATA'!F:F,'MONTHLY DATA'!J:J,'WEEKLY SALES'!A55,'MONTHLY DATA'!G:G,'WEEKLY SALES'!$C$44,'MONTHLY DATA'!B:B,'WEEKLY SALES'!$B$1)</f>
        <v>0</v>
      </c>
      <c r="D55" s="95">
        <f>SUMIFS('MONTHLY DATA'!F:F,'MONTHLY DATA'!J:J,'WEEKLY SALES'!A55,'MONTHLY DATA'!G:G,'WEEKLY SALES'!$D$44,'MONTHLY DATA'!B:B,'WEEKLY SALES'!$B$1)</f>
        <v>0</v>
      </c>
      <c r="E55" s="14">
        <f>SUMIFS('MONTHLY DATA'!F:F,'MONTHLY DATA'!J:J,'WEEKLY SALES'!A55,'MONTHLY DATA'!G:G,'WEEKLY SALES'!$E$44,'MONTHLY DATA'!B:B,'WEEKLY SALES'!$B$1)</f>
        <v>0</v>
      </c>
      <c r="F55" s="14">
        <f>SUMIFS('MONTHLY DATA'!F:F,'MONTHLY DATA'!J:J,'WEEKLY SALES'!A55,'MONTHLY DATA'!G:G,'WEEKLY SALES'!$F$44,'MONTHLY DATA'!B:B,'WEEKLY SALES'!$B$1)</f>
        <v>0</v>
      </c>
      <c r="G55" s="14">
        <f>SUMIFS('MONTHLY DATA'!F:F,'MONTHLY DATA'!J:J,'WEEKLY SALES'!A55,'MONTHLY DATA'!G:G,'WEEKLY SALES'!$G$44,'MONTHLY DATA'!B:B,'WEEKLY SALES'!$B$1)</f>
        <v>0</v>
      </c>
      <c r="H55" s="95">
        <f>SUM(B59:G59)</f>
        <v>0</v>
      </c>
    </row>
    <row r="56" spans="1:8" x14ac:dyDescent="0.25">
      <c r="A56" s="93" t="s">
        <v>38</v>
      </c>
      <c r="B56" s="96">
        <f>SUM(B45:B55)</f>
        <v>3248000</v>
      </c>
      <c r="C56" s="96">
        <f>SUM(C45:C55)</f>
        <v>0</v>
      </c>
      <c r="D56" s="96">
        <f>SUM(D45:D55)</f>
        <v>866300</v>
      </c>
      <c r="E56" s="107">
        <f>SUM(E45:E55)</f>
        <v>0</v>
      </c>
      <c r="F56" s="107"/>
      <c r="G56" s="107">
        <f>SUM(G45:G55)</f>
        <v>635000</v>
      </c>
      <c r="H56" s="96">
        <f>SUM(H45:H55)</f>
        <v>5983100</v>
      </c>
    </row>
    <row r="59" spans="1:8" ht="30" x14ac:dyDescent="0.25">
      <c r="A59" s="94" t="s">
        <v>143</v>
      </c>
      <c r="B59" s="94" t="s">
        <v>16</v>
      </c>
      <c r="C59" s="94" t="s">
        <v>10</v>
      </c>
      <c r="D59" s="94" t="s">
        <v>39</v>
      </c>
      <c r="E59" s="94" t="s">
        <v>107</v>
      </c>
      <c r="F59" s="94" t="s">
        <v>108</v>
      </c>
      <c r="G59" s="94" t="s">
        <v>75</v>
      </c>
      <c r="H59" s="94" t="s">
        <v>144</v>
      </c>
    </row>
    <row r="60" spans="1:8" x14ac:dyDescent="0.25">
      <c r="A60" s="1" t="s">
        <v>14</v>
      </c>
      <c r="B60" s="23">
        <f>SUMIFS('MONTHLY DATA'!F:F,'MONTHLY DATA'!K:K,'WEEKLY SALES'!A60,'MONTHLY DATA'!H:H,'WEEKLY SALES'!$B$59,'MONTHLY DATA'!B:B,'WEEKLY SALES'!$B$1)</f>
        <v>538509</v>
      </c>
      <c r="C60" s="23">
        <f>SUMIFS('MONTHLY DATA'!F:F,'MONTHLY DATA'!K:K,'WEEKLY SALES'!A60,'MONTHLY DATA'!H:H,'WEEKLY SALES'!$C$59,'MONTHLY DATA'!B:B,'WEEKLY SALES'!$B$1)</f>
        <v>1000500</v>
      </c>
      <c r="D60" s="23">
        <f>SUM(B60:C60)</f>
        <v>1539009</v>
      </c>
      <c r="E60" s="1">
        <f>COUNTIFS('VALUATIONS '!K:K,'WEEKLY SALES'!A60,'VALUATIONS '!F:F,'WEEKLY SALES'!$B$1)</f>
        <v>5</v>
      </c>
      <c r="F60" s="23">
        <f>SUMIFS('VALUATIONS '!I:I,'VALUATIONS '!K:K,'WEEKLY SALES'!A60,'VALUATIONS '!F:F,'WEEKLY SALES'!$B$1)</f>
        <v>1287000</v>
      </c>
      <c r="G60" s="23">
        <f>'MONTH TO DATE '!G105/4</f>
        <v>8000000</v>
      </c>
      <c r="H60" s="40">
        <f>D60/G60</f>
        <v>0.19237612500000001</v>
      </c>
    </row>
    <row r="61" spans="1:8" x14ac:dyDescent="0.25">
      <c r="A61" s="1" t="s">
        <v>30</v>
      </c>
      <c r="B61" s="23">
        <f>SUMIFS('MONTHLY DATA'!F:F,'MONTHLY DATA'!K:K,'WEEKLY SALES'!A61,'MONTHLY DATA'!H:H,'WEEKLY SALES'!$B$59,'MONTHLY DATA'!B:B,'WEEKLY SALES'!$B$1)</f>
        <v>810000</v>
      </c>
      <c r="C61" s="23">
        <f>SUMIFS('MONTHLY DATA'!F:F,'MONTHLY DATA'!K:K,'WEEKLY SALES'!A61,'MONTHLY DATA'!H:H,'WEEKLY SALES'!$C$59,'MONTHLY DATA'!B:B,'WEEKLY SALES'!$B$1)</f>
        <v>500000</v>
      </c>
      <c r="D61" s="23">
        <f>SUM(B61:C61)</f>
        <v>1310000</v>
      </c>
      <c r="E61" s="1">
        <f>COUNTIFS('VALUATIONS '!K:K,'WEEKLY SALES'!A61,'VALUATIONS '!F:F,'WEEKLY SALES'!$B$1)</f>
        <v>10</v>
      </c>
      <c r="F61" s="23">
        <f>SUMIFS('VALUATIONS '!I:I,'VALUATIONS '!K:K,'WEEKLY SALES'!A61,'VALUATIONS '!F:F,'WEEKLY SALES'!$B$1)</f>
        <v>7474000</v>
      </c>
      <c r="G61" s="23">
        <f>'MONTH TO DATE '!G106/4</f>
        <v>8000000</v>
      </c>
      <c r="H61" s="40">
        <f t="shared" ref="H61:H62" si="13">D61/G61</f>
        <v>0.16375000000000001</v>
      </c>
    </row>
    <row r="62" spans="1:8" x14ac:dyDescent="0.25">
      <c r="A62" t="s">
        <v>73</v>
      </c>
      <c r="B62" s="23">
        <f>SUMIFS('MONTHLY DATA'!F:F,'MONTHLY DATA'!K:K,'WEEKLY SALES'!A62,'MONTHLY DATA'!H:H,'WEEKLY SALES'!$B$59,'MONTHLY DATA'!B:B,'WEEKLY SALES'!$B$1)</f>
        <v>1975500</v>
      </c>
      <c r="C62" s="23">
        <f>SUMIFS('MONTHLY DATA'!F:F,'MONTHLY DATA'!K:K,'WEEKLY SALES'!A62,'MONTHLY DATA'!H:H,'WEEKLY SALES'!$C$59,'MONTHLY DATA'!B:B,'WEEKLY SALES'!$B$1)</f>
        <v>0</v>
      </c>
      <c r="D62" s="23">
        <f>SUM(B62:C62)</f>
        <v>1975500</v>
      </c>
      <c r="E62" s="1">
        <f>COUNTIFS('VALUATIONS '!K:K,'WEEKLY SALES'!A62,'VALUATIONS '!F:F,'WEEKLY SALES'!$B$1)</f>
        <v>2</v>
      </c>
      <c r="F62" s="23">
        <f>SUMIFS('VALUATIONS '!I:I,'VALUATIONS '!K:K,'WEEKLY SALES'!A62,'VALUATIONS '!F:F,'WEEKLY SALES'!$B$1)</f>
        <v>1200000</v>
      </c>
      <c r="G62" s="23">
        <f>'MONTH TO DATE '!G107/4</f>
        <v>500000</v>
      </c>
      <c r="H62" s="40">
        <f t="shared" si="13"/>
        <v>3.9510000000000001</v>
      </c>
    </row>
    <row r="63" spans="1:8" x14ac:dyDescent="0.25">
      <c r="A63" s="93" t="s">
        <v>38</v>
      </c>
      <c r="B63" s="107">
        <f>SUM(B60:B62)</f>
        <v>3324009</v>
      </c>
      <c r="C63" s="107">
        <f>SUM(C60:C62)</f>
        <v>1500500</v>
      </c>
      <c r="D63" s="107">
        <f>SUM(D60:D62)</f>
        <v>4824509</v>
      </c>
      <c r="E63" s="93">
        <f>SUM(E60:E62)</f>
        <v>17</v>
      </c>
      <c r="F63" s="107">
        <f>SUM(F60:F62)</f>
        <v>9961000</v>
      </c>
      <c r="G63" s="96">
        <v>16750000</v>
      </c>
      <c r="H63" s="91">
        <f>D63/G63</f>
        <v>0.28803038805970149</v>
      </c>
    </row>
  </sheetData>
  <pageMargins left="0.7" right="0.7" top="0.75" bottom="0.75" header="0.3" footer="0.3"/>
  <pageSetup scale="36" fitToHeight="0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'WEEK TO WEEK SALES '!$B$16:$E$16</xm:f>
          </x14:formula1>
          <xm:sqref>B1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08"/>
  <sheetViews>
    <sheetView tabSelected="1" topLeftCell="A16" workbookViewId="0">
      <selection activeCell="A25" sqref="A25:I39"/>
    </sheetView>
  </sheetViews>
  <sheetFormatPr defaultColWidth="9.140625" defaultRowHeight="15" x14ac:dyDescent="0.25"/>
  <cols>
    <col min="1" max="1" width="30.5703125" style="1" bestFit="1" customWidth="1"/>
    <col min="2" max="2" width="13.7109375" style="1" bestFit="1" customWidth="1"/>
    <col min="3" max="4" width="14.28515625" style="1" bestFit="1" customWidth="1"/>
    <col min="5" max="5" width="14.140625" style="1" bestFit="1" customWidth="1"/>
    <col min="6" max="6" width="19.140625" style="1" bestFit="1" customWidth="1"/>
    <col min="7" max="7" width="19.28515625" style="1" bestFit="1" customWidth="1"/>
    <col min="8" max="8" width="14.140625" style="1" bestFit="1" customWidth="1"/>
    <col min="9" max="9" width="13.42578125" style="1" customWidth="1"/>
    <col min="10" max="10" width="10.5703125" style="1" customWidth="1"/>
    <col min="11" max="11" width="16.42578125" style="1" customWidth="1"/>
    <col min="12" max="12" width="16" style="1" customWidth="1"/>
    <col min="13" max="13" width="14.140625" style="1" bestFit="1" customWidth="1"/>
    <col min="14" max="14" width="13.7109375" style="1" bestFit="1" customWidth="1"/>
    <col min="15" max="16384" width="9.140625" style="1"/>
  </cols>
  <sheetData>
    <row r="1" spans="1:14" x14ac:dyDescent="0.25">
      <c r="A1" s="93" t="s">
        <v>6</v>
      </c>
      <c r="B1" s="93" t="s">
        <v>16</v>
      </c>
      <c r="C1" s="93" t="s">
        <v>10</v>
      </c>
      <c r="D1" s="93" t="s">
        <v>39</v>
      </c>
      <c r="F1" s="93" t="s">
        <v>7</v>
      </c>
      <c r="G1" s="93" t="s">
        <v>16</v>
      </c>
      <c r="H1" s="93" t="s">
        <v>10</v>
      </c>
      <c r="I1" s="93" t="s">
        <v>39</v>
      </c>
      <c r="K1" s="93" t="s">
        <v>4</v>
      </c>
      <c r="L1" s="93" t="s">
        <v>16</v>
      </c>
      <c r="M1" s="93" t="s">
        <v>10</v>
      </c>
      <c r="N1" s="93" t="s">
        <v>39</v>
      </c>
    </row>
    <row r="2" spans="1:14" x14ac:dyDescent="0.25">
      <c r="A2" s="13" t="s">
        <v>11</v>
      </c>
      <c r="B2" s="95">
        <f>SUMIFS('MONTHLY DATA'!F:F,'MONTHLY DATA'!I:I,'MONTH TO DATE '!A2,'MONTHLY DATA'!H:H,'MONTH TO DATE '!$B$1)</f>
        <v>1396300</v>
      </c>
      <c r="C2" s="95">
        <f>SUMIFS('MONTHLY DATA'!F:F,'MONTHLY DATA'!I:I,'MONTH TO DATE '!A2,'MONTHLY DATA'!H:H,'MONTH TO DATE '!$C$1)</f>
        <v>1500500</v>
      </c>
      <c r="D2" s="95">
        <f t="shared" ref="D2:D14" si="0">C2+B2</f>
        <v>2896800</v>
      </c>
      <c r="F2" s="13" t="s">
        <v>19</v>
      </c>
      <c r="G2" s="95">
        <f>SUMIFS('MONTHLY DATA'!F:F,'MONTHLY DATA'!J:J,'MONTH TO DATE '!F2,'MONTHLY DATA'!H:H,'MONTH TO DATE '!$G$1)</f>
        <v>1002709</v>
      </c>
      <c r="H2" s="95">
        <f>SUMIFS('MONTHLY DATA'!F:F,'MONTHLY DATA'!J:J,'MONTH TO DATE '!F2,'MONTHLY DATA'!H:H,'MONTH TO DATE '!$H$1)</f>
        <v>0</v>
      </c>
      <c r="I2" s="95">
        <f t="shared" ref="I2:I8" si="1">H2+G2</f>
        <v>1002709</v>
      </c>
      <c r="K2" s="13" t="s">
        <v>9</v>
      </c>
      <c r="L2" s="95">
        <f>SUMIFS('MONTHLY DATA'!F:F,'MONTHLY DATA'!G:G,'MONTH TO DATE '!K2,'MONTHLY DATA'!H:H,'MONTH TO DATE '!$L$1)</f>
        <v>2748000</v>
      </c>
      <c r="M2" s="95">
        <f>SUMIFS('MONTHLY DATA'!F:F,'MONTHLY DATA'!G:G,'MONTH TO DATE '!K2,'MONTHLY DATA'!H:H,'MONTH TO DATE '!$M$1)</f>
        <v>500000</v>
      </c>
      <c r="N2" s="95">
        <f>M2+L2</f>
        <v>3248000</v>
      </c>
    </row>
    <row r="3" spans="1:14" x14ac:dyDescent="0.25">
      <c r="A3" s="13" t="s">
        <v>15</v>
      </c>
      <c r="B3" s="95">
        <f>SUMIFS('MONTHLY DATA'!F:F,'MONTHLY DATA'!I:I,'MONTH TO DATE '!A3,'MONTHLY DATA'!H:H,'MONTH TO DATE '!$B$1)</f>
        <v>0</v>
      </c>
      <c r="C3" s="95">
        <f>SUMIFS('MONTHLY DATA'!F:F,'MONTHLY DATA'!I:I,'MONTH TO DATE '!A3,'MONTHLY DATA'!H:H,'MONTH TO DATE '!$C$1)</f>
        <v>0</v>
      </c>
      <c r="D3" s="95">
        <f t="shared" si="0"/>
        <v>0</v>
      </c>
      <c r="F3" s="13" t="s">
        <v>81</v>
      </c>
      <c r="G3" s="95">
        <f>SUMIFS('MONTHLY DATA'!F:F,'MONTHLY DATA'!J:J,'MONTH TO DATE '!F3,'MONTHLY DATA'!H:H,'MONTH TO DATE '!$G$1)</f>
        <v>941300</v>
      </c>
      <c r="H3" s="95">
        <f>SUMIFS('MONTHLY DATA'!F:F,'MONTHLY DATA'!J:J,'MONTH TO DATE '!F3,'MONTHLY DATA'!H:H,'MONTH TO DATE '!$H$1)</f>
        <v>0</v>
      </c>
      <c r="I3" s="95">
        <f t="shared" si="1"/>
        <v>941300</v>
      </c>
      <c r="K3" s="13" t="s">
        <v>61</v>
      </c>
      <c r="L3" s="95">
        <f>SUMIFS('MONTHLY DATA'!F:F,'MONTHLY DATA'!G:G,'MONTH TO DATE '!K3,'MONTHLY DATA'!H:H,'MONTH TO DATE '!$L$1)</f>
        <v>0</v>
      </c>
      <c r="M3" s="95">
        <f>SUMIFS('MONTHLY DATA'!F:F,'MONTHLY DATA'!G:G,'MONTH TO DATE '!K3,'MONTHLY DATA'!H:H,'MONTH TO DATE '!$M$1)</f>
        <v>0</v>
      </c>
      <c r="N3" s="95">
        <f t="shared" ref="N3:N8" si="2">M3+L3</f>
        <v>0</v>
      </c>
    </row>
    <row r="4" spans="1:14" x14ac:dyDescent="0.25">
      <c r="A4" s="13" t="s">
        <v>25</v>
      </c>
      <c r="B4" s="95">
        <f>SUMIFS('MONTHLY DATA'!F:F,'MONTHLY DATA'!I:I,'MONTH TO DATE '!A4,'MONTHLY DATA'!H:H,'MONTH TO DATE '!$B$1)</f>
        <v>0</v>
      </c>
      <c r="C4" s="95">
        <f>SUMIFS('MONTHLY DATA'!F:F,'MONTHLY DATA'!I:I,'MONTH TO DATE '!A4,'MONTHLY DATA'!H:H,'MONTH TO DATE '!$C$1)</f>
        <v>0</v>
      </c>
      <c r="D4" s="95">
        <f t="shared" si="0"/>
        <v>0</v>
      </c>
      <c r="F4" s="13" t="s">
        <v>12</v>
      </c>
      <c r="G4" s="95">
        <f>SUMIFS('MONTHLY DATA'!F:F,'MONTHLY DATA'!J:J,'MONTH TO DATE '!F4,'MONTHLY DATA'!H:H,'MONTH TO DATE '!$G$1)</f>
        <v>1380000</v>
      </c>
      <c r="H4" s="95">
        <f>SUMIFS('MONTHLY DATA'!F:F,'MONTHLY DATA'!J:J,'MONTH TO DATE '!F4,'MONTHLY DATA'!H:H,'MONTH TO DATE '!$H$1)</f>
        <v>1500500</v>
      </c>
      <c r="I4" s="95">
        <f t="shared" si="1"/>
        <v>2880500</v>
      </c>
      <c r="K4" s="13" t="s">
        <v>21</v>
      </c>
      <c r="L4" s="95">
        <f>SUMIFS('MONTHLY DATA'!F:F,'MONTHLY DATA'!G:G,'MONTH TO DATE '!K4,'MONTHLY DATA'!H:H,'MONTH TO DATE '!$L$1)</f>
        <v>500800</v>
      </c>
      <c r="M4" s="95">
        <f>SUMIFS('MONTHLY DATA'!F:F,'MONTHLY DATA'!G:G,'MONTH TO DATE '!K4,'MONTHLY DATA'!H:H,'MONTH TO DATE '!$M$1)</f>
        <v>365500</v>
      </c>
      <c r="N4" s="95">
        <f t="shared" si="2"/>
        <v>866300</v>
      </c>
    </row>
    <row r="5" spans="1:14" x14ac:dyDescent="0.25">
      <c r="A5" s="13" t="s">
        <v>17</v>
      </c>
      <c r="B5" s="95">
        <f>SUMIFS('MONTHLY DATA'!F:F,'MONTHLY DATA'!I:I,'MONTH TO DATE '!A5,'MONTHLY DATA'!H:H,'MONTH TO DATE '!$B$1)</f>
        <v>0</v>
      </c>
      <c r="C5" s="95">
        <f>SUMIFS('MONTHLY DATA'!F:F,'MONTHLY DATA'!I:I,'MONTH TO DATE '!A5,'MONTHLY DATA'!H:H,'MONTH TO DATE '!$C$1)</f>
        <v>0</v>
      </c>
      <c r="D5" s="95">
        <f t="shared" si="0"/>
        <v>0</v>
      </c>
      <c r="F5" s="13" t="s">
        <v>18</v>
      </c>
      <c r="G5" s="95">
        <f>SUMIFS('MONTHLY DATA'!F:F,'MONTHLY DATA'!J:J,'MONTH TO DATE '!F5,'MONTHLY DATA'!H:H,'MONTH TO DATE '!$G$1)</f>
        <v>0</v>
      </c>
      <c r="H5" s="95">
        <f>SUMIFS('MONTHLY DATA'!F:F,'MONTHLY DATA'!J:J,'MONTH TO DATE '!F5,'MONTHLY DATA'!H:H,'MONTH TO DATE '!$H$1)</f>
        <v>0</v>
      </c>
      <c r="I5" s="95">
        <f t="shared" si="1"/>
        <v>0</v>
      </c>
      <c r="K5" s="13" t="s">
        <v>65</v>
      </c>
      <c r="L5" s="95">
        <f>SUMIFS('MONTHLY DATA'!F:F,'MONTHLY DATA'!G:G,'MONTH TO DATE '!K5,'MONTHLY DATA'!H:H,'MONTH TO DATE '!$L$1)</f>
        <v>0</v>
      </c>
      <c r="M5" s="95">
        <f>SUMIFS('MONTHLY DATA'!F:F,'MONTHLY DATA'!G:G,'MONTH TO DATE '!K5,'MONTHLY DATA'!H:H,'MONTH TO DATE '!$M$1)</f>
        <v>0</v>
      </c>
      <c r="N5" s="95">
        <f t="shared" si="2"/>
        <v>0</v>
      </c>
    </row>
    <row r="6" spans="1:14" x14ac:dyDescent="0.25">
      <c r="A6" s="13" t="s">
        <v>56</v>
      </c>
      <c r="B6" s="95">
        <f>SUMIFS('MONTHLY DATA'!F:F,'MONTHLY DATA'!I:I,'MONTH TO DATE '!A6,'MONTHLY DATA'!H:H,'MONTH TO DATE '!$B$1)</f>
        <v>0</v>
      </c>
      <c r="C6" s="95">
        <f>SUMIFS('MONTHLY DATA'!F:F,'MONTHLY DATA'!I:I,'MONTH TO DATE '!A6,'MONTHLY DATA'!H:H,'MONTH TO DATE '!$C$1)</f>
        <v>0</v>
      </c>
      <c r="D6" s="95">
        <f t="shared" si="0"/>
        <v>0</v>
      </c>
      <c r="F6" s="13" t="s">
        <v>132</v>
      </c>
      <c r="G6" s="95">
        <f>SUMIFS('MONTHLY DATA'!F:F,'MONTHLY DATA'!J:J,'MONTH TO DATE '!F6,'MONTHLY DATA'!H:H,'MONTH TO DATE '!$G$1)</f>
        <v>0</v>
      </c>
      <c r="H6" s="95">
        <f>SUMIFS('MONTHLY DATA'!F:F,'MONTHLY DATA'!J:J,'MONTH TO DATE '!F6,'MONTHLY DATA'!H:H,'MONTH TO DATE '!$H$1)</f>
        <v>0</v>
      </c>
      <c r="I6" s="95">
        <f t="shared" si="1"/>
        <v>0</v>
      </c>
      <c r="K6" s="1" t="s">
        <v>451</v>
      </c>
      <c r="L6" s="95">
        <f>SUMIFS('MONTHLY DATA'!F:F,'MONTHLY DATA'!G:G,'MONTH TO DATE '!K6,'MONTHLY DATA'!H:H,'MONTH TO DATE '!$L$1)</f>
        <v>75209</v>
      </c>
      <c r="M6" s="95">
        <f>SUMIFS('MONTHLY DATA'!F:F,'MONTHLY DATA'!G:G,'MONTH TO DATE '!K6,'MONTHLY DATA'!H:H,'MONTH TO DATE '!$M$1)</f>
        <v>0</v>
      </c>
      <c r="N6" s="95">
        <f t="shared" ref="N6:N7" si="3">M6+L6</f>
        <v>75209</v>
      </c>
    </row>
    <row r="7" spans="1:14" x14ac:dyDescent="0.25">
      <c r="A7" s="13" t="s">
        <v>26</v>
      </c>
      <c r="B7" s="95">
        <f>SUMIFS('MONTHLY DATA'!F:F,'MONTHLY DATA'!I:I,'MONTH TO DATE '!A7,'MONTHLY DATA'!H:H,'MONTH TO DATE '!$B$1)</f>
        <v>0</v>
      </c>
      <c r="C7" s="95">
        <f>SUMIFS('MONTHLY DATA'!F:F,'MONTHLY DATA'!I:I,'MONTH TO DATE '!A7,'MONTHLY DATA'!H:H,'MONTH TO DATE '!$C$1)</f>
        <v>0</v>
      </c>
      <c r="D7" s="95">
        <f t="shared" si="0"/>
        <v>0</v>
      </c>
      <c r="F7" s="13" t="s">
        <v>23</v>
      </c>
      <c r="G7" s="95">
        <f>SUMIFS('MONTHLY DATA'!F:F,'MONTHLY DATA'!J:J,'MONTH TO DATE '!F7,'MONTHLY DATA'!H:H,'MONTH TO DATE '!$G$1)</f>
        <v>0</v>
      </c>
      <c r="H7" s="95">
        <f>SUMIFS('MONTHLY DATA'!F:F,'MONTHLY DATA'!J:J,'MONTH TO DATE '!F7,'MONTHLY DATA'!H:H,'MONTH TO DATE '!$H$1)</f>
        <v>0</v>
      </c>
      <c r="I7" s="95">
        <f t="shared" si="1"/>
        <v>0</v>
      </c>
      <c r="K7" s="1" t="s">
        <v>679</v>
      </c>
      <c r="L7" s="95">
        <f>SUMIFS('MONTHLY DATA'!F:F,'MONTHLY DATA'!G:G,'MONTH TO DATE '!K7,'MONTHLY DATA'!H:H,'MONTH TO DATE '!$L$1)</f>
        <v>0</v>
      </c>
      <c r="M7" s="95">
        <f>SUMIFS('MONTHLY DATA'!F:F,'MONTHLY DATA'!G:G,'MONTH TO DATE '!K7,'MONTHLY DATA'!H:H,'MONTH TO DATE '!$M$1)</f>
        <v>0</v>
      </c>
      <c r="N7" s="95">
        <f t="shared" si="3"/>
        <v>0</v>
      </c>
    </row>
    <row r="8" spans="1:14" x14ac:dyDescent="0.25">
      <c r="A8" s="13" t="s">
        <v>27</v>
      </c>
      <c r="B8" s="95">
        <f>SUMIFS('MONTHLY DATA'!F:F,'MONTHLY DATA'!I:I,'MONTH TO DATE '!A8,'MONTHLY DATA'!H:H,'MONTH TO DATE '!$B$1)</f>
        <v>1380000</v>
      </c>
      <c r="C8" s="95">
        <f>SUMIFS('MONTHLY DATA'!F:F,'MONTHLY DATA'!I:I,'MONTH TO DATE '!A8,'MONTHLY DATA'!H:H,'MONTH TO DATE '!$C$1)</f>
        <v>0</v>
      </c>
      <c r="D8" s="95">
        <f t="shared" si="0"/>
        <v>1380000</v>
      </c>
      <c r="F8" s="13" t="s">
        <v>33</v>
      </c>
      <c r="G8" s="95">
        <f>SUMIFS('MONTHLY DATA'!F:F,'MONTHLY DATA'!J:J,'MONTH TO DATE '!F8,'MONTHLY DATA'!H:H,'MONTH TO DATE '!$G$1)</f>
        <v>0</v>
      </c>
      <c r="H8" s="95">
        <f>SUMIFS('MONTHLY DATA'!F:F,'MONTHLY DATA'!J:J,'MONTH TO DATE '!F8,'MONTHLY DATA'!H:H,'MONTH TO DATE '!$H$1)</f>
        <v>0</v>
      </c>
      <c r="I8" s="95">
        <f t="shared" si="1"/>
        <v>0</v>
      </c>
      <c r="K8" s="13" t="s">
        <v>13</v>
      </c>
      <c r="L8" s="95">
        <f>SUMIFS('MONTHLY DATA'!F:F,'MONTHLY DATA'!G:G,'MONTH TO DATE '!K8,'MONTHLY DATA'!H:H,'MONTH TO DATE '!$L$1)</f>
        <v>0</v>
      </c>
      <c r="M8" s="95">
        <f>SUMIFS('MONTHLY DATA'!F:F,'MONTHLY DATA'!G:G,'MONTH TO DATE '!K8,'MONTHLY DATA'!H:H,'MONTH TO DATE '!$M$1)</f>
        <v>635000</v>
      </c>
      <c r="N8" s="95">
        <f t="shared" si="2"/>
        <v>635000</v>
      </c>
    </row>
    <row r="9" spans="1:14" x14ac:dyDescent="0.25">
      <c r="A9" s="13" t="s">
        <v>135</v>
      </c>
      <c r="B9" s="95">
        <f>SUMIFS('MONTHLY DATA'!F:F,'MONTHLY DATA'!I:I,'MONTH TO DATE '!A9,'MONTHLY DATA'!H:H,'MONTH TO DATE '!$B$1)</f>
        <v>0</v>
      </c>
      <c r="C9" s="95">
        <f>SUMIFS('MONTHLY DATA'!F:F,'MONTHLY DATA'!I:I,'MONTH TO DATE '!A9,'MONTHLY DATA'!H:H,'MONTH TO DATE '!$C$1)</f>
        <v>0</v>
      </c>
      <c r="D9" s="95">
        <f t="shared" si="0"/>
        <v>0</v>
      </c>
      <c r="F9" s="93" t="s">
        <v>38</v>
      </c>
      <c r="G9" s="96">
        <f>SUM(G2:G8)</f>
        <v>3324009</v>
      </c>
      <c r="H9" s="96">
        <f>SUM(H2:H8)</f>
        <v>1500500</v>
      </c>
      <c r="I9" s="96">
        <f>SUM(I2:I8)</f>
        <v>4824509</v>
      </c>
      <c r="K9" s="93" t="s">
        <v>38</v>
      </c>
      <c r="L9" s="96">
        <f>SUM(L2:L8)</f>
        <v>3324009</v>
      </c>
      <c r="M9" s="96">
        <f>SUM(M2:M8)</f>
        <v>1500500</v>
      </c>
      <c r="N9" s="96">
        <f>SUM(N2:N8)</f>
        <v>4824509</v>
      </c>
    </row>
    <row r="10" spans="1:14" s="151" customFormat="1" x14ac:dyDescent="0.25">
      <c r="A10" s="150" t="s">
        <v>799</v>
      </c>
      <c r="B10" s="95">
        <f>SUMIFS('MONTHLY DATA'!F:F,'MONTHLY DATA'!I:I,'MONTH TO DATE '!A10,'MONTHLY DATA'!H:H,'MONTH TO DATE '!$B$1)</f>
        <v>37709</v>
      </c>
      <c r="C10" s="95">
        <f>SUMIFS('MONTHLY DATA'!F:F,'MONTHLY DATA'!I:I,'MONTH TO DATE '!A10,'MONTHLY DATA'!H:H,'MONTH TO DATE '!$C$1)</f>
        <v>0</v>
      </c>
      <c r="D10" s="95">
        <f t="shared" ref="D10:D11" si="4">C10+B10</f>
        <v>37709</v>
      </c>
      <c r="F10" s="97"/>
      <c r="G10" s="98"/>
      <c r="H10" s="98"/>
      <c r="I10" s="98"/>
      <c r="K10" s="97"/>
      <c r="L10" s="98"/>
      <c r="M10" s="98"/>
      <c r="N10" s="98"/>
    </row>
    <row r="11" spans="1:14" x14ac:dyDescent="0.25">
      <c r="A11" s="13" t="s">
        <v>89</v>
      </c>
      <c r="B11" s="95">
        <f>SUMIFS('MONTHLY DATA'!F:F,'MONTHLY DATA'!I:I,'MONTH TO DATE '!A11,'MONTHLY DATA'!H:H,'MONTH TO DATE '!$B$1)</f>
        <v>0</v>
      </c>
      <c r="C11" s="95">
        <f>SUMIFS('MONTHLY DATA'!F:F,'MONTHLY DATA'!I:I,'MONTH TO DATE '!A11,'MONTHLY DATA'!H:H,'MONTH TO DATE '!$C$1)</f>
        <v>0</v>
      </c>
      <c r="D11" s="95">
        <f t="shared" si="4"/>
        <v>0</v>
      </c>
      <c r="F11" s="97"/>
      <c r="G11" s="98"/>
      <c r="H11" s="98"/>
      <c r="I11" s="98"/>
      <c r="K11" s="97"/>
      <c r="L11" s="98"/>
      <c r="M11" s="98"/>
      <c r="N11" s="98"/>
    </row>
    <row r="12" spans="1:14" x14ac:dyDescent="0.25">
      <c r="A12" s="13" t="s">
        <v>101</v>
      </c>
      <c r="B12" s="95">
        <f>SUMIFS('MONTHLY DATA'!F:F,'MONTHLY DATA'!I:I,'MONTH TO DATE '!A12,'MONTHLY DATA'!H:H,'MONTH TO DATE '!$B$1)</f>
        <v>0</v>
      </c>
      <c r="C12" s="95">
        <f>SUMIFS('MONTHLY DATA'!F:F,'MONTHLY DATA'!I:I,'MONTH TO DATE '!A12,'MONTHLY DATA'!H:H,'MONTH TO DATE '!$C$1)</f>
        <v>0</v>
      </c>
      <c r="D12" s="95">
        <f t="shared" si="0"/>
        <v>0</v>
      </c>
      <c r="F12" s="97"/>
      <c r="G12" s="98"/>
      <c r="H12" s="98"/>
      <c r="I12" s="98"/>
      <c r="K12" s="97"/>
      <c r="L12" s="98"/>
      <c r="M12" s="98"/>
      <c r="N12" s="98"/>
    </row>
    <row r="13" spans="1:14" x14ac:dyDescent="0.25">
      <c r="A13" s="13" t="s">
        <v>24</v>
      </c>
      <c r="B13" s="95">
        <f>SUMIFS('MONTHLY DATA'!F:F,'MONTHLY DATA'!I:I,'MONTH TO DATE '!A13,'MONTHLY DATA'!H:H,'MONTH TO DATE '!$B$1)</f>
        <v>510000</v>
      </c>
      <c r="C13" s="95">
        <f>SUMIFS('MONTHLY DATA'!F:F,'MONTHLY DATA'!I:I,'MONTH TO DATE '!A13,'MONTHLY DATA'!H:H,'MONTH TO DATE '!$C$1)</f>
        <v>0</v>
      </c>
      <c r="D13" s="95">
        <f t="shared" si="0"/>
        <v>510000</v>
      </c>
      <c r="F13" s="97"/>
      <c r="G13" s="98"/>
      <c r="H13" s="98"/>
      <c r="I13" s="98"/>
      <c r="K13" s="97"/>
      <c r="L13" s="98"/>
      <c r="M13" s="98"/>
      <c r="N13" s="98"/>
    </row>
    <row r="14" spans="1:14" x14ac:dyDescent="0.25">
      <c r="A14" s="13" t="s">
        <v>187</v>
      </c>
      <c r="B14" s="95">
        <f>SUMIFS('MONTHLY DATA'!F:F,'MONTHLY DATA'!I:I,'MONTH TO DATE '!A14,'MONTHLY DATA'!H:H,'MONTH TO DATE '!$B$1)</f>
        <v>0</v>
      </c>
      <c r="C14" s="95">
        <f>SUMIFS('MONTHLY DATA'!F:F,'MONTHLY DATA'!I:I,'MONTH TO DATE '!A14,'MONTHLY DATA'!H:H,'MONTH TO DATE '!$C$1)</f>
        <v>0</v>
      </c>
      <c r="D14" s="95">
        <f t="shared" si="0"/>
        <v>0</v>
      </c>
      <c r="F14" s="97"/>
      <c r="G14" s="98"/>
      <c r="H14" s="98"/>
      <c r="I14" s="98"/>
      <c r="K14" s="97"/>
      <c r="L14" s="127">
        <v>45464</v>
      </c>
      <c r="M14" s="98"/>
      <c r="N14" s="98"/>
    </row>
    <row r="15" spans="1:14" x14ac:dyDescent="0.25">
      <c r="A15" s="93" t="s">
        <v>38</v>
      </c>
      <c r="B15" s="96">
        <f>SUM(B2:B14)</f>
        <v>3324009</v>
      </c>
      <c r="C15" s="96">
        <f>SUM(C2:C14)</f>
        <v>1500500</v>
      </c>
      <c r="D15" s="96">
        <f>SUM(D2:D14)</f>
        <v>4824509</v>
      </c>
      <c r="F15" s="97"/>
      <c r="G15" s="98"/>
      <c r="H15" s="98"/>
      <c r="I15" s="98"/>
    </row>
    <row r="16" spans="1:14" x14ac:dyDescent="0.25">
      <c r="F16" s="97"/>
      <c r="G16" s="98"/>
      <c r="H16" s="98"/>
      <c r="I16" s="98"/>
    </row>
    <row r="17" spans="1:11" x14ac:dyDescent="0.25">
      <c r="F17" s="97"/>
      <c r="G17" s="98"/>
      <c r="H17" s="98"/>
      <c r="I17" s="98"/>
    </row>
    <row r="18" spans="1:11" x14ac:dyDescent="0.25">
      <c r="F18" s="97"/>
      <c r="G18" s="98"/>
      <c r="H18" s="98"/>
      <c r="I18" s="98"/>
    </row>
    <row r="19" spans="1:11" x14ac:dyDescent="0.25">
      <c r="F19" s="97"/>
      <c r="G19" s="98"/>
      <c r="H19" s="98"/>
      <c r="I19" s="98"/>
    </row>
    <row r="20" spans="1:11" x14ac:dyDescent="0.25">
      <c r="A20" s="93" t="s">
        <v>84</v>
      </c>
      <c r="B20" s="100">
        <f>((G39)*((COUNTIF(D27:D38,"&gt;0"))/COUNTA(A27:A38)))</f>
        <v>3.5178711458333338E-2</v>
      </c>
      <c r="F20" s="97"/>
      <c r="G20" s="98"/>
      <c r="H20" s="98"/>
      <c r="I20" s="98"/>
    </row>
    <row r="21" spans="1:11" x14ac:dyDescent="0.25">
      <c r="A21" s="93" t="s">
        <v>189</v>
      </c>
      <c r="B21" s="100">
        <f>D15/80000000</f>
        <v>6.0306362500000002E-2</v>
      </c>
      <c r="C21" s="93" t="s">
        <v>75</v>
      </c>
      <c r="D21" s="23">
        <v>80000000</v>
      </c>
      <c r="E21" s="93" t="s">
        <v>76</v>
      </c>
      <c r="F21" s="98">
        <f>D15</f>
        <v>4824509</v>
      </c>
      <c r="G21" s="98"/>
      <c r="H21" s="98"/>
      <c r="I21" s="98"/>
    </row>
    <row r="22" spans="1:11" x14ac:dyDescent="0.25">
      <c r="F22" s="97"/>
      <c r="G22" s="98"/>
      <c r="H22" s="98"/>
      <c r="I22" s="98"/>
    </row>
    <row r="23" spans="1:11" x14ac:dyDescent="0.25">
      <c r="A23" s="87" t="s">
        <v>53</v>
      </c>
      <c r="B23" s="13">
        <f>COUNTA('VALUATIONS '!F:F)-1</f>
        <v>17</v>
      </c>
      <c r="C23" s="87" t="s">
        <v>40</v>
      </c>
      <c r="D23" s="13">
        <v>175</v>
      </c>
      <c r="E23" s="87" t="s">
        <v>76</v>
      </c>
      <c r="F23" s="149">
        <f>B23/D23</f>
        <v>9.7142857142857142E-2</v>
      </c>
      <c r="G23" s="98"/>
      <c r="H23" s="98"/>
      <c r="I23" s="98"/>
    </row>
    <row r="24" spans="1:11" x14ac:dyDescent="0.25">
      <c r="F24" s="108"/>
      <c r="G24" s="98"/>
      <c r="H24" s="98"/>
      <c r="I24" s="98"/>
    </row>
    <row r="25" spans="1:11" x14ac:dyDescent="0.25">
      <c r="A25" s="125" t="s">
        <v>43</v>
      </c>
      <c r="B25" s="125"/>
      <c r="C25" s="125"/>
      <c r="D25" s="125"/>
      <c r="E25" s="125"/>
      <c r="F25" s="125"/>
      <c r="G25" s="125"/>
      <c r="H25" s="125"/>
      <c r="I25" s="125"/>
    </row>
    <row r="26" spans="1:11" ht="30" x14ac:dyDescent="0.25">
      <c r="A26" s="94" t="s">
        <v>37</v>
      </c>
      <c r="B26" s="94" t="s">
        <v>16</v>
      </c>
      <c r="C26" s="94" t="s">
        <v>10</v>
      </c>
      <c r="D26" s="94" t="s">
        <v>39</v>
      </c>
      <c r="E26" s="94" t="s">
        <v>111</v>
      </c>
      <c r="F26" s="94" t="s">
        <v>40</v>
      </c>
      <c r="G26" s="94" t="s">
        <v>41</v>
      </c>
      <c r="H26" s="104" t="s">
        <v>115</v>
      </c>
      <c r="I26" s="104" t="s">
        <v>116</v>
      </c>
    </row>
    <row r="27" spans="1:11" x14ac:dyDescent="0.25">
      <c r="A27" s="141" t="s">
        <v>73</v>
      </c>
      <c r="B27" s="95">
        <f>SUMIFS('MONTHLY DATA'!F:F,'MONTHLY DATA'!C:C,'MONTH TO DATE '!A27,'MONTHLY DATA'!H:H,'MONTH TO DATE '!$B$26)</f>
        <v>1890000</v>
      </c>
      <c r="C27" s="95">
        <f>SUMIFS('MONTHLY DATA'!F:F,'MONTHLY DATA'!C:C,'MONTH TO DATE '!A27,'MONTHLY DATA'!H:H,'MONTH TO DATE '!$C$26)</f>
        <v>0</v>
      </c>
      <c r="D27" s="95">
        <f t="shared" ref="D27:D38" si="5">B27+C27</f>
        <v>1890000</v>
      </c>
      <c r="E27" s="101">
        <f>COUNTIF('MONTHLY DATA'!C:C,'MONTH TO DATE '!A27)</f>
        <v>2</v>
      </c>
      <c r="F27" s="14">
        <v>2000000</v>
      </c>
      <c r="G27" s="100">
        <f t="shared" ref="G27:G39" si="6">D27/F27</f>
        <v>0.94499999999999995</v>
      </c>
      <c r="H27" s="101">
        <f>COUNTIF('VALUATIONS '!E:E,'MONTH TO DATE '!A27)</f>
        <v>1</v>
      </c>
      <c r="I27" s="14">
        <f>SUMIFS('VALUATIONS '!I:I,'VALUATIONS '!E:E,'MONTH TO DATE '!A27)</f>
        <v>900000</v>
      </c>
      <c r="K27" s="20"/>
    </row>
    <row r="28" spans="1:11" x14ac:dyDescent="0.25">
      <c r="A28" s="5" t="s">
        <v>553</v>
      </c>
      <c r="B28" s="95">
        <f>SUMIFS('MONTHLY DATA'!F:F,'MONTHLY DATA'!C:C,'MONTH TO DATE '!A28,'MONTHLY DATA'!H:H,'MONTH TO DATE '!$B$26)</f>
        <v>293000</v>
      </c>
      <c r="C28" s="95">
        <f>SUMIFS('MONTHLY DATA'!F:F,'MONTHLY DATA'!C:C,'MONTH TO DATE '!A28,'MONTHLY DATA'!H:H,'MONTH TO DATE '!$C$26)</f>
        <v>0</v>
      </c>
      <c r="D28" s="95">
        <f t="shared" si="5"/>
        <v>293000</v>
      </c>
      <c r="E28" s="101">
        <f>COUNTIF('MONTHLY DATA'!C:C,'MONTH TO DATE '!A28)</f>
        <v>2</v>
      </c>
      <c r="F28" s="14">
        <v>2500000</v>
      </c>
      <c r="G28" s="100">
        <f t="shared" si="6"/>
        <v>0.1172</v>
      </c>
      <c r="H28" s="101">
        <f>COUNTIF('VALUATIONS '!E:E,'MONTH TO DATE '!A28)</f>
        <v>0</v>
      </c>
      <c r="I28" s="14">
        <f>SUMIFS('VALUATIONS '!I:I,'VALUATIONS '!E:E,'MONTH TO DATE '!A28)</f>
        <v>0</v>
      </c>
      <c r="K28" s="20"/>
    </row>
    <row r="29" spans="1:11" x14ac:dyDescent="0.25">
      <c r="A29" s="5" t="s">
        <v>554</v>
      </c>
      <c r="B29" s="95">
        <f>SUMIFS('MONTHLY DATA'!F:F,'MONTHLY DATA'!C:C,'MONTH TO DATE '!A29,'MONTHLY DATA'!H:H,'MONTH TO DATE '!$B$26)</f>
        <v>302500</v>
      </c>
      <c r="C29" s="95">
        <f>SUMIFS('MONTHLY DATA'!F:F,'MONTHLY DATA'!C:C,'MONTH TO DATE '!A29,'MONTHLY DATA'!H:H,'MONTH TO DATE '!$C$26)</f>
        <v>0</v>
      </c>
      <c r="D29" s="95">
        <f t="shared" si="5"/>
        <v>302500</v>
      </c>
      <c r="E29" s="101">
        <f>COUNTIF('MONTHLY DATA'!C:C,'MONTH TO DATE '!A29)</f>
        <v>2</v>
      </c>
      <c r="F29" s="14">
        <v>2000000</v>
      </c>
      <c r="G29" s="100">
        <f t="shared" si="6"/>
        <v>0.15125</v>
      </c>
      <c r="H29" s="101">
        <f>COUNTIF('VALUATIONS '!E:E,'MONTH TO DATE '!A29)</f>
        <v>1</v>
      </c>
      <c r="I29" s="14">
        <f>SUMIFS('VALUATIONS '!I:I,'VALUATIONS '!E:E,'MONTH TO DATE '!A29)</f>
        <v>300000</v>
      </c>
      <c r="K29" s="20"/>
    </row>
    <row r="30" spans="1:11" x14ac:dyDescent="0.25">
      <c r="A30" s="1" t="s">
        <v>14</v>
      </c>
      <c r="B30" s="95">
        <f>SUMIFS('MONTHLY DATA'!F:F,'MONTHLY DATA'!C:C,'MONTH TO DATE '!A30,'MONTHLY DATA'!H:H,'MONTH TO DATE '!$B$26)</f>
        <v>0</v>
      </c>
      <c r="C30" s="95">
        <f>SUMIFS('MONTHLY DATA'!F:F,'MONTHLY DATA'!C:C,'MONTH TO DATE '!A30,'MONTHLY DATA'!H:H,'MONTH TO DATE '!$C$26)</f>
        <v>435000</v>
      </c>
      <c r="D30" s="95">
        <f t="shared" si="5"/>
        <v>435000</v>
      </c>
      <c r="E30" s="101">
        <f>COUNTIF('MONTHLY DATA'!C:C,'MONTH TO DATE '!A30)</f>
        <v>3</v>
      </c>
      <c r="F30" s="14">
        <v>2000000</v>
      </c>
      <c r="G30" s="100">
        <f t="shared" si="6"/>
        <v>0.2175</v>
      </c>
      <c r="H30" s="101">
        <f>COUNTIF('VALUATIONS '!E:E,'MONTH TO DATE '!A30)</f>
        <v>2</v>
      </c>
      <c r="I30" s="14">
        <f>SUMIFS('VALUATIONS '!I:I,'VALUATIONS '!E:E,'MONTH TO DATE '!A30)</f>
        <v>345000</v>
      </c>
      <c r="K30" s="20"/>
    </row>
    <row r="31" spans="1:11" x14ac:dyDescent="0.25">
      <c r="A31" s="5" t="s">
        <v>129</v>
      </c>
      <c r="B31" s="95">
        <f>SUMIFS('MONTHLY DATA'!F:F,'MONTHLY DATA'!C:C,'MONTH TO DATE '!A31,'MONTHLY DATA'!H:H,'MONTH TO DATE '!$B$26)</f>
        <v>0</v>
      </c>
      <c r="C31" s="95">
        <f>SUMIFS('MONTHLY DATA'!F:F,'MONTHLY DATA'!C:C,'MONTH TO DATE '!A31,'MONTHLY DATA'!H:H,'MONTH TO DATE '!$C$26)</f>
        <v>365500</v>
      </c>
      <c r="D31" s="95">
        <f t="shared" si="5"/>
        <v>365500</v>
      </c>
      <c r="E31" s="101">
        <f>COUNTIF('MONTHLY DATA'!C:C,'MONTH TO DATE '!A31)</f>
        <v>1</v>
      </c>
      <c r="F31" s="14">
        <v>2500000</v>
      </c>
      <c r="G31" s="100">
        <f t="shared" si="6"/>
        <v>0.1462</v>
      </c>
      <c r="H31" s="101">
        <f>COUNTIF('VALUATIONS '!E:E,'MONTH TO DATE '!A31)</f>
        <v>0</v>
      </c>
      <c r="I31" s="14">
        <f>SUMIFS('VALUATIONS '!I:I,'VALUATIONS '!E:E,'MONTH TO DATE '!A31)</f>
        <v>0</v>
      </c>
      <c r="K31" s="20"/>
    </row>
    <row r="32" spans="1:11" x14ac:dyDescent="0.25">
      <c r="A32" s="5" t="s">
        <v>32</v>
      </c>
      <c r="B32" s="95">
        <f>SUMIFS('MONTHLY DATA'!F:F,'MONTHLY DATA'!C:C,'MONTH TO DATE '!A32,'MONTHLY DATA'!H:H,'MONTH TO DATE '!$B$26)</f>
        <v>538509</v>
      </c>
      <c r="C32" s="95">
        <f>SUMIFS('MONTHLY DATA'!F:F,'MONTHLY DATA'!C:C,'MONTH TO DATE '!A32,'MONTHLY DATA'!H:H,'MONTH TO DATE '!$C$26)</f>
        <v>200000</v>
      </c>
      <c r="D32" s="95">
        <f t="shared" si="5"/>
        <v>738509</v>
      </c>
      <c r="E32" s="101">
        <f>COUNTIF('MONTHLY DATA'!C:C,'MONTH TO DATE '!A32)</f>
        <v>3</v>
      </c>
      <c r="F32" s="14">
        <v>2500000</v>
      </c>
      <c r="G32" s="100">
        <f t="shared" si="6"/>
        <v>0.29540359999999999</v>
      </c>
      <c r="H32" s="101">
        <f>COUNTIF('VALUATIONS '!E:E,'MONTH TO DATE '!A32)</f>
        <v>2</v>
      </c>
      <c r="I32" s="14">
        <f>SUMIFS('VALUATIONS '!I:I,'VALUATIONS '!E:E,'MONTH TO DATE '!A32)</f>
        <v>398000</v>
      </c>
      <c r="K32" s="20"/>
    </row>
    <row r="33" spans="1:11" x14ac:dyDescent="0.25">
      <c r="A33" s="5" t="s">
        <v>60</v>
      </c>
      <c r="B33" s="95">
        <f>SUMIFS('MONTHLY DATA'!F:F,'MONTHLY DATA'!C:C,'MONTH TO DATE '!A33,'MONTHLY DATA'!H:H,'MONTH TO DATE '!$B$26)</f>
        <v>0</v>
      </c>
      <c r="C33" s="95">
        <f>SUMIFS('MONTHLY DATA'!F:F,'MONTHLY DATA'!C:C,'MONTH TO DATE '!A33,'MONTHLY DATA'!H:H,'MONTH TO DATE '!$C$26)</f>
        <v>0</v>
      </c>
      <c r="D33" s="95">
        <f t="shared" si="5"/>
        <v>0</v>
      </c>
      <c r="E33" s="101">
        <f>COUNTIF('MONTHLY DATA'!C:C,'MONTH TO DATE '!A33)</f>
        <v>0</v>
      </c>
      <c r="F33" s="14">
        <v>3500000</v>
      </c>
      <c r="G33" s="100">
        <f t="shared" si="6"/>
        <v>0</v>
      </c>
      <c r="H33" s="101">
        <f>COUNTIF('VALUATIONS '!E:E,'MONTH TO DATE '!A33)</f>
        <v>0</v>
      </c>
      <c r="I33" s="14">
        <f>SUMIFS('VALUATIONS '!I:I,'VALUATIONS '!E:E,'MONTH TO DATE '!A33)</f>
        <v>0</v>
      </c>
      <c r="K33" s="20"/>
    </row>
    <row r="34" spans="1:11" x14ac:dyDescent="0.25">
      <c r="A34" s="5" t="s">
        <v>30</v>
      </c>
      <c r="B34" s="95">
        <f>SUMIFS('MONTHLY DATA'!F:F,'MONTHLY DATA'!C:C,'MONTH TO DATE '!A34,'MONTHLY DATA'!H:H,'MONTH TO DATE '!$B$26)</f>
        <v>300000</v>
      </c>
      <c r="C34" s="95">
        <f>SUMIFS('MONTHLY DATA'!F:F,'MONTHLY DATA'!C:C,'MONTH TO DATE '!A34,'MONTHLY DATA'!H:H,'MONTH TO DATE '!$C$26)</f>
        <v>500000</v>
      </c>
      <c r="D34" s="95">
        <f t="shared" si="5"/>
        <v>800000</v>
      </c>
      <c r="E34" s="101">
        <f>COUNTIF('MONTHLY DATA'!C:C,'MONTH TO DATE '!A34)</f>
        <v>2</v>
      </c>
      <c r="F34" s="14">
        <v>2000000</v>
      </c>
      <c r="G34" s="100">
        <f t="shared" si="6"/>
        <v>0.4</v>
      </c>
      <c r="H34" s="101">
        <f>COUNTIF('VALUATIONS '!E:E,'MONTH TO DATE '!A34)</f>
        <v>0</v>
      </c>
      <c r="I34" s="14">
        <f>SUMIFS('VALUATIONS '!I:I,'VALUATIONS '!E:E,'MONTH TO DATE '!A34)</f>
        <v>0</v>
      </c>
      <c r="K34" s="20"/>
    </row>
    <row r="35" spans="1:11" x14ac:dyDescent="0.25">
      <c r="A35" s="5" t="s">
        <v>161</v>
      </c>
      <c r="B35" s="95">
        <f>SUMIFS('MONTHLY DATA'!F:F,'MONTHLY DATA'!C:C,'MONTH TO DATE '!A35,'MONTHLY DATA'!H:H,'MONTH TO DATE '!$B$26)</f>
        <v>0</v>
      </c>
      <c r="C35" s="95">
        <f>SUMIFS('MONTHLY DATA'!F:F,'MONTHLY DATA'!C:C,'MONTH TO DATE '!A35,'MONTHLY DATA'!H:H,'MONTH TO DATE '!$C$26)</f>
        <v>0</v>
      </c>
      <c r="D35" s="95">
        <f t="shared" si="5"/>
        <v>0</v>
      </c>
      <c r="E35" s="101">
        <f>COUNTIF('MONTHLY DATA'!C:C,'MONTH TO DATE '!A35)</f>
        <v>0</v>
      </c>
      <c r="F35" s="14">
        <v>3000000</v>
      </c>
      <c r="G35" s="100">
        <f t="shared" si="6"/>
        <v>0</v>
      </c>
      <c r="H35" s="101">
        <f>COUNTIF('VALUATIONS '!E:E,'MONTH TO DATE '!A35)</f>
        <v>6</v>
      </c>
      <c r="I35" s="14">
        <f>SUMIFS('VALUATIONS '!I:I,'VALUATIONS '!E:E,'MONTH TO DATE '!A35)</f>
        <v>4364000</v>
      </c>
      <c r="K35" s="20"/>
    </row>
    <row r="36" spans="1:11" x14ac:dyDescent="0.25">
      <c r="A36" s="5" t="s">
        <v>67</v>
      </c>
      <c r="B36" s="95">
        <f>SUMIFS('MONTHLY DATA'!F:F,'MONTHLY DATA'!C:C,'MONTH TO DATE '!A36,'MONTHLY DATA'!H:H,'MONTH TO DATE '!$B$26)</f>
        <v>0</v>
      </c>
      <c r="C36" s="95">
        <f>SUMIFS('MONTHLY DATA'!F:F,'MONTHLY DATA'!C:C,'MONTH TO DATE '!A36,'MONTHLY DATA'!H:H,'MONTH TO DATE '!$C$26)</f>
        <v>0</v>
      </c>
      <c r="D36" s="95">
        <f t="shared" si="5"/>
        <v>0</v>
      </c>
      <c r="E36" s="101">
        <f>COUNTIF('MONTHLY DATA'!C:C,'MONTH TO DATE '!A36)</f>
        <v>0</v>
      </c>
      <c r="F36" s="14">
        <v>2500000</v>
      </c>
      <c r="G36" s="100">
        <f t="shared" si="6"/>
        <v>0</v>
      </c>
      <c r="H36" s="101">
        <f>COUNTIF('VALUATIONS '!E:E,'MONTH TO DATE '!A36)</f>
        <v>0</v>
      </c>
      <c r="I36" s="14">
        <f>SUMIFS('VALUATIONS '!I:I,'VALUATIONS '!E:E,'MONTH TO DATE '!A36)</f>
        <v>0</v>
      </c>
      <c r="K36" s="20"/>
    </row>
    <row r="37" spans="1:11" x14ac:dyDescent="0.25">
      <c r="A37" s="5" t="s">
        <v>130</v>
      </c>
      <c r="B37" s="95">
        <f>SUMIFS('MONTHLY DATA'!F:F,'MONTHLY DATA'!C:C,'MONTH TO DATE '!A37,'MONTHLY DATA'!H:H,'MONTH TO DATE '!$B$26)</f>
        <v>0</v>
      </c>
      <c r="C37" s="95">
        <f>SUMIFS('MONTHLY DATA'!F:F,'MONTHLY DATA'!C:C,'MONTH TO DATE '!A37,'MONTHLY DATA'!H:H,'MONTH TO DATE '!$C$26)</f>
        <v>0</v>
      </c>
      <c r="D37" s="95">
        <f t="shared" si="5"/>
        <v>0</v>
      </c>
      <c r="E37" s="101">
        <f>COUNTIF('MONTHLY DATA'!C:C,'MONTH TO DATE '!A37)</f>
        <v>0</v>
      </c>
      <c r="F37" s="14">
        <v>2500000</v>
      </c>
      <c r="G37" s="100">
        <f t="shared" si="6"/>
        <v>0</v>
      </c>
      <c r="H37" s="101">
        <f>COUNTIF('VALUATIONS '!E:E,'MONTH TO DATE '!A37)</f>
        <v>2</v>
      </c>
      <c r="I37" s="14">
        <f>SUMIFS('VALUATIONS '!I:I,'VALUATIONS '!E:E,'MONTH TO DATE '!A37)</f>
        <v>1150000</v>
      </c>
      <c r="K37" s="20"/>
    </row>
    <row r="38" spans="1:11" x14ac:dyDescent="0.25">
      <c r="A38" s="5" t="s">
        <v>358</v>
      </c>
      <c r="B38" s="95">
        <f>SUMIFS('MONTHLY DATA'!F:F,'MONTHLY DATA'!C:C,'MONTH TO DATE '!A38,'MONTHLY DATA'!H:H,'MONTH TO DATE '!$B$26)</f>
        <v>0</v>
      </c>
      <c r="C38" s="95">
        <f>SUMIFS('MONTHLY DATA'!F:F,'MONTHLY DATA'!C:C,'MONTH TO DATE '!A38,'MONTHLY DATA'!H:H,'MONTH TO DATE '!$C$26)</f>
        <v>0</v>
      </c>
      <c r="D38" s="95">
        <f t="shared" si="5"/>
        <v>0</v>
      </c>
      <c r="E38" s="101">
        <f>COUNTIF('MONTHLY DATA'!C:C,'MONTH TO DATE '!A38)</f>
        <v>0</v>
      </c>
      <c r="F38" s="14">
        <v>2500000</v>
      </c>
      <c r="G38" s="100">
        <f t="shared" si="6"/>
        <v>0</v>
      </c>
      <c r="H38" s="101">
        <f>COUNTIF('VALUATIONS '!E:E,'MONTH TO DATE '!A38)</f>
        <v>2</v>
      </c>
      <c r="I38" s="14">
        <f>SUMIFS('VALUATIONS '!I:I,'VALUATIONS '!E:E,'MONTH TO DATE '!A38)</f>
        <v>1960000</v>
      </c>
      <c r="K38" s="20"/>
    </row>
    <row r="39" spans="1:11" x14ac:dyDescent="0.25">
      <c r="A39" s="93" t="s">
        <v>38</v>
      </c>
      <c r="B39" s="96">
        <f>SUM(B27:B38)</f>
        <v>3324009</v>
      </c>
      <c r="C39" s="96">
        <f>SUM(C27:C38)</f>
        <v>1500500</v>
      </c>
      <c r="D39" s="96">
        <f>SUM(D27:D38)</f>
        <v>4824509</v>
      </c>
      <c r="E39" s="96">
        <f>SUM(E27:E38)</f>
        <v>15</v>
      </c>
      <c r="F39" s="96">
        <v>80000000</v>
      </c>
      <c r="G39" s="106">
        <f t="shared" si="6"/>
        <v>6.0306362500000002E-2</v>
      </c>
      <c r="H39" s="105">
        <f>SUM(H27:H38)</f>
        <v>16</v>
      </c>
      <c r="I39" s="96">
        <f>SUM(I27:I38)</f>
        <v>9417000</v>
      </c>
    </row>
    <row r="41" spans="1:11" x14ac:dyDescent="0.25">
      <c r="A41" s="110" t="s">
        <v>45</v>
      </c>
      <c r="B41" s="110" t="s">
        <v>16</v>
      </c>
      <c r="C41" s="110" t="s">
        <v>10</v>
      </c>
      <c r="D41" s="110" t="s">
        <v>38</v>
      </c>
      <c r="E41" s="110" t="s">
        <v>40</v>
      </c>
      <c r="F41" s="110" t="s">
        <v>46</v>
      </c>
    </row>
    <row r="42" spans="1:11" x14ac:dyDescent="0.25">
      <c r="A42" s="109">
        <v>45494</v>
      </c>
      <c r="B42" s="14">
        <f>SUMIFS('MONTHLY DATA'!F:F,'MONTHLY DATA'!A:A,'MONTH TO DATE '!A42,'MONTHLY DATA'!H:H,'MONTH TO DATE '!$B$41)</f>
        <v>0</v>
      </c>
      <c r="C42" s="14">
        <f>SUMIFS('MONTHLY DATA'!F:F,'MONTHLY DATA'!A:A,'MONTH TO DATE '!A42,'MONTHLY DATA'!H:H,'MONTH TO DATE '!$C$41)</f>
        <v>0</v>
      </c>
      <c r="D42" s="95">
        <f t="shared" ref="D42:D72" si="7">C42+B42</f>
        <v>0</v>
      </c>
      <c r="E42" s="95">
        <v>3125000</v>
      </c>
      <c r="F42" s="100">
        <f t="shared" ref="F42:F72" si="8">D42/E42</f>
        <v>0</v>
      </c>
    </row>
    <row r="43" spans="1:11" x14ac:dyDescent="0.25">
      <c r="A43" s="109">
        <v>45495</v>
      </c>
      <c r="B43" s="14">
        <f>SUMIFS('MONTHLY DATA'!F:F,'MONTHLY DATA'!A:A,'MONTH TO DATE '!A43,'MONTHLY DATA'!H:H,'MONTH TO DATE '!$B$41)</f>
        <v>0</v>
      </c>
      <c r="C43" s="14">
        <f>SUMIFS('MONTHLY DATA'!F:F,'MONTHLY DATA'!A:A,'MONTH TO DATE '!A43,'MONTHLY DATA'!H:H,'MONTH TO DATE '!$C$41)</f>
        <v>0</v>
      </c>
      <c r="D43" s="95">
        <f t="shared" si="7"/>
        <v>0</v>
      </c>
      <c r="E43" s="95">
        <v>3125000</v>
      </c>
      <c r="F43" s="100">
        <f t="shared" si="8"/>
        <v>0</v>
      </c>
    </row>
    <row r="44" spans="1:11" x14ac:dyDescent="0.25">
      <c r="A44" s="109">
        <v>45496</v>
      </c>
      <c r="B44" s="14">
        <f>SUMIFS('MONTHLY DATA'!F:F,'MONTHLY DATA'!A:A,'MONTH TO DATE '!A44,'MONTHLY DATA'!H:H,'MONTH TO DATE '!$B$41)</f>
        <v>0</v>
      </c>
      <c r="C44" s="14">
        <f>SUMIFS('MONTHLY DATA'!F:F,'MONTHLY DATA'!A:A,'MONTH TO DATE '!A44,'MONTHLY DATA'!H:H,'MONTH TO DATE '!$C$41)</f>
        <v>0</v>
      </c>
      <c r="D44" s="95">
        <f t="shared" si="7"/>
        <v>0</v>
      </c>
      <c r="E44" s="95">
        <v>3125000</v>
      </c>
      <c r="F44" s="100">
        <f t="shared" si="8"/>
        <v>0</v>
      </c>
    </row>
    <row r="45" spans="1:11" x14ac:dyDescent="0.25">
      <c r="A45" s="109">
        <v>45497</v>
      </c>
      <c r="B45" s="14">
        <f>SUMIFS('MONTHLY DATA'!F:F,'MONTHLY DATA'!A:A,'MONTH TO DATE '!A45,'MONTHLY DATA'!H:H,'MONTH TO DATE '!$B$41)</f>
        <v>0</v>
      </c>
      <c r="C45" s="14">
        <f>SUMIFS('MONTHLY DATA'!F:F,'MONTHLY DATA'!A:A,'MONTH TO DATE '!A45,'MONTHLY DATA'!H:H,'MONTH TO DATE '!$C$41)</f>
        <v>0</v>
      </c>
      <c r="D45" s="95">
        <f t="shared" si="7"/>
        <v>0</v>
      </c>
      <c r="E45" s="95">
        <v>3125000</v>
      </c>
      <c r="F45" s="100">
        <f t="shared" si="8"/>
        <v>0</v>
      </c>
    </row>
    <row r="46" spans="1:11" x14ac:dyDescent="0.25">
      <c r="A46" s="109">
        <v>45498</v>
      </c>
      <c r="B46" s="14">
        <f>SUMIFS('MONTHLY DATA'!F:F,'MONTHLY DATA'!A:A,'MONTH TO DATE '!A46,'MONTHLY DATA'!H:H,'MONTH TO DATE '!$B$41)</f>
        <v>0</v>
      </c>
      <c r="C46" s="14">
        <f>SUMIFS('MONTHLY DATA'!F:F,'MONTHLY DATA'!A:A,'MONTH TO DATE '!A46,'MONTHLY DATA'!H:H,'MONTH TO DATE '!$C$41)</f>
        <v>0</v>
      </c>
      <c r="D46" s="95">
        <f t="shared" si="7"/>
        <v>0</v>
      </c>
      <c r="E46" s="95">
        <v>3125000</v>
      </c>
      <c r="F46" s="100">
        <f t="shared" si="8"/>
        <v>0</v>
      </c>
    </row>
    <row r="47" spans="1:11" x14ac:dyDescent="0.25">
      <c r="A47" s="109">
        <v>45499</v>
      </c>
      <c r="B47" s="14">
        <f>SUMIFS('MONTHLY DATA'!F:F,'MONTHLY DATA'!A:A,'MONTH TO DATE '!A47,'MONTHLY DATA'!H:H,'MONTH TO DATE '!$B$41)</f>
        <v>0</v>
      </c>
      <c r="C47" s="14">
        <f>SUMIFS('MONTHLY DATA'!F:F,'MONTHLY DATA'!A:A,'MONTH TO DATE '!A47,'MONTHLY DATA'!H:H,'MONTH TO DATE '!$C$41)</f>
        <v>0</v>
      </c>
      <c r="D47" s="95">
        <f t="shared" si="7"/>
        <v>0</v>
      </c>
      <c r="E47" s="95">
        <v>3125000</v>
      </c>
      <c r="F47" s="100">
        <f t="shared" si="8"/>
        <v>0</v>
      </c>
    </row>
    <row r="48" spans="1:11" x14ac:dyDescent="0.25">
      <c r="A48" s="109">
        <v>45500</v>
      </c>
      <c r="B48" s="14">
        <f>SUMIFS('MONTHLY DATA'!F:F,'MONTHLY DATA'!A:A,'MONTH TO DATE '!A48,'MONTHLY DATA'!H:H,'MONTH TO DATE '!$B$41)</f>
        <v>0</v>
      </c>
      <c r="C48" s="14">
        <f>SUMIFS('MONTHLY DATA'!F:F,'MONTHLY DATA'!A:A,'MONTH TO DATE '!A48,'MONTHLY DATA'!H:H,'MONTH TO DATE '!$C$41)</f>
        <v>0</v>
      </c>
      <c r="D48" s="95">
        <f t="shared" si="7"/>
        <v>0</v>
      </c>
      <c r="E48" s="95">
        <v>3125000</v>
      </c>
      <c r="F48" s="100">
        <f t="shared" si="8"/>
        <v>0</v>
      </c>
    </row>
    <row r="49" spans="1:6" x14ac:dyDescent="0.25">
      <c r="A49" s="109">
        <v>45501</v>
      </c>
      <c r="B49" s="14">
        <f>SUMIFS('MONTHLY DATA'!F:F,'MONTHLY DATA'!A:A,'MONTH TO DATE '!A49,'MONTHLY DATA'!H:H,'MONTH TO DATE '!$B$41)</f>
        <v>0</v>
      </c>
      <c r="C49" s="14">
        <f>SUMIFS('MONTHLY DATA'!F:F,'MONTHLY DATA'!A:A,'MONTH TO DATE '!A49,'MONTHLY DATA'!H:H,'MONTH TO DATE '!$C$41)</f>
        <v>0</v>
      </c>
      <c r="D49" s="95">
        <f t="shared" si="7"/>
        <v>0</v>
      </c>
      <c r="E49" s="95">
        <v>3125000</v>
      </c>
      <c r="F49" s="100">
        <f t="shared" si="8"/>
        <v>0</v>
      </c>
    </row>
    <row r="50" spans="1:6" x14ac:dyDescent="0.25">
      <c r="A50" s="109">
        <v>45502</v>
      </c>
      <c r="B50" s="14">
        <f>SUMIFS('MONTHLY DATA'!F:F,'MONTHLY DATA'!A:A,'MONTH TO DATE '!A50,'MONTHLY DATA'!H:H,'MONTH TO DATE '!$B$41)</f>
        <v>0</v>
      </c>
      <c r="C50" s="14">
        <f>SUMIFS('MONTHLY DATA'!F:F,'MONTHLY DATA'!A:A,'MONTH TO DATE '!A50,'MONTHLY DATA'!H:H,'MONTH TO DATE '!$C$41)</f>
        <v>0</v>
      </c>
      <c r="D50" s="95">
        <f t="shared" si="7"/>
        <v>0</v>
      </c>
      <c r="E50" s="95">
        <v>3125000</v>
      </c>
      <c r="F50" s="100">
        <f t="shared" si="8"/>
        <v>0</v>
      </c>
    </row>
    <row r="51" spans="1:6" x14ac:dyDescent="0.25">
      <c r="A51" s="109">
        <v>45503</v>
      </c>
      <c r="B51" s="14">
        <f>SUMIFS('MONTHLY DATA'!F:F,'MONTHLY DATA'!A:A,'MONTH TO DATE '!A51,'MONTHLY DATA'!H:H,'MONTH TO DATE '!$B$41)</f>
        <v>0</v>
      </c>
      <c r="C51" s="14">
        <f>SUMIFS('MONTHLY DATA'!F:F,'MONTHLY DATA'!A:A,'MONTH TO DATE '!A51,'MONTHLY DATA'!H:H,'MONTH TO DATE '!$C$41)</f>
        <v>0</v>
      </c>
      <c r="D51" s="95">
        <f t="shared" si="7"/>
        <v>0</v>
      </c>
      <c r="E51" s="95">
        <v>3125000</v>
      </c>
      <c r="F51" s="100">
        <f t="shared" si="8"/>
        <v>0</v>
      </c>
    </row>
    <row r="52" spans="1:6" x14ac:dyDescent="0.25">
      <c r="A52" s="109">
        <v>45504</v>
      </c>
      <c r="B52" s="14">
        <f>SUMIFS('MONTHLY DATA'!F:F,'MONTHLY DATA'!A:A,'MONTH TO DATE '!A52,'MONTHLY DATA'!H:H,'MONTH TO DATE '!$B$41)</f>
        <v>0</v>
      </c>
      <c r="C52" s="14">
        <f>SUMIFS('MONTHLY DATA'!F:F,'MONTHLY DATA'!A:A,'MONTH TO DATE '!A52,'MONTHLY DATA'!H:H,'MONTH TO DATE '!$C$41)</f>
        <v>0</v>
      </c>
      <c r="D52" s="95">
        <f t="shared" si="7"/>
        <v>0</v>
      </c>
      <c r="E52" s="95">
        <v>3125000</v>
      </c>
      <c r="F52" s="100">
        <f t="shared" si="8"/>
        <v>0</v>
      </c>
    </row>
    <row r="53" spans="1:6" x14ac:dyDescent="0.25">
      <c r="A53" s="109">
        <v>45505</v>
      </c>
      <c r="B53" s="14">
        <f>SUMIFS('MONTHLY DATA'!F:F,'MONTHLY DATA'!A:A,'MONTH TO DATE '!A53,'MONTHLY DATA'!H:H,'MONTH TO DATE '!$B$41)</f>
        <v>0</v>
      </c>
      <c r="C53" s="14">
        <f>SUMIFS('MONTHLY DATA'!F:F,'MONTHLY DATA'!A:A,'MONTH TO DATE '!A53,'MONTHLY DATA'!H:H,'MONTH TO DATE '!$C$41)</f>
        <v>0</v>
      </c>
      <c r="D53" s="95">
        <f t="shared" si="7"/>
        <v>0</v>
      </c>
      <c r="E53" s="95">
        <v>3125000</v>
      </c>
      <c r="F53" s="100">
        <f t="shared" si="8"/>
        <v>0</v>
      </c>
    </row>
    <row r="54" spans="1:6" x14ac:dyDescent="0.25">
      <c r="A54" s="109">
        <v>45506</v>
      </c>
      <c r="B54" s="14">
        <f>SUMIFS('MONTHLY DATA'!F:F,'MONTHLY DATA'!A:A,'MONTH TO DATE '!A54,'MONTHLY DATA'!H:H,'MONTH TO DATE '!$B$41)</f>
        <v>0</v>
      </c>
      <c r="C54" s="14">
        <f>SUMIFS('MONTHLY DATA'!F:F,'MONTHLY DATA'!A:A,'MONTH TO DATE '!A54,'MONTHLY DATA'!H:H,'MONTH TO DATE '!$C$41)</f>
        <v>0</v>
      </c>
      <c r="D54" s="95">
        <f t="shared" si="7"/>
        <v>0</v>
      </c>
      <c r="E54" s="95">
        <v>3125000</v>
      </c>
      <c r="F54" s="100">
        <f t="shared" si="8"/>
        <v>0</v>
      </c>
    </row>
    <row r="55" spans="1:6" x14ac:dyDescent="0.25">
      <c r="A55" s="109">
        <v>45507</v>
      </c>
      <c r="B55" s="14">
        <f>SUMIFS('MONTHLY DATA'!F:F,'MONTHLY DATA'!A:A,'MONTH TO DATE '!A55,'MONTHLY DATA'!H:H,'MONTH TO DATE '!$B$41)</f>
        <v>0</v>
      </c>
      <c r="C55" s="14">
        <f>SUMIFS('MONTHLY DATA'!F:F,'MONTHLY DATA'!A:A,'MONTH TO DATE '!A55,'MONTHLY DATA'!H:H,'MONTH TO DATE '!$C$41)</f>
        <v>0</v>
      </c>
      <c r="D55" s="95">
        <f t="shared" si="7"/>
        <v>0</v>
      </c>
      <c r="E55" s="95">
        <v>3125000</v>
      </c>
      <c r="F55" s="100">
        <f t="shared" si="8"/>
        <v>0</v>
      </c>
    </row>
    <row r="56" spans="1:6" x14ac:dyDescent="0.25">
      <c r="A56" s="109">
        <v>45508</v>
      </c>
      <c r="B56" s="14">
        <f>SUMIFS('MONTHLY DATA'!F:F,'MONTHLY DATA'!A:A,'MONTH TO DATE '!A56,'MONTHLY DATA'!H:H,'MONTH TO DATE '!$B$41)</f>
        <v>0</v>
      </c>
      <c r="C56" s="14">
        <f>SUMIFS('MONTHLY DATA'!F:F,'MONTHLY DATA'!A:A,'MONTH TO DATE '!A56,'MONTHLY DATA'!H:H,'MONTH TO DATE '!$C$41)</f>
        <v>0</v>
      </c>
      <c r="D56" s="95">
        <f t="shared" si="7"/>
        <v>0</v>
      </c>
      <c r="E56" s="95">
        <v>3125000</v>
      </c>
      <c r="F56" s="100">
        <f t="shared" si="8"/>
        <v>0</v>
      </c>
    </row>
    <row r="57" spans="1:6" x14ac:dyDescent="0.25">
      <c r="A57" s="109">
        <v>45509</v>
      </c>
      <c r="B57" s="14">
        <f>SUMIFS('MONTHLY DATA'!F:F,'MONTHLY DATA'!A:A,'MONTH TO DATE '!A57,'MONTHLY DATA'!H:H,'MONTH TO DATE '!$B$41)</f>
        <v>0</v>
      </c>
      <c r="C57" s="14">
        <f>SUMIFS('MONTHLY DATA'!F:F,'MONTHLY DATA'!A:A,'MONTH TO DATE '!A57,'MONTHLY DATA'!H:H,'MONTH TO DATE '!$C$41)</f>
        <v>0</v>
      </c>
      <c r="D57" s="95">
        <f t="shared" si="7"/>
        <v>0</v>
      </c>
      <c r="E57" s="95">
        <v>3125000</v>
      </c>
      <c r="F57" s="100">
        <f t="shared" si="8"/>
        <v>0</v>
      </c>
    </row>
    <row r="58" spans="1:6" x14ac:dyDescent="0.25">
      <c r="A58" s="109">
        <v>45510</v>
      </c>
      <c r="B58" s="14">
        <f>SUMIFS('MONTHLY DATA'!F:F,'MONTHLY DATA'!A:A,'MONTH TO DATE '!A58,'MONTHLY DATA'!H:H,'MONTH TO DATE '!$B$41)</f>
        <v>0</v>
      </c>
      <c r="C58" s="14">
        <f>SUMIFS('MONTHLY DATA'!F:F,'MONTHLY DATA'!A:A,'MONTH TO DATE '!A58,'MONTHLY DATA'!H:H,'MONTH TO DATE '!$C$41)</f>
        <v>0</v>
      </c>
      <c r="D58" s="95">
        <f t="shared" si="7"/>
        <v>0</v>
      </c>
      <c r="E58" s="95">
        <v>3125000</v>
      </c>
      <c r="F58" s="100">
        <f t="shared" si="8"/>
        <v>0</v>
      </c>
    </row>
    <row r="59" spans="1:6" x14ac:dyDescent="0.25">
      <c r="A59" s="109">
        <v>45511</v>
      </c>
      <c r="B59" s="14">
        <f>SUMIFS('MONTHLY DATA'!F:F,'MONTHLY DATA'!A:A,'MONTH TO DATE '!A59,'MONTHLY DATA'!H:H,'MONTH TO DATE '!$B$41)</f>
        <v>0</v>
      </c>
      <c r="C59" s="14">
        <f>SUMIFS('MONTHLY DATA'!F:F,'MONTHLY DATA'!A:A,'MONTH TO DATE '!A59,'MONTHLY DATA'!H:H,'MONTH TO DATE '!$C$41)</f>
        <v>0</v>
      </c>
      <c r="D59" s="95">
        <f t="shared" si="7"/>
        <v>0</v>
      </c>
      <c r="E59" s="95">
        <v>3125000</v>
      </c>
      <c r="F59" s="100">
        <f t="shared" si="8"/>
        <v>0</v>
      </c>
    </row>
    <row r="60" spans="1:6" x14ac:dyDescent="0.25">
      <c r="A60" s="109">
        <v>45512</v>
      </c>
      <c r="B60" s="14">
        <f>SUMIFS('MONTHLY DATA'!F:F,'MONTHLY DATA'!A:A,'MONTH TO DATE '!A60,'MONTHLY DATA'!H:H,'MONTH TO DATE '!$B$41)</f>
        <v>0</v>
      </c>
      <c r="C60" s="14">
        <f>SUMIFS('MONTHLY DATA'!F:F,'MONTHLY DATA'!A:A,'MONTH TO DATE '!A60,'MONTHLY DATA'!H:H,'MONTH TO DATE '!$C$41)</f>
        <v>0</v>
      </c>
      <c r="D60" s="95">
        <f t="shared" si="7"/>
        <v>0</v>
      </c>
      <c r="E60" s="95">
        <v>3125001</v>
      </c>
      <c r="F60" s="100">
        <f t="shared" si="8"/>
        <v>0</v>
      </c>
    </row>
    <row r="61" spans="1:6" x14ac:dyDescent="0.25">
      <c r="A61" s="109">
        <v>45513</v>
      </c>
      <c r="B61" s="14">
        <f>SUMIFS('MONTHLY DATA'!F:F,'MONTHLY DATA'!A:A,'MONTH TO DATE '!A61,'MONTHLY DATA'!H:H,'MONTH TO DATE '!$B$41)</f>
        <v>0</v>
      </c>
      <c r="C61" s="14">
        <f>SUMIFS('MONTHLY DATA'!F:F,'MONTHLY DATA'!A:A,'MONTH TO DATE '!A61,'MONTHLY DATA'!H:H,'MONTH TO DATE '!$C$41)</f>
        <v>0</v>
      </c>
      <c r="D61" s="95">
        <f t="shared" si="7"/>
        <v>0</v>
      </c>
      <c r="E61" s="95">
        <v>3125002</v>
      </c>
      <c r="F61" s="100">
        <f t="shared" si="8"/>
        <v>0</v>
      </c>
    </row>
    <row r="62" spans="1:6" x14ac:dyDescent="0.25">
      <c r="A62" s="109">
        <v>45514</v>
      </c>
      <c r="B62" s="14">
        <f>SUMIFS('MONTHLY DATA'!F:F,'MONTHLY DATA'!A:A,'MONTH TO DATE '!A62,'MONTHLY DATA'!H:H,'MONTH TO DATE '!$B$41)</f>
        <v>0</v>
      </c>
      <c r="C62" s="14">
        <f>SUMIFS('MONTHLY DATA'!F:F,'MONTHLY DATA'!A:A,'MONTH TO DATE '!A62,'MONTHLY DATA'!H:H,'MONTH TO DATE '!$C$41)</f>
        <v>0</v>
      </c>
      <c r="D62" s="95">
        <f t="shared" si="7"/>
        <v>0</v>
      </c>
      <c r="E62" s="95">
        <v>3125003</v>
      </c>
      <c r="F62" s="100">
        <f t="shared" si="8"/>
        <v>0</v>
      </c>
    </row>
    <row r="63" spans="1:6" x14ac:dyDescent="0.25">
      <c r="A63" s="109">
        <v>45515</v>
      </c>
      <c r="B63" s="14">
        <f>SUMIFS('MONTHLY DATA'!F:F,'MONTHLY DATA'!A:A,'MONTH TO DATE '!A63,'MONTHLY DATA'!H:H,'MONTH TO DATE '!$B$41)</f>
        <v>0</v>
      </c>
      <c r="C63" s="14">
        <f>SUMIFS('MONTHLY DATA'!F:F,'MONTHLY DATA'!A:A,'MONTH TO DATE '!A63,'MONTHLY DATA'!H:H,'MONTH TO DATE '!$C$41)</f>
        <v>0</v>
      </c>
      <c r="D63" s="95">
        <f t="shared" si="7"/>
        <v>0</v>
      </c>
      <c r="E63" s="95">
        <v>3125004</v>
      </c>
      <c r="F63" s="100">
        <f t="shared" si="8"/>
        <v>0</v>
      </c>
    </row>
    <row r="64" spans="1:6" x14ac:dyDescent="0.25">
      <c r="A64" s="109">
        <v>45516</v>
      </c>
      <c r="B64" s="14">
        <f>SUMIFS('MONTHLY DATA'!F:F,'MONTHLY DATA'!A:A,'MONTH TO DATE '!A64,'MONTHLY DATA'!H:H,'MONTH TO DATE '!$B$41)</f>
        <v>0</v>
      </c>
      <c r="C64" s="14">
        <f>SUMIFS('MONTHLY DATA'!F:F,'MONTHLY DATA'!A:A,'MONTH TO DATE '!A64,'MONTHLY DATA'!H:H,'MONTH TO DATE '!$C$41)</f>
        <v>0</v>
      </c>
      <c r="D64" s="95">
        <f t="shared" si="7"/>
        <v>0</v>
      </c>
      <c r="E64" s="95">
        <v>3125005</v>
      </c>
      <c r="F64" s="100">
        <f t="shared" si="8"/>
        <v>0</v>
      </c>
    </row>
    <row r="65" spans="1:7" x14ac:dyDescent="0.25">
      <c r="A65" s="109">
        <v>45517</v>
      </c>
      <c r="B65" s="14">
        <f>SUMIFS('MONTHLY DATA'!F:F,'MONTHLY DATA'!A:A,'MONTH TO DATE '!A65,'MONTHLY DATA'!H:H,'MONTH TO DATE '!$B$41)</f>
        <v>0</v>
      </c>
      <c r="C65" s="14">
        <f>SUMIFS('MONTHLY DATA'!F:F,'MONTHLY DATA'!A:A,'MONTH TO DATE '!A65,'MONTHLY DATA'!H:H,'MONTH TO DATE '!$C$41)</f>
        <v>0</v>
      </c>
      <c r="D65" s="95">
        <f t="shared" si="7"/>
        <v>0</v>
      </c>
      <c r="E65" s="95">
        <v>3125000</v>
      </c>
      <c r="F65" s="100">
        <f t="shared" si="8"/>
        <v>0</v>
      </c>
    </row>
    <row r="66" spans="1:7" x14ac:dyDescent="0.25">
      <c r="A66" s="109">
        <v>45518</v>
      </c>
      <c r="B66" s="14">
        <f>SUMIFS('MONTHLY DATA'!F:F,'MONTHLY DATA'!A:A,'MONTH TO DATE '!A66,'MONTHLY DATA'!H:H,'MONTH TO DATE '!$B$41)</f>
        <v>0</v>
      </c>
      <c r="C66" s="14">
        <f>SUMIFS('MONTHLY DATA'!F:F,'MONTHLY DATA'!A:A,'MONTH TO DATE '!A66,'MONTHLY DATA'!H:H,'MONTH TO DATE '!$C$41)</f>
        <v>0</v>
      </c>
      <c r="D66" s="95">
        <f t="shared" si="7"/>
        <v>0</v>
      </c>
      <c r="E66" s="95">
        <v>3125000</v>
      </c>
      <c r="F66" s="100">
        <f t="shared" si="8"/>
        <v>0</v>
      </c>
    </row>
    <row r="67" spans="1:7" x14ac:dyDescent="0.25">
      <c r="A67" s="109">
        <v>45519</v>
      </c>
      <c r="B67" s="14">
        <f>SUMIFS('MONTHLY DATA'!F:F,'MONTHLY DATA'!A:A,'MONTH TO DATE '!A67,'MONTHLY DATA'!H:H,'MONTH TO DATE '!$B$41)</f>
        <v>0</v>
      </c>
      <c r="C67" s="14">
        <f>SUMIFS('MONTHLY DATA'!F:F,'MONTHLY DATA'!A:A,'MONTH TO DATE '!A67,'MONTHLY DATA'!H:H,'MONTH TO DATE '!$C$41)</f>
        <v>0</v>
      </c>
      <c r="D67" s="95">
        <f t="shared" si="7"/>
        <v>0</v>
      </c>
      <c r="E67" s="95">
        <v>3125000</v>
      </c>
      <c r="F67" s="100">
        <f t="shared" si="8"/>
        <v>0</v>
      </c>
    </row>
    <row r="68" spans="1:7" x14ac:dyDescent="0.25">
      <c r="A68" s="109">
        <v>45520</v>
      </c>
      <c r="B68" s="14">
        <f>SUMIFS('MONTHLY DATA'!F:F,'MONTHLY DATA'!A:A,'MONTH TO DATE '!A68,'MONTHLY DATA'!H:H,'MONTH TO DATE '!$B$41)</f>
        <v>0</v>
      </c>
      <c r="C68" s="14">
        <f>SUMIFS('MONTHLY DATA'!F:F,'MONTHLY DATA'!A:A,'MONTH TO DATE '!A68,'MONTHLY DATA'!H:H,'MONTH TO DATE '!$C$41)</f>
        <v>0</v>
      </c>
      <c r="D68" s="95">
        <f t="shared" si="7"/>
        <v>0</v>
      </c>
      <c r="E68" s="95">
        <v>3125000</v>
      </c>
      <c r="F68" s="100">
        <f t="shared" si="8"/>
        <v>0</v>
      </c>
    </row>
    <row r="69" spans="1:7" x14ac:dyDescent="0.25">
      <c r="A69" s="109">
        <v>45521</v>
      </c>
      <c r="B69" s="14">
        <f>SUMIFS('MONTHLY DATA'!F:F,'MONTHLY DATA'!A:A,'MONTH TO DATE '!A69,'MONTHLY DATA'!H:H,'MONTH TO DATE '!$B$41)</f>
        <v>0</v>
      </c>
      <c r="C69" s="14">
        <f>SUMIFS('MONTHLY DATA'!F:F,'MONTHLY DATA'!A:A,'MONTH TO DATE '!A69,'MONTHLY DATA'!H:H,'MONTH TO DATE '!$C$41)</f>
        <v>0</v>
      </c>
      <c r="D69" s="95">
        <f t="shared" si="7"/>
        <v>0</v>
      </c>
      <c r="E69" s="95">
        <v>3125000</v>
      </c>
      <c r="F69" s="100">
        <f t="shared" si="8"/>
        <v>0</v>
      </c>
    </row>
    <row r="70" spans="1:7" x14ac:dyDescent="0.25">
      <c r="A70" s="109">
        <v>45522</v>
      </c>
      <c r="B70" s="14">
        <f>SUMIFS('MONTHLY DATA'!F:F,'MONTHLY DATA'!A:A,'MONTH TO DATE '!A70,'MONTHLY DATA'!H:H,'MONTH TO DATE '!$B$41)</f>
        <v>0</v>
      </c>
      <c r="C70" s="14">
        <f>SUMIFS('MONTHLY DATA'!F:F,'MONTHLY DATA'!A:A,'MONTH TO DATE '!A70,'MONTHLY DATA'!H:H,'MONTH TO DATE '!$C$41)</f>
        <v>0</v>
      </c>
      <c r="D70" s="95">
        <f t="shared" si="7"/>
        <v>0</v>
      </c>
      <c r="E70" s="95">
        <v>3125000</v>
      </c>
      <c r="F70" s="100">
        <f t="shared" si="8"/>
        <v>0</v>
      </c>
    </row>
    <row r="71" spans="1:7" x14ac:dyDescent="0.25">
      <c r="A71" s="109">
        <v>45523</v>
      </c>
      <c r="B71" s="14">
        <f>SUMIFS('MONTHLY DATA'!F:F,'MONTHLY DATA'!A:A,'MONTH TO DATE '!A71,'MONTHLY DATA'!H:H,'MONTH TO DATE '!$B$41)</f>
        <v>0</v>
      </c>
      <c r="C71" s="14">
        <f>SUMIFS('MONTHLY DATA'!F:F,'MONTHLY DATA'!A:A,'MONTH TO DATE '!A71,'MONTHLY DATA'!H:H,'MONTH TO DATE '!$C$41)</f>
        <v>0</v>
      </c>
      <c r="D71" s="95">
        <f t="shared" si="7"/>
        <v>0</v>
      </c>
      <c r="E71" s="95">
        <v>3125000</v>
      </c>
      <c r="F71" s="100">
        <f t="shared" si="8"/>
        <v>0</v>
      </c>
    </row>
    <row r="72" spans="1:7" x14ac:dyDescent="0.25">
      <c r="A72" s="109">
        <v>45524</v>
      </c>
      <c r="B72" s="14">
        <f>SUMIFS('MONTHLY DATA'!F:F,'MONTHLY DATA'!A:A,'MONTH TO DATE '!A72,'MONTHLY DATA'!H:H,'MONTH TO DATE '!$B$41)</f>
        <v>0</v>
      </c>
      <c r="C72" s="14">
        <f>SUMIFS('MONTHLY DATA'!F:F,'MONTHLY DATA'!A:A,'MONTH TO DATE '!A72,'MONTHLY DATA'!H:H,'MONTH TO DATE '!$C$41)</f>
        <v>0</v>
      </c>
      <c r="D72" s="95">
        <f t="shared" si="7"/>
        <v>0</v>
      </c>
      <c r="E72" s="95">
        <v>3125000</v>
      </c>
      <c r="F72" s="100">
        <f t="shared" si="8"/>
        <v>0</v>
      </c>
    </row>
    <row r="75" spans="1:7" x14ac:dyDescent="0.25">
      <c r="A75" s="93" t="s">
        <v>7</v>
      </c>
      <c r="B75" s="93" t="s">
        <v>9</v>
      </c>
      <c r="C75" s="93" t="s">
        <v>451</v>
      </c>
      <c r="D75" s="93" t="s">
        <v>21</v>
      </c>
      <c r="E75" s="93" t="s">
        <v>65</v>
      </c>
      <c r="F75" s="93" t="s">
        <v>13</v>
      </c>
      <c r="G75" s="93" t="s">
        <v>38</v>
      </c>
    </row>
    <row r="76" spans="1:7" x14ac:dyDescent="0.25">
      <c r="A76" s="13" t="s">
        <v>19</v>
      </c>
      <c r="B76" s="95">
        <f>SUMIFS('MONTHLY DATA'!F:F,'MONTHLY DATA'!J:J,'MONTH TO DATE '!A76,'MONTHLY DATA'!G:G,'MONTH TO DATE '!$B$75)</f>
        <v>965000</v>
      </c>
      <c r="C76" s="95">
        <f>SUMIFS('MONTHLY DATA'!F:F,'MONTHLY DATA'!J:J,'MONTH TO DATE '!A76,'MONTHLY DATA'!G:G,'MONTH TO DATE '!$C$75)</f>
        <v>37709</v>
      </c>
      <c r="D76" s="95">
        <f>SUMIFS('MONTHLY DATA'!F:F,'MONTHLY DATA'!J:J,'MONTH TO DATE '!A76,'MONTHLY DATA'!G:G,'MONTH TO DATE '!$D$75)</f>
        <v>0</v>
      </c>
      <c r="E76" s="95">
        <f>SUMIFS('MONTHLY DATA'!F:F,'MONTHLY DATA'!J:J,'MONTH TO DATE '!A76,'MONTHLY DATA'!G:G,'MONTH TO DATE '!$E$75)</f>
        <v>0</v>
      </c>
      <c r="F76" s="14">
        <f>SUMIFS('MONTHLY DATA'!F:F,'MONTHLY DATA'!J:J,'MONTH TO DATE '!A76,'MONTHLY DATA'!G:G,'MONTH TO DATE '!$F$75)</f>
        <v>0</v>
      </c>
      <c r="G76" s="95">
        <f t="shared" ref="G76:G82" si="9">SUM(B76:F76)</f>
        <v>1002709</v>
      </c>
    </row>
    <row r="77" spans="1:7" x14ac:dyDescent="0.25">
      <c r="A77" s="13" t="s">
        <v>81</v>
      </c>
      <c r="B77" s="95">
        <f>SUMIFS('MONTHLY DATA'!F:F,'MONTHLY DATA'!J:J,'MONTH TO DATE '!A77,'MONTHLY DATA'!G:G,'MONTH TO DATE '!$B$75)</f>
        <v>403000</v>
      </c>
      <c r="C77" s="95">
        <f>SUMIFS('MONTHLY DATA'!F:F,'MONTHLY DATA'!J:J,'MONTH TO DATE '!A77,'MONTHLY DATA'!G:G,'MONTH TO DATE '!$C$75)</f>
        <v>37500</v>
      </c>
      <c r="D77" s="95">
        <f>SUMIFS('MONTHLY DATA'!F:F,'MONTHLY DATA'!J:J,'MONTH TO DATE '!A77,'MONTHLY DATA'!G:G,'MONTH TO DATE '!$D$75)</f>
        <v>500800</v>
      </c>
      <c r="E77" s="95">
        <f>SUMIFS('MONTHLY DATA'!F:F,'MONTHLY DATA'!J:J,'MONTH TO DATE '!A77,'MONTHLY DATA'!G:G,'MONTH TO DATE '!$E$75)</f>
        <v>0</v>
      </c>
      <c r="F77" s="14">
        <f>SUMIFS('MONTHLY DATA'!F:F,'MONTHLY DATA'!J:J,'MONTH TO DATE '!A77,'MONTHLY DATA'!G:G,'MONTH TO DATE '!$F$75)</f>
        <v>0</v>
      </c>
      <c r="G77" s="95">
        <f t="shared" si="9"/>
        <v>941300</v>
      </c>
    </row>
    <row r="78" spans="1:7" x14ac:dyDescent="0.25">
      <c r="A78" s="13" t="s">
        <v>12</v>
      </c>
      <c r="B78" s="95">
        <f>SUMIFS('MONTHLY DATA'!F:F,'MONTHLY DATA'!J:J,'MONTH TO DATE '!A78,'MONTHLY DATA'!G:G,'MONTH TO DATE '!$B$75)</f>
        <v>1880000</v>
      </c>
      <c r="C78" s="95">
        <f>SUMIFS('MONTHLY DATA'!F:F,'MONTHLY DATA'!J:J,'MONTH TO DATE '!A78,'MONTHLY DATA'!G:G,'MONTH TO DATE '!$C$75)</f>
        <v>0</v>
      </c>
      <c r="D78" s="95">
        <f>SUMIFS('MONTHLY DATA'!F:F,'MONTHLY DATA'!J:J,'MONTH TO DATE '!A78,'MONTHLY DATA'!G:G,'MONTH TO DATE '!$D$75)</f>
        <v>365500</v>
      </c>
      <c r="E78" s="95">
        <f>SUMIFS('MONTHLY DATA'!F:F,'MONTHLY DATA'!J:J,'MONTH TO DATE '!A78,'MONTHLY DATA'!G:G,'MONTH TO DATE '!$E$75)</f>
        <v>0</v>
      </c>
      <c r="F78" s="14">
        <f>SUMIFS('MONTHLY DATA'!F:F,'MONTHLY DATA'!J:J,'MONTH TO DATE '!A78,'MONTHLY DATA'!G:G,'MONTH TO DATE '!$F$75)</f>
        <v>635000</v>
      </c>
      <c r="G78" s="95">
        <f t="shared" si="9"/>
        <v>2880500</v>
      </c>
    </row>
    <row r="79" spans="1:7" x14ac:dyDescent="0.25">
      <c r="A79" s="13" t="s">
        <v>18</v>
      </c>
      <c r="B79" s="95">
        <f>SUMIFS('MONTHLY DATA'!F:F,'MONTHLY DATA'!J:J,'MONTH TO DATE '!A79,'MONTHLY DATA'!G:G,'MONTH TO DATE '!$B$75)</f>
        <v>0</v>
      </c>
      <c r="C79" s="95">
        <f>SUMIFS('MONTHLY DATA'!F:F,'MONTHLY DATA'!J:J,'MONTH TO DATE '!A79,'MONTHLY DATA'!G:G,'MONTH TO DATE '!$C$75)</f>
        <v>0</v>
      </c>
      <c r="D79" s="95">
        <f>SUMIFS('MONTHLY DATA'!F:F,'MONTHLY DATA'!J:J,'MONTH TO DATE '!A79,'MONTHLY DATA'!G:G,'MONTH TO DATE '!$D$75)</f>
        <v>0</v>
      </c>
      <c r="E79" s="95">
        <f>SUMIFS('MONTHLY DATA'!F:F,'MONTHLY DATA'!J:J,'MONTH TO DATE '!A79,'MONTHLY DATA'!G:G,'MONTH TO DATE '!$E$75)</f>
        <v>0</v>
      </c>
      <c r="F79" s="14">
        <f>SUMIFS('MONTHLY DATA'!F:F,'MONTHLY DATA'!J:J,'MONTH TO DATE '!A79,'MONTHLY DATA'!G:G,'MONTH TO DATE '!$F$75)</f>
        <v>0</v>
      </c>
      <c r="G79" s="95">
        <f t="shared" si="9"/>
        <v>0</v>
      </c>
    </row>
    <row r="80" spans="1:7" x14ac:dyDescent="0.25">
      <c r="A80" s="13" t="s">
        <v>132</v>
      </c>
      <c r="B80" s="95">
        <f>SUMIFS('MONTHLY DATA'!F:F,'MONTHLY DATA'!J:J,'MONTH TO DATE '!A80,'MONTHLY DATA'!G:G,'MONTH TO DATE '!$B$75)</f>
        <v>0</v>
      </c>
      <c r="C80" s="95">
        <f>SUMIFS('MONTHLY DATA'!F:F,'MONTHLY DATA'!J:J,'MONTH TO DATE '!A80,'MONTHLY DATA'!G:G,'MONTH TO DATE '!$C$75)</f>
        <v>0</v>
      </c>
      <c r="D80" s="95">
        <f>SUMIFS('MONTHLY DATA'!F:F,'MONTHLY DATA'!J:J,'MONTH TO DATE '!A80,'MONTHLY DATA'!G:G,'MONTH TO DATE '!$D$75)</f>
        <v>0</v>
      </c>
      <c r="E80" s="95">
        <f>SUMIFS('MONTHLY DATA'!F:F,'MONTHLY DATA'!J:J,'MONTH TO DATE '!A80,'MONTHLY DATA'!G:G,'MONTH TO DATE '!$E$75)</f>
        <v>0</v>
      </c>
      <c r="F80" s="14">
        <f>SUMIFS('MONTHLY DATA'!F:F,'MONTHLY DATA'!J:J,'MONTH TO DATE '!A80,'MONTHLY DATA'!G:G,'MONTH TO DATE '!$F$75)</f>
        <v>0</v>
      </c>
      <c r="G80" s="95">
        <f t="shared" si="9"/>
        <v>0</v>
      </c>
    </row>
    <row r="81" spans="1:11" x14ac:dyDescent="0.25">
      <c r="A81" s="13" t="s">
        <v>23</v>
      </c>
      <c r="B81" s="95">
        <f>SUMIFS('MONTHLY DATA'!F:F,'MONTHLY DATA'!J:J,'MONTH TO DATE '!A81,'MONTHLY DATA'!G:G,'MONTH TO DATE '!$B$75)</f>
        <v>0</v>
      </c>
      <c r="C81" s="95">
        <f>SUMIFS('MONTHLY DATA'!F:F,'MONTHLY DATA'!J:J,'MONTH TO DATE '!A81,'MONTHLY DATA'!G:G,'MONTH TO DATE '!$C$75)</f>
        <v>0</v>
      </c>
      <c r="D81" s="95">
        <f>SUMIFS('MONTHLY DATA'!F:F,'MONTHLY DATA'!J:J,'MONTH TO DATE '!A81,'MONTHLY DATA'!G:G,'MONTH TO DATE '!$D$75)</f>
        <v>0</v>
      </c>
      <c r="E81" s="95">
        <f>SUMIFS('MONTHLY DATA'!F:F,'MONTHLY DATA'!J:J,'MONTH TO DATE '!A81,'MONTHLY DATA'!G:G,'MONTH TO DATE '!$E$75)</f>
        <v>0</v>
      </c>
      <c r="F81" s="14">
        <f>SUMIFS('MONTHLY DATA'!F:F,'MONTHLY DATA'!J:J,'MONTH TO DATE '!A81,'MONTHLY DATA'!G:G,'MONTH TO DATE '!$F$75)</f>
        <v>0</v>
      </c>
      <c r="G81" s="95">
        <f t="shared" si="9"/>
        <v>0</v>
      </c>
    </row>
    <row r="82" spans="1:11" x14ac:dyDescent="0.25">
      <c r="A82" s="13" t="s">
        <v>33</v>
      </c>
      <c r="B82" s="95">
        <f>SUMIFS('MONTHLY DATA'!F:F,'MONTHLY DATA'!J:J,'MONTH TO DATE '!A82,'MONTHLY DATA'!G:G,'MONTH TO DATE '!$B$75)</f>
        <v>0</v>
      </c>
      <c r="C82" s="95">
        <f>SUMIFS('MONTHLY DATA'!F:F,'MONTHLY DATA'!J:J,'MONTH TO DATE '!A82,'MONTHLY DATA'!G:G,'MONTH TO DATE '!$C$75)</f>
        <v>0</v>
      </c>
      <c r="D82" s="95">
        <f>SUMIFS('MONTHLY DATA'!F:F,'MONTHLY DATA'!J:J,'MONTH TO DATE '!A82,'MONTHLY DATA'!G:G,'MONTH TO DATE '!$D$75)</f>
        <v>0</v>
      </c>
      <c r="E82" s="95">
        <f>SUMIFS('MONTHLY DATA'!F:F,'MONTHLY DATA'!J:J,'MONTH TO DATE '!A82,'MONTHLY DATA'!G:G,'MONTH TO DATE '!$E$75)</f>
        <v>0</v>
      </c>
      <c r="F82" s="14">
        <f>SUMIFS('MONTHLY DATA'!F:F,'MONTHLY DATA'!J:J,'MONTH TO DATE '!A82,'MONTHLY DATA'!G:G,'MONTH TO DATE '!$F$75)</f>
        <v>0</v>
      </c>
      <c r="G82" s="95">
        <f t="shared" si="9"/>
        <v>0</v>
      </c>
    </row>
    <row r="83" spans="1:11" x14ac:dyDescent="0.25">
      <c r="A83" s="93" t="s">
        <v>38</v>
      </c>
      <c r="B83" s="96">
        <f t="shared" ref="B83:G83" si="10">SUM(B76:B82)</f>
        <v>3248000</v>
      </c>
      <c r="C83" s="96">
        <f t="shared" si="10"/>
        <v>75209</v>
      </c>
      <c r="D83" s="96">
        <f t="shared" si="10"/>
        <v>866300</v>
      </c>
      <c r="E83" s="96">
        <f t="shared" si="10"/>
        <v>0</v>
      </c>
      <c r="F83" s="107">
        <f t="shared" si="10"/>
        <v>635000</v>
      </c>
      <c r="G83" s="96">
        <f t="shared" si="10"/>
        <v>4824509</v>
      </c>
    </row>
    <row r="86" spans="1:11" x14ac:dyDescent="0.25">
      <c r="A86" s="93" t="s">
        <v>134</v>
      </c>
      <c r="B86" s="93" t="s">
        <v>25</v>
      </c>
      <c r="C86" s="93" t="s">
        <v>56</v>
      </c>
      <c r="D86" s="93" t="s">
        <v>17</v>
      </c>
      <c r="E86" s="93" t="s">
        <v>11</v>
      </c>
      <c r="F86" s="93" t="s">
        <v>15</v>
      </c>
      <c r="G86" s="93" t="s">
        <v>24</v>
      </c>
      <c r="H86" s="93" t="s">
        <v>27</v>
      </c>
      <c r="I86" s="93" t="s">
        <v>26</v>
      </c>
      <c r="J86" s="93" t="s">
        <v>135</v>
      </c>
    </row>
    <row r="87" spans="1:11" x14ac:dyDescent="0.25">
      <c r="A87" s="13" t="s">
        <v>23</v>
      </c>
      <c r="B87" s="13">
        <f>COUNTIFS('VALUATIONS '!H:H,'MONTH TO DATE '!$B$86,'VALUATIONS '!J:J,'MONTH TO DATE '!A87)</f>
        <v>0</v>
      </c>
      <c r="C87" s="13">
        <f>COUNTIFS('VALUATIONS '!H:H,'MONTH TO DATE '!$C$86,'VALUATIONS '!J:J,'MONTH TO DATE '!A87)</f>
        <v>0</v>
      </c>
      <c r="D87" s="13">
        <f>COUNTIFS('VALUATIONS '!H:H,'MONTH TO DATE '!$D$86,'VALUATIONS '!J:J,'MONTH TO DATE '!A87)</f>
        <v>0</v>
      </c>
      <c r="E87" s="13">
        <f>COUNTIFS('VALUATIONS '!H:H,'MONTH TO DATE '!$E$86,'VALUATIONS '!J:J,'MONTH TO DATE '!A87)</f>
        <v>0</v>
      </c>
      <c r="F87" s="13">
        <f>COUNTIFS('VALUATIONS '!H:H,'MONTH TO DATE '!$F$86,'VALUATIONS '!J:J,'MONTH TO DATE '!A87)</f>
        <v>1</v>
      </c>
      <c r="G87" s="13">
        <f>COUNTIFS('VALUATIONS '!H:H,'MONTH TO DATE '!$G$86,'VALUATIONS '!J:J,'MONTH TO DATE '!A87)</f>
        <v>0</v>
      </c>
      <c r="H87" s="13">
        <f>COUNTIFS('VALUATIONS '!H:H,'MONTH TO DATE '!$H$86,'VALUATIONS '!J:J,'MONTH TO DATE '!A87)</f>
        <v>0</v>
      </c>
      <c r="I87" s="13">
        <f>COUNTIFS('VALUATIONS '!H:H,'MONTH TO DATE '!$I$86,'VALUATIONS '!J:J,'MONTH TO DATE '!A87)</f>
        <v>0</v>
      </c>
      <c r="J87" s="13">
        <f>COUNTIFS('VALUATIONS '!H:H,'MONTH TO DATE '!$J$86,'VALUATIONS '!J:J,'MONTH TO DATE '!A87)</f>
        <v>0</v>
      </c>
      <c r="K87" s="93" t="s">
        <v>38</v>
      </c>
    </row>
    <row r="88" spans="1:11" x14ac:dyDescent="0.25">
      <c r="A88" s="13" t="s">
        <v>12</v>
      </c>
      <c r="B88" s="13">
        <f>COUNTIFS('VALUATIONS '!H:H,'MONTH TO DATE '!$B$86,'VALUATIONS '!J:J,'MONTH TO DATE '!A88)</f>
        <v>0</v>
      </c>
      <c r="C88" s="13">
        <f>COUNTIFS('VALUATIONS '!H:H,'MONTH TO DATE '!$C$86,'VALUATIONS '!J:J,'MONTH TO DATE '!A88)</f>
        <v>0</v>
      </c>
      <c r="D88" s="13">
        <f>COUNTIFS('VALUATIONS '!H:H,'MONTH TO DATE '!$D$86,'VALUATIONS '!J:J,'MONTH TO DATE '!A88)</f>
        <v>0</v>
      </c>
      <c r="E88" s="13">
        <f>COUNTIFS('VALUATIONS '!H:H,'MONTH TO DATE '!$E$86,'VALUATIONS '!J:J,'MONTH TO DATE '!A88)</f>
        <v>3</v>
      </c>
      <c r="F88" s="13">
        <f>COUNTIFS('VALUATIONS '!H:H,'MONTH TO DATE '!$F$86,'VALUATIONS '!J:J,'MONTH TO DATE '!A88)</f>
        <v>0</v>
      </c>
      <c r="G88" s="13">
        <f>COUNTIFS('VALUATIONS '!H:H,'MONTH TO DATE '!$G$86,'VALUATIONS '!J:J,'MONTH TO DATE '!A88)</f>
        <v>0</v>
      </c>
      <c r="H88" s="13">
        <f>COUNTIFS('VALUATIONS '!H:H,'MONTH TO DATE '!$H$86,'VALUATIONS '!J:J,'MONTH TO DATE '!A88)</f>
        <v>1</v>
      </c>
      <c r="I88" s="13">
        <f>COUNTIFS('VALUATIONS '!H:H,'MONTH TO DATE '!$I$86,'VALUATIONS '!J:J,'MONTH TO DATE '!A88)</f>
        <v>0</v>
      </c>
      <c r="J88" s="13">
        <f>COUNTIFS('VALUATIONS '!H:H,'MONTH TO DATE '!$J$86,'VALUATIONS '!J:J,'MONTH TO DATE '!A88)</f>
        <v>0</v>
      </c>
      <c r="K88" s="13">
        <f t="shared" ref="K88:K102" si="11">SUM(B87:J87)</f>
        <v>1</v>
      </c>
    </row>
    <row r="89" spans="1:11" x14ac:dyDescent="0.25">
      <c r="A89" s="13" t="s">
        <v>57</v>
      </c>
      <c r="B89" s="13">
        <f>COUNTIFS('VALUATIONS '!H:H,'MONTH TO DATE '!$B$86,'VALUATIONS '!J:J,'MONTH TO DATE '!A89)</f>
        <v>0</v>
      </c>
      <c r="C89" s="13">
        <f>COUNTIFS('VALUATIONS '!H:H,'MONTH TO DATE '!$C$86,'VALUATIONS '!J:J,'MONTH TO DATE '!A89)</f>
        <v>0</v>
      </c>
      <c r="D89" s="13">
        <f>COUNTIFS('VALUATIONS '!H:H,'MONTH TO DATE '!$D$86,'VALUATIONS '!J:J,'MONTH TO DATE '!A89)</f>
        <v>0</v>
      </c>
      <c r="E89" s="13">
        <f>COUNTIFS('VALUATIONS '!H:H,'MONTH TO DATE '!$E$86,'VALUATIONS '!J:J,'MONTH TO DATE '!A89)</f>
        <v>0</v>
      </c>
      <c r="F89" s="13">
        <f>COUNTIFS('VALUATIONS '!H:H,'MONTH TO DATE '!$F$86,'VALUATIONS '!J:J,'MONTH TO DATE '!A89)</f>
        <v>0</v>
      </c>
      <c r="G89" s="13">
        <f>COUNTIFS('VALUATIONS '!H:H,'MONTH TO DATE '!$G$86,'VALUATIONS '!J:J,'MONTH TO DATE '!A89)</f>
        <v>0</v>
      </c>
      <c r="H89" s="13">
        <f>COUNTIFS('VALUATIONS '!H:H,'MONTH TO DATE '!$H$86,'VALUATIONS '!J:J,'MONTH TO DATE '!A89)</f>
        <v>0</v>
      </c>
      <c r="I89" s="13">
        <f>COUNTIFS('VALUATIONS '!H:H,'MONTH TO DATE '!$I$86,'VALUATIONS '!J:J,'MONTH TO DATE '!A89)</f>
        <v>0</v>
      </c>
      <c r="J89" s="13">
        <f>COUNTIFS('VALUATIONS '!H:H,'MONTH TO DATE '!$J$86,'VALUATIONS '!J:J,'MONTH TO DATE '!A89)</f>
        <v>0</v>
      </c>
      <c r="K89" s="13">
        <f t="shared" si="11"/>
        <v>4</v>
      </c>
    </row>
    <row r="90" spans="1:11" x14ac:dyDescent="0.25">
      <c r="A90" s="13" t="s">
        <v>18</v>
      </c>
      <c r="B90" s="13">
        <f>COUNTIFS('VALUATIONS '!H:H,'MONTH TO DATE '!$B$86,'VALUATIONS '!J:J,'MONTH TO DATE '!A90)</f>
        <v>0</v>
      </c>
      <c r="C90" s="13">
        <f>COUNTIFS('VALUATIONS '!H:H,'MONTH TO DATE '!$C$86,'VALUATIONS '!J:J,'MONTH TO DATE '!A90)</f>
        <v>0</v>
      </c>
      <c r="D90" s="13">
        <f>COUNTIFS('VALUATIONS '!H:H,'MONTH TO DATE '!$D$86,'VALUATIONS '!J:J,'MONTH TO DATE '!A90)</f>
        <v>0</v>
      </c>
      <c r="E90" s="13">
        <f>COUNTIFS('VALUATIONS '!H:H,'MONTH TO DATE '!$E$86,'VALUATIONS '!J:J,'MONTH TO DATE '!A90)</f>
        <v>0</v>
      </c>
      <c r="F90" s="13">
        <f>COUNTIFS('VALUATIONS '!H:H,'MONTH TO DATE '!$F$86,'VALUATIONS '!J:J,'MONTH TO DATE '!A90)</f>
        <v>0</v>
      </c>
      <c r="G90" s="13">
        <f>COUNTIFS('VALUATIONS '!H:H,'MONTH TO DATE '!$G$86,'VALUATIONS '!J:J,'MONTH TO DATE '!A90)</f>
        <v>0</v>
      </c>
      <c r="H90" s="13">
        <f>COUNTIFS('VALUATIONS '!H:H,'MONTH TO DATE '!$H$86,'VALUATIONS '!J:J,'MONTH TO DATE '!A90)</f>
        <v>0</v>
      </c>
      <c r="I90" s="13">
        <f>COUNTIFS('VALUATIONS '!H:H,'MONTH TO DATE '!$I$86,'VALUATIONS '!J:J,'MONTH TO DATE '!A90)</f>
        <v>0</v>
      </c>
      <c r="J90" s="13">
        <f>COUNTIFS('VALUATIONS '!H:H,'MONTH TO DATE '!$J$86,'VALUATIONS '!J:J,'MONTH TO DATE '!A90)</f>
        <v>0</v>
      </c>
      <c r="K90" s="13">
        <f t="shared" si="11"/>
        <v>0</v>
      </c>
    </row>
    <row r="91" spans="1:11" x14ac:dyDescent="0.25">
      <c r="A91" s="13" t="s">
        <v>19</v>
      </c>
      <c r="B91" s="13">
        <f>COUNTIFS('VALUATIONS '!H:H,'MONTH TO DATE '!$B$86,'VALUATIONS '!J:J,'MONTH TO DATE '!A91)</f>
        <v>0</v>
      </c>
      <c r="C91" s="13">
        <f>COUNTIFS('VALUATIONS '!H:H,'MONTH TO DATE '!$C$86,'VALUATIONS '!J:J,'MONTH TO DATE '!A91)</f>
        <v>0</v>
      </c>
      <c r="D91" s="13">
        <f>COUNTIFS('VALUATIONS '!H:H,'MONTH TO DATE '!$D$86,'VALUATIONS '!J:J,'MONTH TO DATE '!A91)</f>
        <v>0</v>
      </c>
      <c r="E91" s="13">
        <f>COUNTIFS('VALUATIONS '!H:H,'MONTH TO DATE '!$E$86,'VALUATIONS '!J:J,'MONTH TO DATE '!A91)</f>
        <v>7</v>
      </c>
      <c r="F91" s="13">
        <f>COUNTIFS('VALUATIONS '!H:H,'MONTH TO DATE '!$F$86,'VALUATIONS '!J:J,'MONTH TO DATE '!A91)</f>
        <v>0</v>
      </c>
      <c r="G91" s="13">
        <f>COUNTIFS('VALUATIONS '!H:H,'MONTH TO DATE '!$G$86,'VALUATIONS '!J:J,'MONTH TO DATE '!A91)</f>
        <v>1</v>
      </c>
      <c r="H91" s="13">
        <f>COUNTIFS('VALUATIONS '!H:H,'MONTH TO DATE '!$H$86,'VALUATIONS '!J:J,'MONTH TO DATE '!A91)</f>
        <v>0</v>
      </c>
      <c r="I91" s="13">
        <f>COUNTIFS('VALUATIONS '!H:H,'MONTH TO DATE '!$I$86,'VALUATIONS '!J:J,'MONTH TO DATE '!A91)</f>
        <v>0</v>
      </c>
      <c r="J91" s="13">
        <f>COUNTIFS('VALUATIONS '!H:H,'MONTH TO DATE '!$J$86,'VALUATIONS '!J:J,'MONTH TO DATE '!A91)</f>
        <v>0</v>
      </c>
      <c r="K91" s="13">
        <f t="shared" si="11"/>
        <v>0</v>
      </c>
    </row>
    <row r="92" spans="1:11" x14ac:dyDescent="0.25">
      <c r="A92" s="13" t="s">
        <v>74</v>
      </c>
      <c r="B92" s="13">
        <f>COUNTIFS('VALUATIONS '!H:H,'MONTH TO DATE '!$B$86,'VALUATIONS '!J:J,'MONTH TO DATE '!A92)</f>
        <v>0</v>
      </c>
      <c r="C92" s="13">
        <f>COUNTIFS('VALUATIONS '!H:H,'MONTH TO DATE '!$C$86,'VALUATIONS '!J:J,'MONTH TO DATE '!A92)</f>
        <v>0</v>
      </c>
      <c r="D92" s="13">
        <f>COUNTIFS('VALUATIONS '!H:H,'MONTH TO DATE '!$D$86,'VALUATIONS '!J:J,'MONTH TO DATE '!A92)</f>
        <v>0</v>
      </c>
      <c r="E92" s="13">
        <f>COUNTIFS('VALUATIONS '!H:H,'MONTH TO DATE '!$E$86,'VALUATIONS '!J:J,'MONTH TO DATE '!A92)</f>
        <v>0</v>
      </c>
      <c r="F92" s="13">
        <f>COUNTIFS('VALUATIONS '!H:H,'MONTH TO DATE '!$F$86,'VALUATIONS '!J:J,'MONTH TO DATE '!A92)</f>
        <v>0</v>
      </c>
      <c r="G92" s="13">
        <f>COUNTIFS('VALUATIONS '!H:H,'MONTH TO DATE '!$G$86,'VALUATIONS '!J:J,'MONTH TO DATE '!A92)</f>
        <v>0</v>
      </c>
      <c r="H92" s="13">
        <f>COUNTIFS('VALUATIONS '!H:H,'MONTH TO DATE '!$H$86,'VALUATIONS '!J:J,'MONTH TO DATE '!A92)</f>
        <v>0</v>
      </c>
      <c r="I92" s="13">
        <f>COUNTIFS('VALUATIONS '!H:H,'MONTH TO DATE '!$I$86,'VALUATIONS '!J:J,'MONTH TO DATE '!A92)</f>
        <v>0</v>
      </c>
      <c r="J92" s="13">
        <f>COUNTIFS('VALUATIONS '!H:H,'MONTH TO DATE '!$J$86,'VALUATIONS '!J:J,'MONTH TO DATE '!A92)</f>
        <v>0</v>
      </c>
      <c r="K92" s="13">
        <f t="shared" si="11"/>
        <v>8</v>
      </c>
    </row>
    <row r="93" spans="1:11" x14ac:dyDescent="0.25">
      <c r="A93" s="13" t="s">
        <v>99</v>
      </c>
      <c r="B93" s="13">
        <f>COUNTIFS('VALUATIONS '!H:H,'MONTH TO DATE '!$B$86,'VALUATIONS '!J:J,'MONTH TO DATE '!A93)</f>
        <v>0</v>
      </c>
      <c r="C93" s="13">
        <f>COUNTIFS('VALUATIONS '!H:H,'MONTH TO DATE '!$C$86,'VALUATIONS '!J:J,'MONTH TO DATE '!A93)</f>
        <v>0</v>
      </c>
      <c r="D93" s="13">
        <f>COUNTIFS('VALUATIONS '!H:H,'MONTH TO DATE '!$D$86,'VALUATIONS '!J:J,'MONTH TO DATE '!A93)</f>
        <v>0</v>
      </c>
      <c r="E93" s="13">
        <f>COUNTIFS('VALUATIONS '!H:H,'MONTH TO DATE '!$E$86,'VALUATIONS '!J:J,'MONTH TO DATE '!A93)</f>
        <v>0</v>
      </c>
      <c r="F93" s="13">
        <f>COUNTIFS('VALUATIONS '!H:H,'MONTH TO DATE '!$F$86,'VALUATIONS '!J:J,'MONTH TO DATE '!A93)</f>
        <v>0</v>
      </c>
      <c r="G93" s="13">
        <f>COUNTIFS('VALUATIONS '!H:H,'MONTH TO DATE '!$G$86,'VALUATIONS '!J:J,'MONTH TO DATE '!A93)</f>
        <v>0</v>
      </c>
      <c r="H93" s="13">
        <f>COUNTIFS('VALUATIONS '!H:H,'MONTH TO DATE '!$H$86,'VALUATIONS '!J:J,'MONTH TO DATE '!A93)</f>
        <v>0</v>
      </c>
      <c r="I93" s="13">
        <f>COUNTIFS('VALUATIONS '!H:H,'MONTH TO DATE '!$I$86,'VALUATIONS '!J:J,'MONTH TO DATE '!A93)</f>
        <v>0</v>
      </c>
      <c r="J93" s="13">
        <f>COUNTIFS('VALUATIONS '!H:H,'MONTH TO DATE '!$J$86,'VALUATIONS '!J:J,'MONTH TO DATE '!A93)</f>
        <v>0</v>
      </c>
      <c r="K93" s="13">
        <f t="shared" si="11"/>
        <v>0</v>
      </c>
    </row>
    <row r="94" spans="1:11" x14ac:dyDescent="0.25">
      <c r="A94" s="13" t="s">
        <v>33</v>
      </c>
      <c r="B94" s="13">
        <f>COUNTIFS('VALUATIONS '!H:H,'MONTH TO DATE '!$B$86,'VALUATIONS '!J:J,'MONTH TO DATE '!A94)</f>
        <v>0</v>
      </c>
      <c r="C94" s="13">
        <f>COUNTIFS('VALUATIONS '!H:H,'MONTH TO DATE '!$C$86,'VALUATIONS '!J:J,'MONTH TO DATE '!A94)</f>
        <v>0</v>
      </c>
      <c r="D94" s="13">
        <f>COUNTIFS('VALUATIONS '!H:H,'MONTH TO DATE '!$D$86,'VALUATIONS '!J:J,'MONTH TO DATE '!A94)</f>
        <v>0</v>
      </c>
      <c r="E94" s="13">
        <f>COUNTIFS('VALUATIONS '!H:H,'MONTH TO DATE '!$E$86,'VALUATIONS '!J:J,'MONTH TO DATE '!A94)</f>
        <v>0</v>
      </c>
      <c r="F94" s="13">
        <f>COUNTIFS('VALUATIONS '!H:H,'MONTH TO DATE '!$F$86,'VALUATIONS '!J:J,'MONTH TO DATE '!A94)</f>
        <v>0</v>
      </c>
      <c r="G94" s="13">
        <f>COUNTIFS('VALUATIONS '!H:H,'MONTH TO DATE '!$G$86,'VALUATIONS '!J:J,'MONTH TO DATE '!A94)</f>
        <v>0</v>
      </c>
      <c r="H94" s="13">
        <f>COUNTIFS('VALUATIONS '!H:H,'MONTH TO DATE '!$H$86,'VALUATIONS '!J:J,'MONTH TO DATE '!A94)</f>
        <v>0</v>
      </c>
      <c r="I94" s="13">
        <f>COUNTIFS('VALUATIONS '!H:H,'MONTH TO DATE '!$I$86,'VALUATIONS '!J:J,'MONTH TO DATE '!A94)</f>
        <v>0</v>
      </c>
      <c r="J94" s="13">
        <f>COUNTIFS('VALUATIONS '!H:H,'MONTH TO DATE '!$J$86,'VALUATIONS '!J:J,'MONTH TO DATE '!A94)</f>
        <v>0</v>
      </c>
      <c r="K94" s="13">
        <f t="shared" si="11"/>
        <v>0</v>
      </c>
    </row>
    <row r="95" spans="1:11" x14ac:dyDescent="0.25">
      <c r="A95" s="13" t="s">
        <v>81</v>
      </c>
      <c r="B95" s="13">
        <f>COUNTIFS('VALUATIONS '!H:H,'MONTH TO DATE '!$B$86,'VALUATIONS '!J:J,'MONTH TO DATE '!A95)</f>
        <v>0</v>
      </c>
      <c r="C95" s="13">
        <f>COUNTIFS('VALUATIONS '!H:H,'MONTH TO DATE '!$C$86,'VALUATIONS '!J:J,'MONTH TO DATE '!A95)</f>
        <v>0</v>
      </c>
      <c r="D95" s="13">
        <f>COUNTIFS('VALUATIONS '!H:H,'MONTH TO DATE '!$D$86,'VALUATIONS '!J:J,'MONTH TO DATE '!A95)</f>
        <v>0</v>
      </c>
      <c r="E95" s="13">
        <f>COUNTIFS('VALUATIONS '!H:H,'MONTH TO DATE '!$E$86,'VALUATIONS '!J:J,'MONTH TO DATE '!A95)</f>
        <v>1</v>
      </c>
      <c r="F95" s="13">
        <f>COUNTIFS('VALUATIONS '!H:H,'MONTH TO DATE '!$F$86,'VALUATIONS '!J:J,'MONTH TO DATE '!A95)</f>
        <v>0</v>
      </c>
      <c r="G95" s="13">
        <f>COUNTIFS('VALUATIONS '!H:H,'MONTH TO DATE '!$G$86,'VALUATIONS '!J:J,'MONTH TO DATE '!A95)</f>
        <v>0</v>
      </c>
      <c r="H95" s="13">
        <f>COUNTIFS('VALUATIONS '!H:H,'MONTH TO DATE '!$H$86,'VALUATIONS '!J:J,'MONTH TO DATE '!A95)</f>
        <v>1</v>
      </c>
      <c r="I95" s="13">
        <f>COUNTIFS('VALUATIONS '!H:H,'MONTH TO DATE '!$I$86,'VALUATIONS '!J:J,'MONTH TO DATE '!A95)</f>
        <v>0</v>
      </c>
      <c r="J95" s="13">
        <f>COUNTIFS('VALUATIONS '!H:H,'MONTH TO DATE '!$J$86,'VALUATIONS '!J:J,'MONTH TO DATE '!A95)</f>
        <v>0</v>
      </c>
      <c r="K95" s="13">
        <f t="shared" si="11"/>
        <v>0</v>
      </c>
    </row>
    <row r="96" spans="1:11" x14ac:dyDescent="0.25">
      <c r="A96" s="13" t="s">
        <v>77</v>
      </c>
      <c r="B96" s="13">
        <f>COUNTIFS('VALUATIONS '!H:H,'MONTH TO DATE '!$B$86,'VALUATIONS '!J:J,'MONTH TO DATE '!A96)</f>
        <v>0</v>
      </c>
      <c r="C96" s="13">
        <f>COUNTIFS('VALUATIONS '!H:H,'MONTH TO DATE '!$C$86,'VALUATIONS '!J:J,'MONTH TO DATE '!A96)</f>
        <v>0</v>
      </c>
      <c r="D96" s="13">
        <f>COUNTIFS('VALUATIONS '!H:H,'MONTH TO DATE '!$D$86,'VALUATIONS '!J:J,'MONTH TO DATE '!A96)</f>
        <v>0</v>
      </c>
      <c r="E96" s="13">
        <f>COUNTIFS('VALUATIONS '!H:H,'MONTH TO DATE '!$E$86,'VALUATIONS '!J:J,'MONTH TO DATE '!A96)</f>
        <v>0</v>
      </c>
      <c r="F96" s="13">
        <f>COUNTIFS('VALUATIONS '!H:H,'MONTH TO DATE '!$F$86,'VALUATIONS '!J:J,'MONTH TO DATE '!A96)</f>
        <v>0</v>
      </c>
      <c r="G96" s="13">
        <f>COUNTIFS('VALUATIONS '!H:H,'MONTH TO DATE '!$G$86,'VALUATIONS '!J:J,'MONTH TO DATE '!A96)</f>
        <v>0</v>
      </c>
      <c r="H96" s="13">
        <f>COUNTIFS('VALUATIONS '!H:H,'MONTH TO DATE '!$H$86,'VALUATIONS '!J:J,'MONTH TO DATE '!A96)</f>
        <v>0</v>
      </c>
      <c r="I96" s="13">
        <f>COUNTIFS('VALUATIONS '!H:H,'MONTH TO DATE '!$I$86,'VALUATIONS '!J:J,'MONTH TO DATE '!A96)</f>
        <v>0</v>
      </c>
      <c r="J96" s="13">
        <f>COUNTIFS('VALUATIONS '!H:H,'MONTH TO DATE '!$J$86,'VALUATIONS '!J:J,'MONTH TO DATE '!A96)</f>
        <v>0</v>
      </c>
      <c r="K96" s="13">
        <f t="shared" si="11"/>
        <v>2</v>
      </c>
    </row>
    <row r="97" spans="1:11" x14ac:dyDescent="0.25">
      <c r="A97" s="13" t="s">
        <v>126</v>
      </c>
      <c r="B97" s="13">
        <f>COUNTIFS('VALUATIONS '!H:H,'MONTH TO DATE '!$B$86,'VALUATIONS '!J:J,'MONTH TO DATE '!A97)</f>
        <v>0</v>
      </c>
      <c r="C97" s="13">
        <f>COUNTIFS('VALUATIONS '!H:H,'MONTH TO DATE '!$C$86,'VALUATIONS '!J:J,'MONTH TO DATE '!A97)</f>
        <v>0</v>
      </c>
      <c r="D97" s="13">
        <f>COUNTIFS('VALUATIONS '!H:H,'MONTH TO DATE '!$D$86,'VALUATIONS '!J:J,'MONTH TO DATE '!A97)</f>
        <v>0</v>
      </c>
      <c r="E97" s="13">
        <f>COUNTIFS('VALUATIONS '!H:H,'MONTH TO DATE '!$E$86,'VALUATIONS '!J:J,'MONTH TO DATE '!A97)</f>
        <v>0</v>
      </c>
      <c r="F97" s="13">
        <f>COUNTIFS('VALUATIONS '!H:H,'MONTH TO DATE '!$F$86,'VALUATIONS '!J:J,'MONTH TO DATE '!A97)</f>
        <v>0</v>
      </c>
      <c r="G97" s="13">
        <f>COUNTIFS('VALUATIONS '!H:H,'MONTH TO DATE '!$G$86,'VALUATIONS '!J:J,'MONTH TO DATE '!A97)</f>
        <v>0</v>
      </c>
      <c r="H97" s="13">
        <f>COUNTIFS('VALUATIONS '!H:H,'MONTH TO DATE '!$H$86,'VALUATIONS '!J:J,'MONTH TO DATE '!A97)</f>
        <v>1</v>
      </c>
      <c r="I97" s="13">
        <f>COUNTIFS('VALUATIONS '!H:H,'MONTH TO DATE '!$I$86,'VALUATIONS '!J:J,'MONTH TO DATE '!A97)</f>
        <v>0</v>
      </c>
      <c r="J97" s="13">
        <f>COUNTIFS('VALUATIONS '!H:H,'MONTH TO DATE '!$J$86,'VALUATIONS '!J:J,'MONTH TO DATE '!A97)</f>
        <v>0</v>
      </c>
      <c r="K97" s="13">
        <f t="shared" si="11"/>
        <v>0</v>
      </c>
    </row>
    <row r="98" spans="1:11" x14ac:dyDescent="0.25">
      <c r="A98" s="13" t="s">
        <v>132</v>
      </c>
      <c r="B98" s="13">
        <f>COUNTIFS('VALUATIONS '!H:H,'MONTH TO DATE '!$B$86,'VALUATIONS '!J:J,'MONTH TO DATE '!A98)</f>
        <v>0</v>
      </c>
      <c r="C98" s="13">
        <f>COUNTIFS('VALUATIONS '!H:H,'MONTH TO DATE '!$C$86,'VALUATIONS '!J:J,'MONTH TO DATE '!A98)</f>
        <v>0</v>
      </c>
      <c r="D98" s="13">
        <f>COUNTIFS('VALUATIONS '!H:H,'MONTH TO DATE '!$D$86,'VALUATIONS '!J:J,'MONTH TO DATE '!A98)</f>
        <v>0</v>
      </c>
      <c r="E98" s="13">
        <f>COUNTIFS('VALUATIONS '!H:H,'MONTH TO DATE '!$E$86,'VALUATIONS '!J:J,'MONTH TO DATE '!A98)</f>
        <v>1</v>
      </c>
      <c r="F98" s="13">
        <f>COUNTIFS('VALUATIONS '!H:H,'MONTH TO DATE '!$F$86,'VALUATIONS '!J:J,'MONTH TO DATE '!A98)</f>
        <v>0</v>
      </c>
      <c r="G98" s="13">
        <f>COUNTIFS('VALUATIONS '!H:H,'MONTH TO DATE '!$G$86,'VALUATIONS '!J:J,'MONTH TO DATE '!A98)</f>
        <v>0</v>
      </c>
      <c r="H98" s="13">
        <f>COUNTIFS('VALUATIONS '!H:H,'MONTH TO DATE '!$H$86,'VALUATIONS '!J:J,'MONTH TO DATE '!A98)</f>
        <v>0</v>
      </c>
      <c r="I98" s="13">
        <f>COUNTIFS('VALUATIONS '!H:H,'MONTH TO DATE '!$I$86,'VALUATIONS '!J:J,'MONTH TO DATE '!A98)</f>
        <v>0</v>
      </c>
      <c r="J98" s="13">
        <f>COUNTIFS('VALUATIONS '!H:H,'MONTH TO DATE '!$J$86,'VALUATIONS '!J:J,'MONTH TO DATE '!A98)</f>
        <v>0</v>
      </c>
      <c r="K98" s="13">
        <f t="shared" si="11"/>
        <v>1</v>
      </c>
    </row>
    <row r="99" spans="1:11" x14ac:dyDescent="0.25">
      <c r="A99" s="13" t="s">
        <v>136</v>
      </c>
      <c r="B99" s="13">
        <f>COUNTIFS('VALUATIONS '!H:H,'MONTH TO DATE '!$B$86,'VALUATIONS '!J:J,'MONTH TO DATE '!A99)</f>
        <v>0</v>
      </c>
      <c r="C99" s="13">
        <f>COUNTIFS('VALUATIONS '!H:H,'MONTH TO DATE '!$C$86,'VALUATIONS '!J:J,'MONTH TO DATE '!A99)</f>
        <v>0</v>
      </c>
      <c r="D99" s="13">
        <f>COUNTIFS('VALUATIONS '!H:H,'MONTH TO DATE '!$D$86,'VALUATIONS '!J:J,'MONTH TO DATE '!A99)</f>
        <v>0</v>
      </c>
      <c r="E99" s="13">
        <f>COUNTIFS('VALUATIONS '!H:H,'MONTH TO DATE '!$E$86,'VALUATIONS '!J:J,'MONTH TO DATE '!A99)</f>
        <v>0</v>
      </c>
      <c r="F99" s="13">
        <f>COUNTIFS('VALUATIONS '!H:H,'MONTH TO DATE '!$F$86,'VALUATIONS '!J:J,'MONTH TO DATE '!A99)</f>
        <v>0</v>
      </c>
      <c r="G99" s="13">
        <f>COUNTIFS('VALUATIONS '!H:H,'MONTH TO DATE '!$G$86,'VALUATIONS '!J:J,'MONTH TO DATE '!A99)</f>
        <v>0</v>
      </c>
      <c r="H99" s="13">
        <f>COUNTIFS('VALUATIONS '!H:H,'MONTH TO DATE '!$H$86,'VALUATIONS '!J:J,'MONTH TO DATE '!A99)</f>
        <v>0</v>
      </c>
      <c r="I99" s="13">
        <f>COUNTIFS('VALUATIONS '!H:H,'MONTH TO DATE '!$I$86,'VALUATIONS '!J:J,'MONTH TO DATE '!A99)</f>
        <v>0</v>
      </c>
      <c r="J99" s="13">
        <f>COUNTIFS('VALUATIONS '!H:H,'MONTH TO DATE '!$J$86,'VALUATIONS '!J:J,'MONTH TO DATE '!A99)</f>
        <v>0</v>
      </c>
      <c r="K99" s="13">
        <f t="shared" si="11"/>
        <v>1</v>
      </c>
    </row>
    <row r="100" spans="1:11" x14ac:dyDescent="0.25">
      <c r="A100" s="13" t="s">
        <v>141</v>
      </c>
      <c r="B100" s="13">
        <f>COUNTIFS('VALUATIONS '!H:H,'MONTH TO DATE '!$B$86,'VALUATIONS '!J:J,'MONTH TO DATE '!A100)</f>
        <v>0</v>
      </c>
      <c r="C100" s="13">
        <f>COUNTIFS('VALUATIONS '!H:H,'MONTH TO DATE '!$C$86,'VALUATIONS '!J:J,'MONTH TO DATE '!A100)</f>
        <v>0</v>
      </c>
      <c r="D100" s="13">
        <f>COUNTIFS('VALUATIONS '!H:H,'MONTH TO DATE '!$D$86,'VALUATIONS '!J:J,'MONTH TO DATE '!A100)</f>
        <v>0</v>
      </c>
      <c r="E100" s="13">
        <f>COUNTIFS('VALUATIONS '!H:H,'MONTH TO DATE '!$E$86,'VALUATIONS '!J:J,'MONTH TO DATE '!A100)</f>
        <v>0</v>
      </c>
      <c r="F100" s="13">
        <f>COUNTIFS('VALUATIONS '!H:H,'MONTH TO DATE '!$F$86,'VALUATIONS '!J:J,'MONTH TO DATE '!A100)</f>
        <v>0</v>
      </c>
      <c r="G100" s="13">
        <f>COUNTIFS('VALUATIONS '!H:H,'MONTH TO DATE '!$G$86,'VALUATIONS '!J:J,'MONTH TO DATE '!A100)</f>
        <v>0</v>
      </c>
      <c r="H100" s="13">
        <f>COUNTIFS('VALUATIONS '!H:H,'MONTH TO DATE '!$H$86,'VALUATIONS '!J:J,'MONTH TO DATE '!A100)</f>
        <v>0</v>
      </c>
      <c r="I100" s="13">
        <f>COUNTIFS('VALUATIONS '!H:H,'MONTH TO DATE '!$I$86,'VALUATIONS '!J:J,'MONTH TO DATE '!A100)</f>
        <v>0</v>
      </c>
      <c r="J100" s="13">
        <f>COUNTIFS('VALUATIONS '!H:H,'MONTH TO DATE '!$J$86,'VALUATIONS '!J:J,'MONTH TO DATE '!A100)</f>
        <v>0</v>
      </c>
      <c r="K100" s="13">
        <f t="shared" si="11"/>
        <v>0</v>
      </c>
    </row>
    <row r="101" spans="1:11" x14ac:dyDescent="0.25">
      <c r="A101" s="13" t="s">
        <v>145</v>
      </c>
      <c r="B101" s="13">
        <f>COUNTIFS('VALUATIONS '!H:H,'MONTH TO DATE '!$B$86,'VALUATIONS '!J:J,'MONTH TO DATE '!A101)</f>
        <v>0</v>
      </c>
      <c r="C101" s="13">
        <f>COUNTIFS('VALUATIONS '!H:H,'MONTH TO DATE '!$C$86,'VALUATIONS '!J:J,'MONTH TO DATE '!A101)</f>
        <v>0</v>
      </c>
      <c r="D101" s="13">
        <f>COUNTIFS('VALUATIONS '!H:H,'MONTH TO DATE '!$D$86,'VALUATIONS '!J:J,'MONTH TO DATE '!A101)</f>
        <v>0</v>
      </c>
      <c r="E101" s="13">
        <f>COUNTIFS('VALUATIONS '!H:H,'MONTH TO DATE '!$E$86,'VALUATIONS '!J:J,'MONTH TO DATE '!A101)</f>
        <v>0</v>
      </c>
      <c r="F101" s="13">
        <f>COUNTIFS('VALUATIONS '!H:H,'MONTH TO DATE '!$F$86,'VALUATIONS '!J:J,'MONTH TO DATE '!A101)</f>
        <v>0</v>
      </c>
      <c r="G101" s="13">
        <f>COUNTIFS('VALUATIONS '!H:H,'MONTH TO DATE '!$G$86,'VALUATIONS '!J:J,'MONTH TO DATE '!A101)</f>
        <v>0</v>
      </c>
      <c r="H101" s="13">
        <f>COUNTIFS('VALUATIONS '!H:H,'MONTH TO DATE '!$H$86,'VALUATIONS '!J:J,'MONTH TO DATE '!A101)</f>
        <v>0</v>
      </c>
      <c r="I101" s="13">
        <f>COUNTIFS('VALUATIONS '!H:H,'MONTH TO DATE '!$I$86,'VALUATIONS '!J:J,'MONTH TO DATE '!A101)</f>
        <v>0</v>
      </c>
      <c r="J101" s="13">
        <f>COUNTIFS('VALUATIONS '!H:H,'MONTH TO DATE '!$J$86,'VALUATIONS '!J:J,'MONTH TO DATE '!A101)</f>
        <v>0</v>
      </c>
      <c r="K101" s="13">
        <f t="shared" si="11"/>
        <v>0</v>
      </c>
    </row>
    <row r="102" spans="1:11" x14ac:dyDescent="0.25">
      <c r="A102" s="93" t="s">
        <v>38</v>
      </c>
      <c r="B102" s="93">
        <f t="shared" ref="B102:K103" si="12">SUM(B87:B101)</f>
        <v>0</v>
      </c>
      <c r="C102" s="93">
        <f t="shared" si="12"/>
        <v>0</v>
      </c>
      <c r="D102" s="93">
        <f t="shared" si="12"/>
        <v>0</v>
      </c>
      <c r="E102" s="93">
        <f t="shared" si="12"/>
        <v>12</v>
      </c>
      <c r="F102" s="93">
        <f>SUM(F87:F101)</f>
        <v>1</v>
      </c>
      <c r="G102" s="93">
        <f>SUM(G87:G101)</f>
        <v>1</v>
      </c>
      <c r="H102" s="93">
        <f>SUM(H87:H101)</f>
        <v>3</v>
      </c>
      <c r="I102" s="93">
        <f>SUM(I87:I101)</f>
        <v>0</v>
      </c>
      <c r="J102" s="93">
        <f t="shared" si="12"/>
        <v>0</v>
      </c>
      <c r="K102" s="13">
        <f t="shared" si="11"/>
        <v>0</v>
      </c>
    </row>
    <row r="103" spans="1:11" x14ac:dyDescent="0.25">
      <c r="K103" s="93">
        <f t="shared" si="12"/>
        <v>17</v>
      </c>
    </row>
    <row r="104" spans="1:11" ht="30" x14ac:dyDescent="0.25">
      <c r="A104" s="94" t="s">
        <v>143</v>
      </c>
      <c r="B104" s="94" t="s">
        <v>16</v>
      </c>
      <c r="C104" s="94" t="s">
        <v>10</v>
      </c>
      <c r="D104" s="94" t="s">
        <v>39</v>
      </c>
      <c r="E104" s="94" t="s">
        <v>107</v>
      </c>
      <c r="F104" s="94" t="s">
        <v>108</v>
      </c>
      <c r="G104" s="94" t="s">
        <v>75</v>
      </c>
      <c r="H104" s="94" t="s">
        <v>144</v>
      </c>
    </row>
    <row r="105" spans="1:11" x14ac:dyDescent="0.25">
      <c r="A105" s="1" t="s">
        <v>14</v>
      </c>
      <c r="B105" s="23">
        <f>SUMIFS('MONTHLY DATA'!F:F,'MONTHLY DATA'!H:H,'MONTH TO DATE '!$B$104,'MONTHLY DATA'!K:K,'MONTH TO DATE '!A105)</f>
        <v>538509</v>
      </c>
      <c r="C105" s="23">
        <f>SUMIFS('MONTHLY DATA'!F:F,'MONTHLY DATA'!H:H,'MONTH TO DATE '!$C$104,'MONTHLY DATA'!K:K,'MONTH TO DATE '!A105)</f>
        <v>1000500</v>
      </c>
      <c r="D105" s="23">
        <f>SUM(B105:C105)</f>
        <v>1539009</v>
      </c>
      <c r="E105" s="1">
        <f>COUNTIFS('VALUATIONS '!K:K,'MONTH TO DATE '!A105)</f>
        <v>5</v>
      </c>
      <c r="F105" s="23">
        <f>SUMIFS('VALUATIONS '!I:I,'VALUATIONS '!K:K,'MONTH TO DATE '!A105)</f>
        <v>1287000</v>
      </c>
      <c r="G105" s="23">
        <v>32000000</v>
      </c>
      <c r="H105" s="40">
        <f>D105/G105</f>
        <v>4.8094031250000002E-2</v>
      </c>
    </row>
    <row r="106" spans="1:11" x14ac:dyDescent="0.25">
      <c r="A106" s="1" t="s">
        <v>30</v>
      </c>
      <c r="B106" s="23">
        <f>SUMIFS('MONTHLY DATA'!F:F,'MONTHLY DATA'!H:H,'MONTH TO DATE '!$B$104,'MONTHLY DATA'!K:K,'MONTH TO DATE '!A106)</f>
        <v>810000</v>
      </c>
      <c r="C106" s="23">
        <f>SUMIFS('MONTHLY DATA'!F:F,'MONTHLY DATA'!H:H,'MONTH TO DATE '!$C$104,'MONTHLY DATA'!K:K,'MONTH TO DATE '!A106)</f>
        <v>500000</v>
      </c>
      <c r="D106" s="23">
        <f t="shared" ref="D106" si="13">SUM(B106:C106)</f>
        <v>1310000</v>
      </c>
      <c r="E106" s="1">
        <f>COUNTIFS('VALUATIONS '!K:K,'MONTH TO DATE '!A106)</f>
        <v>10</v>
      </c>
      <c r="F106" s="23">
        <f>SUMIFS('VALUATIONS '!I:I,'VALUATIONS '!K:K,'MONTH TO DATE '!A106)</f>
        <v>7474000</v>
      </c>
      <c r="G106" s="23">
        <v>32000000</v>
      </c>
      <c r="H106" s="40">
        <f>D106/G106</f>
        <v>4.0937500000000002E-2</v>
      </c>
      <c r="J106" s="20"/>
    </row>
    <row r="107" spans="1:11" x14ac:dyDescent="0.25">
      <c r="A107" t="s">
        <v>73</v>
      </c>
      <c r="B107" s="23">
        <f>SUMIFS('MONTHLY DATA'!F:F,'MONTHLY DATA'!H:H,'MONTH TO DATE '!$B$104,'MONTHLY DATA'!K:K,'MONTH TO DATE '!A107)</f>
        <v>1975500</v>
      </c>
      <c r="C107" s="23">
        <f>SUMIFS('MONTHLY DATA'!F:F,'MONTHLY DATA'!H:H,'MONTH TO DATE '!$C$104,'MONTHLY DATA'!K:K,'MONTH TO DATE '!A107)</f>
        <v>0</v>
      </c>
      <c r="D107" s="23">
        <f t="shared" ref="D107" si="14">SUM(B107:C107)</f>
        <v>1975500</v>
      </c>
      <c r="E107" s="1">
        <f>COUNTIFS('VALUATIONS '!K:K,'MONTH TO DATE '!A107)</f>
        <v>2</v>
      </c>
      <c r="F107" s="23">
        <f>SUMIFS('VALUATIONS '!I:I,'VALUATIONS '!K:K,'MONTH TO DATE '!A107)</f>
        <v>1200000</v>
      </c>
      <c r="G107" s="23">
        <v>2000000</v>
      </c>
      <c r="H107" s="40">
        <f>D107/G107</f>
        <v>0.98775000000000002</v>
      </c>
      <c r="J107" s="20"/>
    </row>
    <row r="108" spans="1:11" x14ac:dyDescent="0.25">
      <c r="A108" s="93" t="s">
        <v>54</v>
      </c>
      <c r="B108" s="107">
        <f>SUM(B105:B107)</f>
        <v>3324009</v>
      </c>
      <c r="C108" s="107">
        <f>SUM(C105:C107)</f>
        <v>1500500</v>
      </c>
      <c r="D108" s="107">
        <f>SUM(D105:D107)</f>
        <v>4824509</v>
      </c>
      <c r="E108" s="93">
        <f>SUM(E105:E107)</f>
        <v>17</v>
      </c>
      <c r="F108" s="107">
        <f>SUM(F105:F107)</f>
        <v>9961000</v>
      </c>
      <c r="G108" s="96">
        <v>75000000</v>
      </c>
      <c r="H108" s="91">
        <f>D108/G108</f>
        <v>6.4326786666666663E-2</v>
      </c>
      <c r="J108" s="20"/>
    </row>
  </sheetData>
  <sortState ref="A47:A62">
    <sortCondition ref="A47:A62"/>
  </sortState>
  <conditionalFormatting sqref="A76:A82">
    <cfRule type="duplicateValues" dxfId="173" priority="632"/>
  </conditionalFormatting>
  <conditionalFormatting sqref="D27:D38">
    <cfRule type="duplicateValues" dxfId="172" priority="654"/>
  </conditionalFormatting>
  <conditionalFormatting sqref="J27:J38">
    <cfRule type="duplicateValues" dxfId="171" priority="655"/>
  </conditionalFormatting>
  <pageMargins left="0.7" right="0.7" top="0.75" bottom="0.75" header="0.3" footer="0.3"/>
  <pageSetup scale="28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8"/>
  <sheetViews>
    <sheetView zoomScaleNormal="100" workbookViewId="0">
      <selection activeCell="I21" sqref="I21"/>
    </sheetView>
  </sheetViews>
  <sheetFormatPr defaultColWidth="9.140625" defaultRowHeight="15" x14ac:dyDescent="0.25"/>
  <cols>
    <col min="1" max="1" width="32.5703125" style="1" bestFit="1" customWidth="1"/>
    <col min="2" max="4" width="13.7109375" style="1" bestFit="1" customWidth="1"/>
    <col min="5" max="5" width="16.85546875" style="1" customWidth="1"/>
    <col min="6" max="6" width="13.7109375" style="1" bestFit="1" customWidth="1"/>
    <col min="7" max="7" width="10.140625" style="1" bestFit="1" customWidth="1"/>
    <col min="8" max="8" width="17.5703125" style="1" bestFit="1" customWidth="1"/>
    <col min="9" max="12" width="13.7109375" style="1" bestFit="1" customWidth="1"/>
    <col min="13" max="13" width="24.28515625" style="1" customWidth="1"/>
    <col min="14" max="14" width="9.140625" style="1"/>
    <col min="15" max="15" width="18.85546875" style="1" bestFit="1" customWidth="1"/>
    <col min="16" max="20" width="13.7109375" style="1" bestFit="1" customWidth="1"/>
    <col min="21" max="16384" width="9.140625" style="1"/>
  </cols>
  <sheetData>
    <row r="1" spans="1:20" x14ac:dyDescent="0.25">
      <c r="A1" s="93" t="s">
        <v>6</v>
      </c>
      <c r="B1" s="93" t="s">
        <v>186</v>
      </c>
      <c r="C1" s="93" t="s">
        <v>35</v>
      </c>
      <c r="D1" s="93" t="s">
        <v>36</v>
      </c>
      <c r="E1" s="93" t="s">
        <v>188</v>
      </c>
      <c r="F1" s="93" t="s">
        <v>39</v>
      </c>
      <c r="H1" s="93" t="s">
        <v>7</v>
      </c>
      <c r="I1" s="93" t="s">
        <v>186</v>
      </c>
      <c r="J1" s="93" t="s">
        <v>35</v>
      </c>
      <c r="K1" s="93" t="s">
        <v>36</v>
      </c>
      <c r="L1" s="93" t="s">
        <v>188</v>
      </c>
      <c r="M1" s="93" t="s">
        <v>39</v>
      </c>
      <c r="O1" s="93" t="s">
        <v>4</v>
      </c>
      <c r="P1" s="93" t="s">
        <v>186</v>
      </c>
      <c r="Q1" s="93" t="s">
        <v>35</v>
      </c>
      <c r="R1" s="93" t="s">
        <v>36</v>
      </c>
      <c r="S1" s="93" t="s">
        <v>188</v>
      </c>
      <c r="T1" s="93" t="s">
        <v>39</v>
      </c>
    </row>
    <row r="2" spans="1:20" x14ac:dyDescent="0.25">
      <c r="A2" s="13" t="s">
        <v>11</v>
      </c>
      <c r="B2" s="14">
        <f>SUMIFS('MONTHLY DATA'!F:F,'MONTHLY DATA'!I:I,'WEEK TO WEEK SALES '!A2,'MONTHLY DATA'!B:B,'WEEK TO WEEK SALES '!$B$1)</f>
        <v>2896800</v>
      </c>
      <c r="C2" s="14">
        <f>SUMIFS('MONTHLY DATA'!F:F,'MONTHLY DATA'!I:I,'WEEK TO WEEK SALES '!A2,'MONTHLY DATA'!B:B,'WEEK TO WEEK SALES '!$C$1)</f>
        <v>0</v>
      </c>
      <c r="D2" s="14">
        <f>SUMIFS('MONTHLY DATA'!F:F,'MONTHLY DATA'!I:I,'WEEK TO WEEK SALES '!A2,'MONTHLY DATA'!B:B,'WEEK TO WEEK SALES '!$D$1)</f>
        <v>0</v>
      </c>
      <c r="E2" s="14">
        <f>SUMIFS('MONTHLY DATA'!F:F,'MONTHLY DATA'!I:I,'WEEK TO WEEK SALES '!A2,'MONTHLY DATA'!B:B,'WEEK TO WEEK SALES '!$E$1)</f>
        <v>0</v>
      </c>
      <c r="F2" s="14">
        <f>B2+C2+D2+E2</f>
        <v>2896800</v>
      </c>
      <c r="H2" s="5" t="s">
        <v>12</v>
      </c>
      <c r="I2" s="14">
        <f>SUMIFS('MONTHLY DATA'!F:F,'MONTHLY DATA'!B:B,'WEEK TO WEEK SALES '!$I$1,'MONTHLY DATA'!J:J,'WEEK TO WEEK SALES '!H2)</f>
        <v>2880500</v>
      </c>
      <c r="J2" s="14">
        <f>SUMIFS('MONTHLY DATA'!F:F,'MONTHLY DATA'!B:B,'WEEK TO WEEK SALES '!$J$1,'MONTHLY DATA'!J:J,'WEEK TO WEEK SALES '!H2)</f>
        <v>0</v>
      </c>
      <c r="K2" s="14">
        <f>SUMIFS('MONTHLY DATA'!F:F,'MONTHLY DATA'!B:B,'WEEK TO WEEK SALES '!$K$1,'MONTHLY DATA'!J:J,'WEEK TO WEEK SALES '!H2)</f>
        <v>0</v>
      </c>
      <c r="L2" s="14">
        <f>SUMIFS('MONTHLY DATA'!F:F,'MONTHLY DATA'!B:B,'WEEK TO WEEK SALES '!$L$1,'MONTHLY DATA'!J:J,'WEEK TO WEEK SALES '!H2)</f>
        <v>0</v>
      </c>
      <c r="M2" s="14">
        <f>SUM(I2:L2)</f>
        <v>2880500</v>
      </c>
      <c r="O2" s="13" t="s">
        <v>9</v>
      </c>
      <c r="P2" s="14">
        <f>SUMIFS('MONTHLY DATA'!F:F,'MONTHLY DATA'!G:G,'WEEK TO WEEK SALES '!O2,'MONTHLY DATA'!B:B,'WEEK TO WEEK SALES '!$P$1)</f>
        <v>3248000</v>
      </c>
      <c r="Q2" s="14">
        <f>SUMIFS('MONTHLY DATA'!F:F,'MONTHLY DATA'!G:G,'WEEK TO WEEK SALES '!O2,'MONTHLY DATA'!B:B,'WEEK TO WEEK SALES '!$Q$1)</f>
        <v>0</v>
      </c>
      <c r="R2" s="14">
        <f>SUMIFS('MONTHLY DATA'!F:F,'MONTHLY DATA'!G:G,'WEEK TO WEEK SALES '!O2,'MONTHLY DATA'!B:B,'WEEK TO WEEK SALES '!$R$1)</f>
        <v>0</v>
      </c>
      <c r="S2" s="14">
        <f>SUMIFS('MONTHLY DATA'!F:F,'MONTHLY DATA'!G:G,'WEEK TO WEEK SALES '!O2,'MONTHLY DATA'!B:B,'WEEK TO WEEK SALES '!$S$1)</f>
        <v>0</v>
      </c>
      <c r="T2" s="14">
        <f>SUM(P2:S2)</f>
        <v>3248000</v>
      </c>
    </row>
    <row r="3" spans="1:20" x14ac:dyDescent="0.25">
      <c r="A3" s="13" t="s">
        <v>15</v>
      </c>
      <c r="B3" s="14">
        <f>SUMIFS('MONTHLY DATA'!F:F,'MONTHLY DATA'!I:I,'WEEK TO WEEK SALES '!A3,'MONTHLY DATA'!B:B,'WEEK TO WEEK SALES '!$B$1)</f>
        <v>0</v>
      </c>
      <c r="C3" s="14">
        <f>SUMIFS('MONTHLY DATA'!F:F,'MONTHLY DATA'!I:I,'WEEK TO WEEK SALES '!A3,'MONTHLY DATA'!B:B,'WEEK TO WEEK SALES '!$C$1)</f>
        <v>0</v>
      </c>
      <c r="D3" s="14">
        <f>SUMIFS('MONTHLY DATA'!F:F,'MONTHLY DATA'!I:I,'WEEK TO WEEK SALES '!A3,'MONTHLY DATA'!B:B,'WEEK TO WEEK SALES '!$D$1)</f>
        <v>0</v>
      </c>
      <c r="E3" s="14">
        <f>SUMIFS('MONTHLY DATA'!F:F,'MONTHLY DATA'!I:I,'WEEK TO WEEK SALES '!A3,'MONTHLY DATA'!B:B,'WEEK TO WEEK SALES '!$E$1)</f>
        <v>0</v>
      </c>
      <c r="F3" s="14">
        <f t="shared" ref="F3:F5" si="0">B3+C3+D3+E3</f>
        <v>0</v>
      </c>
      <c r="H3" s="5" t="s">
        <v>185</v>
      </c>
      <c r="I3" s="14">
        <f>SUMIFS('MONTHLY DATA'!F:F,'MONTHLY DATA'!B:B,'WEEK TO WEEK SALES '!$I$1,'MONTHLY DATA'!J:J,'WEEK TO WEEK SALES '!H3)</f>
        <v>0</v>
      </c>
      <c r="J3" s="14">
        <f>SUMIFS('MONTHLY DATA'!F:F,'MONTHLY DATA'!B:B,'WEEK TO WEEK SALES '!$J$1,'MONTHLY DATA'!J:J,'WEEK TO WEEK SALES '!H3)</f>
        <v>0</v>
      </c>
      <c r="K3" s="14">
        <f>SUMIFS('MONTHLY DATA'!F:F,'MONTHLY DATA'!B:B,'WEEK TO WEEK SALES '!$K$1,'MONTHLY DATA'!J:J,'WEEK TO WEEK SALES '!H3)</f>
        <v>0</v>
      </c>
      <c r="L3" s="14">
        <f>SUMIFS('MONTHLY DATA'!F:F,'MONTHLY DATA'!B:B,'WEEK TO WEEK SALES '!$L$1,'MONTHLY DATA'!J:J,'WEEK TO WEEK SALES '!H3)</f>
        <v>0</v>
      </c>
      <c r="M3" s="14">
        <f t="shared" ref="M3:M16" si="1">SUM(I3:L3)</f>
        <v>0</v>
      </c>
      <c r="O3" s="13" t="s">
        <v>61</v>
      </c>
      <c r="P3" s="14">
        <f>SUMIFS('MONTHLY DATA'!F:F,'MONTHLY DATA'!G:G,'WEEK TO WEEK SALES '!O3,'MONTHLY DATA'!B:B,'WEEK TO WEEK SALES '!$P$1)</f>
        <v>0</v>
      </c>
      <c r="Q3" s="14">
        <f>SUMIFS('MONTHLY DATA'!F:F,'MONTHLY DATA'!G:G,'WEEK TO WEEK SALES '!O3,'MONTHLY DATA'!B:B,'WEEK TO WEEK SALES '!$Q$1)</f>
        <v>0</v>
      </c>
      <c r="R3" s="14">
        <f>SUMIFS('MONTHLY DATA'!F:F,'MONTHLY DATA'!G:G,'WEEK TO WEEK SALES '!O3,'MONTHLY DATA'!B:B,'WEEK TO WEEK SALES '!$R$1)</f>
        <v>0</v>
      </c>
      <c r="S3" s="14">
        <f>SUMIFS('MONTHLY DATA'!F:F,'MONTHLY DATA'!G:G,'WEEK TO WEEK SALES '!O3,'MONTHLY DATA'!B:B,'WEEK TO WEEK SALES '!$S$1)</f>
        <v>0</v>
      </c>
      <c r="T3" s="14">
        <f t="shared" ref="T3:T8" si="2">SUM(P3:S3)</f>
        <v>0</v>
      </c>
    </row>
    <row r="4" spans="1:20" x14ac:dyDescent="0.25">
      <c r="A4" s="13" t="s">
        <v>25</v>
      </c>
      <c r="B4" s="14">
        <f>SUMIFS('MONTHLY DATA'!F:F,'MONTHLY DATA'!I:I,'WEEK TO WEEK SALES '!A4,'MONTHLY DATA'!B:B,'WEEK TO WEEK SALES '!$B$1)</f>
        <v>0</v>
      </c>
      <c r="C4" s="14">
        <f>SUMIFS('MONTHLY DATA'!F:F,'MONTHLY DATA'!I:I,'WEEK TO WEEK SALES '!A4,'MONTHLY DATA'!B:B,'WEEK TO WEEK SALES '!$C$1)</f>
        <v>0</v>
      </c>
      <c r="D4" s="14">
        <f>SUMIFS('MONTHLY DATA'!F:F,'MONTHLY DATA'!I:I,'WEEK TO WEEK SALES '!A4,'MONTHLY DATA'!B:B,'WEEK TO WEEK SALES '!$D$1)</f>
        <v>0</v>
      </c>
      <c r="E4" s="14">
        <f>SUMIFS('MONTHLY DATA'!F:F,'MONTHLY DATA'!I:I,'WEEK TO WEEK SALES '!A4,'MONTHLY DATA'!B:B,'WEEK TO WEEK SALES '!$E$1)</f>
        <v>0</v>
      </c>
      <c r="F4" s="14">
        <f t="shared" si="0"/>
        <v>0</v>
      </c>
      <c r="H4" s="5" t="s">
        <v>18</v>
      </c>
      <c r="I4" s="14">
        <f>SUMIFS('MONTHLY DATA'!F:F,'MONTHLY DATA'!B:B,'WEEK TO WEEK SALES '!$I$1,'MONTHLY DATA'!J:J,'WEEK TO WEEK SALES '!H4)</f>
        <v>0</v>
      </c>
      <c r="J4" s="14">
        <f>SUMIFS('MONTHLY DATA'!F:F,'MONTHLY DATA'!B:B,'WEEK TO WEEK SALES '!$J$1,'MONTHLY DATA'!J:J,'WEEK TO WEEK SALES '!H4)</f>
        <v>0</v>
      </c>
      <c r="K4" s="14">
        <f>SUMIFS('MONTHLY DATA'!F:F,'MONTHLY DATA'!B:B,'WEEK TO WEEK SALES '!$K$1,'MONTHLY DATA'!J:J,'WEEK TO WEEK SALES '!H4)</f>
        <v>0</v>
      </c>
      <c r="L4" s="14">
        <f>SUMIFS('MONTHLY DATA'!F:F,'MONTHLY DATA'!B:B,'WEEK TO WEEK SALES '!$L$1,'MONTHLY DATA'!J:J,'WEEK TO WEEK SALES '!H4)</f>
        <v>0</v>
      </c>
      <c r="M4" s="14">
        <f t="shared" si="1"/>
        <v>0</v>
      </c>
      <c r="O4" s="13" t="s">
        <v>21</v>
      </c>
      <c r="P4" s="14">
        <f>SUMIFS('MONTHLY DATA'!F:F,'MONTHLY DATA'!G:G,'WEEK TO WEEK SALES '!O4,'MONTHLY DATA'!B:B,'WEEK TO WEEK SALES '!$P$1)</f>
        <v>866300</v>
      </c>
      <c r="Q4" s="14">
        <f>SUMIFS('MONTHLY DATA'!F:F,'MONTHLY DATA'!G:G,'WEEK TO WEEK SALES '!O4,'MONTHLY DATA'!B:B,'WEEK TO WEEK SALES '!$Q$1)</f>
        <v>0</v>
      </c>
      <c r="R4" s="14">
        <f>SUMIFS('MONTHLY DATA'!F:F,'MONTHLY DATA'!G:G,'WEEK TO WEEK SALES '!O4,'MONTHLY DATA'!B:B,'WEEK TO WEEK SALES '!$R$1)</f>
        <v>0</v>
      </c>
      <c r="S4" s="14">
        <f>SUMIFS('MONTHLY DATA'!F:F,'MONTHLY DATA'!G:G,'WEEK TO WEEK SALES '!O4,'MONTHLY DATA'!B:B,'WEEK TO WEEK SALES '!$S$1)</f>
        <v>0</v>
      </c>
      <c r="T4" s="14">
        <f t="shared" si="2"/>
        <v>866300</v>
      </c>
    </row>
    <row r="5" spans="1:20" x14ac:dyDescent="0.25">
      <c r="A5" s="13" t="s">
        <v>17</v>
      </c>
      <c r="B5" s="14">
        <f>SUMIFS('MONTHLY DATA'!F:F,'MONTHLY DATA'!I:I,'WEEK TO WEEK SALES '!A5,'MONTHLY DATA'!B:B,'WEEK TO WEEK SALES '!$B$1)</f>
        <v>0</v>
      </c>
      <c r="C5" s="14">
        <f>SUMIFS('MONTHLY DATA'!F:F,'MONTHLY DATA'!I:I,'WEEK TO WEEK SALES '!A5,'MONTHLY DATA'!B:B,'WEEK TO WEEK SALES '!$C$1)</f>
        <v>0</v>
      </c>
      <c r="D5" s="14">
        <f>SUMIFS('MONTHLY DATA'!F:F,'MONTHLY DATA'!I:I,'WEEK TO WEEK SALES '!A5,'MONTHLY DATA'!B:B,'WEEK TO WEEK SALES '!$D$1)</f>
        <v>0</v>
      </c>
      <c r="E5" s="14">
        <f>SUMIFS('MONTHLY DATA'!F:F,'MONTHLY DATA'!I:I,'WEEK TO WEEK SALES '!A5,'MONTHLY DATA'!B:B,'WEEK TO WEEK SALES '!$E$1)</f>
        <v>0</v>
      </c>
      <c r="F5" s="14">
        <f t="shared" si="0"/>
        <v>0</v>
      </c>
      <c r="H5" s="5" t="s">
        <v>19</v>
      </c>
      <c r="I5" s="14">
        <f>SUMIFS('MONTHLY DATA'!F:F,'MONTHLY DATA'!B:B,'WEEK TO WEEK SALES '!$I$1,'MONTHLY DATA'!J:J,'WEEK TO WEEK SALES '!H5)</f>
        <v>1002709</v>
      </c>
      <c r="J5" s="14">
        <f>SUMIFS('MONTHLY DATA'!F:F,'MONTHLY DATA'!B:B,'WEEK TO WEEK SALES '!$J$1,'MONTHLY DATA'!J:J,'WEEK TO WEEK SALES '!H5)</f>
        <v>0</v>
      </c>
      <c r="K5" s="14">
        <f>SUMIFS('MONTHLY DATA'!F:F,'MONTHLY DATA'!B:B,'WEEK TO WEEK SALES '!$K$1,'MONTHLY DATA'!J:J,'WEEK TO WEEK SALES '!H5)</f>
        <v>0</v>
      </c>
      <c r="L5" s="14">
        <f>SUMIFS('MONTHLY DATA'!F:F,'MONTHLY DATA'!B:B,'WEEK TO WEEK SALES '!$L$1,'MONTHLY DATA'!J:J,'WEEK TO WEEK SALES '!H5)</f>
        <v>0</v>
      </c>
      <c r="M5" s="14">
        <f t="shared" si="1"/>
        <v>1002709</v>
      </c>
      <c r="O5" s="13" t="s">
        <v>65</v>
      </c>
      <c r="P5" s="14">
        <f>SUMIFS('MONTHLY DATA'!F:F,'MONTHLY DATA'!G:G,'WEEK TO WEEK SALES '!O5,'MONTHLY DATA'!B:B,'WEEK TO WEEK SALES '!$P$1)</f>
        <v>0</v>
      </c>
      <c r="Q5" s="14">
        <f>SUMIFS('MONTHLY DATA'!F:F,'MONTHLY DATA'!G:G,'WEEK TO WEEK SALES '!O5,'MONTHLY DATA'!B:B,'WEEK TO WEEK SALES '!$Q$1)</f>
        <v>0</v>
      </c>
      <c r="R5" s="14">
        <f>SUMIFS('MONTHLY DATA'!F:F,'MONTHLY DATA'!G:G,'WEEK TO WEEK SALES '!O5,'MONTHLY DATA'!B:B,'WEEK TO WEEK SALES '!$R$1)</f>
        <v>0</v>
      </c>
      <c r="S5" s="14">
        <f>SUMIFS('MONTHLY DATA'!F:F,'MONTHLY DATA'!G:G,'WEEK TO WEEK SALES '!O5,'MONTHLY DATA'!B:B,'WEEK TO WEEK SALES '!$S$1)</f>
        <v>0</v>
      </c>
      <c r="T5" s="14">
        <f t="shared" si="2"/>
        <v>0</v>
      </c>
    </row>
    <row r="6" spans="1:20" x14ac:dyDescent="0.25">
      <c r="A6" s="13" t="s">
        <v>56</v>
      </c>
      <c r="B6" s="14">
        <f>SUMIFS('MONTHLY DATA'!F:F,'MONTHLY DATA'!I:I,'WEEK TO WEEK SALES '!A6,'MONTHLY DATA'!B:B,'WEEK TO WEEK SALES '!$B$1)</f>
        <v>0</v>
      </c>
      <c r="C6" s="14">
        <f>SUMIFS('MONTHLY DATA'!F:F,'MONTHLY DATA'!I:I,'WEEK TO WEEK SALES '!A6,'MONTHLY DATA'!B:B,'WEEK TO WEEK SALES '!$C$1)</f>
        <v>0</v>
      </c>
      <c r="D6" s="14">
        <f>SUMIFS('MONTHLY DATA'!F:F,'MONTHLY DATA'!I:I,'WEEK TO WEEK SALES '!A6,'MONTHLY DATA'!B:B,'WEEK TO WEEK SALES '!$D$1)</f>
        <v>0</v>
      </c>
      <c r="E6" s="14">
        <f>SUMIFS('MONTHLY DATA'!F:F,'MONTHLY DATA'!I:I,'WEEK TO WEEK SALES '!A6,'MONTHLY DATA'!B:B,'WEEK TO WEEK SALES '!$E$1)</f>
        <v>0</v>
      </c>
      <c r="F6" s="14">
        <f t="shared" ref="F6:F13" si="3">B6+C6+D6+E6</f>
        <v>0</v>
      </c>
      <c r="H6" s="5" t="s">
        <v>74</v>
      </c>
      <c r="I6" s="14">
        <f>SUMIFS('MONTHLY DATA'!F:F,'MONTHLY DATA'!B:B,'WEEK TO WEEK SALES '!$I$1,'MONTHLY DATA'!J:J,'WEEK TO WEEK SALES '!H6)</f>
        <v>0</v>
      </c>
      <c r="J6" s="14">
        <f>SUMIFS('MONTHLY DATA'!F:F,'MONTHLY DATA'!B:B,'WEEK TO WEEK SALES '!$J$1,'MONTHLY DATA'!J:J,'WEEK TO WEEK SALES '!H6)</f>
        <v>0</v>
      </c>
      <c r="K6" s="14">
        <f>SUMIFS('MONTHLY DATA'!F:F,'MONTHLY DATA'!B:B,'WEEK TO WEEK SALES '!$K$1,'MONTHLY DATA'!J:J,'WEEK TO WEEK SALES '!H6)</f>
        <v>0</v>
      </c>
      <c r="L6" s="14">
        <f>SUMIFS('MONTHLY DATA'!F:F,'MONTHLY DATA'!B:B,'WEEK TO WEEK SALES '!$L$1,'MONTHLY DATA'!J:J,'WEEK TO WEEK SALES '!H6)</f>
        <v>0</v>
      </c>
      <c r="M6" s="14">
        <f t="shared" si="1"/>
        <v>0</v>
      </c>
      <c r="O6" s="1" t="s">
        <v>451</v>
      </c>
      <c r="P6" s="14">
        <f>SUMIFS('MONTHLY DATA'!F:F,'MONTHLY DATA'!G:G,'WEEK TO WEEK SALES '!O6,'MONTHLY DATA'!B:B,'WEEK TO WEEK SALES '!$P$1)</f>
        <v>75209</v>
      </c>
      <c r="Q6" s="14">
        <f>SUMIFS('MONTHLY DATA'!F:F,'MONTHLY DATA'!G:G,'WEEK TO WEEK SALES '!O6,'MONTHLY DATA'!B:B,'WEEK TO WEEK SALES '!$Q$1)</f>
        <v>0</v>
      </c>
      <c r="R6" s="14">
        <f>SUMIFS('MONTHLY DATA'!F:F,'MONTHLY DATA'!G:G,'WEEK TO WEEK SALES '!O6,'MONTHLY DATA'!B:B,'WEEK TO WEEK SALES '!$R$1)</f>
        <v>0</v>
      </c>
      <c r="S6" s="14">
        <f>SUMIFS('MONTHLY DATA'!F:F,'MONTHLY DATA'!G:G,'WEEK TO WEEK SALES '!O6,'MONTHLY DATA'!B:B,'WEEK TO WEEK SALES '!$S$1)</f>
        <v>0</v>
      </c>
      <c r="T6" s="14">
        <f t="shared" ref="T6:T7" si="4">SUM(P6:S6)</f>
        <v>75209</v>
      </c>
    </row>
    <row r="7" spans="1:20" x14ac:dyDescent="0.25">
      <c r="A7" s="13" t="s">
        <v>26</v>
      </c>
      <c r="B7" s="14">
        <f>SUMIFS('MONTHLY DATA'!F:F,'MONTHLY DATA'!I:I,'WEEK TO WEEK SALES '!A7,'MONTHLY DATA'!B:B,'WEEK TO WEEK SALES '!$B$1)</f>
        <v>0</v>
      </c>
      <c r="C7" s="14">
        <f>SUMIFS('MONTHLY DATA'!F:F,'MONTHLY DATA'!I:I,'WEEK TO WEEK SALES '!A7,'MONTHLY DATA'!B:B,'WEEK TO WEEK SALES '!$C$1)</f>
        <v>0</v>
      </c>
      <c r="D7" s="14">
        <f>SUMIFS('MONTHLY DATA'!F:F,'MONTHLY DATA'!I:I,'WEEK TO WEEK SALES '!A7,'MONTHLY DATA'!B:B,'WEEK TO WEEK SALES '!$D$1)</f>
        <v>0</v>
      </c>
      <c r="E7" s="14">
        <f>SUMIFS('MONTHLY DATA'!F:F,'MONTHLY DATA'!I:I,'WEEK TO WEEK SALES '!A7,'MONTHLY DATA'!B:B,'WEEK TO WEEK SALES '!$E$1)</f>
        <v>0</v>
      </c>
      <c r="F7" s="14">
        <f t="shared" si="3"/>
        <v>0</v>
      </c>
      <c r="H7" s="5" t="s">
        <v>99</v>
      </c>
      <c r="I7" s="14">
        <f>SUMIFS('MONTHLY DATA'!F:F,'MONTHLY DATA'!B:B,'WEEK TO WEEK SALES '!$I$1,'MONTHLY DATA'!J:J,'WEEK TO WEEK SALES '!H7)</f>
        <v>0</v>
      </c>
      <c r="J7" s="14">
        <f>SUMIFS('MONTHLY DATA'!F:F,'MONTHLY DATA'!B:B,'WEEK TO WEEK SALES '!$J$1,'MONTHLY DATA'!J:J,'WEEK TO WEEK SALES '!H7)</f>
        <v>0</v>
      </c>
      <c r="K7" s="14">
        <f>SUMIFS('MONTHLY DATA'!F:F,'MONTHLY DATA'!B:B,'WEEK TO WEEK SALES '!$K$1,'MONTHLY DATA'!J:J,'WEEK TO WEEK SALES '!H7)</f>
        <v>0</v>
      </c>
      <c r="L7" s="14">
        <f>SUMIFS('MONTHLY DATA'!F:F,'MONTHLY DATA'!B:B,'WEEK TO WEEK SALES '!$L$1,'MONTHLY DATA'!J:J,'WEEK TO WEEK SALES '!H7)</f>
        <v>0</v>
      </c>
      <c r="M7" s="14">
        <f t="shared" si="1"/>
        <v>0</v>
      </c>
      <c r="O7" s="13" t="s">
        <v>139</v>
      </c>
      <c r="P7" s="14">
        <f>SUMIFS('MONTHLY DATA'!F:F,'MONTHLY DATA'!G:G,'WEEK TO WEEK SALES '!O7,'MONTHLY DATA'!B:B,'WEEK TO WEEK SALES '!$P$1)</f>
        <v>0</v>
      </c>
      <c r="Q7" s="14">
        <f>SUMIFS('MONTHLY DATA'!F:F,'MONTHLY DATA'!G:G,'WEEK TO WEEK SALES '!O7,'MONTHLY DATA'!B:B,'WEEK TO WEEK SALES '!$Q$1)</f>
        <v>0</v>
      </c>
      <c r="R7" s="14">
        <f>SUMIFS('MONTHLY DATA'!F:F,'MONTHLY DATA'!G:G,'WEEK TO WEEK SALES '!O7,'MONTHLY DATA'!B:B,'WEEK TO WEEK SALES '!$R$1)</f>
        <v>0</v>
      </c>
      <c r="S7" s="14">
        <f>SUMIFS('MONTHLY DATA'!F:F,'MONTHLY DATA'!G:G,'WEEK TO WEEK SALES '!O7,'MONTHLY DATA'!B:B,'WEEK TO WEEK SALES '!$S$1)</f>
        <v>0</v>
      </c>
      <c r="T7" s="14">
        <f t="shared" si="4"/>
        <v>0</v>
      </c>
    </row>
    <row r="8" spans="1:20" x14ac:dyDescent="0.25">
      <c r="A8" s="13" t="s">
        <v>27</v>
      </c>
      <c r="B8" s="14">
        <f>SUMIFS('MONTHLY DATA'!F:F,'MONTHLY DATA'!I:I,'WEEK TO WEEK SALES '!A8,'MONTHLY DATA'!B:B,'WEEK TO WEEK SALES '!$B$1)</f>
        <v>1380000</v>
      </c>
      <c r="C8" s="14">
        <f>SUMIFS('MONTHLY DATA'!F:F,'MONTHLY DATA'!I:I,'WEEK TO WEEK SALES '!A8,'MONTHLY DATA'!B:B,'WEEK TO WEEK SALES '!$C$1)</f>
        <v>0</v>
      </c>
      <c r="D8" s="14">
        <f>SUMIFS('MONTHLY DATA'!F:F,'MONTHLY DATA'!I:I,'WEEK TO WEEK SALES '!A8,'MONTHLY DATA'!B:B,'WEEK TO WEEK SALES '!$D$1)</f>
        <v>0</v>
      </c>
      <c r="E8" s="14">
        <f>SUMIFS('MONTHLY DATA'!F:F,'MONTHLY DATA'!I:I,'WEEK TO WEEK SALES '!A8,'MONTHLY DATA'!B:B,'WEEK TO WEEK SALES '!$E$1)</f>
        <v>0</v>
      </c>
      <c r="F8" s="14">
        <f t="shared" si="3"/>
        <v>1380000</v>
      </c>
      <c r="H8" s="5" t="s">
        <v>33</v>
      </c>
      <c r="I8" s="14">
        <f>SUMIFS('MONTHLY DATA'!F:F,'MONTHLY DATA'!B:B,'WEEK TO WEEK SALES '!$I$1,'MONTHLY DATA'!J:J,'WEEK TO WEEK SALES '!H8)</f>
        <v>0</v>
      </c>
      <c r="J8" s="14">
        <f>SUMIFS('MONTHLY DATA'!F:F,'MONTHLY DATA'!B:B,'WEEK TO WEEK SALES '!$J$1,'MONTHLY DATA'!J:J,'WEEK TO WEEK SALES '!H8)</f>
        <v>0</v>
      </c>
      <c r="K8" s="14">
        <f>SUMIFS('MONTHLY DATA'!F:F,'MONTHLY DATA'!B:B,'WEEK TO WEEK SALES '!$K$1,'MONTHLY DATA'!J:J,'WEEK TO WEEK SALES '!H8)</f>
        <v>0</v>
      </c>
      <c r="L8" s="14">
        <f>SUMIFS('MONTHLY DATA'!F:F,'MONTHLY DATA'!B:B,'WEEK TO WEEK SALES '!$L$1,'MONTHLY DATA'!J:J,'WEEK TO WEEK SALES '!H8)</f>
        <v>0</v>
      </c>
      <c r="M8" s="14">
        <f t="shared" si="1"/>
        <v>0</v>
      </c>
      <c r="O8" s="13" t="s">
        <v>13</v>
      </c>
      <c r="P8" s="14">
        <f>SUMIFS('MONTHLY DATA'!F:F,'MONTHLY DATA'!G:G,'WEEK TO WEEK SALES '!O8,'MONTHLY DATA'!B:B,'WEEK TO WEEK SALES '!$P$1)</f>
        <v>635000</v>
      </c>
      <c r="Q8" s="14">
        <f>SUMIFS('MONTHLY DATA'!F:F,'MONTHLY DATA'!G:G,'WEEK TO WEEK SALES '!O8,'MONTHLY DATA'!B:B,'WEEK TO WEEK SALES '!$Q$1)</f>
        <v>0</v>
      </c>
      <c r="R8" s="14">
        <f>SUMIFS('MONTHLY DATA'!F:F,'MONTHLY DATA'!G:G,'WEEK TO WEEK SALES '!O8,'MONTHLY DATA'!B:B,'WEEK TO WEEK SALES '!$R$1)</f>
        <v>0</v>
      </c>
      <c r="S8" s="14">
        <f>SUMIFS('MONTHLY DATA'!F:F,'MONTHLY DATA'!G:G,'WEEK TO WEEK SALES '!O8,'MONTHLY DATA'!B:B,'WEEK TO WEEK SALES '!$S$1)</f>
        <v>0</v>
      </c>
      <c r="T8" s="14">
        <f t="shared" si="2"/>
        <v>635000</v>
      </c>
    </row>
    <row r="9" spans="1:20" x14ac:dyDescent="0.25">
      <c r="A9" s="13" t="s">
        <v>135</v>
      </c>
      <c r="B9" s="14">
        <f>SUMIFS('MONTHLY DATA'!F:F,'MONTHLY DATA'!I:I,'WEEK TO WEEK SALES '!A9,'MONTHLY DATA'!B:B,'WEEK TO WEEK SALES '!$B$1)</f>
        <v>0</v>
      </c>
      <c r="C9" s="14">
        <f>SUMIFS('MONTHLY DATA'!F:F,'MONTHLY DATA'!I:I,'WEEK TO WEEK SALES '!A9,'MONTHLY DATA'!B:B,'WEEK TO WEEK SALES '!$C$1)</f>
        <v>0</v>
      </c>
      <c r="D9" s="14">
        <f>SUMIFS('MONTHLY DATA'!F:F,'MONTHLY DATA'!I:I,'WEEK TO WEEK SALES '!A9,'MONTHLY DATA'!B:B,'WEEK TO WEEK SALES '!$D$1)</f>
        <v>0</v>
      </c>
      <c r="E9" s="14">
        <f>SUMIFS('MONTHLY DATA'!F:F,'MONTHLY DATA'!I:I,'WEEK TO WEEK SALES '!A9,'MONTHLY DATA'!B:B,'WEEK TO WEEK SALES '!$E$1)</f>
        <v>0</v>
      </c>
      <c r="F9" s="14">
        <f t="shared" si="3"/>
        <v>0</v>
      </c>
      <c r="H9" s="5" t="s">
        <v>81</v>
      </c>
      <c r="I9" s="14">
        <f>SUMIFS('MONTHLY DATA'!F:F,'MONTHLY DATA'!B:B,'WEEK TO WEEK SALES '!$I$1,'MONTHLY DATA'!J:J,'WEEK TO WEEK SALES '!H9)</f>
        <v>941300</v>
      </c>
      <c r="J9" s="14">
        <f>SUMIFS('MONTHLY DATA'!F:F,'MONTHLY DATA'!B:B,'WEEK TO WEEK SALES '!$J$1,'MONTHLY DATA'!J:J,'WEEK TO WEEK SALES '!H9)</f>
        <v>0</v>
      </c>
      <c r="K9" s="14">
        <f>SUMIFS('MONTHLY DATA'!F:F,'MONTHLY DATA'!B:B,'WEEK TO WEEK SALES '!$K$1,'MONTHLY DATA'!J:J,'WEEK TO WEEK SALES '!H9)</f>
        <v>0</v>
      </c>
      <c r="L9" s="14">
        <f>SUMIFS('MONTHLY DATA'!F:F,'MONTHLY DATA'!B:B,'WEEK TO WEEK SALES '!$L$1,'MONTHLY DATA'!J:J,'WEEK TO WEEK SALES '!H9)</f>
        <v>0</v>
      </c>
      <c r="M9" s="14">
        <f t="shared" si="1"/>
        <v>941300</v>
      </c>
      <c r="O9" s="93" t="s">
        <v>38</v>
      </c>
      <c r="P9" s="107">
        <f>SUM(P2:P8)</f>
        <v>4824509</v>
      </c>
      <c r="Q9" s="107">
        <f>SUM(Q2:Q8)</f>
        <v>0</v>
      </c>
      <c r="R9" s="107">
        <f>SUM(R2:R8)</f>
        <v>0</v>
      </c>
      <c r="S9" s="107">
        <f>SUM(S2:S8)</f>
        <v>0</v>
      </c>
      <c r="T9" s="107">
        <f>SUM(T2:T8)</f>
        <v>4824509</v>
      </c>
    </row>
    <row r="10" spans="1:20" x14ac:dyDescent="0.25">
      <c r="A10" s="13" t="s">
        <v>89</v>
      </c>
      <c r="B10" s="14">
        <f>SUMIFS('MONTHLY DATA'!F:F,'MONTHLY DATA'!I:I,'WEEK TO WEEK SALES '!A10,'MONTHLY DATA'!B:B,'WEEK TO WEEK SALES '!$B$1)</f>
        <v>0</v>
      </c>
      <c r="C10" s="14">
        <f>SUMIFS('MONTHLY DATA'!F:F,'MONTHLY DATA'!I:I,'WEEK TO WEEK SALES '!A10,'MONTHLY DATA'!B:B,'WEEK TO WEEK SALES '!$C$1)</f>
        <v>0</v>
      </c>
      <c r="D10" s="14">
        <f>SUMIFS('MONTHLY DATA'!F:F,'MONTHLY DATA'!I:I,'WEEK TO WEEK SALES '!A10,'MONTHLY DATA'!B:B,'WEEK TO WEEK SALES '!$D$1)</f>
        <v>0</v>
      </c>
      <c r="E10" s="14">
        <f>SUMIFS('MONTHLY DATA'!F:F,'MONTHLY DATA'!I:I,'WEEK TO WEEK SALES '!A10,'MONTHLY DATA'!B:B,'WEEK TO WEEK SALES '!$E$1)</f>
        <v>0</v>
      </c>
      <c r="F10" s="14">
        <f t="shared" si="3"/>
        <v>0</v>
      </c>
      <c r="H10" s="5" t="s">
        <v>148</v>
      </c>
      <c r="I10" s="14">
        <f>SUMIFS('MONTHLY DATA'!F:F,'MONTHLY DATA'!B:B,'WEEK TO WEEK SALES '!$I$1,'MONTHLY DATA'!J:J,'WEEK TO WEEK SALES '!H10)</f>
        <v>0</v>
      </c>
      <c r="J10" s="14">
        <f>SUMIFS('MONTHLY DATA'!F:F,'MONTHLY DATA'!B:B,'WEEK TO WEEK SALES '!$J$1,'MONTHLY DATA'!J:J,'WEEK TO WEEK SALES '!H10)</f>
        <v>0</v>
      </c>
      <c r="K10" s="14">
        <f>SUMIFS('MONTHLY DATA'!F:F,'MONTHLY DATA'!B:B,'WEEK TO WEEK SALES '!$K$1,'MONTHLY DATA'!J:J,'WEEK TO WEEK SALES '!H10)</f>
        <v>0</v>
      </c>
      <c r="L10" s="14">
        <f>SUMIFS('MONTHLY DATA'!F:F,'MONTHLY DATA'!B:B,'WEEK TO WEEK SALES '!$L$1,'MONTHLY DATA'!J:J,'WEEK TO WEEK SALES '!H10)</f>
        <v>0</v>
      </c>
      <c r="M10" s="14">
        <f t="shared" si="1"/>
        <v>0</v>
      </c>
    </row>
    <row r="11" spans="1:20" x14ac:dyDescent="0.25">
      <c r="A11" s="13" t="s">
        <v>101</v>
      </c>
      <c r="B11" s="14">
        <f>SUMIFS('MONTHLY DATA'!F:F,'MONTHLY DATA'!I:I,'WEEK TO WEEK SALES '!A11,'MONTHLY DATA'!B:B,'WEEK TO WEEK SALES '!$B$1)</f>
        <v>0</v>
      </c>
      <c r="C11" s="14">
        <f>SUMIFS('MONTHLY DATA'!F:F,'MONTHLY DATA'!I:I,'WEEK TO WEEK SALES '!A11,'MONTHLY DATA'!B:B,'WEEK TO WEEK SALES '!$C$1)</f>
        <v>0</v>
      </c>
      <c r="D11" s="14">
        <f>SUMIFS('MONTHLY DATA'!F:F,'MONTHLY DATA'!I:I,'WEEK TO WEEK SALES '!A11,'MONTHLY DATA'!B:B,'WEEK TO WEEK SALES '!$D$1)</f>
        <v>0</v>
      </c>
      <c r="E11" s="14">
        <f>SUMIFS('MONTHLY DATA'!F:F,'MONTHLY DATA'!I:I,'WEEK TO WEEK SALES '!A11,'MONTHLY DATA'!B:B,'WEEK TO WEEK SALES '!$E$1)</f>
        <v>0</v>
      </c>
      <c r="F11" s="14">
        <f t="shared" si="3"/>
        <v>0</v>
      </c>
      <c r="H11" s="5"/>
      <c r="I11" s="14">
        <f>SUMIFS('MONTHLY DATA'!F:F,'MONTHLY DATA'!B:B,'WEEK TO WEEK SALES '!$I$1,'MONTHLY DATA'!J:J,'WEEK TO WEEK SALES '!H11)</f>
        <v>0</v>
      </c>
      <c r="J11" s="14">
        <f>SUMIFS('MONTHLY DATA'!F:F,'MONTHLY DATA'!B:B,'WEEK TO WEEK SALES '!$J$1,'MONTHLY DATA'!J:J,'WEEK TO WEEK SALES '!H11)</f>
        <v>0</v>
      </c>
      <c r="K11" s="14">
        <f>SUMIFS('MONTHLY DATA'!F:F,'MONTHLY DATA'!B:B,'WEEK TO WEEK SALES '!$K$1,'MONTHLY DATA'!J:J,'WEEK TO WEEK SALES '!H11)</f>
        <v>0</v>
      </c>
      <c r="L11" s="14">
        <f>SUMIFS('MONTHLY DATA'!F:F,'MONTHLY DATA'!B:B,'WEEK TO WEEK SALES '!$L$1,'MONTHLY DATA'!J:J,'WEEK TO WEEK SALES '!H11)</f>
        <v>0</v>
      </c>
      <c r="M11" s="14">
        <f t="shared" si="1"/>
        <v>0</v>
      </c>
    </row>
    <row r="12" spans="1:20" x14ac:dyDescent="0.25">
      <c r="A12" s="13" t="s">
        <v>24</v>
      </c>
      <c r="B12" s="14">
        <f>SUMIFS('MONTHLY DATA'!F:F,'MONTHLY DATA'!I:I,'WEEK TO WEEK SALES '!A12,'MONTHLY DATA'!B:B,'WEEK TO WEEK SALES '!$B$1)</f>
        <v>510000</v>
      </c>
      <c r="C12" s="14">
        <f>SUMIFS('MONTHLY DATA'!F:F,'MONTHLY DATA'!I:I,'WEEK TO WEEK SALES '!A12,'MONTHLY DATA'!B:B,'WEEK TO WEEK SALES '!$C$1)</f>
        <v>0</v>
      </c>
      <c r="D12" s="14">
        <f>SUMIFS('MONTHLY DATA'!F:F,'MONTHLY DATA'!I:I,'WEEK TO WEEK SALES '!A12,'MONTHLY DATA'!B:B,'WEEK TO WEEK SALES '!$D$1)</f>
        <v>0</v>
      </c>
      <c r="E12" s="14">
        <f>SUMIFS('MONTHLY DATA'!F:F,'MONTHLY DATA'!I:I,'WEEK TO WEEK SALES '!A12,'MONTHLY DATA'!B:B,'WEEK TO WEEK SALES '!$E$1)</f>
        <v>0</v>
      </c>
      <c r="F12" s="14">
        <f t="shared" si="3"/>
        <v>510000</v>
      </c>
      <c r="H12" s="5" t="s">
        <v>126</v>
      </c>
      <c r="I12" s="14">
        <f>SUMIFS('MONTHLY DATA'!F:F,'MONTHLY DATA'!B:B,'WEEK TO WEEK SALES '!$I$1,'MONTHLY DATA'!J:J,'WEEK TO WEEK SALES '!H12)</f>
        <v>0</v>
      </c>
      <c r="J12" s="14">
        <f>SUMIFS('MONTHLY DATA'!F:F,'MONTHLY DATA'!B:B,'WEEK TO WEEK SALES '!$J$1,'MONTHLY DATA'!J:J,'WEEK TO WEEK SALES '!H12)</f>
        <v>0</v>
      </c>
      <c r="K12" s="14">
        <f>SUMIFS('MONTHLY DATA'!F:F,'MONTHLY DATA'!B:B,'WEEK TO WEEK SALES '!$K$1,'MONTHLY DATA'!J:J,'WEEK TO WEEK SALES '!H12)</f>
        <v>0</v>
      </c>
      <c r="L12" s="14">
        <f>SUMIFS('MONTHLY DATA'!F:F,'MONTHLY DATA'!B:B,'WEEK TO WEEK SALES '!$L$1,'MONTHLY DATA'!J:J,'WEEK TO WEEK SALES '!H12)</f>
        <v>0</v>
      </c>
      <c r="M12" s="14">
        <f t="shared" si="1"/>
        <v>0</v>
      </c>
    </row>
    <row r="13" spans="1:20" x14ac:dyDescent="0.25">
      <c r="A13" s="13" t="s">
        <v>187</v>
      </c>
      <c r="B13" s="14">
        <f>SUMIFS('MONTHLY DATA'!F:F,'MONTHLY DATA'!I:I,'WEEK TO WEEK SALES '!A13,'MONTHLY DATA'!B:B,'WEEK TO WEEK SALES '!$B$1)</f>
        <v>0</v>
      </c>
      <c r="C13" s="14">
        <f>SUMIFS('MONTHLY DATA'!F:F,'MONTHLY DATA'!I:I,'WEEK TO WEEK SALES '!A13,'MONTHLY DATA'!B:B,'WEEK TO WEEK SALES '!$C$1)</f>
        <v>0</v>
      </c>
      <c r="D13" s="14">
        <f>SUMIFS('MONTHLY DATA'!F:F,'MONTHLY DATA'!I:I,'WEEK TO WEEK SALES '!A13,'MONTHLY DATA'!B:B,'WEEK TO WEEK SALES '!$D$1)</f>
        <v>0</v>
      </c>
      <c r="E13" s="14">
        <f>SUMIFS('MONTHLY DATA'!F:F,'MONTHLY DATA'!I:I,'WEEK TO WEEK SALES '!A13,'MONTHLY DATA'!B:B,'WEEK TO WEEK SALES '!$E$1)</f>
        <v>0</v>
      </c>
      <c r="F13" s="14">
        <f t="shared" si="3"/>
        <v>0</v>
      </c>
      <c r="G13" s="20"/>
      <c r="H13" s="5" t="s">
        <v>132</v>
      </c>
      <c r="I13" s="14">
        <f>SUMIFS('MONTHLY DATA'!F:F,'MONTHLY DATA'!B:B,'WEEK TO WEEK SALES '!$I$1,'MONTHLY DATA'!J:J,'WEEK TO WEEK SALES '!H13)</f>
        <v>0</v>
      </c>
      <c r="J13" s="14">
        <f>SUMIFS('MONTHLY DATA'!F:F,'MONTHLY DATA'!B:B,'WEEK TO WEEK SALES '!$J$1,'MONTHLY DATA'!J:J,'WEEK TO WEEK SALES '!H13)</f>
        <v>0</v>
      </c>
      <c r="K13" s="14">
        <f>SUMIFS('MONTHLY DATA'!F:F,'MONTHLY DATA'!B:B,'WEEK TO WEEK SALES '!$K$1,'MONTHLY DATA'!J:J,'WEEK TO WEEK SALES '!H13)</f>
        <v>0</v>
      </c>
      <c r="L13" s="14">
        <f>SUMIFS('MONTHLY DATA'!F:F,'MONTHLY DATA'!B:B,'WEEK TO WEEK SALES '!$L$1,'MONTHLY DATA'!J:J,'WEEK TO WEEK SALES '!H13)</f>
        <v>0</v>
      </c>
      <c r="M13" s="14">
        <f t="shared" si="1"/>
        <v>0</v>
      </c>
    </row>
    <row r="14" spans="1:20" x14ac:dyDescent="0.25">
      <c r="A14" s="93" t="s">
        <v>38</v>
      </c>
      <c r="B14" s="107">
        <f>SUM(B2:B13)</f>
        <v>4786800</v>
      </c>
      <c r="C14" s="107">
        <f>SUM(C2:C13)</f>
        <v>0</v>
      </c>
      <c r="D14" s="107">
        <f>SUM(D2:D13)</f>
        <v>0</v>
      </c>
      <c r="E14" s="107">
        <f>SUM(E2:E13)</f>
        <v>0</v>
      </c>
      <c r="F14" s="107">
        <f>SUM(F2:F13)</f>
        <v>4786800</v>
      </c>
      <c r="H14" s="5" t="s">
        <v>136</v>
      </c>
      <c r="I14" s="14">
        <f>SUMIFS('MONTHLY DATA'!F:F,'MONTHLY DATA'!B:B,'WEEK TO WEEK SALES '!$I$1,'MONTHLY DATA'!J:J,'WEEK TO WEEK SALES '!H14)</f>
        <v>0</v>
      </c>
      <c r="J14" s="14">
        <f>SUMIFS('MONTHLY DATA'!F:F,'MONTHLY DATA'!B:B,'WEEK TO WEEK SALES '!$J$1,'MONTHLY DATA'!J:J,'WEEK TO WEEK SALES '!H14)</f>
        <v>0</v>
      </c>
      <c r="K14" s="14">
        <f>SUMIFS('MONTHLY DATA'!F:F,'MONTHLY DATA'!B:B,'WEEK TO WEEK SALES '!$K$1,'MONTHLY DATA'!J:J,'WEEK TO WEEK SALES '!H14)</f>
        <v>0</v>
      </c>
      <c r="L14" s="14">
        <f>SUMIFS('MONTHLY DATA'!F:F,'MONTHLY DATA'!B:B,'WEEK TO WEEK SALES '!$L$1,'MONTHLY DATA'!J:J,'WEEK TO WEEK SALES '!H14)</f>
        <v>0</v>
      </c>
      <c r="M14" s="14">
        <f t="shared" si="1"/>
        <v>0</v>
      </c>
    </row>
    <row r="15" spans="1:20" x14ac:dyDescent="0.25">
      <c r="G15" s="20"/>
      <c r="H15" s="5" t="s">
        <v>182</v>
      </c>
      <c r="I15" s="14">
        <f>SUMIFS('MONTHLY DATA'!F:F,'MONTHLY DATA'!B:B,'WEEK TO WEEK SALES '!$I$1,'MONTHLY DATA'!J:J,'WEEK TO WEEK SALES '!H15)</f>
        <v>0</v>
      </c>
      <c r="J15" s="14">
        <f>SUMIFS('MONTHLY DATA'!F:F,'MONTHLY DATA'!B:B,'WEEK TO WEEK SALES '!$J$1,'MONTHLY DATA'!J:J,'WEEK TO WEEK SALES '!H15)</f>
        <v>0</v>
      </c>
      <c r="K15" s="14">
        <f>SUMIFS('MONTHLY DATA'!F:F,'MONTHLY DATA'!B:B,'WEEK TO WEEK SALES '!$K$1,'MONTHLY DATA'!J:J,'WEEK TO WEEK SALES '!H15)</f>
        <v>0</v>
      </c>
      <c r="L15" s="14">
        <f>SUMIFS('MONTHLY DATA'!F:F,'MONTHLY DATA'!B:B,'WEEK TO WEEK SALES '!$L$1,'MONTHLY DATA'!J:J,'WEEK TO WEEK SALES '!H15)</f>
        <v>0</v>
      </c>
      <c r="M15" s="14">
        <f t="shared" si="1"/>
        <v>0</v>
      </c>
    </row>
    <row r="16" spans="1:20" x14ac:dyDescent="0.25">
      <c r="A16" s="93" t="s">
        <v>37</v>
      </c>
      <c r="B16" s="93" t="s">
        <v>186</v>
      </c>
      <c r="C16" s="93" t="s">
        <v>35</v>
      </c>
      <c r="D16" s="93" t="s">
        <v>36</v>
      </c>
      <c r="E16" s="93" t="s">
        <v>188</v>
      </c>
      <c r="F16" s="93" t="s">
        <v>38</v>
      </c>
      <c r="G16" s="20"/>
      <c r="H16" s="5" t="s">
        <v>145</v>
      </c>
      <c r="I16" s="14">
        <f>SUMIFS('MONTHLY DATA'!F:F,'MONTHLY DATA'!B:B,'WEEK TO WEEK SALES '!$I$1,'MONTHLY DATA'!J:J,'WEEK TO WEEK SALES '!H16)</f>
        <v>0</v>
      </c>
      <c r="J16" s="14">
        <f>SUMIFS('MONTHLY DATA'!F:F,'MONTHLY DATA'!B:B,'WEEK TO WEEK SALES '!$J$1,'MONTHLY DATA'!J:J,'WEEK TO WEEK SALES '!H16)</f>
        <v>0</v>
      </c>
      <c r="K16" s="14">
        <f>SUMIFS('MONTHLY DATA'!F:F,'MONTHLY DATA'!B:B,'WEEK TO WEEK SALES '!$K$1,'MONTHLY DATA'!J:J,'WEEK TO WEEK SALES '!H16)</f>
        <v>0</v>
      </c>
      <c r="L16" s="14">
        <f>SUMIFS('MONTHLY DATA'!F:F,'MONTHLY DATA'!B:B,'WEEK TO WEEK SALES '!$L$1,'MONTHLY DATA'!J:J,'WEEK TO WEEK SALES '!H16)</f>
        <v>0</v>
      </c>
      <c r="M16" s="14">
        <f t="shared" si="1"/>
        <v>0</v>
      </c>
    </row>
    <row r="17" spans="1:13" x14ac:dyDescent="0.25">
      <c r="A17" s="141" t="s">
        <v>73</v>
      </c>
      <c r="B17" s="6">
        <f>SUMIFS('MONTHLY DATA'!F:F,'MONTHLY DATA'!C:C,'WEEK TO WEEK SALES '!A17,'MONTHLY DATA'!B:B,'WEEK TO WEEK SALES '!$B$16)</f>
        <v>1890000</v>
      </c>
      <c r="C17" s="6">
        <f>SUMIFS('MONTHLY DATA'!F:F,'MONTHLY DATA'!C:C,'WEEK TO WEEK SALES '!A17,'MONTHLY DATA'!B:B,'WEEK TO WEEK SALES '!$C$16)</f>
        <v>0</v>
      </c>
      <c r="D17" s="6">
        <f>SUMIFS('MONTHLY DATA'!F:F,'MONTHLY DATA'!C:C,'WEEK TO WEEK SALES '!A17,'MONTHLY DATA'!B:B,'WEEK TO WEEK SALES '!$D$16)</f>
        <v>0</v>
      </c>
      <c r="E17" s="11">
        <f>SUMIFS('MONTHLY DATA'!F:F,'MONTHLY DATA'!C:C,'WEEK TO WEEK SALES '!A17,'MONTHLY DATA'!B:B,'WEEK TO WEEK SALES '!$E$16)</f>
        <v>0</v>
      </c>
      <c r="F17" s="6">
        <f>SUM(B17:E17)</f>
        <v>1890000</v>
      </c>
      <c r="G17" s="20"/>
      <c r="H17" s="93" t="s">
        <v>38</v>
      </c>
      <c r="I17" s="107">
        <f>SUM(I2:I16)</f>
        <v>4824509</v>
      </c>
      <c r="J17" s="107">
        <f>SUM(J2:J16)</f>
        <v>0</v>
      </c>
      <c r="K17" s="107">
        <f>SUM(K2:K16)</f>
        <v>0</v>
      </c>
      <c r="L17" s="107">
        <f>SUM(L2:L16)</f>
        <v>0</v>
      </c>
      <c r="M17" s="107">
        <f>SUM(M2:M16)</f>
        <v>4824509</v>
      </c>
    </row>
    <row r="18" spans="1:13" x14ac:dyDescent="0.25">
      <c r="A18" s="5" t="s">
        <v>553</v>
      </c>
      <c r="B18" s="6">
        <f>SUMIFS('MONTHLY DATA'!F:F,'MONTHLY DATA'!C:C,'WEEK TO WEEK SALES '!A18,'MONTHLY DATA'!B:B,'WEEK TO WEEK SALES '!$B$16)</f>
        <v>293000</v>
      </c>
      <c r="C18" s="6">
        <f>SUMIFS('MONTHLY DATA'!F:F,'MONTHLY DATA'!C:C,'WEEK TO WEEK SALES '!A18,'MONTHLY DATA'!B:B,'WEEK TO WEEK SALES '!$C$16)</f>
        <v>0</v>
      </c>
      <c r="D18" s="6">
        <f>SUMIFS('MONTHLY DATA'!F:F,'MONTHLY DATA'!C:C,'WEEK TO WEEK SALES '!A18,'MONTHLY DATA'!B:B,'WEEK TO WEEK SALES '!$D$16)</f>
        <v>0</v>
      </c>
      <c r="E18" s="11">
        <f>SUMIFS('MONTHLY DATA'!F:F,'MONTHLY DATA'!C:C,'WEEK TO WEEK SALES '!A18,'MONTHLY DATA'!B:B,'WEEK TO WEEK SALES '!$E$16)</f>
        <v>0</v>
      </c>
      <c r="F18" s="6">
        <f t="shared" ref="F18:F19" si="5">SUM(B18:E18)</f>
        <v>293000</v>
      </c>
      <c r="G18" s="20"/>
    </row>
    <row r="19" spans="1:13" x14ac:dyDescent="0.25">
      <c r="A19" s="5" t="s">
        <v>554</v>
      </c>
      <c r="B19" s="6">
        <f>SUMIFS('MONTHLY DATA'!F:F,'MONTHLY DATA'!C:C,'WEEK TO WEEK SALES '!A19,'MONTHLY DATA'!B:B,'WEEK TO WEEK SALES '!$B$16)</f>
        <v>302500</v>
      </c>
      <c r="C19" s="6">
        <f>SUMIFS('MONTHLY DATA'!F:F,'MONTHLY DATA'!C:C,'WEEK TO WEEK SALES '!A19,'MONTHLY DATA'!B:B,'WEEK TO WEEK SALES '!$C$16)</f>
        <v>0</v>
      </c>
      <c r="D19" s="6">
        <f>SUMIFS('MONTHLY DATA'!F:F,'MONTHLY DATA'!C:C,'WEEK TO WEEK SALES '!A19,'MONTHLY DATA'!B:B,'WEEK TO WEEK SALES '!$D$16)</f>
        <v>0</v>
      </c>
      <c r="E19" s="11">
        <f>SUMIFS('MONTHLY DATA'!F:F,'MONTHLY DATA'!C:C,'WEEK TO WEEK SALES '!A19,'MONTHLY DATA'!B:B,'WEEK TO WEEK SALES '!$E$16)</f>
        <v>0</v>
      </c>
      <c r="F19" s="6">
        <f t="shared" si="5"/>
        <v>302500</v>
      </c>
      <c r="G19" s="20"/>
    </row>
    <row r="20" spans="1:13" x14ac:dyDescent="0.25">
      <c r="A20" s="1" t="s">
        <v>14</v>
      </c>
      <c r="B20" s="6">
        <f>SUMIFS('MONTHLY DATA'!F:F,'MONTHLY DATA'!C:C,'WEEK TO WEEK SALES '!A20,'MONTHLY DATA'!B:B,'WEEK TO WEEK SALES '!$B$16)</f>
        <v>435000</v>
      </c>
      <c r="C20" s="6">
        <f>SUMIFS('MONTHLY DATA'!F:F,'MONTHLY DATA'!C:C,'WEEK TO WEEK SALES '!A20,'MONTHLY DATA'!B:B,'WEEK TO WEEK SALES '!$C$16)</f>
        <v>0</v>
      </c>
      <c r="D20" s="6">
        <f>SUMIFS('MONTHLY DATA'!F:F,'MONTHLY DATA'!C:C,'WEEK TO WEEK SALES '!A20,'MONTHLY DATA'!B:B,'WEEK TO WEEK SALES '!$D$16)</f>
        <v>0</v>
      </c>
      <c r="E20" s="11">
        <f>SUMIFS('MONTHLY DATA'!F:F,'MONTHLY DATA'!C:C,'WEEK TO WEEK SALES '!A20,'MONTHLY DATA'!B:B,'WEEK TO WEEK SALES '!$E$16)</f>
        <v>0</v>
      </c>
      <c r="F20" s="6">
        <f t="shared" ref="F20:F24" si="6">SUM(B20:E20)</f>
        <v>435000</v>
      </c>
      <c r="G20" s="20"/>
    </row>
    <row r="21" spans="1:13" x14ac:dyDescent="0.25">
      <c r="A21" s="5" t="s">
        <v>129</v>
      </c>
      <c r="B21" s="6">
        <f>SUMIFS('MONTHLY DATA'!F:F,'MONTHLY DATA'!C:C,'WEEK TO WEEK SALES '!A21,'MONTHLY DATA'!B:B,'WEEK TO WEEK SALES '!$B$16)</f>
        <v>365500</v>
      </c>
      <c r="C21" s="6">
        <f>SUMIFS('MONTHLY DATA'!F:F,'MONTHLY DATA'!C:C,'WEEK TO WEEK SALES '!A21,'MONTHLY DATA'!B:B,'WEEK TO WEEK SALES '!$C$16)</f>
        <v>0</v>
      </c>
      <c r="D21" s="6">
        <f>SUMIFS('MONTHLY DATA'!F:F,'MONTHLY DATA'!C:C,'WEEK TO WEEK SALES '!A21,'MONTHLY DATA'!B:B,'WEEK TO WEEK SALES '!$D$16)</f>
        <v>0</v>
      </c>
      <c r="E21" s="11">
        <f>SUMIFS('MONTHLY DATA'!F:F,'MONTHLY DATA'!C:C,'WEEK TO WEEK SALES '!A21,'MONTHLY DATA'!B:B,'WEEK TO WEEK SALES '!$E$16)</f>
        <v>0</v>
      </c>
      <c r="F21" s="6">
        <f t="shared" si="6"/>
        <v>365500</v>
      </c>
      <c r="G21" s="20"/>
    </row>
    <row r="22" spans="1:13" x14ac:dyDescent="0.25">
      <c r="A22" s="5" t="s">
        <v>32</v>
      </c>
      <c r="B22" s="6">
        <f>SUMIFS('MONTHLY DATA'!F:F,'MONTHLY DATA'!C:C,'WEEK TO WEEK SALES '!A22,'MONTHLY DATA'!B:B,'WEEK TO WEEK SALES '!$B$16)</f>
        <v>738509</v>
      </c>
      <c r="C22" s="6">
        <f>SUMIFS('MONTHLY DATA'!F:F,'MONTHLY DATA'!C:C,'WEEK TO WEEK SALES '!A22,'MONTHLY DATA'!B:B,'WEEK TO WEEK SALES '!$C$16)</f>
        <v>0</v>
      </c>
      <c r="D22" s="6">
        <f>SUMIFS('MONTHLY DATA'!F:F,'MONTHLY DATA'!C:C,'WEEK TO WEEK SALES '!A22,'MONTHLY DATA'!B:B,'WEEK TO WEEK SALES '!$D$16)</f>
        <v>0</v>
      </c>
      <c r="E22" s="11">
        <f>SUMIFS('MONTHLY DATA'!F:F,'MONTHLY DATA'!C:C,'WEEK TO WEEK SALES '!A22,'MONTHLY DATA'!B:B,'WEEK TO WEEK SALES '!$E$16)</f>
        <v>0</v>
      </c>
      <c r="F22" s="6">
        <f t="shared" ref="F22:F23" si="7">SUM(B22:E22)</f>
        <v>738509</v>
      </c>
      <c r="G22" s="20"/>
    </row>
    <row r="23" spans="1:13" x14ac:dyDescent="0.25">
      <c r="A23" s="5" t="s">
        <v>60</v>
      </c>
      <c r="B23" s="6">
        <f>SUMIFS('MONTHLY DATA'!F:F,'MONTHLY DATA'!C:C,'WEEK TO WEEK SALES '!A23,'MONTHLY DATA'!B:B,'WEEK TO WEEK SALES '!$B$16)</f>
        <v>0</v>
      </c>
      <c r="C23" s="6">
        <f>SUMIFS('MONTHLY DATA'!F:F,'MONTHLY DATA'!C:C,'WEEK TO WEEK SALES '!A23,'MONTHLY DATA'!B:B,'WEEK TO WEEK SALES '!$C$16)</f>
        <v>0</v>
      </c>
      <c r="D23" s="6">
        <f>SUMIFS('MONTHLY DATA'!F:F,'MONTHLY DATA'!C:C,'WEEK TO WEEK SALES '!A23,'MONTHLY DATA'!B:B,'WEEK TO WEEK SALES '!$D$16)</f>
        <v>0</v>
      </c>
      <c r="E23" s="11">
        <f>SUMIFS('MONTHLY DATA'!F:F,'MONTHLY DATA'!C:C,'WEEK TO WEEK SALES '!A23,'MONTHLY DATA'!B:B,'WEEK TO WEEK SALES '!$E$16)</f>
        <v>0</v>
      </c>
      <c r="F23" s="6">
        <f t="shared" si="7"/>
        <v>0</v>
      </c>
      <c r="G23" s="20"/>
    </row>
    <row r="24" spans="1:13" x14ac:dyDescent="0.25">
      <c r="A24" s="5" t="s">
        <v>30</v>
      </c>
      <c r="B24" s="6">
        <f>SUMIFS('MONTHLY DATA'!F:F,'MONTHLY DATA'!C:C,'WEEK TO WEEK SALES '!A24,'MONTHLY DATA'!B:B,'WEEK TO WEEK SALES '!$B$16)</f>
        <v>800000</v>
      </c>
      <c r="C24" s="6">
        <f>SUMIFS('MONTHLY DATA'!F:F,'MONTHLY DATA'!C:C,'WEEK TO WEEK SALES '!A24,'MONTHLY DATA'!B:B,'WEEK TO WEEK SALES '!$C$16)</f>
        <v>0</v>
      </c>
      <c r="D24" s="6">
        <f>SUMIFS('MONTHLY DATA'!F:F,'MONTHLY DATA'!C:C,'WEEK TO WEEK SALES '!A24,'MONTHLY DATA'!B:B,'WEEK TO WEEK SALES '!$D$16)</f>
        <v>0</v>
      </c>
      <c r="E24" s="11">
        <f>SUMIFS('MONTHLY DATA'!F:F,'MONTHLY DATA'!C:C,'WEEK TO WEEK SALES '!A24,'MONTHLY DATA'!B:B,'WEEK TO WEEK SALES '!$E$16)</f>
        <v>0</v>
      </c>
      <c r="F24" s="6">
        <f t="shared" si="6"/>
        <v>800000</v>
      </c>
      <c r="G24" s="20"/>
    </row>
    <row r="25" spans="1:13" x14ac:dyDescent="0.25">
      <c r="A25" s="5" t="s">
        <v>161</v>
      </c>
      <c r="B25" s="6">
        <f>SUMIFS('MONTHLY DATA'!F:F,'MONTHLY DATA'!C:C,'WEEK TO WEEK SALES '!A25,'MONTHLY DATA'!B:B,'WEEK TO WEEK SALES '!$B$16)</f>
        <v>0</v>
      </c>
      <c r="C25" s="6">
        <f>SUMIFS('MONTHLY DATA'!F:F,'MONTHLY DATA'!C:C,'WEEK TO WEEK SALES '!A25,'MONTHLY DATA'!B:B,'WEEK TO WEEK SALES '!$C$16)</f>
        <v>0</v>
      </c>
      <c r="D25" s="6">
        <f>SUMIFS('MONTHLY DATA'!F:F,'MONTHLY DATA'!C:C,'WEEK TO WEEK SALES '!A25,'MONTHLY DATA'!B:B,'WEEK TO WEEK SALES '!$D$16)</f>
        <v>0</v>
      </c>
      <c r="E25" s="11">
        <f>SUMIFS('MONTHLY DATA'!F:F,'MONTHLY DATA'!C:C,'WEEK TO WEEK SALES '!A25,'MONTHLY DATA'!B:B,'WEEK TO WEEK SALES '!$E$16)</f>
        <v>0</v>
      </c>
      <c r="F25" s="6">
        <f t="shared" ref="F25:F28" si="8">SUM(B25:E25)</f>
        <v>0</v>
      </c>
      <c r="G25" s="20"/>
    </row>
    <row r="26" spans="1:13" x14ac:dyDescent="0.25">
      <c r="A26" s="5" t="s">
        <v>67</v>
      </c>
      <c r="B26" s="6">
        <f>SUMIFS('MONTHLY DATA'!F:F,'MONTHLY DATA'!C:C,'WEEK TO WEEK SALES '!A26,'MONTHLY DATA'!B:B,'WEEK TO WEEK SALES '!$B$16)</f>
        <v>0</v>
      </c>
      <c r="C26" s="6">
        <f>SUMIFS('MONTHLY DATA'!F:F,'MONTHLY DATA'!C:C,'WEEK TO WEEK SALES '!A26,'MONTHLY DATA'!B:B,'WEEK TO WEEK SALES '!$C$16)</f>
        <v>0</v>
      </c>
      <c r="D26" s="6">
        <f>SUMIFS('MONTHLY DATA'!F:F,'MONTHLY DATA'!C:C,'WEEK TO WEEK SALES '!A26,'MONTHLY DATA'!B:B,'WEEK TO WEEK SALES '!$D$16)</f>
        <v>0</v>
      </c>
      <c r="E26" s="11">
        <f>SUMIFS('MONTHLY DATA'!F:F,'MONTHLY DATA'!C:C,'WEEK TO WEEK SALES '!A26,'MONTHLY DATA'!B:B,'WEEK TO WEEK SALES '!$E$16)</f>
        <v>0</v>
      </c>
      <c r="F26" s="6">
        <f t="shared" si="8"/>
        <v>0</v>
      </c>
      <c r="G26" s="20"/>
    </row>
    <row r="27" spans="1:13" x14ac:dyDescent="0.25">
      <c r="A27" s="5" t="s">
        <v>130</v>
      </c>
      <c r="B27" s="6">
        <f>SUMIFS('MONTHLY DATA'!F:F,'MONTHLY DATA'!C:C,'WEEK TO WEEK SALES '!A27,'MONTHLY DATA'!B:B,'WEEK TO WEEK SALES '!$B$16)</f>
        <v>0</v>
      </c>
      <c r="C27" s="6">
        <f>SUMIFS('MONTHLY DATA'!F:F,'MONTHLY DATA'!C:C,'WEEK TO WEEK SALES '!A27,'MONTHLY DATA'!B:B,'WEEK TO WEEK SALES '!$C$16)</f>
        <v>0</v>
      </c>
      <c r="D27" s="6">
        <f>SUMIFS('MONTHLY DATA'!F:F,'MONTHLY DATA'!C:C,'WEEK TO WEEK SALES '!A27,'MONTHLY DATA'!B:B,'WEEK TO WEEK SALES '!$D$16)</f>
        <v>0</v>
      </c>
      <c r="E27" s="11">
        <f>SUMIFS('MONTHLY DATA'!F:F,'MONTHLY DATA'!C:C,'WEEK TO WEEK SALES '!A27,'MONTHLY DATA'!B:B,'WEEK TO WEEK SALES '!$E$16)</f>
        <v>0</v>
      </c>
      <c r="F27" s="6">
        <f t="shared" si="8"/>
        <v>0</v>
      </c>
      <c r="G27" s="20"/>
    </row>
    <row r="28" spans="1:13" x14ac:dyDescent="0.25">
      <c r="A28" s="5" t="s">
        <v>358</v>
      </c>
      <c r="B28" s="6">
        <f>SUMIFS('MONTHLY DATA'!F:F,'MONTHLY DATA'!C:C,'WEEK TO WEEK SALES '!A28,'MONTHLY DATA'!B:B,'WEEK TO WEEK SALES '!$B$16)</f>
        <v>0</v>
      </c>
      <c r="C28" s="6">
        <f>SUMIFS('MONTHLY DATA'!F:F,'MONTHLY DATA'!C:C,'WEEK TO WEEK SALES '!A28,'MONTHLY DATA'!B:B,'WEEK TO WEEK SALES '!$C$16)</f>
        <v>0</v>
      </c>
      <c r="D28" s="6">
        <f>SUMIFS('MONTHLY DATA'!F:F,'MONTHLY DATA'!C:C,'WEEK TO WEEK SALES '!A28,'MONTHLY DATA'!B:B,'WEEK TO WEEK SALES '!$D$16)</f>
        <v>0</v>
      </c>
      <c r="E28" s="11">
        <f>SUMIFS('MONTHLY DATA'!F:F,'MONTHLY DATA'!C:C,'WEEK TO WEEK SALES '!A28,'MONTHLY DATA'!B:B,'WEEK TO WEEK SALES '!$E$16)</f>
        <v>0</v>
      </c>
      <c r="F28" s="6">
        <f t="shared" si="8"/>
        <v>0</v>
      </c>
      <c r="G28" s="20"/>
    </row>
    <row r="29" spans="1:13" x14ac:dyDescent="0.25">
      <c r="A29" s="93" t="s">
        <v>38</v>
      </c>
      <c r="B29" s="107">
        <f>SUM(B17:B28)</f>
        <v>4824509</v>
      </c>
      <c r="C29" s="107">
        <f>SUM(C17:C28)</f>
        <v>0</v>
      </c>
      <c r="D29" s="107">
        <f>SUM(D17:D28)</f>
        <v>0</v>
      </c>
      <c r="E29" s="107">
        <f>SUM(E17:E28)</f>
        <v>0</v>
      </c>
      <c r="F29" s="107">
        <f>SUM(F17:F28)</f>
        <v>4824509</v>
      </c>
      <c r="G29" s="93" t="s">
        <v>75</v>
      </c>
      <c r="H29" s="93" t="s">
        <v>76</v>
      </c>
    </row>
    <row r="30" spans="1:13" x14ac:dyDescent="0.25">
      <c r="G30" s="5">
        <v>175</v>
      </c>
      <c r="H30" s="21">
        <f>F33/G30</f>
        <v>9.7142857142857142E-2</v>
      </c>
    </row>
    <row r="32" spans="1:13" x14ac:dyDescent="0.25">
      <c r="A32" s="93" t="s">
        <v>52</v>
      </c>
      <c r="B32" s="93" t="s">
        <v>186</v>
      </c>
      <c r="C32" s="93" t="s">
        <v>35</v>
      </c>
      <c r="D32" s="93" t="s">
        <v>36</v>
      </c>
      <c r="E32" s="93" t="s">
        <v>188</v>
      </c>
      <c r="F32" s="93" t="s">
        <v>39</v>
      </c>
    </row>
    <row r="33" spans="1:6" x14ac:dyDescent="0.25">
      <c r="A33" s="13" t="s">
        <v>744</v>
      </c>
      <c r="B33" s="16">
        <f>COUNTIFS('VALUATIONS '!F:F,'WEEK TO WEEK SALES '!B32)</f>
        <v>17</v>
      </c>
      <c r="C33" s="16">
        <f>COUNTIFS('VALUATIONS '!F:F,'WEEK TO WEEK SALES '!C32)</f>
        <v>0</v>
      </c>
      <c r="D33" s="16">
        <f>COUNTIFS('VALUATIONS '!F:F,'WEEK TO WEEK SALES '!D32)</f>
        <v>0</v>
      </c>
      <c r="E33" s="16">
        <f>COUNTIFS('VALUATIONS '!F:F,'WEEK TO WEEK SALES '!E32)</f>
        <v>0</v>
      </c>
      <c r="F33" s="16">
        <f>SUM(B33:E33)</f>
        <v>17</v>
      </c>
    </row>
    <row r="35" spans="1:6" x14ac:dyDescent="0.25">
      <c r="A35" s="93" t="s">
        <v>37</v>
      </c>
      <c r="B35" s="93" t="s">
        <v>186</v>
      </c>
      <c r="C35" s="93" t="s">
        <v>35</v>
      </c>
      <c r="D35" s="93" t="s">
        <v>36</v>
      </c>
      <c r="E35" s="93" t="s">
        <v>188</v>
      </c>
      <c r="F35" s="93" t="s">
        <v>38</v>
      </c>
    </row>
    <row r="36" spans="1:6" x14ac:dyDescent="0.25">
      <c r="A36" s="141" t="s">
        <v>73</v>
      </c>
      <c r="B36" s="26">
        <f>COUNTIFS('VALUATIONS '!E:E,'WEEK TO WEEK SALES '!A36,'VALUATIONS '!F:F,'WEEK TO WEEK SALES '!$B$35)</f>
        <v>1</v>
      </c>
      <c r="C36" s="26">
        <f>COUNTIFS('VALUATIONS '!E:E,'WEEK TO WEEK SALES '!A36,'VALUATIONS '!F:F,'WEEK TO WEEK SALES '!$C$35)</f>
        <v>0</v>
      </c>
      <c r="D36" s="26">
        <f>COUNTIFS('VALUATIONS '!E:E,'WEEK TO WEEK SALES '!A36,'VALUATIONS '!F:F,'WEEK TO WEEK SALES '!$D$35)</f>
        <v>0</v>
      </c>
      <c r="E36" s="26">
        <f>COUNTIFS('VALUATIONS '!E:E,'WEEK TO WEEK SALES '!A36,'VALUATIONS '!F:F,'WEEK TO WEEK SALES '!$E$35)</f>
        <v>0</v>
      </c>
      <c r="F36" s="26">
        <f>SUM(B36:E36)</f>
        <v>1</v>
      </c>
    </row>
    <row r="37" spans="1:6" x14ac:dyDescent="0.25">
      <c r="A37" s="5" t="s">
        <v>553</v>
      </c>
      <c r="B37" s="26">
        <f>COUNTIFS('VALUATIONS '!E:E,'WEEK TO WEEK SALES '!A37,'VALUATIONS '!F:F,'WEEK TO WEEK SALES '!$B$35)</f>
        <v>0</v>
      </c>
      <c r="C37" s="26">
        <f>COUNTIFS('VALUATIONS '!E:E,'WEEK TO WEEK SALES '!A37,'VALUATIONS '!F:F,'WEEK TO WEEK SALES '!$C$35)</f>
        <v>0</v>
      </c>
      <c r="D37" s="26">
        <f>COUNTIFS('VALUATIONS '!E:E,'WEEK TO WEEK SALES '!A37,'VALUATIONS '!F:F,'WEEK TO WEEK SALES '!$D$35)</f>
        <v>0</v>
      </c>
      <c r="E37" s="26">
        <f>COUNTIFS('VALUATIONS '!E:E,'WEEK TO WEEK SALES '!A37,'VALUATIONS '!F:F,'WEEK TO WEEK SALES '!$E$35)</f>
        <v>0</v>
      </c>
      <c r="F37" s="26">
        <f t="shared" ref="F37:F43" si="9">SUM(B37:E37)</f>
        <v>0</v>
      </c>
    </row>
    <row r="38" spans="1:6" x14ac:dyDescent="0.25">
      <c r="A38" s="5" t="s">
        <v>554</v>
      </c>
      <c r="B38" s="26">
        <f>COUNTIFS('VALUATIONS '!E:E,'WEEK TO WEEK SALES '!A38,'VALUATIONS '!F:F,'WEEK TO WEEK SALES '!$B$35)</f>
        <v>1</v>
      </c>
      <c r="C38" s="26">
        <f>COUNTIFS('VALUATIONS '!E:E,'WEEK TO WEEK SALES '!A38,'VALUATIONS '!F:F,'WEEK TO WEEK SALES '!$C$35)</f>
        <v>0</v>
      </c>
      <c r="D38" s="26">
        <f>COUNTIFS('VALUATIONS '!E:E,'WEEK TO WEEK SALES '!A38,'VALUATIONS '!F:F,'WEEK TO WEEK SALES '!$D$35)</f>
        <v>0</v>
      </c>
      <c r="E38" s="26">
        <f>COUNTIFS('VALUATIONS '!E:E,'WEEK TO WEEK SALES '!A38,'VALUATIONS '!F:F,'WEEK TO WEEK SALES '!$E$35)</f>
        <v>0</v>
      </c>
      <c r="F38" s="26">
        <f t="shared" si="9"/>
        <v>1</v>
      </c>
    </row>
    <row r="39" spans="1:6" x14ac:dyDescent="0.25">
      <c r="A39" s="1" t="s">
        <v>14</v>
      </c>
      <c r="B39" s="26">
        <f>COUNTIFS('VALUATIONS '!E:E,'WEEK TO WEEK SALES '!A39,'VALUATIONS '!F:F,'WEEK TO WEEK SALES '!$B$35)</f>
        <v>2</v>
      </c>
      <c r="C39" s="26">
        <f>COUNTIFS('VALUATIONS '!E:E,'WEEK TO WEEK SALES '!A39,'VALUATIONS '!F:F,'WEEK TO WEEK SALES '!$C$35)</f>
        <v>0</v>
      </c>
      <c r="D39" s="26">
        <f>COUNTIFS('VALUATIONS '!E:E,'WEEK TO WEEK SALES '!A39,'VALUATIONS '!F:F,'WEEK TO WEEK SALES '!$D$35)</f>
        <v>0</v>
      </c>
      <c r="E39" s="26">
        <f>COUNTIFS('VALUATIONS '!E:E,'WEEK TO WEEK SALES '!A39,'VALUATIONS '!F:F,'WEEK TO WEEK SALES '!$E$35)</f>
        <v>0</v>
      </c>
      <c r="F39" s="26">
        <f t="shared" si="9"/>
        <v>2</v>
      </c>
    </row>
    <row r="40" spans="1:6" x14ac:dyDescent="0.25">
      <c r="A40" s="5" t="s">
        <v>129</v>
      </c>
      <c r="B40" s="26">
        <f>COUNTIFS('VALUATIONS '!E:E,'WEEK TO WEEK SALES '!A40,'VALUATIONS '!F:F,'WEEK TO WEEK SALES '!$B$35)</f>
        <v>0</v>
      </c>
      <c r="C40" s="26">
        <f>COUNTIFS('VALUATIONS '!E:E,'WEEK TO WEEK SALES '!A40,'VALUATIONS '!F:F,'WEEK TO WEEK SALES '!$C$35)</f>
        <v>0</v>
      </c>
      <c r="D40" s="26">
        <f>COUNTIFS('VALUATIONS '!E:E,'WEEK TO WEEK SALES '!A40,'VALUATIONS '!F:F,'WEEK TO WEEK SALES '!$D$35)</f>
        <v>0</v>
      </c>
      <c r="E40" s="26">
        <f>COUNTIFS('VALUATIONS '!E:E,'WEEK TO WEEK SALES '!A40,'VALUATIONS '!F:F,'WEEK TO WEEK SALES '!$E$35)</f>
        <v>0</v>
      </c>
      <c r="F40" s="26">
        <f t="shared" si="9"/>
        <v>0</v>
      </c>
    </row>
    <row r="41" spans="1:6" x14ac:dyDescent="0.25">
      <c r="A41" s="5" t="s">
        <v>32</v>
      </c>
      <c r="B41" s="26">
        <f>COUNTIFS('VALUATIONS '!E:E,'WEEK TO WEEK SALES '!A41,'VALUATIONS '!F:F,'WEEK TO WEEK SALES '!$B$35)</f>
        <v>2</v>
      </c>
      <c r="C41" s="26">
        <f>COUNTIFS('VALUATIONS '!E:E,'WEEK TO WEEK SALES '!A41,'VALUATIONS '!F:F,'WEEK TO WEEK SALES '!$C$35)</f>
        <v>0</v>
      </c>
      <c r="D41" s="26">
        <f>COUNTIFS('VALUATIONS '!E:E,'WEEK TO WEEK SALES '!A41,'VALUATIONS '!F:F,'WEEK TO WEEK SALES '!$D$35)</f>
        <v>0</v>
      </c>
      <c r="E41" s="26">
        <f>COUNTIFS('VALUATIONS '!E:E,'WEEK TO WEEK SALES '!A41,'VALUATIONS '!F:F,'WEEK TO WEEK SALES '!$E$35)</f>
        <v>0</v>
      </c>
      <c r="F41" s="26">
        <f t="shared" si="9"/>
        <v>2</v>
      </c>
    </row>
    <row r="42" spans="1:6" x14ac:dyDescent="0.25">
      <c r="A42" s="5" t="s">
        <v>60</v>
      </c>
      <c r="B42" s="26">
        <f>COUNTIFS('VALUATIONS '!E:E,'WEEK TO WEEK SALES '!A42,'VALUATIONS '!F:F,'WEEK TO WEEK SALES '!$B$35)</f>
        <v>0</v>
      </c>
      <c r="C42" s="26">
        <f>COUNTIFS('VALUATIONS '!E:E,'WEEK TO WEEK SALES '!A42,'VALUATIONS '!F:F,'WEEK TO WEEK SALES '!$C$35)</f>
        <v>0</v>
      </c>
      <c r="D42" s="26">
        <f>COUNTIFS('VALUATIONS '!E:E,'WEEK TO WEEK SALES '!A42,'VALUATIONS '!F:F,'WEEK TO WEEK SALES '!$D$35)</f>
        <v>0</v>
      </c>
      <c r="E42" s="26">
        <f>COUNTIFS('VALUATIONS '!E:E,'WEEK TO WEEK SALES '!A42,'VALUATIONS '!F:F,'WEEK TO WEEK SALES '!$E$35)</f>
        <v>0</v>
      </c>
      <c r="F42" s="26">
        <f t="shared" si="9"/>
        <v>0</v>
      </c>
    </row>
    <row r="43" spans="1:6" x14ac:dyDescent="0.25">
      <c r="A43" s="5" t="s">
        <v>30</v>
      </c>
      <c r="B43" s="26">
        <f>COUNTIFS('VALUATIONS '!E:E,'WEEK TO WEEK SALES '!A43,'VALUATIONS '!F:F,'WEEK TO WEEK SALES '!$B$35)</f>
        <v>0</v>
      </c>
      <c r="C43" s="26">
        <f>COUNTIFS('VALUATIONS '!E:E,'WEEK TO WEEK SALES '!A43,'VALUATIONS '!F:F,'WEEK TO WEEK SALES '!$C$35)</f>
        <v>0</v>
      </c>
      <c r="D43" s="26">
        <f>COUNTIFS('VALUATIONS '!E:E,'WEEK TO WEEK SALES '!A43,'VALUATIONS '!F:F,'WEEK TO WEEK SALES '!$D$35)</f>
        <v>0</v>
      </c>
      <c r="E43" s="26">
        <f>COUNTIFS('VALUATIONS '!E:E,'WEEK TO WEEK SALES '!A43,'VALUATIONS '!F:F,'WEEK TO WEEK SALES '!$E$35)</f>
        <v>0</v>
      </c>
      <c r="F43" s="26">
        <f t="shared" si="9"/>
        <v>0</v>
      </c>
    </row>
    <row r="44" spans="1:6" x14ac:dyDescent="0.25">
      <c r="A44" s="5" t="s">
        <v>161</v>
      </c>
      <c r="B44" s="26">
        <f>COUNTIFS('VALUATIONS '!E:E,'WEEK TO WEEK SALES '!A44,'VALUATIONS '!F:F,'WEEK TO WEEK SALES '!$B$35)</f>
        <v>6</v>
      </c>
      <c r="C44" s="26">
        <f>COUNTIFS('VALUATIONS '!E:E,'WEEK TO WEEK SALES '!A44,'VALUATIONS '!F:F,'WEEK TO WEEK SALES '!$C$35)</f>
        <v>0</v>
      </c>
      <c r="D44" s="26">
        <f>COUNTIFS('VALUATIONS '!E:E,'WEEK TO WEEK SALES '!A44,'VALUATIONS '!F:F,'WEEK TO WEEK SALES '!$D$35)</f>
        <v>0</v>
      </c>
      <c r="E44" s="26">
        <f>COUNTIFS('VALUATIONS '!E:E,'WEEK TO WEEK SALES '!A44,'VALUATIONS '!F:F,'WEEK TO WEEK SALES '!$E$35)</f>
        <v>0</v>
      </c>
      <c r="F44" s="26">
        <f t="shared" ref="F44:F47" si="10">SUM(B44:E44)</f>
        <v>6</v>
      </c>
    </row>
    <row r="45" spans="1:6" x14ac:dyDescent="0.25">
      <c r="A45" s="5" t="s">
        <v>67</v>
      </c>
      <c r="B45" s="26">
        <f>COUNTIFS('VALUATIONS '!E:E,'WEEK TO WEEK SALES '!A45,'VALUATIONS '!F:F,'WEEK TO WEEK SALES '!$B$35)</f>
        <v>0</v>
      </c>
      <c r="C45" s="26">
        <f>COUNTIFS('VALUATIONS '!E:E,'WEEK TO WEEK SALES '!A45,'VALUATIONS '!F:F,'WEEK TO WEEK SALES '!$C$35)</f>
        <v>0</v>
      </c>
      <c r="D45" s="26">
        <f>COUNTIFS('VALUATIONS '!E:E,'WEEK TO WEEK SALES '!A45,'VALUATIONS '!F:F,'WEEK TO WEEK SALES '!$D$35)</f>
        <v>0</v>
      </c>
      <c r="E45" s="26">
        <f>COUNTIFS('VALUATIONS '!E:E,'WEEK TO WEEK SALES '!A45,'VALUATIONS '!F:F,'WEEK TO WEEK SALES '!$E$35)</f>
        <v>0</v>
      </c>
      <c r="F45" s="26">
        <f t="shared" si="10"/>
        <v>0</v>
      </c>
    </row>
    <row r="46" spans="1:6" x14ac:dyDescent="0.25">
      <c r="A46" s="5" t="s">
        <v>130</v>
      </c>
      <c r="B46" s="26">
        <f>COUNTIFS('VALUATIONS '!E:E,'WEEK TO WEEK SALES '!A46,'VALUATIONS '!F:F,'WEEK TO WEEK SALES '!$B$35)</f>
        <v>2</v>
      </c>
      <c r="C46" s="26">
        <f>COUNTIFS('VALUATIONS '!E:E,'WEEK TO WEEK SALES '!A46,'VALUATIONS '!F:F,'WEEK TO WEEK SALES '!$C$35)</f>
        <v>0</v>
      </c>
      <c r="D46" s="26">
        <f>COUNTIFS('VALUATIONS '!E:E,'WEEK TO WEEK SALES '!A46,'VALUATIONS '!F:F,'WEEK TO WEEK SALES '!$D$35)</f>
        <v>0</v>
      </c>
      <c r="E46" s="26">
        <f>COUNTIFS('VALUATIONS '!E:E,'WEEK TO WEEK SALES '!A46,'VALUATIONS '!F:F,'WEEK TO WEEK SALES '!$E$35)</f>
        <v>0</v>
      </c>
      <c r="F46" s="26">
        <f t="shared" si="10"/>
        <v>2</v>
      </c>
    </row>
    <row r="47" spans="1:6" x14ac:dyDescent="0.25">
      <c r="A47" s="5" t="s">
        <v>358</v>
      </c>
      <c r="B47" s="26">
        <f>COUNTIFS('VALUATIONS '!E:E,'WEEK TO WEEK SALES '!A47,'VALUATIONS '!F:F,'WEEK TO WEEK SALES '!$B$35)</f>
        <v>2</v>
      </c>
      <c r="C47" s="26">
        <f>COUNTIFS('VALUATIONS '!E:E,'WEEK TO WEEK SALES '!A47,'VALUATIONS '!F:F,'WEEK TO WEEK SALES '!$C$35)</f>
        <v>0</v>
      </c>
      <c r="D47" s="26">
        <f>COUNTIFS('VALUATIONS '!E:E,'WEEK TO WEEK SALES '!A47,'VALUATIONS '!F:F,'WEEK TO WEEK SALES '!$D$35)</f>
        <v>0</v>
      </c>
      <c r="E47" s="26">
        <f>COUNTIFS('VALUATIONS '!E:E,'WEEK TO WEEK SALES '!A47,'VALUATIONS '!F:F,'WEEK TO WEEK SALES '!$E$35)</f>
        <v>0</v>
      </c>
      <c r="F47" s="26">
        <f t="shared" si="10"/>
        <v>2</v>
      </c>
    </row>
    <row r="48" spans="1:6" x14ac:dyDescent="0.25">
      <c r="A48" s="93" t="s">
        <v>38</v>
      </c>
      <c r="B48" s="107">
        <f>SUM(B36:B47)</f>
        <v>16</v>
      </c>
      <c r="C48" s="107">
        <f>SUM(C36:C47)</f>
        <v>0</v>
      </c>
      <c r="D48" s="107">
        <f>SUM(D36:D47)</f>
        <v>0</v>
      </c>
      <c r="E48" s="107">
        <f>SUM(E36:E47)</f>
        <v>0</v>
      </c>
      <c r="F48" s="107">
        <f>SUM(F36:F47)</f>
        <v>16</v>
      </c>
    </row>
  </sheetData>
  <sortState ref="K30:L47">
    <sortCondition descending="1" ref="L31:L47"/>
  </sortState>
  <pageMargins left="0.7" right="0.7" top="0.75" bottom="0.75" header="0.3" footer="0.3"/>
  <pageSetup orientation="landscape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3:A419"/>
  <sheetViews>
    <sheetView zoomScale="120" zoomScaleNormal="120" workbookViewId="0">
      <selection activeCell="X10" sqref="X10"/>
    </sheetView>
  </sheetViews>
  <sheetFormatPr defaultRowHeight="15" x14ac:dyDescent="0.25"/>
  <sheetData>
    <row r="13" s="43" customFormat="1" x14ac:dyDescent="0.25"/>
    <row r="27" s="43" customFormat="1" x14ac:dyDescent="0.25"/>
    <row r="39" s="43" customFormat="1" x14ac:dyDescent="0.25"/>
    <row r="52" s="43" customFormat="1" x14ac:dyDescent="0.25"/>
    <row r="65" s="43" customFormat="1" x14ac:dyDescent="0.25"/>
    <row r="78" s="43" customFormat="1" x14ac:dyDescent="0.25"/>
    <row r="90" s="43" customFormat="1" x14ac:dyDescent="0.25"/>
    <row r="103" s="43" customFormat="1" x14ac:dyDescent="0.25"/>
    <row r="115" s="43" customFormat="1" x14ac:dyDescent="0.25"/>
    <row r="129" s="43" customFormat="1" x14ac:dyDescent="0.25"/>
    <row r="143" s="43" customFormat="1" x14ac:dyDescent="0.25"/>
    <row r="155" s="43" customFormat="1" x14ac:dyDescent="0.25"/>
    <row r="169" s="43" customFormat="1" x14ac:dyDescent="0.25"/>
    <row r="183" s="43" customFormat="1" x14ac:dyDescent="0.25"/>
    <row r="197" s="43" customFormat="1" x14ac:dyDescent="0.25"/>
    <row r="211" s="43" customFormat="1" x14ac:dyDescent="0.25"/>
    <row r="225" s="43" customFormat="1" x14ac:dyDescent="0.25"/>
    <row r="239" s="43" customFormat="1" x14ac:dyDescent="0.25"/>
    <row r="254" s="43" customFormat="1" x14ac:dyDescent="0.25"/>
    <row r="267" s="43" customFormat="1" x14ac:dyDescent="0.25"/>
    <row r="280" s="43" customFormat="1" x14ac:dyDescent="0.25"/>
    <row r="293" s="43" customFormat="1" x14ac:dyDescent="0.25"/>
    <row r="307" s="43" customFormat="1" x14ac:dyDescent="0.25"/>
    <row r="321" s="43" customFormat="1" x14ac:dyDescent="0.25"/>
    <row r="334" s="43" customFormat="1" x14ac:dyDescent="0.25"/>
    <row r="349" s="43" customFormat="1" x14ac:dyDescent="0.25"/>
    <row r="363" s="43" customFormat="1" x14ac:dyDescent="0.25"/>
    <row r="377" s="43" customFormat="1" x14ac:dyDescent="0.25"/>
    <row r="391" s="43" customFormat="1" x14ac:dyDescent="0.25"/>
    <row r="404" ht="16.5" customHeight="1" x14ac:dyDescent="0.25"/>
    <row r="405" s="43" customFormat="1" x14ac:dyDescent="0.25"/>
    <row r="419" s="43" customFormat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6"/>
  <sheetViews>
    <sheetView topLeftCell="A2" workbookViewId="0">
      <selection activeCell="A3" sqref="A3:A35"/>
    </sheetView>
  </sheetViews>
  <sheetFormatPr defaultColWidth="9.140625" defaultRowHeight="15" x14ac:dyDescent="0.25"/>
  <cols>
    <col min="1" max="1" width="27.7109375" style="1" bestFit="1" customWidth="1"/>
    <col min="2" max="3" width="12.5703125" style="1" bestFit="1" customWidth="1"/>
    <col min="4" max="4" width="12" style="1" bestFit="1" customWidth="1"/>
    <col min="5" max="5" width="12.42578125" style="1" bestFit="1" customWidth="1"/>
    <col min="6" max="8" width="12.42578125" style="1" customWidth="1"/>
    <col min="9" max="9" width="14.28515625" style="1" bestFit="1" customWidth="1"/>
    <col min="10" max="10" width="15.85546875" style="1" bestFit="1" customWidth="1"/>
    <col min="11" max="11" width="15.5703125" style="1" bestFit="1" customWidth="1"/>
    <col min="12" max="13" width="9.140625" style="1"/>
    <col min="14" max="14" width="15.140625" style="1" customWidth="1"/>
    <col min="15" max="15" width="10.42578125" style="1" customWidth="1"/>
    <col min="16" max="16" width="13.7109375" style="1" bestFit="1" customWidth="1"/>
    <col min="17" max="16384" width="9.140625" style="1"/>
  </cols>
  <sheetData>
    <row r="1" spans="1:16" x14ac:dyDescent="0.25">
      <c r="B1" s="29"/>
      <c r="C1" s="29"/>
      <c r="D1" s="29"/>
      <c r="E1" s="29"/>
      <c r="F1" s="29"/>
      <c r="G1" s="29"/>
      <c r="H1" s="29"/>
      <c r="O1" s="1" t="s">
        <v>119</v>
      </c>
    </row>
    <row r="2" spans="1:16" ht="39.75" customHeight="1" x14ac:dyDescent="0.25">
      <c r="A2" s="30" t="s">
        <v>37</v>
      </c>
      <c r="B2" s="31">
        <v>45082</v>
      </c>
      <c r="C2" s="31">
        <v>45083</v>
      </c>
      <c r="D2" s="31">
        <v>45084</v>
      </c>
      <c r="E2" s="31">
        <v>45085</v>
      </c>
      <c r="F2" s="31">
        <v>45086</v>
      </c>
      <c r="G2" s="31">
        <v>45087</v>
      </c>
      <c r="H2" s="31">
        <v>45088</v>
      </c>
      <c r="I2" s="30" t="s">
        <v>109</v>
      </c>
      <c r="J2" s="30" t="s">
        <v>111</v>
      </c>
      <c r="K2" s="30" t="s">
        <v>112</v>
      </c>
      <c r="L2" s="32" t="s">
        <v>113</v>
      </c>
      <c r="M2" s="35" t="s">
        <v>114</v>
      </c>
      <c r="N2" s="35" t="s">
        <v>117</v>
      </c>
      <c r="O2" s="41" t="s">
        <v>120</v>
      </c>
      <c r="P2" s="35" t="s">
        <v>121</v>
      </c>
    </row>
    <row r="3" spans="1:16" x14ac:dyDescent="0.25">
      <c r="A3" s="5" t="s">
        <v>14</v>
      </c>
      <c r="B3" s="6">
        <f>SUMIFS('MONTHLY DATA'!F:F,'MONTHLY DATA'!C:C,'DAY TO ACHIEVEMENT '!A3,'MONTHLY DATA'!A:A,'DAY TO ACHIEVEMENT '!$B$2)</f>
        <v>0</v>
      </c>
      <c r="C3" s="6">
        <f>SUMIFS('MONTHLY DATA'!F:F,'MONTHLY DATA'!C:C,'DAY TO ACHIEVEMENT '!A3,'MONTHLY DATA'!A:A,'DAY TO ACHIEVEMENT '!$C$2)</f>
        <v>0</v>
      </c>
      <c r="D3" s="6">
        <f>SUMIFS('MONTHLY DATA'!F:F,'MONTHLY DATA'!C:C,'DAY TO ACHIEVEMENT '!A3,'MONTHLY DATA'!A:A,'DAY TO ACHIEVEMENT '!$D$2)</f>
        <v>0</v>
      </c>
      <c r="E3" s="11">
        <f>SUMIFS('MONTHLY DATA'!F:F,'MONTHLY DATA'!C:C,'DAY TO ACHIEVEMENT '!A3,'MONTHLY DATA'!A:A,'DAY TO ACHIEVEMENT '!$E$2)</f>
        <v>0</v>
      </c>
      <c r="F3" s="11">
        <f>SUMIFS('MONTHLY DATA'!F:F,'MONTHLY DATA'!C:C,'DAY TO ACHIEVEMENT '!A3,'MONTHLY DATA'!A:A,'DAY TO ACHIEVEMENT '!$F$2)</f>
        <v>0</v>
      </c>
      <c r="G3" s="11">
        <f>SUMIFS('MONTHLY DATA'!F:F,'MONTHLY DATA'!C:C,'DAY TO ACHIEVEMENT '!A3,'MONTHLY DATA'!A:A,'DAY TO ACHIEVEMENT '!$G$2)</f>
        <v>0</v>
      </c>
      <c r="H3" s="11">
        <f>SUMIFS('MONTHLY DATA'!F:F,'MONTHLY DATA'!C:C,'DAY TO ACHIEVEMENT '!A3,'MONTHLY DATA'!A:A,'DAY TO ACHIEVEMENT '!$H$2)</f>
        <v>0</v>
      </c>
      <c r="I3" s="6">
        <f>SUM(B3:H3)</f>
        <v>0</v>
      </c>
      <c r="J3" s="26">
        <f>COUNTIFS('MONTHLY DATA'!C:C,'DAY TO ACHIEVEMENT '!A3,'MONTHLY DATA'!A:A,"&gt;="&amp;$B$2,'MONTHLY DATA'!A:A,"&lt;="&amp;'DAY TO ACHIEVEMENT '!$H$2)</f>
        <v>0</v>
      </c>
      <c r="K3" s="6">
        <f>'DAILY SALES '!G26*COUNTA('DAY TO ACHIEVEMENT '!B2:H2)</f>
        <v>583331</v>
      </c>
      <c r="L3" s="33">
        <f>I3/K3</f>
        <v>0</v>
      </c>
      <c r="M3" s="38" t="e">
        <f>SUMIFS(#REF!,#REF!,'DAY TO ACHIEVEMENT '!A3,#REF!,"&gt;="&amp;$B$2,#REF!,"&lt;="&amp;'DAY TO ACHIEVEMENT '!$H$2)</f>
        <v>#REF!</v>
      </c>
      <c r="N3" s="36">
        <f>IFERROR(J3/M3,0)</f>
        <v>0</v>
      </c>
      <c r="O3" s="38" t="e">
        <f>COUNTIFS('VALUATIONS '!E:E,'DAY TO ACHIEVEMENT '!A3,'VALUATIONS '!#REF!,'DAY TO ACHIEVEMENT '!$O$1)</f>
        <v>#REF!</v>
      </c>
      <c r="P3" s="14" t="e">
        <f>SUMIFS('VALUATIONS '!I:I,'VALUATIONS '!E:E,'DAY TO ACHIEVEMENT '!A3,'VALUATIONS '!#REF!,'DAY TO ACHIEVEMENT '!$O$1)</f>
        <v>#REF!</v>
      </c>
    </row>
    <row r="4" spans="1:16" x14ac:dyDescent="0.25">
      <c r="A4" s="5" t="s">
        <v>63</v>
      </c>
      <c r="B4" s="6">
        <f>SUMIFS('MONTHLY DATA'!F:F,'MONTHLY DATA'!C:C,'DAY TO ACHIEVEMENT '!A4,'MONTHLY DATA'!A:A,'DAY TO ACHIEVEMENT '!$B$2)</f>
        <v>0</v>
      </c>
      <c r="C4" s="6">
        <f>SUMIFS('MONTHLY DATA'!F:F,'MONTHLY DATA'!C:C,'DAY TO ACHIEVEMENT '!A4,'MONTHLY DATA'!A:A,'DAY TO ACHIEVEMENT '!$C$2)</f>
        <v>0</v>
      </c>
      <c r="D4" s="6">
        <f>SUMIFS('MONTHLY DATA'!F:F,'MONTHLY DATA'!C:C,'DAY TO ACHIEVEMENT '!A4,'MONTHLY DATA'!A:A,'DAY TO ACHIEVEMENT '!$D$2)</f>
        <v>0</v>
      </c>
      <c r="E4" s="11">
        <f>SUMIFS('MONTHLY DATA'!F:F,'MONTHLY DATA'!C:C,'DAY TO ACHIEVEMENT '!A4,'MONTHLY DATA'!A:A,'DAY TO ACHIEVEMENT '!$E$2)</f>
        <v>0</v>
      </c>
      <c r="F4" s="11">
        <f>SUMIFS('MONTHLY DATA'!F:F,'MONTHLY DATA'!C:C,'DAY TO ACHIEVEMENT '!A4,'MONTHLY DATA'!A:A,'DAY TO ACHIEVEMENT '!$F$2)</f>
        <v>0</v>
      </c>
      <c r="G4" s="11">
        <f>SUMIFS('MONTHLY DATA'!F:F,'MONTHLY DATA'!C:C,'DAY TO ACHIEVEMENT '!A4,'MONTHLY DATA'!A:A,'DAY TO ACHIEVEMENT '!$G$2)</f>
        <v>0</v>
      </c>
      <c r="H4" s="11">
        <f>SUMIFS('MONTHLY DATA'!F:F,'MONTHLY DATA'!C:C,'DAY TO ACHIEVEMENT '!A4,'MONTHLY DATA'!A:A,'DAY TO ACHIEVEMENT '!$H$2)</f>
        <v>0</v>
      </c>
      <c r="I4" s="6">
        <f t="shared" ref="I4:I34" si="0">SUM(B4:H4)</f>
        <v>0</v>
      </c>
      <c r="J4" s="26">
        <f>COUNTIFS('MONTHLY DATA'!C:C,'DAY TO ACHIEVEMENT '!A4,'MONTHLY DATA'!A:A,"&gt;="&amp;$B$2,'MONTHLY DATA'!A:A,"&lt;="&amp;'DAY TO ACHIEVEMENT '!$H$2)</f>
        <v>0</v>
      </c>
      <c r="K4" s="6">
        <f>'DAILY SALES '!G27*COUNTA('DAY TO ACHIEVEMENT '!B3:H3)</f>
        <v>729169</v>
      </c>
      <c r="L4" s="33">
        <f t="shared" ref="L4:L34" si="1">I4/K4</f>
        <v>0</v>
      </c>
      <c r="M4" s="38" t="e">
        <f>SUMIFS(#REF!,#REF!,'DAY TO ACHIEVEMENT '!A4,#REF!,"&gt;="&amp;$B$2,#REF!,"&lt;="&amp;'DAY TO ACHIEVEMENT '!$H$2)</f>
        <v>#REF!</v>
      </c>
      <c r="N4" s="36">
        <f t="shared" ref="N4:N34" si="2">IFERROR(J4/M4,0)</f>
        <v>0</v>
      </c>
      <c r="O4" s="38" t="e">
        <f>COUNTIFS('VALUATIONS '!E:E,'DAY TO ACHIEVEMENT '!A4,'VALUATIONS '!#REF!,'DAY TO ACHIEVEMENT '!$O$1)</f>
        <v>#REF!</v>
      </c>
      <c r="P4" s="14" t="e">
        <f>SUMIFS('VALUATIONS '!I:I,'VALUATIONS '!E:E,'DAY TO ACHIEVEMENT '!A4,'VALUATIONS '!#REF!,'DAY TO ACHIEVEMENT '!$O$1)</f>
        <v>#REF!</v>
      </c>
    </row>
    <row r="5" spans="1:16" x14ac:dyDescent="0.25">
      <c r="A5" s="5" t="s">
        <v>22</v>
      </c>
      <c r="B5" s="6">
        <f>SUMIFS('MONTHLY DATA'!F:F,'MONTHLY DATA'!C:C,'DAY TO ACHIEVEMENT '!A5,'MONTHLY DATA'!A:A,'DAY TO ACHIEVEMENT '!$B$2)</f>
        <v>0</v>
      </c>
      <c r="C5" s="6">
        <f>SUMIFS('MONTHLY DATA'!F:F,'MONTHLY DATA'!C:C,'DAY TO ACHIEVEMENT '!A5,'MONTHLY DATA'!A:A,'DAY TO ACHIEVEMENT '!$C$2)</f>
        <v>0</v>
      </c>
      <c r="D5" s="6">
        <f>SUMIFS('MONTHLY DATA'!F:F,'MONTHLY DATA'!C:C,'DAY TO ACHIEVEMENT '!A5,'MONTHLY DATA'!A:A,'DAY TO ACHIEVEMENT '!$D$2)</f>
        <v>0</v>
      </c>
      <c r="E5" s="11">
        <f>SUMIFS('MONTHLY DATA'!F:F,'MONTHLY DATA'!C:C,'DAY TO ACHIEVEMENT '!A5,'MONTHLY DATA'!A:A,'DAY TO ACHIEVEMENT '!$E$2)</f>
        <v>0</v>
      </c>
      <c r="F5" s="11">
        <f>SUMIFS('MONTHLY DATA'!F:F,'MONTHLY DATA'!C:C,'DAY TO ACHIEVEMENT '!A5,'MONTHLY DATA'!A:A,'DAY TO ACHIEVEMENT '!$F$2)</f>
        <v>0</v>
      </c>
      <c r="G5" s="11">
        <f>SUMIFS('MONTHLY DATA'!F:F,'MONTHLY DATA'!C:C,'DAY TO ACHIEVEMENT '!A5,'MONTHLY DATA'!A:A,'DAY TO ACHIEVEMENT '!$G$2)</f>
        <v>0</v>
      </c>
      <c r="H5" s="11">
        <f>SUMIFS('MONTHLY DATA'!F:F,'MONTHLY DATA'!C:C,'DAY TO ACHIEVEMENT '!A5,'MONTHLY DATA'!A:A,'DAY TO ACHIEVEMENT '!$H$2)</f>
        <v>0</v>
      </c>
      <c r="I5" s="6">
        <f t="shared" si="0"/>
        <v>0</v>
      </c>
      <c r="J5" s="26">
        <f>COUNTIFS('MONTHLY DATA'!C:C,'DAY TO ACHIEVEMENT '!A5,'MONTHLY DATA'!A:A,"&gt;="&amp;$B$2,'MONTHLY DATA'!A:A,"&lt;="&amp;'DAY TO ACHIEVEMENT '!$H$2)</f>
        <v>0</v>
      </c>
      <c r="K5" s="6" t="e">
        <f>'DAILY SALES '!#REF!*COUNTA('DAY TO ACHIEVEMENT '!B4:H4)</f>
        <v>#REF!</v>
      </c>
      <c r="L5" s="33" t="e">
        <f t="shared" si="1"/>
        <v>#REF!</v>
      </c>
      <c r="M5" s="38" t="e">
        <f>SUMIFS(#REF!,#REF!,'DAY TO ACHIEVEMENT '!A5,#REF!,"&gt;="&amp;$B$2,#REF!,"&lt;="&amp;'DAY TO ACHIEVEMENT '!$H$2)</f>
        <v>#REF!</v>
      </c>
      <c r="N5" s="36">
        <f t="shared" si="2"/>
        <v>0</v>
      </c>
      <c r="O5" s="38" t="e">
        <f>COUNTIFS('VALUATIONS '!E:E,'DAY TO ACHIEVEMENT '!A5,'VALUATIONS '!#REF!,'DAY TO ACHIEVEMENT '!$O$1)</f>
        <v>#REF!</v>
      </c>
      <c r="P5" s="14" t="e">
        <f>SUMIFS('VALUATIONS '!I:I,'VALUATIONS '!E:E,'DAY TO ACHIEVEMENT '!A5,'VALUATIONS '!#REF!,'DAY TO ACHIEVEMENT '!$O$1)</f>
        <v>#REF!</v>
      </c>
    </row>
    <row r="6" spans="1:16" x14ac:dyDescent="0.25">
      <c r="A6" s="5" t="s">
        <v>29</v>
      </c>
      <c r="B6" s="6">
        <f>SUMIFS('MONTHLY DATA'!F:F,'MONTHLY DATA'!C:C,'DAY TO ACHIEVEMENT '!A6,'MONTHLY DATA'!A:A,'DAY TO ACHIEVEMENT '!$B$2)</f>
        <v>0</v>
      </c>
      <c r="C6" s="6">
        <f>SUMIFS('MONTHLY DATA'!F:F,'MONTHLY DATA'!C:C,'DAY TO ACHIEVEMENT '!A6,'MONTHLY DATA'!A:A,'DAY TO ACHIEVEMENT '!$C$2)</f>
        <v>0</v>
      </c>
      <c r="D6" s="6">
        <f>SUMIFS('MONTHLY DATA'!F:F,'MONTHLY DATA'!C:C,'DAY TO ACHIEVEMENT '!A6,'MONTHLY DATA'!A:A,'DAY TO ACHIEVEMENT '!$D$2)</f>
        <v>0</v>
      </c>
      <c r="E6" s="11">
        <f>SUMIFS('MONTHLY DATA'!F:F,'MONTHLY DATA'!C:C,'DAY TO ACHIEVEMENT '!A6,'MONTHLY DATA'!A:A,'DAY TO ACHIEVEMENT '!$E$2)</f>
        <v>0</v>
      </c>
      <c r="F6" s="11">
        <f>SUMIFS('MONTHLY DATA'!F:F,'MONTHLY DATA'!C:C,'DAY TO ACHIEVEMENT '!A6,'MONTHLY DATA'!A:A,'DAY TO ACHIEVEMENT '!$F$2)</f>
        <v>0</v>
      </c>
      <c r="G6" s="11">
        <f>SUMIFS('MONTHLY DATA'!F:F,'MONTHLY DATA'!C:C,'DAY TO ACHIEVEMENT '!A6,'MONTHLY DATA'!A:A,'DAY TO ACHIEVEMENT '!$G$2)</f>
        <v>0</v>
      </c>
      <c r="H6" s="11">
        <f>SUMIFS('MONTHLY DATA'!F:F,'MONTHLY DATA'!C:C,'DAY TO ACHIEVEMENT '!A6,'MONTHLY DATA'!A:A,'DAY TO ACHIEVEMENT '!$H$2)</f>
        <v>0</v>
      </c>
      <c r="I6" s="6">
        <f t="shared" si="0"/>
        <v>0</v>
      </c>
      <c r="J6" s="26">
        <f>COUNTIFS('MONTHLY DATA'!C:C,'DAY TO ACHIEVEMENT '!A6,'MONTHLY DATA'!A:A,"&gt;="&amp;$B$2,'MONTHLY DATA'!A:A,"&lt;="&amp;'DAY TO ACHIEVEMENT '!$H$2)</f>
        <v>0</v>
      </c>
      <c r="K6" s="6" t="e">
        <f>'DAILY SALES '!#REF!*COUNTA('DAY TO ACHIEVEMENT '!B5:H5)</f>
        <v>#REF!</v>
      </c>
      <c r="L6" s="33" t="e">
        <f t="shared" si="1"/>
        <v>#REF!</v>
      </c>
      <c r="M6" s="38" t="e">
        <f>SUMIFS(#REF!,#REF!,'DAY TO ACHIEVEMENT '!A6,#REF!,"&gt;="&amp;$B$2,#REF!,"&lt;="&amp;'DAY TO ACHIEVEMENT '!$H$2)</f>
        <v>#REF!</v>
      </c>
      <c r="N6" s="36">
        <f t="shared" si="2"/>
        <v>0</v>
      </c>
      <c r="O6" s="38" t="e">
        <f>COUNTIFS('VALUATIONS '!E:E,'DAY TO ACHIEVEMENT '!A6,'VALUATIONS '!#REF!,'DAY TO ACHIEVEMENT '!$O$1)</f>
        <v>#REF!</v>
      </c>
      <c r="P6" s="14" t="e">
        <f>SUMIFS('VALUATIONS '!I:I,'VALUATIONS '!E:E,'DAY TO ACHIEVEMENT '!A6,'VALUATIONS '!#REF!,'DAY TO ACHIEVEMENT '!$O$1)</f>
        <v>#REF!</v>
      </c>
    </row>
    <row r="7" spans="1:16" x14ac:dyDescent="0.25">
      <c r="A7" s="5" t="s">
        <v>71</v>
      </c>
      <c r="B7" s="6">
        <f>SUMIFS('MONTHLY DATA'!F:F,'MONTHLY DATA'!C:C,'DAY TO ACHIEVEMENT '!A7,'MONTHLY DATA'!A:A,'DAY TO ACHIEVEMENT '!$B$2)</f>
        <v>0</v>
      </c>
      <c r="C7" s="6">
        <f>SUMIFS('MONTHLY DATA'!F:F,'MONTHLY DATA'!C:C,'DAY TO ACHIEVEMENT '!A7,'MONTHLY DATA'!A:A,'DAY TO ACHIEVEMENT '!$C$2)</f>
        <v>0</v>
      </c>
      <c r="D7" s="6">
        <f>SUMIFS('MONTHLY DATA'!F:F,'MONTHLY DATA'!C:C,'DAY TO ACHIEVEMENT '!A7,'MONTHLY DATA'!A:A,'DAY TO ACHIEVEMENT '!$D$2)</f>
        <v>0</v>
      </c>
      <c r="E7" s="11">
        <f>SUMIFS('MONTHLY DATA'!F:F,'MONTHLY DATA'!C:C,'DAY TO ACHIEVEMENT '!A7,'MONTHLY DATA'!A:A,'DAY TO ACHIEVEMENT '!$E$2)</f>
        <v>0</v>
      </c>
      <c r="F7" s="11">
        <f>SUMIFS('MONTHLY DATA'!F:F,'MONTHLY DATA'!C:C,'DAY TO ACHIEVEMENT '!A7,'MONTHLY DATA'!A:A,'DAY TO ACHIEVEMENT '!$F$2)</f>
        <v>0</v>
      </c>
      <c r="G7" s="11">
        <f>SUMIFS('MONTHLY DATA'!F:F,'MONTHLY DATA'!C:C,'DAY TO ACHIEVEMENT '!A7,'MONTHLY DATA'!A:A,'DAY TO ACHIEVEMENT '!$G$2)</f>
        <v>0</v>
      </c>
      <c r="H7" s="11">
        <f>SUMIFS('MONTHLY DATA'!F:F,'MONTHLY DATA'!C:C,'DAY TO ACHIEVEMENT '!A7,'MONTHLY DATA'!A:A,'DAY TO ACHIEVEMENT '!$H$2)</f>
        <v>0</v>
      </c>
      <c r="I7" s="6">
        <f t="shared" si="0"/>
        <v>0</v>
      </c>
      <c r="J7" s="26">
        <f>COUNTIFS('MONTHLY DATA'!C:C,'DAY TO ACHIEVEMENT '!A7,'MONTHLY DATA'!A:A,"&gt;="&amp;$B$2,'MONTHLY DATA'!A:A,"&lt;="&amp;'DAY TO ACHIEVEMENT '!$H$2)</f>
        <v>0</v>
      </c>
      <c r="K7" s="6" t="e">
        <f>'DAILY SALES '!#REF!*COUNTA('DAY TO ACHIEVEMENT '!B6:H6)</f>
        <v>#REF!</v>
      </c>
      <c r="L7" s="33" t="e">
        <f t="shared" si="1"/>
        <v>#REF!</v>
      </c>
      <c r="M7" s="38" t="e">
        <f>SUMIFS(#REF!,#REF!,'DAY TO ACHIEVEMENT '!A7,#REF!,"&gt;="&amp;$B$2,#REF!,"&lt;="&amp;'DAY TO ACHIEVEMENT '!$H$2)</f>
        <v>#REF!</v>
      </c>
      <c r="N7" s="36">
        <f t="shared" si="2"/>
        <v>0</v>
      </c>
      <c r="O7" s="38" t="e">
        <f>COUNTIFS('VALUATIONS '!E:E,'DAY TO ACHIEVEMENT '!A7,'VALUATIONS '!#REF!,'DAY TO ACHIEVEMENT '!$O$1)</f>
        <v>#REF!</v>
      </c>
      <c r="P7" s="14" t="e">
        <f>SUMIFS('VALUATIONS '!I:I,'VALUATIONS '!E:E,'DAY TO ACHIEVEMENT '!A7,'VALUATIONS '!#REF!,'DAY TO ACHIEVEMENT '!$O$1)</f>
        <v>#REF!</v>
      </c>
    </row>
    <row r="8" spans="1:16" x14ac:dyDescent="0.25">
      <c r="A8" s="5" t="s">
        <v>69</v>
      </c>
      <c r="B8" s="6">
        <f>SUMIFS('MONTHLY DATA'!F:F,'MONTHLY DATA'!C:C,'DAY TO ACHIEVEMENT '!A8,'MONTHLY DATA'!A:A,'DAY TO ACHIEVEMENT '!$B$2)</f>
        <v>0</v>
      </c>
      <c r="C8" s="6">
        <f>SUMIFS('MONTHLY DATA'!F:F,'MONTHLY DATA'!C:C,'DAY TO ACHIEVEMENT '!A8,'MONTHLY DATA'!A:A,'DAY TO ACHIEVEMENT '!$C$2)</f>
        <v>0</v>
      </c>
      <c r="D8" s="6">
        <f>SUMIFS('MONTHLY DATA'!F:F,'MONTHLY DATA'!C:C,'DAY TO ACHIEVEMENT '!A8,'MONTHLY DATA'!A:A,'DAY TO ACHIEVEMENT '!$D$2)</f>
        <v>0</v>
      </c>
      <c r="E8" s="11">
        <f>SUMIFS('MONTHLY DATA'!F:F,'MONTHLY DATA'!C:C,'DAY TO ACHIEVEMENT '!A8,'MONTHLY DATA'!A:A,'DAY TO ACHIEVEMENT '!$E$2)</f>
        <v>0</v>
      </c>
      <c r="F8" s="11">
        <f>SUMIFS('MONTHLY DATA'!F:F,'MONTHLY DATA'!C:C,'DAY TO ACHIEVEMENT '!A8,'MONTHLY DATA'!A:A,'DAY TO ACHIEVEMENT '!$F$2)</f>
        <v>0</v>
      </c>
      <c r="G8" s="11">
        <f>SUMIFS('MONTHLY DATA'!F:F,'MONTHLY DATA'!C:C,'DAY TO ACHIEVEMENT '!A8,'MONTHLY DATA'!A:A,'DAY TO ACHIEVEMENT '!$G$2)</f>
        <v>0</v>
      </c>
      <c r="H8" s="11">
        <f>SUMIFS('MONTHLY DATA'!F:F,'MONTHLY DATA'!C:C,'DAY TO ACHIEVEMENT '!A8,'MONTHLY DATA'!A:A,'DAY TO ACHIEVEMENT '!$H$2)</f>
        <v>0</v>
      </c>
      <c r="I8" s="6">
        <f t="shared" si="0"/>
        <v>0</v>
      </c>
      <c r="J8" s="26">
        <f>COUNTIFS('MONTHLY DATA'!C:C,'DAY TO ACHIEVEMENT '!A8,'MONTHLY DATA'!A:A,"&gt;="&amp;$B$2,'MONTHLY DATA'!A:A,"&lt;="&amp;'DAY TO ACHIEVEMENT '!$H$2)</f>
        <v>0</v>
      </c>
      <c r="K8" s="6" t="e">
        <f>'DAILY SALES '!#REF!*COUNTA('DAY TO ACHIEVEMENT '!B7:H7)</f>
        <v>#REF!</v>
      </c>
      <c r="L8" s="33" t="e">
        <f t="shared" si="1"/>
        <v>#REF!</v>
      </c>
      <c r="M8" s="38" t="e">
        <f>SUMIFS(#REF!,#REF!,'DAY TO ACHIEVEMENT '!A8,#REF!,"&gt;="&amp;$B$2,#REF!,"&lt;="&amp;'DAY TO ACHIEVEMENT '!$H$2)</f>
        <v>#REF!</v>
      </c>
      <c r="N8" s="36">
        <f t="shared" si="2"/>
        <v>0</v>
      </c>
      <c r="O8" s="38" t="e">
        <f>COUNTIFS('VALUATIONS '!E:E,'DAY TO ACHIEVEMENT '!A8,'VALUATIONS '!#REF!,'DAY TO ACHIEVEMENT '!$O$1)</f>
        <v>#REF!</v>
      </c>
      <c r="P8" s="14" t="e">
        <f>SUMIFS('VALUATIONS '!I:I,'VALUATIONS '!E:E,'DAY TO ACHIEVEMENT '!A8,'VALUATIONS '!#REF!,'DAY TO ACHIEVEMENT '!$O$1)</f>
        <v>#REF!</v>
      </c>
    </row>
    <row r="9" spans="1:16" x14ac:dyDescent="0.25">
      <c r="A9" s="5" t="s">
        <v>30</v>
      </c>
      <c r="B9" s="6">
        <f>SUMIFS('MONTHLY DATA'!F:F,'MONTHLY DATA'!C:C,'DAY TO ACHIEVEMENT '!A9,'MONTHLY DATA'!A:A,'DAY TO ACHIEVEMENT '!$B$2)</f>
        <v>0</v>
      </c>
      <c r="C9" s="6">
        <f>SUMIFS('MONTHLY DATA'!F:F,'MONTHLY DATA'!C:C,'DAY TO ACHIEVEMENT '!A9,'MONTHLY DATA'!A:A,'DAY TO ACHIEVEMENT '!$C$2)</f>
        <v>0</v>
      </c>
      <c r="D9" s="6">
        <f>SUMIFS('MONTHLY DATA'!F:F,'MONTHLY DATA'!C:C,'DAY TO ACHIEVEMENT '!A9,'MONTHLY DATA'!A:A,'DAY TO ACHIEVEMENT '!$D$2)</f>
        <v>0</v>
      </c>
      <c r="E9" s="11">
        <f>SUMIFS('MONTHLY DATA'!F:F,'MONTHLY DATA'!C:C,'DAY TO ACHIEVEMENT '!A9,'MONTHLY DATA'!A:A,'DAY TO ACHIEVEMENT '!$E$2)</f>
        <v>0</v>
      </c>
      <c r="F9" s="11">
        <f>SUMIFS('MONTHLY DATA'!F:F,'MONTHLY DATA'!C:C,'DAY TO ACHIEVEMENT '!A9,'MONTHLY DATA'!A:A,'DAY TO ACHIEVEMENT '!$F$2)</f>
        <v>0</v>
      </c>
      <c r="G9" s="11">
        <f>SUMIFS('MONTHLY DATA'!F:F,'MONTHLY DATA'!C:C,'DAY TO ACHIEVEMENT '!A9,'MONTHLY DATA'!A:A,'DAY TO ACHIEVEMENT '!$G$2)</f>
        <v>0</v>
      </c>
      <c r="H9" s="11">
        <f>SUMIFS('MONTHLY DATA'!F:F,'MONTHLY DATA'!C:C,'DAY TO ACHIEVEMENT '!A9,'MONTHLY DATA'!A:A,'DAY TO ACHIEVEMENT '!$H$2)</f>
        <v>0</v>
      </c>
      <c r="I9" s="6">
        <f t="shared" si="0"/>
        <v>0</v>
      </c>
      <c r="J9" s="26">
        <f>COUNTIFS('MONTHLY DATA'!C:C,'DAY TO ACHIEVEMENT '!A9,'MONTHLY DATA'!A:A,"&gt;="&amp;$B$2,'MONTHLY DATA'!A:A,"&lt;="&amp;'DAY TO ACHIEVEMENT '!$H$2)</f>
        <v>0</v>
      </c>
      <c r="K9" s="6" t="e">
        <f>'DAILY SALES '!#REF!*COUNTA('DAY TO ACHIEVEMENT '!B8:H8)</f>
        <v>#REF!</v>
      </c>
      <c r="L9" s="33" t="e">
        <f t="shared" si="1"/>
        <v>#REF!</v>
      </c>
      <c r="M9" s="38" t="e">
        <f>SUMIFS(#REF!,#REF!,'DAY TO ACHIEVEMENT '!A9,#REF!,"&gt;="&amp;$B$2,#REF!,"&lt;="&amp;'DAY TO ACHIEVEMENT '!$H$2)</f>
        <v>#REF!</v>
      </c>
      <c r="N9" s="36">
        <f t="shared" si="2"/>
        <v>0</v>
      </c>
      <c r="O9" s="38" t="e">
        <f>COUNTIFS('VALUATIONS '!E:E,'DAY TO ACHIEVEMENT '!A9,'VALUATIONS '!#REF!,'DAY TO ACHIEVEMENT '!$O$1)</f>
        <v>#REF!</v>
      </c>
      <c r="P9" s="14" t="e">
        <f>SUMIFS('VALUATIONS '!I:I,'VALUATIONS '!E:E,'DAY TO ACHIEVEMENT '!A9,'VALUATIONS '!#REF!,'DAY TO ACHIEVEMENT '!$O$1)</f>
        <v>#REF!</v>
      </c>
    </row>
    <row r="10" spans="1:16" x14ac:dyDescent="0.25">
      <c r="A10" s="5" t="s">
        <v>59</v>
      </c>
      <c r="B10" s="6">
        <f>SUMIFS('MONTHLY DATA'!F:F,'MONTHLY DATA'!C:C,'DAY TO ACHIEVEMENT '!A10,'MONTHLY DATA'!A:A,'DAY TO ACHIEVEMENT '!$B$2)</f>
        <v>0</v>
      </c>
      <c r="C10" s="6">
        <f>SUMIFS('MONTHLY DATA'!F:F,'MONTHLY DATA'!C:C,'DAY TO ACHIEVEMENT '!A10,'MONTHLY DATA'!A:A,'DAY TO ACHIEVEMENT '!$C$2)</f>
        <v>0</v>
      </c>
      <c r="D10" s="6">
        <f>SUMIFS('MONTHLY DATA'!F:F,'MONTHLY DATA'!C:C,'DAY TO ACHIEVEMENT '!A10,'MONTHLY DATA'!A:A,'DAY TO ACHIEVEMENT '!$D$2)</f>
        <v>0</v>
      </c>
      <c r="E10" s="11">
        <f>SUMIFS('MONTHLY DATA'!F:F,'MONTHLY DATA'!C:C,'DAY TO ACHIEVEMENT '!A10,'MONTHLY DATA'!A:A,'DAY TO ACHIEVEMENT '!$E$2)</f>
        <v>0</v>
      </c>
      <c r="F10" s="11">
        <f>SUMIFS('MONTHLY DATA'!F:F,'MONTHLY DATA'!C:C,'DAY TO ACHIEVEMENT '!A10,'MONTHLY DATA'!A:A,'DAY TO ACHIEVEMENT '!$F$2)</f>
        <v>0</v>
      </c>
      <c r="G10" s="11">
        <f>SUMIFS('MONTHLY DATA'!F:F,'MONTHLY DATA'!C:C,'DAY TO ACHIEVEMENT '!A10,'MONTHLY DATA'!A:A,'DAY TO ACHIEVEMENT '!$G$2)</f>
        <v>0</v>
      </c>
      <c r="H10" s="11">
        <f>SUMIFS('MONTHLY DATA'!F:F,'MONTHLY DATA'!C:C,'DAY TO ACHIEVEMENT '!A10,'MONTHLY DATA'!A:A,'DAY TO ACHIEVEMENT '!$H$2)</f>
        <v>0</v>
      </c>
      <c r="I10" s="6">
        <f t="shared" si="0"/>
        <v>0</v>
      </c>
      <c r="J10" s="26">
        <f>COUNTIFS('MONTHLY DATA'!C:C,'DAY TO ACHIEVEMENT '!A10,'MONTHLY DATA'!A:A,"&gt;="&amp;$B$2,'MONTHLY DATA'!A:A,"&lt;="&amp;'DAY TO ACHIEVEMENT '!$H$2)</f>
        <v>0</v>
      </c>
      <c r="K10" s="6">
        <f>'DAILY SALES '!G28*COUNTA('DAY TO ACHIEVEMENT '!B9:H9)</f>
        <v>583331</v>
      </c>
      <c r="L10" s="33">
        <f t="shared" si="1"/>
        <v>0</v>
      </c>
      <c r="M10" s="38" t="e">
        <f>SUMIFS(#REF!,#REF!,'DAY TO ACHIEVEMENT '!A10,#REF!,"&gt;="&amp;$B$2,#REF!,"&lt;="&amp;'DAY TO ACHIEVEMENT '!$H$2)</f>
        <v>#REF!</v>
      </c>
      <c r="N10" s="36">
        <f t="shared" si="2"/>
        <v>0</v>
      </c>
      <c r="O10" s="38" t="e">
        <f>COUNTIFS('VALUATIONS '!E:E,'DAY TO ACHIEVEMENT '!A10,'VALUATIONS '!#REF!,'DAY TO ACHIEVEMENT '!$O$1)</f>
        <v>#REF!</v>
      </c>
      <c r="P10" s="14" t="e">
        <f>SUMIFS('VALUATIONS '!I:I,'VALUATIONS '!E:E,'DAY TO ACHIEVEMENT '!A10,'VALUATIONS '!#REF!,'DAY TO ACHIEVEMENT '!$O$1)</f>
        <v>#REF!</v>
      </c>
    </row>
    <row r="11" spans="1:16" x14ac:dyDescent="0.25">
      <c r="A11" s="5" t="s">
        <v>28</v>
      </c>
      <c r="B11" s="6">
        <f>SUMIFS('MONTHLY DATA'!F:F,'MONTHLY DATA'!C:C,'DAY TO ACHIEVEMENT '!A11,'MONTHLY DATA'!A:A,'DAY TO ACHIEVEMENT '!$B$2)</f>
        <v>0</v>
      </c>
      <c r="C11" s="6">
        <f>SUMIFS('MONTHLY DATA'!F:F,'MONTHLY DATA'!C:C,'DAY TO ACHIEVEMENT '!A11,'MONTHLY DATA'!A:A,'DAY TO ACHIEVEMENT '!$C$2)</f>
        <v>0</v>
      </c>
      <c r="D11" s="6">
        <f>SUMIFS('MONTHLY DATA'!F:F,'MONTHLY DATA'!C:C,'DAY TO ACHIEVEMENT '!A11,'MONTHLY DATA'!A:A,'DAY TO ACHIEVEMENT '!$D$2)</f>
        <v>0</v>
      </c>
      <c r="E11" s="11">
        <f>SUMIFS('MONTHLY DATA'!F:F,'MONTHLY DATA'!C:C,'DAY TO ACHIEVEMENT '!A11,'MONTHLY DATA'!A:A,'DAY TO ACHIEVEMENT '!$E$2)</f>
        <v>0</v>
      </c>
      <c r="F11" s="11">
        <f>SUMIFS('MONTHLY DATA'!F:F,'MONTHLY DATA'!C:C,'DAY TO ACHIEVEMENT '!A11,'MONTHLY DATA'!A:A,'DAY TO ACHIEVEMENT '!$F$2)</f>
        <v>0</v>
      </c>
      <c r="G11" s="11">
        <f>SUMIFS('MONTHLY DATA'!F:F,'MONTHLY DATA'!C:C,'DAY TO ACHIEVEMENT '!A11,'MONTHLY DATA'!A:A,'DAY TO ACHIEVEMENT '!$G$2)</f>
        <v>0</v>
      </c>
      <c r="H11" s="11">
        <f>SUMIFS('MONTHLY DATA'!F:F,'MONTHLY DATA'!C:C,'DAY TO ACHIEVEMENT '!A11,'MONTHLY DATA'!A:A,'DAY TO ACHIEVEMENT '!$H$2)</f>
        <v>0</v>
      </c>
      <c r="I11" s="6">
        <f t="shared" si="0"/>
        <v>0</v>
      </c>
      <c r="J11" s="26">
        <f>COUNTIFS('MONTHLY DATA'!C:C,'DAY TO ACHIEVEMENT '!A11,'MONTHLY DATA'!A:A,"&gt;="&amp;$B$2,'MONTHLY DATA'!A:A,"&lt;="&amp;'DAY TO ACHIEVEMENT '!$H$2)</f>
        <v>0</v>
      </c>
      <c r="K11" s="6">
        <f>'DAILY SALES '!G30*COUNTA('DAY TO ACHIEVEMENT '!B10:H10)</f>
        <v>729169</v>
      </c>
      <c r="L11" s="33">
        <f t="shared" si="1"/>
        <v>0</v>
      </c>
      <c r="M11" s="38" t="e">
        <f>SUMIFS(#REF!,#REF!,'DAY TO ACHIEVEMENT '!A11,#REF!,"&gt;="&amp;$B$2,#REF!,"&lt;="&amp;'DAY TO ACHIEVEMENT '!$H$2)</f>
        <v>#REF!</v>
      </c>
      <c r="N11" s="36">
        <f t="shared" si="2"/>
        <v>0</v>
      </c>
      <c r="O11" s="38" t="e">
        <f>COUNTIFS('VALUATIONS '!E:E,'DAY TO ACHIEVEMENT '!A11,'VALUATIONS '!#REF!,'DAY TO ACHIEVEMENT '!$O$1)</f>
        <v>#REF!</v>
      </c>
      <c r="P11" s="14" t="e">
        <f>SUMIFS('VALUATIONS '!I:I,'VALUATIONS '!E:E,'DAY TO ACHIEVEMENT '!A11,'VALUATIONS '!#REF!,'DAY TO ACHIEVEMENT '!$O$1)</f>
        <v>#REF!</v>
      </c>
    </row>
    <row r="12" spans="1:16" x14ac:dyDescent="0.25">
      <c r="A12" s="5" t="s">
        <v>62</v>
      </c>
      <c r="B12" s="6">
        <f>SUMIFS('MONTHLY DATA'!F:F,'MONTHLY DATA'!C:C,'DAY TO ACHIEVEMENT '!A12,'MONTHLY DATA'!A:A,'DAY TO ACHIEVEMENT '!$B$2)</f>
        <v>0</v>
      </c>
      <c r="C12" s="6">
        <f>SUMIFS('MONTHLY DATA'!F:F,'MONTHLY DATA'!C:C,'DAY TO ACHIEVEMENT '!A12,'MONTHLY DATA'!A:A,'DAY TO ACHIEVEMENT '!$C$2)</f>
        <v>0</v>
      </c>
      <c r="D12" s="6">
        <f>SUMIFS('MONTHLY DATA'!F:F,'MONTHLY DATA'!C:C,'DAY TO ACHIEVEMENT '!A12,'MONTHLY DATA'!A:A,'DAY TO ACHIEVEMENT '!$D$2)</f>
        <v>0</v>
      </c>
      <c r="E12" s="11">
        <f>SUMIFS('MONTHLY DATA'!F:F,'MONTHLY DATA'!C:C,'DAY TO ACHIEVEMENT '!A12,'MONTHLY DATA'!A:A,'DAY TO ACHIEVEMENT '!$E$2)</f>
        <v>0</v>
      </c>
      <c r="F12" s="11">
        <f>SUMIFS('MONTHLY DATA'!F:F,'MONTHLY DATA'!C:C,'DAY TO ACHIEVEMENT '!A12,'MONTHLY DATA'!A:A,'DAY TO ACHIEVEMENT '!$F$2)</f>
        <v>0</v>
      </c>
      <c r="G12" s="11">
        <f>SUMIFS('MONTHLY DATA'!F:F,'MONTHLY DATA'!C:C,'DAY TO ACHIEVEMENT '!A12,'MONTHLY DATA'!A:A,'DAY TO ACHIEVEMENT '!$G$2)</f>
        <v>0</v>
      </c>
      <c r="H12" s="11">
        <f>SUMIFS('MONTHLY DATA'!F:F,'MONTHLY DATA'!C:C,'DAY TO ACHIEVEMENT '!A12,'MONTHLY DATA'!A:A,'DAY TO ACHIEVEMENT '!$H$2)</f>
        <v>0</v>
      </c>
      <c r="I12" s="6">
        <f t="shared" si="0"/>
        <v>0</v>
      </c>
      <c r="J12" s="26">
        <f>COUNTIFS('MONTHLY DATA'!C:C,'DAY TO ACHIEVEMENT '!A12,'MONTHLY DATA'!A:A,"&gt;="&amp;$B$2,'MONTHLY DATA'!A:A,"&lt;="&amp;'DAY TO ACHIEVEMENT '!$H$2)</f>
        <v>0</v>
      </c>
      <c r="K12" s="6" t="e">
        <f>'DAILY SALES '!#REF!*COUNTA('DAY TO ACHIEVEMENT '!B11:H11)</f>
        <v>#REF!</v>
      </c>
      <c r="L12" s="33" t="e">
        <f t="shared" si="1"/>
        <v>#REF!</v>
      </c>
      <c r="M12" s="38" t="e">
        <f>SUMIFS(#REF!,#REF!,'DAY TO ACHIEVEMENT '!A12,#REF!,"&gt;="&amp;$B$2,#REF!,"&lt;="&amp;'DAY TO ACHIEVEMENT '!$H$2)</f>
        <v>#REF!</v>
      </c>
      <c r="N12" s="36">
        <f t="shared" si="2"/>
        <v>0</v>
      </c>
      <c r="O12" s="38" t="e">
        <f>COUNTIFS('VALUATIONS '!E:E,'DAY TO ACHIEVEMENT '!A12,'VALUATIONS '!#REF!,'DAY TO ACHIEVEMENT '!$O$1)</f>
        <v>#REF!</v>
      </c>
      <c r="P12" s="14" t="e">
        <f>SUMIFS('VALUATIONS '!I:I,'VALUATIONS '!E:E,'DAY TO ACHIEVEMENT '!A12,'VALUATIONS '!#REF!,'DAY TO ACHIEVEMENT '!$O$1)</f>
        <v>#REF!</v>
      </c>
    </row>
    <row r="13" spans="1:16" x14ac:dyDescent="0.25">
      <c r="A13" s="5" t="s">
        <v>32</v>
      </c>
      <c r="B13" s="6">
        <f>SUMIFS('MONTHLY DATA'!F:F,'MONTHLY DATA'!C:C,'DAY TO ACHIEVEMENT '!A13,'MONTHLY DATA'!A:A,'DAY TO ACHIEVEMENT '!$B$2)</f>
        <v>0</v>
      </c>
      <c r="C13" s="6">
        <f>SUMIFS('MONTHLY DATA'!F:F,'MONTHLY DATA'!C:C,'DAY TO ACHIEVEMENT '!A13,'MONTHLY DATA'!A:A,'DAY TO ACHIEVEMENT '!$C$2)</f>
        <v>0</v>
      </c>
      <c r="D13" s="6">
        <f>SUMIFS('MONTHLY DATA'!F:F,'MONTHLY DATA'!C:C,'DAY TO ACHIEVEMENT '!A13,'MONTHLY DATA'!A:A,'DAY TO ACHIEVEMENT '!$D$2)</f>
        <v>0</v>
      </c>
      <c r="E13" s="11">
        <f>SUMIFS('MONTHLY DATA'!F:F,'MONTHLY DATA'!C:C,'DAY TO ACHIEVEMENT '!A13,'MONTHLY DATA'!A:A,'DAY TO ACHIEVEMENT '!$E$2)</f>
        <v>0</v>
      </c>
      <c r="F13" s="11">
        <f>SUMIFS('MONTHLY DATA'!F:F,'MONTHLY DATA'!C:C,'DAY TO ACHIEVEMENT '!A13,'MONTHLY DATA'!A:A,'DAY TO ACHIEVEMENT '!$F$2)</f>
        <v>0</v>
      </c>
      <c r="G13" s="11">
        <f>SUMIFS('MONTHLY DATA'!F:F,'MONTHLY DATA'!C:C,'DAY TO ACHIEVEMENT '!A13,'MONTHLY DATA'!A:A,'DAY TO ACHIEVEMENT '!$G$2)</f>
        <v>0</v>
      </c>
      <c r="H13" s="11">
        <f>SUMIFS('MONTHLY DATA'!F:F,'MONTHLY DATA'!C:C,'DAY TO ACHIEVEMENT '!A13,'MONTHLY DATA'!A:A,'DAY TO ACHIEVEMENT '!$H$2)</f>
        <v>0</v>
      </c>
      <c r="I13" s="6">
        <f t="shared" si="0"/>
        <v>0</v>
      </c>
      <c r="J13" s="26">
        <f>COUNTIFS('MONTHLY DATA'!C:C,'DAY TO ACHIEVEMENT '!A13,'MONTHLY DATA'!A:A,"&gt;="&amp;$B$2,'MONTHLY DATA'!A:A,"&lt;="&amp;'DAY TO ACHIEVEMENT '!$H$2)</f>
        <v>0</v>
      </c>
      <c r="K13" s="6" t="e">
        <f>'DAILY SALES '!#REF!*COUNTA('DAY TO ACHIEVEMENT '!B12:H12)</f>
        <v>#REF!</v>
      </c>
      <c r="L13" s="33" t="e">
        <f t="shared" si="1"/>
        <v>#REF!</v>
      </c>
      <c r="M13" s="38" t="e">
        <f>SUMIFS(#REF!,#REF!,'DAY TO ACHIEVEMENT '!A13,#REF!,"&gt;="&amp;$B$2,#REF!,"&lt;="&amp;'DAY TO ACHIEVEMENT '!$H$2)</f>
        <v>#REF!</v>
      </c>
      <c r="N13" s="36">
        <f t="shared" si="2"/>
        <v>0</v>
      </c>
      <c r="O13" s="38" t="e">
        <f>COUNTIFS('VALUATIONS '!E:E,'DAY TO ACHIEVEMENT '!A13,'VALUATIONS '!#REF!,'DAY TO ACHIEVEMENT '!$O$1)</f>
        <v>#REF!</v>
      </c>
      <c r="P13" s="14" t="e">
        <f>SUMIFS('VALUATIONS '!I:I,'VALUATIONS '!E:E,'DAY TO ACHIEVEMENT '!A13,'VALUATIONS '!#REF!,'DAY TO ACHIEVEMENT '!$O$1)</f>
        <v>#REF!</v>
      </c>
    </row>
    <row r="14" spans="1:16" x14ac:dyDescent="0.25">
      <c r="A14" s="5" t="s">
        <v>60</v>
      </c>
      <c r="B14" s="6">
        <f>SUMIFS('MONTHLY DATA'!F:F,'MONTHLY DATA'!C:C,'DAY TO ACHIEVEMENT '!A14,'MONTHLY DATA'!A:A,'DAY TO ACHIEVEMENT '!$B$2)</f>
        <v>0</v>
      </c>
      <c r="C14" s="6">
        <f>SUMIFS('MONTHLY DATA'!F:F,'MONTHLY DATA'!C:C,'DAY TO ACHIEVEMENT '!A14,'MONTHLY DATA'!A:A,'DAY TO ACHIEVEMENT '!$C$2)</f>
        <v>0</v>
      </c>
      <c r="D14" s="6">
        <f>SUMIFS('MONTHLY DATA'!F:F,'MONTHLY DATA'!C:C,'DAY TO ACHIEVEMENT '!A14,'MONTHLY DATA'!A:A,'DAY TO ACHIEVEMENT '!$D$2)</f>
        <v>0</v>
      </c>
      <c r="E14" s="11">
        <f>SUMIFS('MONTHLY DATA'!F:F,'MONTHLY DATA'!C:C,'DAY TO ACHIEVEMENT '!A14,'MONTHLY DATA'!A:A,'DAY TO ACHIEVEMENT '!$E$2)</f>
        <v>0</v>
      </c>
      <c r="F14" s="11">
        <f>SUMIFS('MONTHLY DATA'!F:F,'MONTHLY DATA'!C:C,'DAY TO ACHIEVEMENT '!A14,'MONTHLY DATA'!A:A,'DAY TO ACHIEVEMENT '!$F$2)</f>
        <v>0</v>
      </c>
      <c r="G14" s="11">
        <f>SUMIFS('MONTHLY DATA'!F:F,'MONTHLY DATA'!C:C,'DAY TO ACHIEVEMENT '!A14,'MONTHLY DATA'!A:A,'DAY TO ACHIEVEMENT '!$G$2)</f>
        <v>0</v>
      </c>
      <c r="H14" s="11">
        <f>SUMIFS('MONTHLY DATA'!F:F,'MONTHLY DATA'!C:C,'DAY TO ACHIEVEMENT '!A14,'MONTHLY DATA'!A:A,'DAY TO ACHIEVEMENT '!$H$2)</f>
        <v>0</v>
      </c>
      <c r="I14" s="6">
        <f t="shared" si="0"/>
        <v>0</v>
      </c>
      <c r="J14" s="26">
        <f>COUNTIFS('MONTHLY DATA'!C:C,'DAY TO ACHIEVEMENT '!A14,'MONTHLY DATA'!A:A,"&gt;="&amp;$B$2,'MONTHLY DATA'!A:A,"&lt;="&amp;'DAY TO ACHIEVEMENT '!$H$2)</f>
        <v>0</v>
      </c>
      <c r="K14" s="6" t="e">
        <f>'DAILY SALES '!#REF!*COUNTA('DAY TO ACHIEVEMENT '!B13:H13)</f>
        <v>#REF!</v>
      </c>
      <c r="L14" s="33" t="e">
        <f t="shared" si="1"/>
        <v>#REF!</v>
      </c>
      <c r="M14" s="38" t="e">
        <f>SUMIFS(#REF!,#REF!,'DAY TO ACHIEVEMENT '!A14,#REF!,"&gt;="&amp;$B$2,#REF!,"&lt;="&amp;'DAY TO ACHIEVEMENT '!$H$2)</f>
        <v>#REF!</v>
      </c>
      <c r="N14" s="36">
        <f t="shared" si="2"/>
        <v>0</v>
      </c>
      <c r="O14" s="38" t="e">
        <f>COUNTIFS('VALUATIONS '!E:E,'DAY TO ACHIEVEMENT '!A14,'VALUATIONS '!#REF!,'DAY TO ACHIEVEMENT '!$O$1)</f>
        <v>#REF!</v>
      </c>
      <c r="P14" s="14" t="e">
        <f>SUMIFS('VALUATIONS '!I:I,'VALUATIONS '!E:E,'DAY TO ACHIEVEMENT '!A14,'VALUATIONS '!#REF!,'DAY TO ACHIEVEMENT '!$O$1)</f>
        <v>#REF!</v>
      </c>
    </row>
    <row r="15" spans="1:16" x14ac:dyDescent="0.25">
      <c r="A15" s="5" t="s">
        <v>72</v>
      </c>
      <c r="B15" s="6">
        <f>SUMIFS('MONTHLY DATA'!F:F,'MONTHLY DATA'!C:C,'DAY TO ACHIEVEMENT '!A15,'MONTHLY DATA'!A:A,'DAY TO ACHIEVEMENT '!$B$2)</f>
        <v>0</v>
      </c>
      <c r="C15" s="6">
        <f>SUMIFS('MONTHLY DATA'!F:F,'MONTHLY DATA'!C:C,'DAY TO ACHIEVEMENT '!A15,'MONTHLY DATA'!A:A,'DAY TO ACHIEVEMENT '!$C$2)</f>
        <v>0</v>
      </c>
      <c r="D15" s="6">
        <f>SUMIFS('MONTHLY DATA'!F:F,'MONTHLY DATA'!C:C,'DAY TO ACHIEVEMENT '!A15,'MONTHLY DATA'!A:A,'DAY TO ACHIEVEMENT '!$D$2)</f>
        <v>0</v>
      </c>
      <c r="E15" s="11">
        <f>SUMIFS('MONTHLY DATA'!F:F,'MONTHLY DATA'!C:C,'DAY TO ACHIEVEMENT '!A15,'MONTHLY DATA'!A:A,'DAY TO ACHIEVEMENT '!$E$2)</f>
        <v>0</v>
      </c>
      <c r="F15" s="11">
        <f>SUMIFS('MONTHLY DATA'!F:F,'MONTHLY DATA'!C:C,'DAY TO ACHIEVEMENT '!A15,'MONTHLY DATA'!A:A,'DAY TO ACHIEVEMENT '!$F$2)</f>
        <v>0</v>
      </c>
      <c r="G15" s="11">
        <f>SUMIFS('MONTHLY DATA'!F:F,'MONTHLY DATA'!C:C,'DAY TO ACHIEVEMENT '!A15,'MONTHLY DATA'!A:A,'DAY TO ACHIEVEMENT '!$G$2)</f>
        <v>0</v>
      </c>
      <c r="H15" s="11">
        <f>SUMIFS('MONTHLY DATA'!F:F,'MONTHLY DATA'!C:C,'DAY TO ACHIEVEMENT '!A15,'MONTHLY DATA'!A:A,'DAY TO ACHIEVEMENT '!$H$2)</f>
        <v>0</v>
      </c>
      <c r="I15" s="6">
        <f t="shared" si="0"/>
        <v>0</v>
      </c>
      <c r="J15" s="26">
        <f>COUNTIFS('MONTHLY DATA'!C:C,'DAY TO ACHIEVEMENT '!A15,'MONTHLY DATA'!A:A,"&gt;="&amp;$B$2,'MONTHLY DATA'!A:A,"&lt;="&amp;'DAY TO ACHIEVEMENT '!$H$2)</f>
        <v>0</v>
      </c>
      <c r="K15" s="6" t="e">
        <f>'DAILY SALES '!#REF!*COUNTA('DAY TO ACHIEVEMENT '!B14:H14)</f>
        <v>#REF!</v>
      </c>
      <c r="L15" s="33" t="e">
        <f t="shared" si="1"/>
        <v>#REF!</v>
      </c>
      <c r="M15" s="38" t="e">
        <f>SUMIFS(#REF!,#REF!,'DAY TO ACHIEVEMENT '!A15,#REF!,"&gt;="&amp;$B$2,#REF!,"&lt;="&amp;'DAY TO ACHIEVEMENT '!$H$2)</f>
        <v>#REF!</v>
      </c>
      <c r="N15" s="36">
        <f t="shared" si="2"/>
        <v>0</v>
      </c>
      <c r="O15" s="38" t="e">
        <f>COUNTIFS('VALUATIONS '!E:E,'DAY TO ACHIEVEMENT '!A15,'VALUATIONS '!#REF!,'DAY TO ACHIEVEMENT '!$O$1)</f>
        <v>#REF!</v>
      </c>
      <c r="P15" s="14" t="e">
        <f>SUMIFS('VALUATIONS '!I:I,'VALUATIONS '!E:E,'DAY TO ACHIEVEMENT '!A15,'VALUATIONS '!#REF!,'DAY TO ACHIEVEMENT '!$O$1)</f>
        <v>#REF!</v>
      </c>
    </row>
    <row r="16" spans="1:16" x14ac:dyDescent="0.25">
      <c r="A16" s="5" t="s">
        <v>31</v>
      </c>
      <c r="B16" s="6">
        <f>SUMIFS('MONTHLY DATA'!F:F,'MONTHLY DATA'!C:C,'DAY TO ACHIEVEMENT '!A16,'MONTHLY DATA'!A:A,'DAY TO ACHIEVEMENT '!$B$2)</f>
        <v>0</v>
      </c>
      <c r="C16" s="6">
        <f>SUMIFS('MONTHLY DATA'!F:F,'MONTHLY DATA'!C:C,'DAY TO ACHIEVEMENT '!A16,'MONTHLY DATA'!A:A,'DAY TO ACHIEVEMENT '!$C$2)</f>
        <v>0</v>
      </c>
      <c r="D16" s="6">
        <f>SUMIFS('MONTHLY DATA'!F:F,'MONTHLY DATA'!C:C,'DAY TO ACHIEVEMENT '!A16,'MONTHLY DATA'!A:A,'DAY TO ACHIEVEMENT '!$D$2)</f>
        <v>0</v>
      </c>
      <c r="E16" s="11">
        <f>SUMIFS('MONTHLY DATA'!F:F,'MONTHLY DATA'!C:C,'DAY TO ACHIEVEMENT '!A16,'MONTHLY DATA'!A:A,'DAY TO ACHIEVEMENT '!$E$2)</f>
        <v>0</v>
      </c>
      <c r="F16" s="11">
        <f>SUMIFS('MONTHLY DATA'!F:F,'MONTHLY DATA'!C:C,'DAY TO ACHIEVEMENT '!A16,'MONTHLY DATA'!A:A,'DAY TO ACHIEVEMENT '!$F$2)</f>
        <v>0</v>
      </c>
      <c r="G16" s="11">
        <f>SUMIFS('MONTHLY DATA'!F:F,'MONTHLY DATA'!C:C,'DAY TO ACHIEVEMENT '!A16,'MONTHLY DATA'!A:A,'DAY TO ACHIEVEMENT '!$G$2)</f>
        <v>0</v>
      </c>
      <c r="H16" s="11">
        <f>SUMIFS('MONTHLY DATA'!F:F,'MONTHLY DATA'!C:C,'DAY TO ACHIEVEMENT '!A16,'MONTHLY DATA'!A:A,'DAY TO ACHIEVEMENT '!$H$2)</f>
        <v>0</v>
      </c>
      <c r="I16" s="6">
        <f t="shared" si="0"/>
        <v>0</v>
      </c>
      <c r="J16" s="26">
        <f>COUNTIFS('MONTHLY DATA'!C:C,'DAY TO ACHIEVEMENT '!A16,'MONTHLY DATA'!A:A,"&gt;="&amp;$B$2,'MONTHLY DATA'!A:A,"&lt;="&amp;'DAY TO ACHIEVEMENT '!$H$2)</f>
        <v>0</v>
      </c>
      <c r="K16" s="6" t="e">
        <f>'DAILY SALES '!#REF!*COUNTA('DAY TO ACHIEVEMENT '!B15:H15)</f>
        <v>#REF!</v>
      </c>
      <c r="L16" s="33" t="e">
        <f t="shared" si="1"/>
        <v>#REF!</v>
      </c>
      <c r="M16" s="38" t="e">
        <f>SUMIFS(#REF!,#REF!,'DAY TO ACHIEVEMENT '!A16,#REF!,"&gt;="&amp;$B$2,#REF!,"&lt;="&amp;'DAY TO ACHIEVEMENT '!$H$2)</f>
        <v>#REF!</v>
      </c>
      <c r="N16" s="36">
        <f t="shared" si="2"/>
        <v>0</v>
      </c>
      <c r="O16" s="38" t="e">
        <f>COUNTIFS('VALUATIONS '!E:E,'DAY TO ACHIEVEMENT '!A16,'VALUATIONS '!#REF!,'DAY TO ACHIEVEMENT '!$O$1)</f>
        <v>#REF!</v>
      </c>
      <c r="P16" s="14" t="e">
        <f>SUMIFS('VALUATIONS '!I:I,'VALUATIONS '!E:E,'DAY TO ACHIEVEMENT '!A16,'VALUATIONS '!#REF!,'DAY TO ACHIEVEMENT '!$O$1)</f>
        <v>#REF!</v>
      </c>
    </row>
    <row r="17" spans="1:16" x14ac:dyDescent="0.25">
      <c r="A17" s="5" t="s">
        <v>8</v>
      </c>
      <c r="B17" s="6">
        <f>SUMIFS('MONTHLY DATA'!F:F,'MONTHLY DATA'!C:C,'DAY TO ACHIEVEMENT '!A17,'MONTHLY DATA'!A:A,'DAY TO ACHIEVEMENT '!$B$2)</f>
        <v>0</v>
      </c>
      <c r="C17" s="6">
        <f>SUMIFS('MONTHLY DATA'!F:F,'MONTHLY DATA'!C:C,'DAY TO ACHIEVEMENT '!A17,'MONTHLY DATA'!A:A,'DAY TO ACHIEVEMENT '!$C$2)</f>
        <v>0</v>
      </c>
      <c r="D17" s="6">
        <f>SUMIFS('MONTHLY DATA'!F:F,'MONTHLY DATA'!C:C,'DAY TO ACHIEVEMENT '!A17,'MONTHLY DATA'!A:A,'DAY TO ACHIEVEMENT '!$D$2)</f>
        <v>0</v>
      </c>
      <c r="E17" s="11">
        <f>SUMIFS('MONTHLY DATA'!F:F,'MONTHLY DATA'!C:C,'DAY TO ACHIEVEMENT '!A17,'MONTHLY DATA'!A:A,'DAY TO ACHIEVEMENT '!$E$2)</f>
        <v>0</v>
      </c>
      <c r="F17" s="11">
        <f>SUMIFS('MONTHLY DATA'!F:F,'MONTHLY DATA'!C:C,'DAY TO ACHIEVEMENT '!A17,'MONTHLY DATA'!A:A,'DAY TO ACHIEVEMENT '!$F$2)</f>
        <v>0</v>
      </c>
      <c r="G17" s="11">
        <f>SUMIFS('MONTHLY DATA'!F:F,'MONTHLY DATA'!C:C,'DAY TO ACHIEVEMENT '!A17,'MONTHLY DATA'!A:A,'DAY TO ACHIEVEMENT '!$G$2)</f>
        <v>0</v>
      </c>
      <c r="H17" s="11">
        <f>SUMIFS('MONTHLY DATA'!F:F,'MONTHLY DATA'!C:C,'DAY TO ACHIEVEMENT '!A17,'MONTHLY DATA'!A:A,'DAY TO ACHIEVEMENT '!$H$2)</f>
        <v>0</v>
      </c>
      <c r="I17" s="6">
        <f t="shared" si="0"/>
        <v>0</v>
      </c>
      <c r="J17" s="26">
        <f>COUNTIFS('MONTHLY DATA'!C:C,'DAY TO ACHIEVEMENT '!A17,'MONTHLY DATA'!A:A,"&gt;="&amp;$B$2,'MONTHLY DATA'!A:A,"&lt;="&amp;'DAY TO ACHIEVEMENT '!$H$2)</f>
        <v>0</v>
      </c>
      <c r="K17" s="6" t="e">
        <f>'DAILY SALES '!#REF!*COUNTA('DAY TO ACHIEVEMENT '!B16:H16)</f>
        <v>#REF!</v>
      </c>
      <c r="L17" s="33" t="e">
        <f t="shared" si="1"/>
        <v>#REF!</v>
      </c>
      <c r="M17" s="38" t="e">
        <f>SUMIFS(#REF!,#REF!,'DAY TO ACHIEVEMENT '!A17,#REF!,"&gt;="&amp;$B$2,#REF!,"&lt;="&amp;'DAY TO ACHIEVEMENT '!$H$2)</f>
        <v>#REF!</v>
      </c>
      <c r="N17" s="36">
        <f t="shared" si="2"/>
        <v>0</v>
      </c>
      <c r="O17" s="38" t="e">
        <f>COUNTIFS('VALUATIONS '!E:E,'DAY TO ACHIEVEMENT '!A17,'VALUATIONS '!#REF!,'DAY TO ACHIEVEMENT '!$O$1)</f>
        <v>#REF!</v>
      </c>
      <c r="P17" s="14" t="e">
        <f>SUMIFS('VALUATIONS '!I:I,'VALUATIONS '!E:E,'DAY TO ACHIEVEMENT '!A17,'VALUATIONS '!#REF!,'DAY TO ACHIEVEMENT '!$O$1)</f>
        <v>#REF!</v>
      </c>
    </row>
    <row r="18" spans="1:16" x14ac:dyDescent="0.25">
      <c r="A18" s="5" t="s">
        <v>67</v>
      </c>
      <c r="B18" s="6">
        <f>SUMIFS('MONTHLY DATA'!F:F,'MONTHLY DATA'!C:C,'DAY TO ACHIEVEMENT '!A18,'MONTHLY DATA'!A:A,'DAY TO ACHIEVEMENT '!$B$2)</f>
        <v>0</v>
      </c>
      <c r="C18" s="6">
        <f>SUMIFS('MONTHLY DATA'!F:F,'MONTHLY DATA'!C:C,'DAY TO ACHIEVEMENT '!A18,'MONTHLY DATA'!A:A,'DAY TO ACHIEVEMENT '!$C$2)</f>
        <v>0</v>
      </c>
      <c r="D18" s="6">
        <f>SUMIFS('MONTHLY DATA'!F:F,'MONTHLY DATA'!C:C,'DAY TO ACHIEVEMENT '!A18,'MONTHLY DATA'!A:A,'DAY TO ACHIEVEMENT '!$D$2)</f>
        <v>0</v>
      </c>
      <c r="E18" s="11">
        <f>SUMIFS('MONTHLY DATA'!F:F,'MONTHLY DATA'!C:C,'DAY TO ACHIEVEMENT '!A18,'MONTHLY DATA'!A:A,'DAY TO ACHIEVEMENT '!$E$2)</f>
        <v>0</v>
      </c>
      <c r="F18" s="11">
        <f>SUMIFS('MONTHLY DATA'!F:F,'MONTHLY DATA'!C:C,'DAY TO ACHIEVEMENT '!A18,'MONTHLY DATA'!A:A,'DAY TO ACHIEVEMENT '!$F$2)</f>
        <v>0</v>
      </c>
      <c r="G18" s="11">
        <f>SUMIFS('MONTHLY DATA'!F:F,'MONTHLY DATA'!C:C,'DAY TO ACHIEVEMENT '!A18,'MONTHLY DATA'!A:A,'DAY TO ACHIEVEMENT '!$G$2)</f>
        <v>0</v>
      </c>
      <c r="H18" s="11">
        <f>SUMIFS('MONTHLY DATA'!F:F,'MONTHLY DATA'!C:C,'DAY TO ACHIEVEMENT '!A18,'MONTHLY DATA'!A:A,'DAY TO ACHIEVEMENT '!$H$2)</f>
        <v>0</v>
      </c>
      <c r="I18" s="6">
        <f t="shared" si="0"/>
        <v>0</v>
      </c>
      <c r="J18" s="26">
        <f>COUNTIFS('MONTHLY DATA'!C:C,'DAY TO ACHIEVEMENT '!A18,'MONTHLY DATA'!A:A,"&gt;="&amp;$B$2,'MONTHLY DATA'!A:A,"&lt;="&amp;'DAY TO ACHIEVEMENT '!$H$2)</f>
        <v>0</v>
      </c>
      <c r="K18" s="6" t="e">
        <f>'DAILY SALES '!#REF!*COUNTA('DAY TO ACHIEVEMENT '!B17:H17)</f>
        <v>#REF!</v>
      </c>
      <c r="L18" s="33" t="e">
        <f t="shared" si="1"/>
        <v>#REF!</v>
      </c>
      <c r="M18" s="38" t="e">
        <f>SUMIFS(#REF!,#REF!,'DAY TO ACHIEVEMENT '!A18,#REF!,"&gt;="&amp;$B$2,#REF!,"&lt;="&amp;'DAY TO ACHIEVEMENT '!$H$2)</f>
        <v>#REF!</v>
      </c>
      <c r="N18" s="36">
        <f t="shared" si="2"/>
        <v>0</v>
      </c>
      <c r="O18" s="38" t="e">
        <f>COUNTIFS('VALUATIONS '!E:E,'DAY TO ACHIEVEMENT '!A18,'VALUATIONS '!#REF!,'DAY TO ACHIEVEMENT '!$O$1)</f>
        <v>#REF!</v>
      </c>
      <c r="P18" s="14" t="e">
        <f>SUMIFS('VALUATIONS '!I:I,'VALUATIONS '!E:E,'DAY TO ACHIEVEMENT '!A18,'VALUATIONS '!#REF!,'DAY TO ACHIEVEMENT '!$O$1)</f>
        <v>#REF!</v>
      </c>
    </row>
    <row r="19" spans="1:16" x14ac:dyDescent="0.25">
      <c r="A19" s="5" t="s">
        <v>125</v>
      </c>
      <c r="B19" s="6">
        <f>SUMIFS('MONTHLY DATA'!F:F,'MONTHLY DATA'!C:C,'DAY TO ACHIEVEMENT '!A19,'MONTHLY DATA'!A:A,'DAY TO ACHIEVEMENT '!$B$2)</f>
        <v>0</v>
      </c>
      <c r="C19" s="6">
        <f>SUMIFS('MONTHLY DATA'!F:F,'MONTHLY DATA'!C:C,'DAY TO ACHIEVEMENT '!A19,'MONTHLY DATA'!A:A,'DAY TO ACHIEVEMENT '!$C$2)</f>
        <v>0</v>
      </c>
      <c r="D19" s="6">
        <f>SUMIFS('MONTHLY DATA'!F:F,'MONTHLY DATA'!C:C,'DAY TO ACHIEVEMENT '!A19,'MONTHLY DATA'!A:A,'DAY TO ACHIEVEMENT '!$D$2)</f>
        <v>0</v>
      </c>
      <c r="E19" s="11">
        <f>SUMIFS('MONTHLY DATA'!F:F,'MONTHLY DATA'!C:C,'DAY TO ACHIEVEMENT '!A19,'MONTHLY DATA'!A:A,'DAY TO ACHIEVEMENT '!$E$2)</f>
        <v>0</v>
      </c>
      <c r="F19" s="11">
        <f>SUMIFS('MONTHLY DATA'!F:F,'MONTHLY DATA'!C:C,'DAY TO ACHIEVEMENT '!A19,'MONTHLY DATA'!A:A,'DAY TO ACHIEVEMENT '!$F$2)</f>
        <v>0</v>
      </c>
      <c r="G19" s="11">
        <f>SUMIFS('MONTHLY DATA'!F:F,'MONTHLY DATA'!C:C,'DAY TO ACHIEVEMENT '!A19,'MONTHLY DATA'!A:A,'DAY TO ACHIEVEMENT '!$G$2)</f>
        <v>0</v>
      </c>
      <c r="H19" s="11">
        <f>SUMIFS('MONTHLY DATA'!F:F,'MONTHLY DATA'!C:C,'DAY TO ACHIEVEMENT '!A19,'MONTHLY DATA'!A:A,'DAY TO ACHIEVEMENT '!$H$2)</f>
        <v>0</v>
      </c>
      <c r="I19" s="6">
        <f t="shared" si="0"/>
        <v>0</v>
      </c>
      <c r="J19" s="26">
        <f>COUNTIFS('MONTHLY DATA'!C:C,'DAY TO ACHIEVEMENT '!A19,'MONTHLY DATA'!A:A,"&gt;="&amp;$B$2,'MONTHLY DATA'!A:A,"&lt;="&amp;'DAY TO ACHIEVEMENT '!$H$2)</f>
        <v>0</v>
      </c>
      <c r="K19" s="6" t="e">
        <f>'DAILY SALES '!#REF!*COUNTA('DAY TO ACHIEVEMENT '!B18:H18)</f>
        <v>#REF!</v>
      </c>
      <c r="L19" s="33" t="e">
        <f t="shared" si="1"/>
        <v>#REF!</v>
      </c>
      <c r="M19" s="38" t="e">
        <f>SUMIFS(#REF!,#REF!,'DAY TO ACHIEVEMENT '!A19,#REF!,"&gt;="&amp;$B$2,#REF!,"&lt;="&amp;'DAY TO ACHIEVEMENT '!$H$2)</f>
        <v>#REF!</v>
      </c>
      <c r="N19" s="36">
        <f t="shared" si="2"/>
        <v>0</v>
      </c>
      <c r="O19" s="38" t="e">
        <f>COUNTIFS('VALUATIONS '!E:E,'DAY TO ACHIEVEMENT '!A19,'VALUATIONS '!#REF!,'DAY TO ACHIEVEMENT '!$O$1)</f>
        <v>#REF!</v>
      </c>
      <c r="P19" s="14" t="e">
        <f>SUMIFS('VALUATIONS '!I:I,'VALUATIONS '!E:E,'DAY TO ACHIEVEMENT '!A19,'VALUATIONS '!#REF!,'DAY TO ACHIEVEMENT '!$O$1)</f>
        <v>#REF!</v>
      </c>
    </row>
    <row r="20" spans="1:16" x14ac:dyDescent="0.25">
      <c r="A20" s="5" t="s">
        <v>64</v>
      </c>
      <c r="B20" s="6">
        <f>SUMIFS('MONTHLY DATA'!F:F,'MONTHLY DATA'!C:C,'DAY TO ACHIEVEMENT '!A20,'MONTHLY DATA'!A:A,'DAY TO ACHIEVEMENT '!$B$2)</f>
        <v>0</v>
      </c>
      <c r="C20" s="6">
        <f>SUMIFS('MONTHLY DATA'!F:F,'MONTHLY DATA'!C:C,'DAY TO ACHIEVEMENT '!A20,'MONTHLY DATA'!A:A,'DAY TO ACHIEVEMENT '!$C$2)</f>
        <v>0</v>
      </c>
      <c r="D20" s="6">
        <f>SUMIFS('MONTHLY DATA'!F:F,'MONTHLY DATA'!C:C,'DAY TO ACHIEVEMENT '!A20,'MONTHLY DATA'!A:A,'DAY TO ACHIEVEMENT '!$D$2)</f>
        <v>0</v>
      </c>
      <c r="E20" s="11">
        <f>SUMIFS('MONTHLY DATA'!F:F,'MONTHLY DATA'!C:C,'DAY TO ACHIEVEMENT '!A20,'MONTHLY DATA'!A:A,'DAY TO ACHIEVEMENT '!$E$2)</f>
        <v>0</v>
      </c>
      <c r="F20" s="11">
        <f>SUMIFS('MONTHLY DATA'!F:F,'MONTHLY DATA'!C:C,'DAY TO ACHIEVEMENT '!A20,'MONTHLY DATA'!A:A,'DAY TO ACHIEVEMENT '!$F$2)</f>
        <v>0</v>
      </c>
      <c r="G20" s="11">
        <f>SUMIFS('MONTHLY DATA'!F:F,'MONTHLY DATA'!C:C,'DAY TO ACHIEVEMENT '!A20,'MONTHLY DATA'!A:A,'DAY TO ACHIEVEMENT '!$G$2)</f>
        <v>0</v>
      </c>
      <c r="H20" s="11">
        <f>SUMIFS('MONTHLY DATA'!F:F,'MONTHLY DATA'!C:C,'DAY TO ACHIEVEMENT '!A20,'MONTHLY DATA'!A:A,'DAY TO ACHIEVEMENT '!$H$2)</f>
        <v>0</v>
      </c>
      <c r="I20" s="6">
        <f t="shared" si="0"/>
        <v>0</v>
      </c>
      <c r="J20" s="26">
        <f>COUNTIFS('MONTHLY DATA'!C:C,'DAY TO ACHIEVEMENT '!A20,'MONTHLY DATA'!A:A,"&gt;="&amp;$B$2,'MONTHLY DATA'!A:A,"&lt;="&amp;'DAY TO ACHIEVEMENT '!$H$2)</f>
        <v>0</v>
      </c>
      <c r="K20" s="6" t="e">
        <f>'DAILY SALES '!#REF!*COUNTA('DAY TO ACHIEVEMENT '!B19:H19)</f>
        <v>#REF!</v>
      </c>
      <c r="L20" s="33" t="e">
        <f t="shared" si="1"/>
        <v>#REF!</v>
      </c>
      <c r="M20" s="38" t="e">
        <f>SUMIFS(#REF!,#REF!,'DAY TO ACHIEVEMENT '!A20,#REF!,"&gt;="&amp;$B$2,#REF!,"&lt;="&amp;'DAY TO ACHIEVEMENT '!$H$2)</f>
        <v>#REF!</v>
      </c>
      <c r="N20" s="36">
        <f t="shared" si="2"/>
        <v>0</v>
      </c>
      <c r="O20" s="38" t="e">
        <f>COUNTIFS('VALUATIONS '!E:E,'DAY TO ACHIEVEMENT '!A20,'VALUATIONS '!#REF!,'DAY TO ACHIEVEMENT '!$O$1)</f>
        <v>#REF!</v>
      </c>
      <c r="P20" s="14" t="e">
        <f>SUMIFS('VALUATIONS '!I:I,'VALUATIONS '!E:E,'DAY TO ACHIEVEMENT '!A20,'VALUATIONS '!#REF!,'DAY TO ACHIEVEMENT '!$O$1)</f>
        <v>#REF!</v>
      </c>
    </row>
    <row r="21" spans="1:16" x14ac:dyDescent="0.25">
      <c r="A21" s="5" t="s">
        <v>66</v>
      </c>
      <c r="B21" s="6">
        <f>SUMIFS('MONTHLY DATA'!F:F,'MONTHLY DATA'!C:C,'DAY TO ACHIEVEMENT '!A21,'MONTHLY DATA'!A:A,'DAY TO ACHIEVEMENT '!$B$2)</f>
        <v>0</v>
      </c>
      <c r="C21" s="6">
        <f>SUMIFS('MONTHLY DATA'!F:F,'MONTHLY DATA'!C:C,'DAY TO ACHIEVEMENT '!A21,'MONTHLY DATA'!A:A,'DAY TO ACHIEVEMENT '!$C$2)</f>
        <v>0</v>
      </c>
      <c r="D21" s="6">
        <f>SUMIFS('MONTHLY DATA'!F:F,'MONTHLY DATA'!C:C,'DAY TO ACHIEVEMENT '!A21,'MONTHLY DATA'!A:A,'DAY TO ACHIEVEMENT '!$D$2)</f>
        <v>0</v>
      </c>
      <c r="E21" s="11">
        <f>SUMIFS('MONTHLY DATA'!F:F,'MONTHLY DATA'!C:C,'DAY TO ACHIEVEMENT '!A21,'MONTHLY DATA'!A:A,'DAY TO ACHIEVEMENT '!$E$2)</f>
        <v>0</v>
      </c>
      <c r="F21" s="11">
        <f>SUMIFS('MONTHLY DATA'!F:F,'MONTHLY DATA'!C:C,'DAY TO ACHIEVEMENT '!A21,'MONTHLY DATA'!A:A,'DAY TO ACHIEVEMENT '!$F$2)</f>
        <v>0</v>
      </c>
      <c r="G21" s="11">
        <f>SUMIFS('MONTHLY DATA'!F:F,'MONTHLY DATA'!C:C,'DAY TO ACHIEVEMENT '!A21,'MONTHLY DATA'!A:A,'DAY TO ACHIEVEMENT '!$G$2)</f>
        <v>0</v>
      </c>
      <c r="H21" s="11">
        <f>SUMIFS('MONTHLY DATA'!F:F,'MONTHLY DATA'!C:C,'DAY TO ACHIEVEMENT '!A21,'MONTHLY DATA'!A:A,'DAY TO ACHIEVEMENT '!$H$2)</f>
        <v>0</v>
      </c>
      <c r="I21" s="6">
        <f t="shared" si="0"/>
        <v>0</v>
      </c>
      <c r="J21" s="26">
        <f>COUNTIFS('MONTHLY DATA'!C:C,'DAY TO ACHIEVEMENT '!A21,'MONTHLY DATA'!A:A,"&gt;="&amp;$B$2,'MONTHLY DATA'!A:A,"&lt;="&amp;'DAY TO ACHIEVEMENT '!$H$2)</f>
        <v>0</v>
      </c>
      <c r="K21" s="6" t="e">
        <f>'DAILY SALES '!#REF!*COUNTA('DAY TO ACHIEVEMENT '!B20:H20)</f>
        <v>#REF!</v>
      </c>
      <c r="L21" s="33" t="e">
        <f t="shared" si="1"/>
        <v>#REF!</v>
      </c>
      <c r="M21" s="38" t="e">
        <f>SUMIFS(#REF!,#REF!,'DAY TO ACHIEVEMENT '!A21,#REF!,"&gt;="&amp;$B$2,#REF!,"&lt;="&amp;'DAY TO ACHIEVEMENT '!$H$2)</f>
        <v>#REF!</v>
      </c>
      <c r="N21" s="36">
        <f t="shared" si="2"/>
        <v>0</v>
      </c>
      <c r="O21" s="38" t="e">
        <f>COUNTIFS('VALUATIONS '!E:E,'DAY TO ACHIEVEMENT '!A21,'VALUATIONS '!#REF!,'DAY TO ACHIEVEMENT '!$O$1)</f>
        <v>#REF!</v>
      </c>
      <c r="P21" s="14" t="e">
        <f>SUMIFS('VALUATIONS '!I:I,'VALUATIONS '!E:E,'DAY TO ACHIEVEMENT '!A21,'VALUATIONS '!#REF!,'DAY TO ACHIEVEMENT '!$O$1)</f>
        <v>#REF!</v>
      </c>
    </row>
    <row r="22" spans="1:16" x14ac:dyDescent="0.25">
      <c r="A22" s="5" t="s">
        <v>20</v>
      </c>
      <c r="B22" s="6">
        <f>SUMIFS('MONTHLY DATA'!F:F,'MONTHLY DATA'!C:C,'DAY TO ACHIEVEMENT '!A22,'MONTHLY DATA'!A:A,'DAY TO ACHIEVEMENT '!$B$2)</f>
        <v>0</v>
      </c>
      <c r="C22" s="6">
        <f>SUMIFS('MONTHLY DATA'!F:F,'MONTHLY DATA'!C:C,'DAY TO ACHIEVEMENT '!A22,'MONTHLY DATA'!A:A,'DAY TO ACHIEVEMENT '!$C$2)</f>
        <v>0</v>
      </c>
      <c r="D22" s="6">
        <f>SUMIFS('MONTHLY DATA'!F:F,'MONTHLY DATA'!C:C,'DAY TO ACHIEVEMENT '!A22,'MONTHLY DATA'!A:A,'DAY TO ACHIEVEMENT '!$D$2)</f>
        <v>0</v>
      </c>
      <c r="E22" s="11">
        <f>SUMIFS('MONTHLY DATA'!F:F,'MONTHLY DATA'!C:C,'DAY TO ACHIEVEMENT '!A22,'MONTHLY DATA'!A:A,'DAY TO ACHIEVEMENT '!$E$2)</f>
        <v>0</v>
      </c>
      <c r="F22" s="11">
        <f>SUMIFS('MONTHLY DATA'!F:F,'MONTHLY DATA'!C:C,'DAY TO ACHIEVEMENT '!A22,'MONTHLY DATA'!A:A,'DAY TO ACHIEVEMENT '!$F$2)</f>
        <v>0</v>
      </c>
      <c r="G22" s="11">
        <f>SUMIFS('MONTHLY DATA'!F:F,'MONTHLY DATA'!C:C,'DAY TO ACHIEVEMENT '!A22,'MONTHLY DATA'!A:A,'DAY TO ACHIEVEMENT '!$G$2)</f>
        <v>0</v>
      </c>
      <c r="H22" s="11">
        <f>SUMIFS('MONTHLY DATA'!F:F,'MONTHLY DATA'!C:C,'DAY TO ACHIEVEMENT '!A22,'MONTHLY DATA'!A:A,'DAY TO ACHIEVEMENT '!$H$2)</f>
        <v>0</v>
      </c>
      <c r="I22" s="6">
        <f t="shared" si="0"/>
        <v>0</v>
      </c>
      <c r="J22" s="26">
        <f>COUNTIFS('MONTHLY DATA'!C:C,'DAY TO ACHIEVEMENT '!A22,'MONTHLY DATA'!A:A,"&gt;="&amp;$B$2,'MONTHLY DATA'!A:A,"&lt;="&amp;'DAY TO ACHIEVEMENT '!$H$2)</f>
        <v>0</v>
      </c>
      <c r="K22" s="6" t="e">
        <f>'DAILY SALES '!#REF!*COUNTA('DAY TO ACHIEVEMENT '!B21:H21)</f>
        <v>#REF!</v>
      </c>
      <c r="L22" s="33" t="e">
        <f t="shared" si="1"/>
        <v>#REF!</v>
      </c>
      <c r="M22" s="38" t="e">
        <f>SUMIFS(#REF!,#REF!,'DAY TO ACHIEVEMENT '!A22,#REF!,"&gt;="&amp;$B$2,#REF!,"&lt;="&amp;'DAY TO ACHIEVEMENT '!$H$2)</f>
        <v>#REF!</v>
      </c>
      <c r="N22" s="36">
        <f t="shared" si="2"/>
        <v>0</v>
      </c>
      <c r="O22" s="38" t="e">
        <f>COUNTIFS('VALUATIONS '!E:E,'DAY TO ACHIEVEMENT '!A22,'VALUATIONS '!#REF!,'DAY TO ACHIEVEMENT '!$O$1)</f>
        <v>#REF!</v>
      </c>
      <c r="P22" s="14" t="e">
        <f>SUMIFS('VALUATIONS '!I:I,'VALUATIONS '!E:E,'DAY TO ACHIEVEMENT '!A22,'VALUATIONS '!#REF!,'DAY TO ACHIEVEMENT '!$O$1)</f>
        <v>#REF!</v>
      </c>
    </row>
    <row r="23" spans="1:16" x14ac:dyDescent="0.25">
      <c r="A23" s="5" t="s">
        <v>70</v>
      </c>
      <c r="B23" s="6">
        <f>SUMIFS('MONTHLY DATA'!F:F,'MONTHLY DATA'!C:C,'DAY TO ACHIEVEMENT '!A23,'MONTHLY DATA'!A:A,'DAY TO ACHIEVEMENT '!$B$2)</f>
        <v>0</v>
      </c>
      <c r="C23" s="6">
        <f>SUMIFS('MONTHLY DATA'!F:F,'MONTHLY DATA'!C:C,'DAY TO ACHIEVEMENT '!A23,'MONTHLY DATA'!A:A,'DAY TO ACHIEVEMENT '!$C$2)</f>
        <v>0</v>
      </c>
      <c r="D23" s="6">
        <f>SUMIFS('MONTHLY DATA'!F:F,'MONTHLY DATA'!C:C,'DAY TO ACHIEVEMENT '!A23,'MONTHLY DATA'!A:A,'DAY TO ACHIEVEMENT '!$D$2)</f>
        <v>0</v>
      </c>
      <c r="E23" s="11">
        <f>SUMIFS('MONTHLY DATA'!F:F,'MONTHLY DATA'!C:C,'DAY TO ACHIEVEMENT '!A23,'MONTHLY DATA'!A:A,'DAY TO ACHIEVEMENT '!$E$2)</f>
        <v>0</v>
      </c>
      <c r="F23" s="11">
        <f>SUMIFS('MONTHLY DATA'!F:F,'MONTHLY DATA'!C:C,'DAY TO ACHIEVEMENT '!A23,'MONTHLY DATA'!A:A,'DAY TO ACHIEVEMENT '!$F$2)</f>
        <v>0</v>
      </c>
      <c r="G23" s="11">
        <f>SUMIFS('MONTHLY DATA'!F:F,'MONTHLY DATA'!C:C,'DAY TO ACHIEVEMENT '!A23,'MONTHLY DATA'!A:A,'DAY TO ACHIEVEMENT '!$G$2)</f>
        <v>0</v>
      </c>
      <c r="H23" s="11">
        <f>SUMIFS('MONTHLY DATA'!F:F,'MONTHLY DATA'!C:C,'DAY TO ACHIEVEMENT '!A23,'MONTHLY DATA'!A:A,'DAY TO ACHIEVEMENT '!$H$2)</f>
        <v>0</v>
      </c>
      <c r="I23" s="6">
        <f t="shared" si="0"/>
        <v>0</v>
      </c>
      <c r="J23" s="26">
        <f>COUNTIFS('MONTHLY DATA'!C:C,'DAY TO ACHIEVEMENT '!A23,'MONTHLY DATA'!A:A,"&gt;="&amp;$B$2,'MONTHLY DATA'!A:A,"&lt;="&amp;'DAY TO ACHIEVEMENT '!$H$2)</f>
        <v>0</v>
      </c>
      <c r="K23" s="6" t="e">
        <f>'DAILY SALES '!#REF!*COUNTA('DAY TO ACHIEVEMENT '!B22:H22)</f>
        <v>#REF!</v>
      </c>
      <c r="L23" s="33" t="e">
        <f t="shared" si="1"/>
        <v>#REF!</v>
      </c>
      <c r="M23" s="38" t="e">
        <f>SUMIFS(#REF!,#REF!,'DAY TO ACHIEVEMENT '!A23,#REF!,"&gt;="&amp;$B$2,#REF!,"&lt;="&amp;'DAY TO ACHIEVEMENT '!$H$2)</f>
        <v>#REF!</v>
      </c>
      <c r="N23" s="36">
        <f t="shared" si="2"/>
        <v>0</v>
      </c>
      <c r="O23" s="38" t="e">
        <f>COUNTIFS('VALUATIONS '!E:E,'DAY TO ACHIEVEMENT '!A23,'VALUATIONS '!#REF!,'DAY TO ACHIEVEMENT '!$O$1)</f>
        <v>#REF!</v>
      </c>
      <c r="P23" s="14" t="e">
        <f>SUMIFS('VALUATIONS '!I:I,'VALUATIONS '!E:E,'DAY TO ACHIEVEMENT '!A23,'VALUATIONS '!#REF!,'DAY TO ACHIEVEMENT '!$O$1)</f>
        <v>#REF!</v>
      </c>
    </row>
    <row r="24" spans="1:16" x14ac:dyDescent="0.25">
      <c r="A24" s="5" t="s">
        <v>73</v>
      </c>
      <c r="B24" s="6">
        <f>SUMIFS('MONTHLY DATA'!F:F,'MONTHLY DATA'!C:C,'DAY TO ACHIEVEMENT '!A24,'MONTHLY DATA'!A:A,'DAY TO ACHIEVEMENT '!$B$2)</f>
        <v>0</v>
      </c>
      <c r="C24" s="6">
        <f>SUMIFS('MONTHLY DATA'!F:F,'MONTHLY DATA'!C:C,'DAY TO ACHIEVEMENT '!A24,'MONTHLY DATA'!A:A,'DAY TO ACHIEVEMENT '!$C$2)</f>
        <v>0</v>
      </c>
      <c r="D24" s="6">
        <f>SUMIFS('MONTHLY DATA'!F:F,'MONTHLY DATA'!C:C,'DAY TO ACHIEVEMENT '!A24,'MONTHLY DATA'!A:A,'DAY TO ACHIEVEMENT '!$D$2)</f>
        <v>0</v>
      </c>
      <c r="E24" s="11">
        <f>SUMIFS('MONTHLY DATA'!F:F,'MONTHLY DATA'!C:C,'DAY TO ACHIEVEMENT '!A24,'MONTHLY DATA'!A:A,'DAY TO ACHIEVEMENT '!$E$2)</f>
        <v>0</v>
      </c>
      <c r="F24" s="11">
        <f>SUMIFS('MONTHLY DATA'!F:F,'MONTHLY DATA'!C:C,'DAY TO ACHIEVEMENT '!A24,'MONTHLY DATA'!A:A,'DAY TO ACHIEVEMENT '!$F$2)</f>
        <v>0</v>
      </c>
      <c r="G24" s="11">
        <f>SUMIFS('MONTHLY DATA'!F:F,'MONTHLY DATA'!C:C,'DAY TO ACHIEVEMENT '!A24,'MONTHLY DATA'!A:A,'DAY TO ACHIEVEMENT '!$G$2)</f>
        <v>0</v>
      </c>
      <c r="H24" s="11">
        <f>SUMIFS('MONTHLY DATA'!F:F,'MONTHLY DATA'!C:C,'DAY TO ACHIEVEMENT '!A24,'MONTHLY DATA'!A:A,'DAY TO ACHIEVEMENT '!$H$2)</f>
        <v>0</v>
      </c>
      <c r="I24" s="6">
        <f t="shared" si="0"/>
        <v>0</v>
      </c>
      <c r="J24" s="26">
        <f>COUNTIFS('MONTHLY DATA'!C:C,'DAY TO ACHIEVEMENT '!A24,'MONTHLY DATA'!A:A,"&gt;="&amp;$B$2,'MONTHLY DATA'!A:A,"&lt;="&amp;'DAY TO ACHIEVEMENT '!$H$2)</f>
        <v>0</v>
      </c>
      <c r="K24" s="6" t="e">
        <f>'DAILY SALES '!#REF!*COUNTA('DAY TO ACHIEVEMENT '!B23:H23)</f>
        <v>#REF!</v>
      </c>
      <c r="L24" s="33" t="e">
        <f t="shared" si="1"/>
        <v>#REF!</v>
      </c>
      <c r="M24" s="38" t="e">
        <f>SUMIFS(#REF!,#REF!,'DAY TO ACHIEVEMENT '!A24,#REF!,"&gt;="&amp;$B$2,#REF!,"&lt;="&amp;'DAY TO ACHIEVEMENT '!$H$2)</f>
        <v>#REF!</v>
      </c>
      <c r="N24" s="36">
        <f t="shared" si="2"/>
        <v>0</v>
      </c>
      <c r="O24" s="38" t="e">
        <f>COUNTIFS('VALUATIONS '!E:E,'DAY TO ACHIEVEMENT '!A24,'VALUATIONS '!#REF!,'DAY TO ACHIEVEMENT '!$O$1)</f>
        <v>#REF!</v>
      </c>
      <c r="P24" s="14" t="e">
        <f>SUMIFS('VALUATIONS '!I:I,'VALUATIONS '!E:E,'DAY TO ACHIEVEMENT '!A24,'VALUATIONS '!#REF!,'DAY TO ACHIEVEMENT '!$O$1)</f>
        <v>#REF!</v>
      </c>
    </row>
    <row r="25" spans="1:16" x14ac:dyDescent="0.25">
      <c r="A25" s="5" t="s">
        <v>68</v>
      </c>
      <c r="B25" s="6">
        <f>SUMIFS('MONTHLY DATA'!F:F,'MONTHLY DATA'!C:C,'DAY TO ACHIEVEMENT '!A25,'MONTHLY DATA'!A:A,'DAY TO ACHIEVEMENT '!$B$2)</f>
        <v>0</v>
      </c>
      <c r="C25" s="6">
        <f>SUMIFS('MONTHLY DATA'!F:F,'MONTHLY DATA'!C:C,'DAY TO ACHIEVEMENT '!A25,'MONTHLY DATA'!A:A,'DAY TO ACHIEVEMENT '!$C$2)</f>
        <v>0</v>
      </c>
      <c r="D25" s="6">
        <f>SUMIFS('MONTHLY DATA'!F:F,'MONTHLY DATA'!C:C,'DAY TO ACHIEVEMENT '!A25,'MONTHLY DATA'!A:A,'DAY TO ACHIEVEMENT '!$D$2)</f>
        <v>0</v>
      </c>
      <c r="E25" s="11">
        <f>SUMIFS('MONTHLY DATA'!F:F,'MONTHLY DATA'!C:C,'DAY TO ACHIEVEMENT '!A25,'MONTHLY DATA'!A:A,'DAY TO ACHIEVEMENT '!$E$2)</f>
        <v>0</v>
      </c>
      <c r="F25" s="11">
        <f>SUMIFS('MONTHLY DATA'!F:F,'MONTHLY DATA'!C:C,'DAY TO ACHIEVEMENT '!A25,'MONTHLY DATA'!A:A,'DAY TO ACHIEVEMENT '!$F$2)</f>
        <v>0</v>
      </c>
      <c r="G25" s="11">
        <f>SUMIFS('MONTHLY DATA'!F:F,'MONTHLY DATA'!C:C,'DAY TO ACHIEVEMENT '!A25,'MONTHLY DATA'!A:A,'DAY TO ACHIEVEMENT '!$G$2)</f>
        <v>0</v>
      </c>
      <c r="H25" s="11">
        <f>SUMIFS('MONTHLY DATA'!F:F,'MONTHLY DATA'!C:C,'DAY TO ACHIEVEMENT '!A25,'MONTHLY DATA'!A:A,'DAY TO ACHIEVEMENT '!$H$2)</f>
        <v>0</v>
      </c>
      <c r="I25" s="6">
        <f t="shared" si="0"/>
        <v>0</v>
      </c>
      <c r="J25" s="26">
        <f>COUNTIFS('MONTHLY DATA'!C:C,'DAY TO ACHIEVEMENT '!A25,'MONTHLY DATA'!A:A,"&gt;="&amp;$B$2,'MONTHLY DATA'!A:A,"&lt;="&amp;'DAY TO ACHIEVEMENT '!$H$2)</f>
        <v>0</v>
      </c>
      <c r="K25" s="6" t="e">
        <f>'DAILY SALES '!#REF!*COUNTA('DAY TO ACHIEVEMENT '!B24:H24)</f>
        <v>#REF!</v>
      </c>
      <c r="L25" s="33" t="e">
        <f t="shared" si="1"/>
        <v>#REF!</v>
      </c>
      <c r="M25" s="38" t="e">
        <f>SUMIFS(#REF!,#REF!,'DAY TO ACHIEVEMENT '!A25,#REF!,"&gt;="&amp;$B$2,#REF!,"&lt;="&amp;'DAY TO ACHIEVEMENT '!$H$2)</f>
        <v>#REF!</v>
      </c>
      <c r="N25" s="36">
        <f t="shared" si="2"/>
        <v>0</v>
      </c>
      <c r="O25" s="38" t="e">
        <f>COUNTIFS('VALUATIONS '!E:E,'DAY TO ACHIEVEMENT '!A25,'VALUATIONS '!#REF!,'DAY TO ACHIEVEMENT '!$O$1)</f>
        <v>#REF!</v>
      </c>
      <c r="P25" s="14" t="e">
        <f>SUMIFS('VALUATIONS '!I:I,'VALUATIONS '!E:E,'DAY TO ACHIEVEMENT '!A25,'VALUATIONS '!#REF!,'DAY TO ACHIEVEMENT '!$O$1)</f>
        <v>#REF!</v>
      </c>
    </row>
    <row r="26" spans="1:16" x14ac:dyDescent="0.25">
      <c r="A26" s="5" t="s">
        <v>82</v>
      </c>
      <c r="B26" s="6">
        <f>SUMIFS('MONTHLY DATA'!F:F,'MONTHLY DATA'!C:C,'DAY TO ACHIEVEMENT '!A26,'MONTHLY DATA'!A:A,'DAY TO ACHIEVEMENT '!$B$2)</f>
        <v>0</v>
      </c>
      <c r="C26" s="6">
        <f>SUMIFS('MONTHLY DATA'!F:F,'MONTHLY DATA'!C:C,'DAY TO ACHIEVEMENT '!A26,'MONTHLY DATA'!A:A,'DAY TO ACHIEVEMENT '!$C$2)</f>
        <v>0</v>
      </c>
      <c r="D26" s="6">
        <f>SUMIFS('MONTHLY DATA'!F:F,'MONTHLY DATA'!C:C,'DAY TO ACHIEVEMENT '!A26,'MONTHLY DATA'!A:A,'DAY TO ACHIEVEMENT '!$D$2)</f>
        <v>0</v>
      </c>
      <c r="E26" s="11">
        <f>SUMIFS('MONTHLY DATA'!F:F,'MONTHLY DATA'!C:C,'DAY TO ACHIEVEMENT '!A26,'MONTHLY DATA'!A:A,'DAY TO ACHIEVEMENT '!$E$2)</f>
        <v>0</v>
      </c>
      <c r="F26" s="11">
        <f>SUMIFS('MONTHLY DATA'!F:F,'MONTHLY DATA'!C:C,'DAY TO ACHIEVEMENT '!A26,'MONTHLY DATA'!A:A,'DAY TO ACHIEVEMENT '!$F$2)</f>
        <v>0</v>
      </c>
      <c r="G26" s="11">
        <f>SUMIFS('MONTHLY DATA'!F:F,'MONTHLY DATA'!C:C,'DAY TO ACHIEVEMENT '!A26,'MONTHLY DATA'!A:A,'DAY TO ACHIEVEMENT '!$G$2)</f>
        <v>0</v>
      </c>
      <c r="H26" s="11">
        <f>SUMIFS('MONTHLY DATA'!F:F,'MONTHLY DATA'!C:C,'DAY TO ACHIEVEMENT '!A26,'MONTHLY DATA'!A:A,'DAY TO ACHIEVEMENT '!$H$2)</f>
        <v>0</v>
      </c>
      <c r="I26" s="6">
        <f t="shared" si="0"/>
        <v>0</v>
      </c>
      <c r="J26" s="26">
        <f>COUNTIFS('MONTHLY DATA'!C:C,'DAY TO ACHIEVEMENT '!A26,'MONTHLY DATA'!A:A,"&gt;="&amp;$B$2,'MONTHLY DATA'!A:A,"&lt;="&amp;'DAY TO ACHIEVEMENT '!$H$2)</f>
        <v>0</v>
      </c>
      <c r="K26" s="6" t="e">
        <f>'DAILY SALES '!#REF!*COUNTA('DAY TO ACHIEVEMENT '!B25:H25)</f>
        <v>#REF!</v>
      </c>
      <c r="L26" s="33" t="e">
        <f t="shared" si="1"/>
        <v>#REF!</v>
      </c>
      <c r="M26" s="38" t="e">
        <f>SUMIFS(#REF!,#REF!,'DAY TO ACHIEVEMENT '!A26,#REF!,"&gt;="&amp;$B$2,#REF!,"&lt;="&amp;'DAY TO ACHIEVEMENT '!$H$2)</f>
        <v>#REF!</v>
      </c>
      <c r="N26" s="36">
        <f t="shared" si="2"/>
        <v>0</v>
      </c>
      <c r="O26" s="38" t="e">
        <f>COUNTIFS('VALUATIONS '!E:E,'DAY TO ACHIEVEMENT '!A26,'VALUATIONS '!#REF!,'DAY TO ACHIEVEMENT '!$O$1)</f>
        <v>#REF!</v>
      </c>
      <c r="P26" s="14" t="e">
        <f>SUMIFS('VALUATIONS '!I:I,'VALUATIONS '!E:E,'DAY TO ACHIEVEMENT '!A26,'VALUATIONS '!#REF!,'DAY TO ACHIEVEMENT '!$O$1)</f>
        <v>#REF!</v>
      </c>
    </row>
    <row r="27" spans="1:16" x14ac:dyDescent="0.25">
      <c r="A27" s="5" t="s">
        <v>78</v>
      </c>
      <c r="B27" s="6">
        <f>SUMIFS('MONTHLY DATA'!F:F,'MONTHLY DATA'!C:C,'DAY TO ACHIEVEMENT '!A27,'MONTHLY DATA'!A:A,'DAY TO ACHIEVEMENT '!$B$2)</f>
        <v>0</v>
      </c>
      <c r="C27" s="6">
        <f>SUMIFS('MONTHLY DATA'!F:F,'MONTHLY DATA'!C:C,'DAY TO ACHIEVEMENT '!A27,'MONTHLY DATA'!A:A,'DAY TO ACHIEVEMENT '!$C$2)</f>
        <v>0</v>
      </c>
      <c r="D27" s="6">
        <f>SUMIFS('MONTHLY DATA'!F:F,'MONTHLY DATA'!C:C,'DAY TO ACHIEVEMENT '!A27,'MONTHLY DATA'!A:A,'DAY TO ACHIEVEMENT '!$D$2)</f>
        <v>0</v>
      </c>
      <c r="E27" s="11">
        <f>SUMIFS('MONTHLY DATA'!F:F,'MONTHLY DATA'!C:C,'DAY TO ACHIEVEMENT '!A27,'MONTHLY DATA'!A:A,'DAY TO ACHIEVEMENT '!$E$2)</f>
        <v>0</v>
      </c>
      <c r="F27" s="11">
        <f>SUMIFS('MONTHLY DATA'!F:F,'MONTHLY DATA'!C:C,'DAY TO ACHIEVEMENT '!A27,'MONTHLY DATA'!A:A,'DAY TO ACHIEVEMENT '!$F$2)</f>
        <v>0</v>
      </c>
      <c r="G27" s="11">
        <f>SUMIFS('MONTHLY DATA'!F:F,'MONTHLY DATA'!C:C,'DAY TO ACHIEVEMENT '!A27,'MONTHLY DATA'!A:A,'DAY TO ACHIEVEMENT '!$G$2)</f>
        <v>0</v>
      </c>
      <c r="H27" s="11">
        <f>SUMIFS('MONTHLY DATA'!F:F,'MONTHLY DATA'!C:C,'DAY TO ACHIEVEMENT '!A27,'MONTHLY DATA'!A:A,'DAY TO ACHIEVEMENT '!$H$2)</f>
        <v>0</v>
      </c>
      <c r="I27" s="6">
        <f t="shared" si="0"/>
        <v>0</v>
      </c>
      <c r="J27" s="26">
        <f>COUNTIFS('MONTHLY DATA'!C:C,'DAY TO ACHIEVEMENT '!A27,'MONTHLY DATA'!A:A,"&gt;="&amp;$B$2,'MONTHLY DATA'!A:A,"&lt;="&amp;'DAY TO ACHIEVEMENT '!$H$2)</f>
        <v>0</v>
      </c>
      <c r="K27" s="6" t="e">
        <f>'DAILY SALES '!#REF!*COUNTA('DAY TO ACHIEVEMENT '!B26:H26)</f>
        <v>#REF!</v>
      </c>
      <c r="L27" s="33" t="e">
        <f t="shared" si="1"/>
        <v>#REF!</v>
      </c>
      <c r="M27" s="38" t="e">
        <f>SUMIFS(#REF!,#REF!,'DAY TO ACHIEVEMENT '!A27,#REF!,"&gt;="&amp;$B$2,#REF!,"&lt;="&amp;'DAY TO ACHIEVEMENT '!$H$2)</f>
        <v>#REF!</v>
      </c>
      <c r="N27" s="36">
        <f t="shared" si="2"/>
        <v>0</v>
      </c>
      <c r="O27" s="38" t="e">
        <f>COUNTIFS('VALUATIONS '!E:E,'DAY TO ACHIEVEMENT '!A27,'VALUATIONS '!#REF!,'DAY TO ACHIEVEMENT '!$O$1)</f>
        <v>#REF!</v>
      </c>
      <c r="P27" s="14" t="e">
        <f>SUMIFS('VALUATIONS '!I:I,'VALUATIONS '!E:E,'DAY TO ACHIEVEMENT '!A27,'VALUATIONS '!#REF!,'DAY TO ACHIEVEMENT '!$O$1)</f>
        <v>#REF!</v>
      </c>
    </row>
    <row r="28" spans="1:16" x14ac:dyDescent="0.25">
      <c r="A28" s="5" t="s">
        <v>83</v>
      </c>
      <c r="B28" s="6">
        <f>SUMIFS('MONTHLY DATA'!F:F,'MONTHLY DATA'!C:C,'DAY TO ACHIEVEMENT '!A28,'MONTHLY DATA'!A:A,'DAY TO ACHIEVEMENT '!$B$2)</f>
        <v>0</v>
      </c>
      <c r="C28" s="6">
        <f>SUMIFS('MONTHLY DATA'!F:F,'MONTHLY DATA'!C:C,'DAY TO ACHIEVEMENT '!A28,'MONTHLY DATA'!A:A,'DAY TO ACHIEVEMENT '!$C$2)</f>
        <v>0</v>
      </c>
      <c r="D28" s="6">
        <f>SUMIFS('MONTHLY DATA'!F:F,'MONTHLY DATA'!C:C,'DAY TO ACHIEVEMENT '!A28,'MONTHLY DATA'!A:A,'DAY TO ACHIEVEMENT '!$D$2)</f>
        <v>0</v>
      </c>
      <c r="E28" s="11">
        <f>SUMIFS('MONTHLY DATA'!F:F,'MONTHLY DATA'!C:C,'DAY TO ACHIEVEMENT '!A28,'MONTHLY DATA'!A:A,'DAY TO ACHIEVEMENT '!$E$2)</f>
        <v>0</v>
      </c>
      <c r="F28" s="11">
        <f>SUMIFS('MONTHLY DATA'!F:F,'MONTHLY DATA'!C:C,'DAY TO ACHIEVEMENT '!A28,'MONTHLY DATA'!A:A,'DAY TO ACHIEVEMENT '!$F$2)</f>
        <v>0</v>
      </c>
      <c r="G28" s="11">
        <f>SUMIFS('MONTHLY DATA'!F:F,'MONTHLY DATA'!C:C,'DAY TO ACHIEVEMENT '!A28,'MONTHLY DATA'!A:A,'DAY TO ACHIEVEMENT '!$G$2)</f>
        <v>0</v>
      </c>
      <c r="H28" s="11">
        <f>SUMIFS('MONTHLY DATA'!F:F,'MONTHLY DATA'!C:C,'DAY TO ACHIEVEMENT '!A28,'MONTHLY DATA'!A:A,'DAY TO ACHIEVEMENT '!$H$2)</f>
        <v>0</v>
      </c>
      <c r="I28" s="6">
        <f t="shared" si="0"/>
        <v>0</v>
      </c>
      <c r="J28" s="26">
        <f>COUNTIFS('MONTHLY DATA'!C:C,'DAY TO ACHIEVEMENT '!A28,'MONTHLY DATA'!A:A,"&gt;="&amp;$B$2,'MONTHLY DATA'!A:A,"&lt;="&amp;'DAY TO ACHIEVEMENT '!$H$2)</f>
        <v>0</v>
      </c>
      <c r="K28" s="6" t="e">
        <f>'DAILY SALES '!#REF!*COUNTA('DAY TO ACHIEVEMENT '!B27:H27)</f>
        <v>#REF!</v>
      </c>
      <c r="L28" s="33" t="e">
        <f t="shared" si="1"/>
        <v>#REF!</v>
      </c>
      <c r="M28" s="38" t="e">
        <f>SUMIFS(#REF!,#REF!,'DAY TO ACHIEVEMENT '!A28,#REF!,"&gt;="&amp;$B$2,#REF!,"&lt;="&amp;'DAY TO ACHIEVEMENT '!$H$2)</f>
        <v>#REF!</v>
      </c>
      <c r="N28" s="36">
        <f t="shared" si="2"/>
        <v>0</v>
      </c>
      <c r="O28" s="38" t="e">
        <f>COUNTIFS('VALUATIONS '!E:E,'DAY TO ACHIEVEMENT '!A28,'VALUATIONS '!#REF!,'DAY TO ACHIEVEMENT '!$O$1)</f>
        <v>#REF!</v>
      </c>
      <c r="P28" s="14" t="e">
        <f>SUMIFS('VALUATIONS '!I:I,'VALUATIONS '!E:E,'DAY TO ACHIEVEMENT '!A28,'VALUATIONS '!#REF!,'DAY TO ACHIEVEMENT '!$O$1)</f>
        <v>#REF!</v>
      </c>
    </row>
    <row r="29" spans="1:16" x14ac:dyDescent="0.25">
      <c r="A29" s="5" t="s">
        <v>79</v>
      </c>
      <c r="B29" s="6">
        <f>SUMIFS('MONTHLY DATA'!F:F,'MONTHLY DATA'!C:C,'DAY TO ACHIEVEMENT '!A29,'MONTHLY DATA'!A:A,'DAY TO ACHIEVEMENT '!$B$2)</f>
        <v>0</v>
      </c>
      <c r="C29" s="6">
        <f>SUMIFS('MONTHLY DATA'!F:F,'MONTHLY DATA'!C:C,'DAY TO ACHIEVEMENT '!A29,'MONTHLY DATA'!A:A,'DAY TO ACHIEVEMENT '!$C$2)</f>
        <v>0</v>
      </c>
      <c r="D29" s="6">
        <f>SUMIFS('MONTHLY DATA'!F:F,'MONTHLY DATA'!C:C,'DAY TO ACHIEVEMENT '!A29,'MONTHLY DATA'!A:A,'DAY TO ACHIEVEMENT '!$D$2)</f>
        <v>0</v>
      </c>
      <c r="E29" s="11">
        <f>SUMIFS('MONTHLY DATA'!F:F,'MONTHLY DATA'!C:C,'DAY TO ACHIEVEMENT '!A29,'MONTHLY DATA'!A:A,'DAY TO ACHIEVEMENT '!$E$2)</f>
        <v>0</v>
      </c>
      <c r="F29" s="11">
        <f>SUMIFS('MONTHLY DATA'!F:F,'MONTHLY DATA'!C:C,'DAY TO ACHIEVEMENT '!A29,'MONTHLY DATA'!A:A,'DAY TO ACHIEVEMENT '!$F$2)</f>
        <v>0</v>
      </c>
      <c r="G29" s="11">
        <f>SUMIFS('MONTHLY DATA'!F:F,'MONTHLY DATA'!C:C,'DAY TO ACHIEVEMENT '!A29,'MONTHLY DATA'!A:A,'DAY TO ACHIEVEMENT '!$G$2)</f>
        <v>0</v>
      </c>
      <c r="H29" s="11">
        <f>SUMIFS('MONTHLY DATA'!F:F,'MONTHLY DATA'!C:C,'DAY TO ACHIEVEMENT '!A29,'MONTHLY DATA'!A:A,'DAY TO ACHIEVEMENT '!$H$2)</f>
        <v>0</v>
      </c>
      <c r="I29" s="6">
        <f t="shared" si="0"/>
        <v>0</v>
      </c>
      <c r="J29" s="26">
        <f>COUNTIFS('MONTHLY DATA'!C:C,'DAY TO ACHIEVEMENT '!A29,'MONTHLY DATA'!A:A,"&gt;="&amp;$B$2,'MONTHLY DATA'!A:A,"&lt;="&amp;'DAY TO ACHIEVEMENT '!$H$2)</f>
        <v>0</v>
      </c>
      <c r="K29" s="6" t="e">
        <f>'DAILY SALES '!#REF!*COUNTA('DAY TO ACHIEVEMENT '!B28:H28)</f>
        <v>#REF!</v>
      </c>
      <c r="L29" s="33" t="e">
        <f t="shared" si="1"/>
        <v>#REF!</v>
      </c>
      <c r="M29" s="38" t="e">
        <f>SUMIFS(#REF!,#REF!,'DAY TO ACHIEVEMENT '!A29,#REF!,"&gt;="&amp;$B$2,#REF!,"&lt;="&amp;'DAY TO ACHIEVEMENT '!$H$2)</f>
        <v>#REF!</v>
      </c>
      <c r="N29" s="36">
        <f t="shared" si="2"/>
        <v>0</v>
      </c>
      <c r="O29" s="38" t="e">
        <f>COUNTIFS('VALUATIONS '!E:E,'DAY TO ACHIEVEMENT '!A29,'VALUATIONS '!#REF!,'DAY TO ACHIEVEMENT '!$O$1)</f>
        <v>#REF!</v>
      </c>
      <c r="P29" s="14" t="e">
        <f>SUMIFS('VALUATIONS '!I:I,'VALUATIONS '!E:E,'DAY TO ACHIEVEMENT '!A29,'VALUATIONS '!#REF!,'DAY TO ACHIEVEMENT '!$O$1)</f>
        <v>#REF!</v>
      </c>
    </row>
    <row r="30" spans="1:16" x14ac:dyDescent="0.25">
      <c r="A30" s="5" t="s">
        <v>88</v>
      </c>
      <c r="B30" s="6">
        <f>SUMIFS('MONTHLY DATA'!F:F,'MONTHLY DATA'!C:C,'DAY TO ACHIEVEMENT '!A30,'MONTHLY DATA'!A:A,'DAY TO ACHIEVEMENT '!$B$2)</f>
        <v>0</v>
      </c>
      <c r="C30" s="6">
        <f>SUMIFS('MONTHLY DATA'!F:F,'MONTHLY DATA'!C:C,'DAY TO ACHIEVEMENT '!A30,'MONTHLY DATA'!A:A,'DAY TO ACHIEVEMENT '!$C$2)</f>
        <v>0</v>
      </c>
      <c r="D30" s="6">
        <f>SUMIFS('MONTHLY DATA'!F:F,'MONTHLY DATA'!C:C,'DAY TO ACHIEVEMENT '!A30,'MONTHLY DATA'!A:A,'DAY TO ACHIEVEMENT '!$D$2)</f>
        <v>0</v>
      </c>
      <c r="E30" s="11">
        <f>SUMIFS('MONTHLY DATA'!F:F,'MONTHLY DATA'!C:C,'DAY TO ACHIEVEMENT '!A30,'MONTHLY DATA'!A:A,'DAY TO ACHIEVEMENT '!$E$2)</f>
        <v>0</v>
      </c>
      <c r="F30" s="11">
        <f>SUMIFS('MONTHLY DATA'!F:F,'MONTHLY DATA'!C:C,'DAY TO ACHIEVEMENT '!A30,'MONTHLY DATA'!A:A,'DAY TO ACHIEVEMENT '!$F$2)</f>
        <v>0</v>
      </c>
      <c r="G30" s="11">
        <f>SUMIFS('MONTHLY DATA'!F:F,'MONTHLY DATA'!C:C,'DAY TO ACHIEVEMENT '!A30,'MONTHLY DATA'!A:A,'DAY TO ACHIEVEMENT '!$G$2)</f>
        <v>0</v>
      </c>
      <c r="H30" s="11">
        <f>SUMIFS('MONTHLY DATA'!F:F,'MONTHLY DATA'!C:C,'DAY TO ACHIEVEMENT '!A30,'MONTHLY DATA'!A:A,'DAY TO ACHIEVEMENT '!$H$2)</f>
        <v>0</v>
      </c>
      <c r="I30" s="6">
        <f t="shared" si="0"/>
        <v>0</v>
      </c>
      <c r="J30" s="26">
        <f>COUNTIFS('MONTHLY DATA'!C:C,'DAY TO ACHIEVEMENT '!A30,'MONTHLY DATA'!A:A,"&gt;="&amp;$B$2,'MONTHLY DATA'!A:A,"&lt;="&amp;'DAY TO ACHIEVEMENT '!$H$2)</f>
        <v>0</v>
      </c>
      <c r="K30" s="6" t="e">
        <f>'DAILY SALES '!#REF!*COUNTA('DAY TO ACHIEVEMENT '!B29:H29)</f>
        <v>#REF!</v>
      </c>
      <c r="L30" s="33" t="e">
        <f t="shared" si="1"/>
        <v>#REF!</v>
      </c>
      <c r="M30" s="38" t="e">
        <f>SUMIFS(#REF!,#REF!,'DAY TO ACHIEVEMENT '!A30,#REF!,"&gt;="&amp;$B$2,#REF!,"&lt;="&amp;'DAY TO ACHIEVEMENT '!$H$2)</f>
        <v>#REF!</v>
      </c>
      <c r="N30" s="36">
        <f t="shared" si="2"/>
        <v>0</v>
      </c>
      <c r="O30" s="38" t="e">
        <f>COUNTIFS('VALUATIONS '!E:E,'DAY TO ACHIEVEMENT '!A30,'VALUATIONS '!#REF!,'DAY TO ACHIEVEMENT '!$O$1)</f>
        <v>#REF!</v>
      </c>
      <c r="P30" s="14" t="e">
        <f>SUMIFS('VALUATIONS '!I:I,'VALUATIONS '!E:E,'DAY TO ACHIEVEMENT '!A30,'VALUATIONS '!#REF!,'DAY TO ACHIEVEMENT '!$O$1)</f>
        <v>#REF!</v>
      </c>
    </row>
    <row r="31" spans="1:16" x14ac:dyDescent="0.25">
      <c r="A31" s="5" t="s">
        <v>80</v>
      </c>
      <c r="B31" s="6">
        <f>SUMIFS('MONTHLY DATA'!F:F,'MONTHLY DATA'!C:C,'DAY TO ACHIEVEMENT '!A31,'MONTHLY DATA'!A:A,'DAY TO ACHIEVEMENT '!$B$2)</f>
        <v>0</v>
      </c>
      <c r="C31" s="6">
        <f>SUMIFS('MONTHLY DATA'!F:F,'MONTHLY DATA'!C:C,'DAY TO ACHIEVEMENT '!A31,'MONTHLY DATA'!A:A,'DAY TO ACHIEVEMENT '!$C$2)</f>
        <v>0</v>
      </c>
      <c r="D31" s="6">
        <f>SUMIFS('MONTHLY DATA'!F:F,'MONTHLY DATA'!C:C,'DAY TO ACHIEVEMENT '!A31,'MONTHLY DATA'!A:A,'DAY TO ACHIEVEMENT '!$D$2)</f>
        <v>0</v>
      </c>
      <c r="E31" s="11">
        <f>SUMIFS('MONTHLY DATA'!F:F,'MONTHLY DATA'!C:C,'DAY TO ACHIEVEMENT '!A31,'MONTHLY DATA'!A:A,'DAY TO ACHIEVEMENT '!$E$2)</f>
        <v>0</v>
      </c>
      <c r="F31" s="11">
        <f>SUMIFS('MONTHLY DATA'!F:F,'MONTHLY DATA'!C:C,'DAY TO ACHIEVEMENT '!A31,'MONTHLY DATA'!A:A,'DAY TO ACHIEVEMENT '!$F$2)</f>
        <v>0</v>
      </c>
      <c r="G31" s="11">
        <f>SUMIFS('MONTHLY DATA'!F:F,'MONTHLY DATA'!C:C,'DAY TO ACHIEVEMENT '!A31,'MONTHLY DATA'!A:A,'DAY TO ACHIEVEMENT '!$G$2)</f>
        <v>0</v>
      </c>
      <c r="H31" s="11">
        <f>SUMIFS('MONTHLY DATA'!F:F,'MONTHLY DATA'!C:C,'DAY TO ACHIEVEMENT '!A31,'MONTHLY DATA'!A:A,'DAY TO ACHIEVEMENT '!$H$2)</f>
        <v>0</v>
      </c>
      <c r="I31" s="6">
        <f t="shared" si="0"/>
        <v>0</v>
      </c>
      <c r="J31" s="26">
        <f>COUNTIFS('MONTHLY DATA'!C:C,'DAY TO ACHIEVEMENT '!A31,'MONTHLY DATA'!A:A,"&gt;="&amp;$B$2,'MONTHLY DATA'!A:A,"&lt;="&amp;'DAY TO ACHIEVEMENT '!$H$2)</f>
        <v>0</v>
      </c>
      <c r="K31" s="6" t="e">
        <f>'DAILY SALES '!#REF!*COUNTA('DAY TO ACHIEVEMENT '!B30:H30)</f>
        <v>#REF!</v>
      </c>
      <c r="L31" s="33" t="e">
        <f t="shared" si="1"/>
        <v>#REF!</v>
      </c>
      <c r="M31" s="38" t="e">
        <f>SUMIFS(#REF!,#REF!,'DAY TO ACHIEVEMENT '!A31,#REF!,"&gt;="&amp;$B$2,#REF!,"&lt;="&amp;'DAY TO ACHIEVEMENT '!$H$2)</f>
        <v>#REF!</v>
      </c>
      <c r="N31" s="36">
        <f t="shared" si="2"/>
        <v>0</v>
      </c>
      <c r="O31" s="38" t="e">
        <f>COUNTIFS('VALUATIONS '!E:E,'DAY TO ACHIEVEMENT '!A31,'VALUATIONS '!#REF!,'DAY TO ACHIEVEMENT '!$O$1)</f>
        <v>#REF!</v>
      </c>
      <c r="P31" s="14" t="e">
        <f>SUMIFS('VALUATIONS '!I:I,'VALUATIONS '!E:E,'DAY TO ACHIEVEMENT '!A31,'VALUATIONS '!#REF!,'DAY TO ACHIEVEMENT '!$O$1)</f>
        <v>#REF!</v>
      </c>
    </row>
    <row r="32" spans="1:16" x14ac:dyDescent="0.25">
      <c r="A32" s="5" t="s">
        <v>118</v>
      </c>
      <c r="B32" s="6">
        <f>SUMIFS('MONTHLY DATA'!F:F,'MONTHLY DATA'!C:C,'DAY TO ACHIEVEMENT '!A32,'MONTHLY DATA'!A:A,'DAY TO ACHIEVEMENT '!$B$2)</f>
        <v>0</v>
      </c>
      <c r="C32" s="6">
        <f>SUMIFS('MONTHLY DATA'!F:F,'MONTHLY DATA'!C:C,'DAY TO ACHIEVEMENT '!A32,'MONTHLY DATA'!A:A,'DAY TO ACHIEVEMENT '!$C$2)</f>
        <v>0</v>
      </c>
      <c r="D32" s="6">
        <f>SUMIFS('MONTHLY DATA'!F:F,'MONTHLY DATA'!C:C,'DAY TO ACHIEVEMENT '!A32,'MONTHLY DATA'!A:A,'DAY TO ACHIEVEMENT '!$D$2)</f>
        <v>0</v>
      </c>
      <c r="E32" s="11">
        <f>SUMIFS('MONTHLY DATA'!F:F,'MONTHLY DATA'!C:C,'DAY TO ACHIEVEMENT '!A32,'MONTHLY DATA'!A:A,'DAY TO ACHIEVEMENT '!$E$2)</f>
        <v>0</v>
      </c>
      <c r="F32" s="11">
        <f>SUMIFS('MONTHLY DATA'!F:F,'MONTHLY DATA'!C:C,'DAY TO ACHIEVEMENT '!A32,'MONTHLY DATA'!A:A,'DAY TO ACHIEVEMENT '!$F$2)</f>
        <v>0</v>
      </c>
      <c r="G32" s="11">
        <f>SUMIFS('MONTHLY DATA'!F:F,'MONTHLY DATA'!C:C,'DAY TO ACHIEVEMENT '!A32,'MONTHLY DATA'!A:A,'DAY TO ACHIEVEMENT '!$G$2)</f>
        <v>0</v>
      </c>
      <c r="H32" s="11">
        <f>SUMIFS('MONTHLY DATA'!F:F,'MONTHLY DATA'!C:C,'DAY TO ACHIEVEMENT '!A32,'MONTHLY DATA'!A:A,'DAY TO ACHIEVEMENT '!$H$2)</f>
        <v>0</v>
      </c>
      <c r="I32" s="6">
        <f t="shared" si="0"/>
        <v>0</v>
      </c>
      <c r="J32" s="26">
        <f>COUNTIFS('MONTHLY DATA'!C:C,'DAY TO ACHIEVEMENT '!A32,'MONTHLY DATA'!A:A,"&gt;="&amp;$B$2,'MONTHLY DATA'!A:A,"&lt;="&amp;'DAY TO ACHIEVEMENT '!$H$2)</f>
        <v>0</v>
      </c>
      <c r="K32" s="6" t="e">
        <f>'DAILY SALES '!#REF!*COUNTA('DAY TO ACHIEVEMENT '!B31:H31)</f>
        <v>#REF!</v>
      </c>
      <c r="L32" s="33" t="e">
        <f t="shared" si="1"/>
        <v>#REF!</v>
      </c>
      <c r="M32" s="38" t="e">
        <f>SUMIFS(#REF!,#REF!,'DAY TO ACHIEVEMENT '!A32,#REF!,"&gt;="&amp;$B$2,#REF!,"&lt;="&amp;'DAY TO ACHIEVEMENT '!$H$2)</f>
        <v>#REF!</v>
      </c>
      <c r="N32" s="36">
        <f t="shared" si="2"/>
        <v>0</v>
      </c>
      <c r="O32" s="38" t="e">
        <f>COUNTIFS('VALUATIONS '!E:E,'DAY TO ACHIEVEMENT '!A32,'VALUATIONS '!#REF!,'DAY TO ACHIEVEMENT '!$O$1)</f>
        <v>#REF!</v>
      </c>
      <c r="P32" s="14" t="e">
        <f>SUMIFS('VALUATIONS '!I:I,'VALUATIONS '!E:E,'DAY TO ACHIEVEMENT '!A32,'VALUATIONS '!#REF!,'DAY TO ACHIEVEMENT '!$O$1)</f>
        <v>#REF!</v>
      </c>
    </row>
    <row r="33" spans="1:16" x14ac:dyDescent="0.25">
      <c r="A33" s="5" t="s">
        <v>124</v>
      </c>
      <c r="B33" s="6">
        <f>SUMIFS('MONTHLY DATA'!F:F,'MONTHLY DATA'!C:C,'DAY TO ACHIEVEMENT '!A33,'MONTHLY DATA'!A:A,'DAY TO ACHIEVEMENT '!$B$2)</f>
        <v>0</v>
      </c>
      <c r="C33" s="6">
        <f>SUMIFS('MONTHLY DATA'!F:F,'MONTHLY DATA'!C:C,'DAY TO ACHIEVEMENT '!A33,'MONTHLY DATA'!A:A,'DAY TO ACHIEVEMENT '!$C$2)</f>
        <v>0</v>
      </c>
      <c r="D33" s="6">
        <f>SUMIFS('MONTHLY DATA'!F:F,'MONTHLY DATA'!C:C,'DAY TO ACHIEVEMENT '!A33,'MONTHLY DATA'!A:A,'DAY TO ACHIEVEMENT '!$D$2)</f>
        <v>0</v>
      </c>
      <c r="E33" s="11">
        <f>SUMIFS('MONTHLY DATA'!F:F,'MONTHLY DATA'!C:C,'DAY TO ACHIEVEMENT '!A33,'MONTHLY DATA'!A:A,'DAY TO ACHIEVEMENT '!$E$2)</f>
        <v>0</v>
      </c>
      <c r="F33" s="11">
        <f>SUMIFS('MONTHLY DATA'!F:F,'MONTHLY DATA'!C:C,'DAY TO ACHIEVEMENT '!A33,'MONTHLY DATA'!A:A,'DAY TO ACHIEVEMENT '!$F$2)</f>
        <v>0</v>
      </c>
      <c r="G33" s="11">
        <f>SUMIFS('MONTHLY DATA'!F:F,'MONTHLY DATA'!C:C,'DAY TO ACHIEVEMENT '!A33,'MONTHLY DATA'!A:A,'DAY TO ACHIEVEMENT '!$G$2)</f>
        <v>0</v>
      </c>
      <c r="H33" s="11">
        <f>SUMIFS('MONTHLY DATA'!F:F,'MONTHLY DATA'!C:C,'DAY TO ACHIEVEMENT '!A33,'MONTHLY DATA'!A:A,'DAY TO ACHIEVEMENT '!$H$2)</f>
        <v>0</v>
      </c>
      <c r="I33" s="6">
        <f t="shared" si="0"/>
        <v>0</v>
      </c>
      <c r="J33" s="26">
        <f>COUNTIFS('MONTHLY DATA'!C:C,'DAY TO ACHIEVEMENT '!A33,'MONTHLY DATA'!A:A,"&gt;="&amp;$B$2,'MONTHLY DATA'!A:A,"&lt;="&amp;'DAY TO ACHIEVEMENT '!$H$2)</f>
        <v>0</v>
      </c>
      <c r="K33" s="6" t="e">
        <f>'DAILY SALES '!#REF!*COUNTA('DAY TO ACHIEVEMENT '!B32:H32)</f>
        <v>#REF!</v>
      </c>
      <c r="L33" s="33" t="e">
        <f t="shared" si="1"/>
        <v>#REF!</v>
      </c>
      <c r="M33" s="38" t="e">
        <f>SUMIFS(#REF!,#REF!,'DAY TO ACHIEVEMENT '!A33,#REF!,"&gt;="&amp;$B$2,#REF!,"&lt;="&amp;'DAY TO ACHIEVEMENT '!$H$2)</f>
        <v>#REF!</v>
      </c>
      <c r="N33" s="36">
        <f t="shared" si="2"/>
        <v>0</v>
      </c>
      <c r="O33" s="38" t="e">
        <f>COUNTIFS('VALUATIONS '!E:E,'DAY TO ACHIEVEMENT '!A33,'VALUATIONS '!#REF!,'DAY TO ACHIEVEMENT '!$O$1)</f>
        <v>#REF!</v>
      </c>
      <c r="P33" s="14" t="e">
        <f>SUMIFS('VALUATIONS '!I:I,'VALUATIONS '!E:E,'DAY TO ACHIEVEMENT '!A33,'VALUATIONS '!#REF!,'DAY TO ACHIEVEMENT '!$O$1)</f>
        <v>#REF!</v>
      </c>
    </row>
    <row r="34" spans="1:16" x14ac:dyDescent="0.25">
      <c r="A34" s="5" t="s">
        <v>123</v>
      </c>
      <c r="B34" s="6">
        <f>SUMIFS('MONTHLY DATA'!F:F,'MONTHLY DATA'!C:C,'DAY TO ACHIEVEMENT '!A34,'MONTHLY DATA'!A:A,'DAY TO ACHIEVEMENT '!$B$2)</f>
        <v>0</v>
      </c>
      <c r="C34" s="6">
        <f>SUMIFS('MONTHLY DATA'!F:F,'MONTHLY DATA'!C:C,'DAY TO ACHIEVEMENT '!A34,'MONTHLY DATA'!A:A,'DAY TO ACHIEVEMENT '!$C$2)</f>
        <v>0</v>
      </c>
      <c r="D34" s="6">
        <f>SUMIFS('MONTHLY DATA'!F:F,'MONTHLY DATA'!C:C,'DAY TO ACHIEVEMENT '!A34,'MONTHLY DATA'!A:A,'DAY TO ACHIEVEMENT '!$D$2)</f>
        <v>0</v>
      </c>
      <c r="E34" s="11">
        <f>SUMIFS('MONTHLY DATA'!F:F,'MONTHLY DATA'!C:C,'DAY TO ACHIEVEMENT '!A34,'MONTHLY DATA'!A:A,'DAY TO ACHIEVEMENT '!$E$2)</f>
        <v>0</v>
      </c>
      <c r="F34" s="11">
        <f>SUMIFS('MONTHLY DATA'!F:F,'MONTHLY DATA'!C:C,'DAY TO ACHIEVEMENT '!A34,'MONTHLY DATA'!A:A,'DAY TO ACHIEVEMENT '!$F$2)</f>
        <v>0</v>
      </c>
      <c r="G34" s="11">
        <f>SUMIFS('MONTHLY DATA'!F:F,'MONTHLY DATA'!C:C,'DAY TO ACHIEVEMENT '!A34,'MONTHLY DATA'!A:A,'DAY TO ACHIEVEMENT '!$G$2)</f>
        <v>0</v>
      </c>
      <c r="H34" s="11">
        <f>SUMIFS('MONTHLY DATA'!F:F,'MONTHLY DATA'!C:C,'DAY TO ACHIEVEMENT '!A34,'MONTHLY DATA'!A:A,'DAY TO ACHIEVEMENT '!$H$2)</f>
        <v>0</v>
      </c>
      <c r="I34" s="6">
        <f t="shared" si="0"/>
        <v>0</v>
      </c>
      <c r="J34" s="26">
        <f>COUNTIFS('MONTHLY DATA'!C:C,'DAY TO ACHIEVEMENT '!A34,'MONTHLY DATA'!A:A,"&gt;="&amp;$B$2,'MONTHLY DATA'!A:A,"&lt;="&amp;'DAY TO ACHIEVEMENT '!$H$2)</f>
        <v>0</v>
      </c>
      <c r="K34" s="6" t="e">
        <f>'DAILY SALES '!#REF!*COUNTA('DAY TO ACHIEVEMENT '!B33:H33)</f>
        <v>#REF!</v>
      </c>
      <c r="L34" s="33" t="e">
        <f t="shared" si="1"/>
        <v>#REF!</v>
      </c>
      <c r="M34" s="38" t="e">
        <f>SUMIFS(#REF!,#REF!,'DAY TO ACHIEVEMENT '!A34,#REF!,"&gt;="&amp;$B$2,#REF!,"&lt;="&amp;'DAY TO ACHIEVEMENT '!$H$2)</f>
        <v>#REF!</v>
      </c>
      <c r="N34" s="36">
        <f t="shared" si="2"/>
        <v>0</v>
      </c>
      <c r="O34" s="38" t="e">
        <f>COUNTIFS('VALUATIONS '!E:E,'DAY TO ACHIEVEMENT '!A34,'VALUATIONS '!#REF!,'DAY TO ACHIEVEMENT '!$O$1)</f>
        <v>#REF!</v>
      </c>
      <c r="P34" s="14" t="e">
        <f>SUMIFS('VALUATIONS '!I:I,'VALUATIONS '!E:E,'DAY TO ACHIEVEMENT '!A34,'VALUATIONS '!#REF!,'DAY TO ACHIEVEMENT '!$O$1)</f>
        <v>#REF!</v>
      </c>
    </row>
    <row r="35" spans="1:16" x14ac:dyDescent="0.25">
      <c r="A35" s="5" t="s">
        <v>91</v>
      </c>
      <c r="B35" s="6"/>
      <c r="C35" s="6"/>
      <c r="D35" s="6"/>
      <c r="E35" s="11"/>
      <c r="F35" s="11"/>
      <c r="G35" s="11"/>
      <c r="H35" s="11"/>
      <c r="I35" s="6"/>
      <c r="J35" s="26"/>
      <c r="K35" s="6"/>
      <c r="L35" s="33"/>
      <c r="M35" s="38"/>
      <c r="N35" s="36"/>
      <c r="O35" s="38"/>
      <c r="P35" s="14"/>
    </row>
    <row r="36" spans="1:16" x14ac:dyDescent="0.25">
      <c r="A36" s="9" t="s">
        <v>110</v>
      </c>
      <c r="B36" s="10">
        <f>SUM(B3:B34)</f>
        <v>0</v>
      </c>
      <c r="C36" s="10">
        <f>SUM(C3:C34)</f>
        <v>0</v>
      </c>
      <c r="D36" s="10">
        <f>SUM(D3:D34)</f>
        <v>0</v>
      </c>
      <c r="E36" s="10">
        <f>SUM(E3:E34)</f>
        <v>0</v>
      </c>
      <c r="F36" s="10">
        <f>SUM(F3:F34)</f>
        <v>0</v>
      </c>
      <c r="G36" s="10">
        <f t="shared" ref="G36:I36" si="3">SUM(G3:G34)</f>
        <v>0</v>
      </c>
      <c r="H36" s="10">
        <f t="shared" si="3"/>
        <v>0</v>
      </c>
      <c r="I36" s="10">
        <f t="shared" si="3"/>
        <v>0</v>
      </c>
      <c r="J36" s="27">
        <f>SUM(J3:J34)</f>
        <v>0</v>
      </c>
      <c r="K36" s="10">
        <f>'DAILY SALES '!G38*COUNTA('DAY TO ACHIEVEMENT '!B2:H2)</f>
        <v>21538461.53846154</v>
      </c>
      <c r="L36" s="34">
        <f>I36/K36</f>
        <v>0</v>
      </c>
      <c r="M36" s="39" t="e">
        <f>SUM(M3:M34)</f>
        <v>#REF!</v>
      </c>
      <c r="N36" s="37" t="e">
        <f>J36/M36</f>
        <v>#REF!</v>
      </c>
      <c r="O36" s="39" t="e">
        <f>SUM(O3:O34)</f>
        <v>#REF!</v>
      </c>
      <c r="P36" s="42" t="e">
        <f>SUM(P3:P34)</f>
        <v>#REF!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35"/>
  <sheetViews>
    <sheetView topLeftCell="A13" workbookViewId="0">
      <selection activeCell="E33" sqref="E33"/>
    </sheetView>
  </sheetViews>
  <sheetFormatPr defaultColWidth="9.140625" defaultRowHeight="15" x14ac:dyDescent="0.25"/>
  <cols>
    <col min="1" max="1" width="27.7109375" style="1" bestFit="1" customWidth="1"/>
    <col min="2" max="3" width="12.5703125" style="1" bestFit="1" customWidth="1"/>
    <col min="4" max="5" width="11" style="1" bestFit="1" customWidth="1"/>
    <col min="6" max="6" width="10.42578125" style="1" bestFit="1" customWidth="1"/>
    <col min="7" max="7" width="12.5703125" style="1" bestFit="1" customWidth="1"/>
    <col min="8" max="8" width="11" style="1" bestFit="1" customWidth="1"/>
    <col min="9" max="10" width="12.5703125" style="1" bestFit="1" customWidth="1"/>
    <col min="11" max="26" width="10.42578125" style="1" bestFit="1" customWidth="1"/>
    <col min="27" max="27" width="13.7109375" style="1" bestFit="1" customWidth="1"/>
    <col min="28" max="16384" width="9.140625" style="1"/>
  </cols>
  <sheetData>
    <row r="1" spans="1:27" s="3" customFormat="1" x14ac:dyDescent="0.25">
      <c r="A1" s="44" t="s">
        <v>37</v>
      </c>
      <c r="B1" s="44">
        <v>45072</v>
      </c>
      <c r="C1" s="44">
        <v>45073</v>
      </c>
      <c r="D1" s="44">
        <v>45075</v>
      </c>
      <c r="E1" s="44">
        <v>45076</v>
      </c>
      <c r="F1" s="44">
        <v>45077</v>
      </c>
      <c r="G1" s="45">
        <v>45079</v>
      </c>
      <c r="H1" s="45">
        <v>45080</v>
      </c>
      <c r="I1" s="45">
        <v>45082</v>
      </c>
      <c r="J1" s="45">
        <v>45083</v>
      </c>
      <c r="K1" s="45">
        <v>45084</v>
      </c>
      <c r="L1" s="45">
        <v>45085</v>
      </c>
      <c r="M1" s="45">
        <v>45086</v>
      </c>
      <c r="N1" s="45">
        <v>45087</v>
      </c>
      <c r="O1" s="45">
        <v>45089</v>
      </c>
      <c r="P1" s="45">
        <v>45090</v>
      </c>
      <c r="Q1" s="45">
        <v>45091</v>
      </c>
      <c r="R1" s="45">
        <v>45092</v>
      </c>
      <c r="S1" s="45">
        <v>45093</v>
      </c>
      <c r="T1" s="45">
        <v>45094</v>
      </c>
      <c r="U1" s="45">
        <v>45096</v>
      </c>
      <c r="V1" s="45">
        <v>45097</v>
      </c>
      <c r="W1" s="45">
        <v>45098</v>
      </c>
      <c r="X1" s="45">
        <v>45099</v>
      </c>
      <c r="Y1" s="45">
        <v>45100</v>
      </c>
      <c r="Z1" s="45">
        <v>45101</v>
      </c>
      <c r="AA1" s="46" t="s">
        <v>38</v>
      </c>
    </row>
    <row r="2" spans="1:27" x14ac:dyDescent="0.25">
      <c r="A2" s="5" t="s">
        <v>14</v>
      </c>
      <c r="B2" s="6">
        <f>SUMIFS('MONTHLY DATA'!F:F,'MONTHLY DATA'!C:C,'SALES MONTHLY'!A2,'MONTHLY DATA'!A:A,'SALES MONTHLY'!$B$1)</f>
        <v>0</v>
      </c>
      <c r="C2" s="6">
        <f>SUMIFS('MONTHLY DATA'!F:F,'MONTHLY DATA'!C:C,'SALES MONTHLY'!A2,'MONTHLY DATA'!A:A,'SALES MONTHLY'!$C$1)</f>
        <v>0</v>
      </c>
      <c r="D2" s="11">
        <f>SUMIFS('MONTHLY DATA'!F:F,'MONTHLY DATA'!C:C,'SALES MONTHLY'!A2,'MONTHLY DATA'!A:A,'SALES MONTHLY'!$D$1)</f>
        <v>0</v>
      </c>
      <c r="E2" s="11">
        <f>SUMIFS('MONTHLY DATA'!F:F,'MONTHLY DATA'!C:C,'SALES MONTHLY'!A2,'MONTHLY DATA'!A:A,'SALES MONTHLY'!$E$1)</f>
        <v>0</v>
      </c>
      <c r="F2" s="11">
        <f>SUMIFS('MONTHLY DATA'!F:F,'MONTHLY DATA'!C:C,'SALES MONTHLY'!A2,'MONTHLY DATA'!A:A,'SALES MONTHLY'!$F$1)</f>
        <v>0</v>
      </c>
      <c r="G2" s="14">
        <f>SUMIFS('MONTHLY DATA'!F:F,'MONTHLY DATA'!C:C,'SALES MONTHLY'!A2,'MONTHLY DATA'!A:A,'SALES MONTHLY'!$G$1)</f>
        <v>0</v>
      </c>
      <c r="H2" s="14">
        <f>SUMIFS('MONTHLY DATA'!F:F,'MONTHLY DATA'!C:C,'SALES MONTHLY'!A2,'MONTHLY DATA'!A:A,'SALES MONTHLY'!$H$1)</f>
        <v>0</v>
      </c>
      <c r="I2" s="14">
        <f>SUMIFS('MONTHLY DATA'!F:F,'MONTHLY DATA'!C:C,'SALES MONTHLY'!A2,'MONTHLY DATA'!A:A,'SALES MONTHLY'!$I$1)</f>
        <v>0</v>
      </c>
      <c r="J2" s="14">
        <f>SUMIFS('MONTHLY DATA'!F:F,'MONTHLY DATA'!C:C,'SALES MONTHLY'!A2,'MONTHLY DATA'!A:A,'SALES MONTHLY'!$J$1)</f>
        <v>0</v>
      </c>
      <c r="K2" s="14">
        <f>SUMIFS('MONTHLY DATA'!F:F,'MONTHLY DATA'!C:C,'SALES MONTHLY'!A2,'MONTHLY DATA'!A:A,'SALES MONTHLY'!$K$1)</f>
        <v>0</v>
      </c>
      <c r="L2" s="14">
        <f>SUMIFS('MONTHLY DATA'!F:F,'MONTHLY DATA'!C:C,'SALES MONTHLY'!A2,'MONTHLY DATA'!A:A,'SALES MONTHLY'!$L$1)</f>
        <v>0</v>
      </c>
      <c r="M2" s="14">
        <f>SUMIFS('MONTHLY DATA'!F:F,'MONTHLY DATA'!C:C,'SALES MONTHLY'!A2,'MONTHLY DATA'!A:A,'SALES MONTHLY'!$M$1)</f>
        <v>0</v>
      </c>
      <c r="N2" s="14">
        <f>SUMIFS('MONTHLY DATA'!F:F,'MONTHLY DATA'!C:C,'SALES MONTHLY'!A2,'MONTHLY DATA'!A:A,'SALES MONTHLY'!$N$1)</f>
        <v>0</v>
      </c>
      <c r="O2" s="14">
        <f>SUMIFS('MONTHLY DATA'!F:F,'MONTHLY DATA'!C:C,'SALES MONTHLY'!A2,'MONTHLY DATA'!A:A,'SALES MONTHLY'!$O$1)</f>
        <v>0</v>
      </c>
      <c r="P2" s="14">
        <f>SUMIFS('MONTHLY DATA'!F:F,'MONTHLY DATA'!C:C,'SALES MONTHLY'!A2,'MONTHLY DATA'!A:A,'SALES MONTHLY'!$P$1)</f>
        <v>0</v>
      </c>
      <c r="Q2" s="14">
        <f>SUMIFS('MONTHLY DATA'!F:F,'MONTHLY DATA'!C:C,'SALES MONTHLY'!A2,'MONTHLY DATA'!A:A,'SALES MONTHLY'!$Q$1)</f>
        <v>0</v>
      </c>
      <c r="R2" s="14">
        <f>SUMIFS('MONTHLY DATA'!F:F,'MONTHLY DATA'!C:C,'SALES MONTHLY'!A2,'MONTHLY DATA'!A:A,'SALES MONTHLY'!$R$1)</f>
        <v>0</v>
      </c>
      <c r="S2" s="14">
        <f>SUMIFS('MONTHLY DATA'!F:F,'MONTHLY DATA'!C:C,'SALES MONTHLY'!A2,'MONTHLY DATA'!A:A,'SALES MONTHLY'!$S$1)</f>
        <v>0</v>
      </c>
      <c r="T2" s="14">
        <f>SUMIFS('MONTHLY DATA'!F:F,'MONTHLY DATA'!C:C,'SALES MONTHLY'!A2,'MONTHLY DATA'!A:A,'SALES MONTHLY'!$T$1)</f>
        <v>0</v>
      </c>
      <c r="U2" s="14">
        <f>SUMIFS('MONTHLY DATA'!F:F,'MONTHLY DATA'!C:C,'SALES MONTHLY'!A2,'MONTHLY DATA'!A:A,'SALES MONTHLY'!$U$1)</f>
        <v>0</v>
      </c>
      <c r="V2" s="14">
        <f>SUMIFS('MONTHLY DATA'!F:F,'MONTHLY DATA'!C:C,'SALES MONTHLY'!A2,'MONTHLY DATA'!A:A,'SALES MONTHLY'!$V$1)</f>
        <v>0</v>
      </c>
      <c r="W2" s="14">
        <f>SUMIFS('MONTHLY DATA'!F:F,'MONTHLY DATA'!C:C,'SALES MONTHLY'!A2,'MONTHLY DATA'!A:A,'SALES MONTHLY'!$W$1)</f>
        <v>0</v>
      </c>
      <c r="X2" s="14">
        <f>SUMIFS('MONTHLY DATA'!F:F,'MONTHLY DATA'!C:C,'SALES MONTHLY'!A2,'MONTHLY DATA'!A:A,'SALES MONTHLY'!$X$1)</f>
        <v>0</v>
      </c>
      <c r="Y2" s="14">
        <f>SUMIFS('MONTHLY DATA'!F:F,'MONTHLY DATA'!C:C,'SALES MONTHLY'!A2,'MONTHLY DATA'!A:A,'SALES MONTHLY'!$Y$1)</f>
        <v>0</v>
      </c>
      <c r="Z2" s="14">
        <f>SUMIFS('MONTHLY DATA'!F:F,'MONTHLY DATA'!C:C,'SALES MONTHLY'!A2,'MONTHLY DATA'!A:A,'SALES MONTHLY'!$Z$1)</f>
        <v>0</v>
      </c>
      <c r="AA2" s="14">
        <f>SUM(B2:Z2)</f>
        <v>0</v>
      </c>
    </row>
    <row r="3" spans="1:27" x14ac:dyDescent="0.25">
      <c r="A3" s="5" t="s">
        <v>63</v>
      </c>
      <c r="B3" s="6">
        <f>SUMIFS('MONTHLY DATA'!F:F,'MONTHLY DATA'!C:C,'SALES MONTHLY'!A3,'MONTHLY DATA'!A:A,'SALES MONTHLY'!$B$1)</f>
        <v>0</v>
      </c>
      <c r="C3" s="6">
        <f>SUMIFS('MONTHLY DATA'!F:F,'MONTHLY DATA'!C:C,'SALES MONTHLY'!A3,'MONTHLY DATA'!A:A,'SALES MONTHLY'!$C$1)</f>
        <v>0</v>
      </c>
      <c r="D3" s="11">
        <f>SUMIFS('MONTHLY DATA'!F:F,'MONTHLY DATA'!C:C,'SALES MONTHLY'!A3,'MONTHLY DATA'!A:A,'SALES MONTHLY'!$D$1)</f>
        <v>0</v>
      </c>
      <c r="E3" s="11">
        <f>SUMIFS('MONTHLY DATA'!F:F,'MONTHLY DATA'!C:C,'SALES MONTHLY'!A3,'MONTHLY DATA'!A:A,'SALES MONTHLY'!$E$1)</f>
        <v>0</v>
      </c>
      <c r="F3" s="11">
        <f>SUMIFS('MONTHLY DATA'!F:F,'MONTHLY DATA'!C:C,'SALES MONTHLY'!A3,'MONTHLY DATA'!A:A,'SALES MONTHLY'!$F$1)</f>
        <v>0</v>
      </c>
      <c r="G3" s="14">
        <f>SUMIFS('MONTHLY DATA'!F:F,'MONTHLY DATA'!C:C,'SALES MONTHLY'!A3,'MONTHLY DATA'!A:A,'SALES MONTHLY'!$G$1)</f>
        <v>0</v>
      </c>
      <c r="H3" s="14">
        <f>SUMIFS('MONTHLY DATA'!F:F,'MONTHLY DATA'!C:C,'SALES MONTHLY'!A3,'MONTHLY DATA'!A:A,'SALES MONTHLY'!$H$1)</f>
        <v>0</v>
      </c>
      <c r="I3" s="14">
        <f>SUMIFS('MONTHLY DATA'!F:F,'MONTHLY DATA'!C:C,'SALES MONTHLY'!A3,'MONTHLY DATA'!A:A,'SALES MONTHLY'!$I$1)</f>
        <v>0</v>
      </c>
      <c r="J3" s="14">
        <f>SUMIFS('MONTHLY DATA'!F:F,'MONTHLY DATA'!C:C,'SALES MONTHLY'!A3,'MONTHLY DATA'!A:A,'SALES MONTHLY'!$J$1)</f>
        <v>0</v>
      </c>
      <c r="K3" s="14">
        <f>SUMIFS('MONTHLY DATA'!F:F,'MONTHLY DATA'!C:C,'SALES MONTHLY'!A3,'MONTHLY DATA'!A:A,'SALES MONTHLY'!$K$1)</f>
        <v>0</v>
      </c>
      <c r="L3" s="14">
        <f>SUMIFS('MONTHLY DATA'!F:F,'MONTHLY DATA'!C:C,'SALES MONTHLY'!A3,'MONTHLY DATA'!A:A,'SALES MONTHLY'!$L$1)</f>
        <v>0</v>
      </c>
      <c r="M3" s="14">
        <f>SUMIFS('MONTHLY DATA'!F:F,'MONTHLY DATA'!C:C,'SALES MONTHLY'!A3,'MONTHLY DATA'!A:A,'SALES MONTHLY'!$M$1)</f>
        <v>0</v>
      </c>
      <c r="N3" s="14">
        <f>SUMIFS('MONTHLY DATA'!F:F,'MONTHLY DATA'!C:C,'SALES MONTHLY'!A3,'MONTHLY DATA'!A:A,'SALES MONTHLY'!$N$1)</f>
        <v>0</v>
      </c>
      <c r="O3" s="14">
        <f>SUMIFS('MONTHLY DATA'!F:F,'MONTHLY DATA'!C:C,'SALES MONTHLY'!A3,'MONTHLY DATA'!A:A,'SALES MONTHLY'!$O$1)</f>
        <v>0</v>
      </c>
      <c r="P3" s="14">
        <f>SUMIFS('MONTHLY DATA'!F:F,'MONTHLY DATA'!C:C,'SALES MONTHLY'!A3,'MONTHLY DATA'!A:A,'SALES MONTHLY'!$P$1)</f>
        <v>0</v>
      </c>
      <c r="Q3" s="14">
        <f>SUMIFS('MONTHLY DATA'!F:F,'MONTHLY DATA'!C:C,'SALES MONTHLY'!A3,'MONTHLY DATA'!A:A,'SALES MONTHLY'!$Q$1)</f>
        <v>0</v>
      </c>
      <c r="R3" s="14">
        <f>SUMIFS('MONTHLY DATA'!F:F,'MONTHLY DATA'!C:C,'SALES MONTHLY'!A3,'MONTHLY DATA'!A:A,'SALES MONTHLY'!$R$1)</f>
        <v>0</v>
      </c>
      <c r="S3" s="14">
        <f>SUMIFS('MONTHLY DATA'!F:F,'MONTHLY DATA'!C:C,'SALES MONTHLY'!A3,'MONTHLY DATA'!A:A,'SALES MONTHLY'!$S$1)</f>
        <v>0</v>
      </c>
      <c r="T3" s="14">
        <f>SUMIFS('MONTHLY DATA'!F:F,'MONTHLY DATA'!C:C,'SALES MONTHLY'!A3,'MONTHLY DATA'!A:A,'SALES MONTHLY'!$T$1)</f>
        <v>0</v>
      </c>
      <c r="U3" s="14">
        <f>SUMIFS('MONTHLY DATA'!F:F,'MONTHLY DATA'!C:C,'SALES MONTHLY'!A3,'MONTHLY DATA'!A:A,'SALES MONTHLY'!$U$1)</f>
        <v>0</v>
      </c>
      <c r="V3" s="14">
        <f>SUMIFS('MONTHLY DATA'!F:F,'MONTHLY DATA'!C:C,'SALES MONTHLY'!A3,'MONTHLY DATA'!A:A,'SALES MONTHLY'!$V$1)</f>
        <v>0</v>
      </c>
      <c r="W3" s="14">
        <f>SUMIFS('MONTHLY DATA'!F:F,'MONTHLY DATA'!C:C,'SALES MONTHLY'!A3,'MONTHLY DATA'!A:A,'SALES MONTHLY'!$W$1)</f>
        <v>0</v>
      </c>
      <c r="X3" s="14">
        <f>SUMIFS('MONTHLY DATA'!F:F,'MONTHLY DATA'!C:C,'SALES MONTHLY'!A3,'MONTHLY DATA'!A:A,'SALES MONTHLY'!$X$1)</f>
        <v>0</v>
      </c>
      <c r="Y3" s="14">
        <f>SUMIFS('MONTHLY DATA'!F:F,'MONTHLY DATA'!C:C,'SALES MONTHLY'!A3,'MONTHLY DATA'!A:A,'SALES MONTHLY'!$Y$1)</f>
        <v>0</v>
      </c>
      <c r="Z3" s="14">
        <f>SUMIFS('MONTHLY DATA'!F:F,'MONTHLY DATA'!C:C,'SALES MONTHLY'!A3,'MONTHLY DATA'!A:A,'SALES MONTHLY'!$Z$1)</f>
        <v>0</v>
      </c>
      <c r="AA3" s="14">
        <f t="shared" ref="AA3:AA33" si="0">SUM(B3:Z3)</f>
        <v>0</v>
      </c>
    </row>
    <row r="4" spans="1:27" x14ac:dyDescent="0.25">
      <c r="A4" s="5" t="s">
        <v>22</v>
      </c>
      <c r="B4" s="6">
        <f>SUMIFS('MONTHLY DATA'!F:F,'MONTHLY DATA'!C:C,'SALES MONTHLY'!A4,'MONTHLY DATA'!A:A,'SALES MONTHLY'!$B$1)</f>
        <v>0</v>
      </c>
      <c r="C4" s="6">
        <f>SUMIFS('MONTHLY DATA'!F:F,'MONTHLY DATA'!C:C,'SALES MONTHLY'!A4,'MONTHLY DATA'!A:A,'SALES MONTHLY'!$C$1)</f>
        <v>0</v>
      </c>
      <c r="D4" s="11">
        <f>SUMIFS('MONTHLY DATA'!F:F,'MONTHLY DATA'!C:C,'SALES MONTHLY'!A4,'MONTHLY DATA'!A:A,'SALES MONTHLY'!$D$1)</f>
        <v>0</v>
      </c>
      <c r="E4" s="11">
        <f>SUMIFS('MONTHLY DATA'!F:F,'MONTHLY DATA'!C:C,'SALES MONTHLY'!A4,'MONTHLY DATA'!A:A,'SALES MONTHLY'!$E$1)</f>
        <v>0</v>
      </c>
      <c r="F4" s="11">
        <f>SUMIFS('MONTHLY DATA'!F:F,'MONTHLY DATA'!C:C,'SALES MONTHLY'!A4,'MONTHLY DATA'!A:A,'SALES MONTHLY'!$F$1)</f>
        <v>0</v>
      </c>
      <c r="G4" s="14">
        <f>SUMIFS('MONTHLY DATA'!F:F,'MONTHLY DATA'!C:C,'SALES MONTHLY'!A4,'MONTHLY DATA'!A:A,'SALES MONTHLY'!$G$1)</f>
        <v>0</v>
      </c>
      <c r="H4" s="14">
        <f>SUMIFS('MONTHLY DATA'!F:F,'MONTHLY DATA'!C:C,'SALES MONTHLY'!A4,'MONTHLY DATA'!A:A,'SALES MONTHLY'!$H$1)</f>
        <v>0</v>
      </c>
      <c r="I4" s="14">
        <f>SUMIFS('MONTHLY DATA'!F:F,'MONTHLY DATA'!C:C,'SALES MONTHLY'!A4,'MONTHLY DATA'!A:A,'SALES MONTHLY'!$I$1)</f>
        <v>0</v>
      </c>
      <c r="J4" s="14">
        <f>SUMIFS('MONTHLY DATA'!F:F,'MONTHLY DATA'!C:C,'SALES MONTHLY'!A4,'MONTHLY DATA'!A:A,'SALES MONTHLY'!$J$1)</f>
        <v>0</v>
      </c>
      <c r="K4" s="14">
        <f>SUMIFS('MONTHLY DATA'!F:F,'MONTHLY DATA'!C:C,'SALES MONTHLY'!A4,'MONTHLY DATA'!A:A,'SALES MONTHLY'!$K$1)</f>
        <v>0</v>
      </c>
      <c r="L4" s="14">
        <f>SUMIFS('MONTHLY DATA'!F:F,'MONTHLY DATA'!C:C,'SALES MONTHLY'!A4,'MONTHLY DATA'!A:A,'SALES MONTHLY'!$L$1)</f>
        <v>0</v>
      </c>
      <c r="M4" s="14">
        <f>SUMIFS('MONTHLY DATA'!F:F,'MONTHLY DATA'!C:C,'SALES MONTHLY'!A4,'MONTHLY DATA'!A:A,'SALES MONTHLY'!$M$1)</f>
        <v>0</v>
      </c>
      <c r="N4" s="14">
        <f>SUMIFS('MONTHLY DATA'!F:F,'MONTHLY DATA'!C:C,'SALES MONTHLY'!A4,'MONTHLY DATA'!A:A,'SALES MONTHLY'!$N$1)</f>
        <v>0</v>
      </c>
      <c r="O4" s="14">
        <f>SUMIFS('MONTHLY DATA'!F:F,'MONTHLY DATA'!C:C,'SALES MONTHLY'!A4,'MONTHLY DATA'!A:A,'SALES MONTHLY'!$O$1)</f>
        <v>0</v>
      </c>
      <c r="P4" s="14">
        <f>SUMIFS('MONTHLY DATA'!F:F,'MONTHLY DATA'!C:C,'SALES MONTHLY'!A4,'MONTHLY DATA'!A:A,'SALES MONTHLY'!$P$1)</f>
        <v>0</v>
      </c>
      <c r="Q4" s="14">
        <f>SUMIFS('MONTHLY DATA'!F:F,'MONTHLY DATA'!C:C,'SALES MONTHLY'!A4,'MONTHLY DATA'!A:A,'SALES MONTHLY'!$Q$1)</f>
        <v>0</v>
      </c>
      <c r="R4" s="14">
        <f>SUMIFS('MONTHLY DATA'!F:F,'MONTHLY DATA'!C:C,'SALES MONTHLY'!A4,'MONTHLY DATA'!A:A,'SALES MONTHLY'!$R$1)</f>
        <v>0</v>
      </c>
      <c r="S4" s="14">
        <f>SUMIFS('MONTHLY DATA'!F:F,'MONTHLY DATA'!C:C,'SALES MONTHLY'!A4,'MONTHLY DATA'!A:A,'SALES MONTHLY'!$S$1)</f>
        <v>0</v>
      </c>
      <c r="T4" s="14">
        <f>SUMIFS('MONTHLY DATA'!F:F,'MONTHLY DATA'!C:C,'SALES MONTHLY'!A4,'MONTHLY DATA'!A:A,'SALES MONTHLY'!$T$1)</f>
        <v>0</v>
      </c>
      <c r="U4" s="14">
        <f>SUMIFS('MONTHLY DATA'!F:F,'MONTHLY DATA'!C:C,'SALES MONTHLY'!A4,'MONTHLY DATA'!A:A,'SALES MONTHLY'!$U$1)</f>
        <v>0</v>
      </c>
      <c r="V4" s="14">
        <f>SUMIFS('MONTHLY DATA'!F:F,'MONTHLY DATA'!C:C,'SALES MONTHLY'!A4,'MONTHLY DATA'!A:A,'SALES MONTHLY'!$V$1)</f>
        <v>0</v>
      </c>
      <c r="W4" s="14">
        <f>SUMIFS('MONTHLY DATA'!F:F,'MONTHLY DATA'!C:C,'SALES MONTHLY'!A4,'MONTHLY DATA'!A:A,'SALES MONTHLY'!$W$1)</f>
        <v>0</v>
      </c>
      <c r="X4" s="14">
        <f>SUMIFS('MONTHLY DATA'!F:F,'MONTHLY DATA'!C:C,'SALES MONTHLY'!A4,'MONTHLY DATA'!A:A,'SALES MONTHLY'!$X$1)</f>
        <v>0</v>
      </c>
      <c r="Y4" s="14">
        <f>SUMIFS('MONTHLY DATA'!F:F,'MONTHLY DATA'!C:C,'SALES MONTHLY'!A4,'MONTHLY DATA'!A:A,'SALES MONTHLY'!$Y$1)</f>
        <v>0</v>
      </c>
      <c r="Z4" s="14">
        <f>SUMIFS('MONTHLY DATA'!F:F,'MONTHLY DATA'!C:C,'SALES MONTHLY'!A4,'MONTHLY DATA'!A:A,'SALES MONTHLY'!$Z$1)</f>
        <v>0</v>
      </c>
      <c r="AA4" s="14">
        <f t="shared" si="0"/>
        <v>0</v>
      </c>
    </row>
    <row r="5" spans="1:27" x14ac:dyDescent="0.25">
      <c r="A5" s="5" t="s">
        <v>29</v>
      </c>
      <c r="B5" s="6">
        <f>SUMIFS('MONTHLY DATA'!F:F,'MONTHLY DATA'!C:C,'SALES MONTHLY'!A5,'MONTHLY DATA'!A:A,'SALES MONTHLY'!$B$1)</f>
        <v>0</v>
      </c>
      <c r="C5" s="6">
        <f>SUMIFS('MONTHLY DATA'!F:F,'MONTHLY DATA'!C:C,'SALES MONTHLY'!A5,'MONTHLY DATA'!A:A,'SALES MONTHLY'!$C$1)</f>
        <v>0</v>
      </c>
      <c r="D5" s="11">
        <f>SUMIFS('MONTHLY DATA'!F:F,'MONTHLY DATA'!C:C,'SALES MONTHLY'!A5,'MONTHLY DATA'!A:A,'SALES MONTHLY'!$D$1)</f>
        <v>0</v>
      </c>
      <c r="E5" s="11">
        <f>SUMIFS('MONTHLY DATA'!F:F,'MONTHLY DATA'!C:C,'SALES MONTHLY'!A5,'MONTHLY DATA'!A:A,'SALES MONTHLY'!$E$1)</f>
        <v>0</v>
      </c>
      <c r="F5" s="11">
        <f>SUMIFS('MONTHLY DATA'!F:F,'MONTHLY DATA'!C:C,'SALES MONTHLY'!A5,'MONTHLY DATA'!A:A,'SALES MONTHLY'!$F$1)</f>
        <v>0</v>
      </c>
      <c r="G5" s="14">
        <f>SUMIFS('MONTHLY DATA'!F:F,'MONTHLY DATA'!C:C,'SALES MONTHLY'!A5,'MONTHLY DATA'!A:A,'SALES MONTHLY'!$G$1)</f>
        <v>0</v>
      </c>
      <c r="H5" s="14">
        <f>SUMIFS('MONTHLY DATA'!F:F,'MONTHLY DATA'!C:C,'SALES MONTHLY'!A5,'MONTHLY DATA'!A:A,'SALES MONTHLY'!$H$1)</f>
        <v>0</v>
      </c>
      <c r="I5" s="14">
        <f>SUMIFS('MONTHLY DATA'!F:F,'MONTHLY DATA'!C:C,'SALES MONTHLY'!A5,'MONTHLY DATA'!A:A,'SALES MONTHLY'!$I$1)</f>
        <v>0</v>
      </c>
      <c r="J5" s="14">
        <f>SUMIFS('MONTHLY DATA'!F:F,'MONTHLY DATA'!C:C,'SALES MONTHLY'!A5,'MONTHLY DATA'!A:A,'SALES MONTHLY'!$J$1)</f>
        <v>0</v>
      </c>
      <c r="K5" s="14">
        <f>SUMIFS('MONTHLY DATA'!F:F,'MONTHLY DATA'!C:C,'SALES MONTHLY'!A5,'MONTHLY DATA'!A:A,'SALES MONTHLY'!$K$1)</f>
        <v>0</v>
      </c>
      <c r="L5" s="14">
        <f>SUMIFS('MONTHLY DATA'!F:F,'MONTHLY DATA'!C:C,'SALES MONTHLY'!A5,'MONTHLY DATA'!A:A,'SALES MONTHLY'!$L$1)</f>
        <v>0</v>
      </c>
      <c r="M5" s="14">
        <f>SUMIFS('MONTHLY DATA'!F:F,'MONTHLY DATA'!C:C,'SALES MONTHLY'!A5,'MONTHLY DATA'!A:A,'SALES MONTHLY'!$M$1)</f>
        <v>0</v>
      </c>
      <c r="N5" s="14">
        <f>SUMIFS('MONTHLY DATA'!F:F,'MONTHLY DATA'!C:C,'SALES MONTHLY'!A5,'MONTHLY DATA'!A:A,'SALES MONTHLY'!$N$1)</f>
        <v>0</v>
      </c>
      <c r="O5" s="14">
        <f>SUMIFS('MONTHLY DATA'!F:F,'MONTHLY DATA'!C:C,'SALES MONTHLY'!A5,'MONTHLY DATA'!A:A,'SALES MONTHLY'!$O$1)</f>
        <v>0</v>
      </c>
      <c r="P5" s="14">
        <f>SUMIFS('MONTHLY DATA'!F:F,'MONTHLY DATA'!C:C,'SALES MONTHLY'!A5,'MONTHLY DATA'!A:A,'SALES MONTHLY'!$P$1)</f>
        <v>0</v>
      </c>
      <c r="Q5" s="14">
        <f>SUMIFS('MONTHLY DATA'!F:F,'MONTHLY DATA'!C:C,'SALES MONTHLY'!A5,'MONTHLY DATA'!A:A,'SALES MONTHLY'!$Q$1)</f>
        <v>0</v>
      </c>
      <c r="R5" s="14">
        <f>SUMIFS('MONTHLY DATA'!F:F,'MONTHLY DATA'!C:C,'SALES MONTHLY'!A5,'MONTHLY DATA'!A:A,'SALES MONTHLY'!$R$1)</f>
        <v>0</v>
      </c>
      <c r="S5" s="14">
        <f>SUMIFS('MONTHLY DATA'!F:F,'MONTHLY DATA'!C:C,'SALES MONTHLY'!A5,'MONTHLY DATA'!A:A,'SALES MONTHLY'!$S$1)</f>
        <v>0</v>
      </c>
      <c r="T5" s="14">
        <f>SUMIFS('MONTHLY DATA'!F:F,'MONTHLY DATA'!C:C,'SALES MONTHLY'!A5,'MONTHLY DATA'!A:A,'SALES MONTHLY'!$T$1)</f>
        <v>0</v>
      </c>
      <c r="U5" s="14">
        <f>SUMIFS('MONTHLY DATA'!F:F,'MONTHLY DATA'!C:C,'SALES MONTHLY'!A5,'MONTHLY DATA'!A:A,'SALES MONTHLY'!$U$1)</f>
        <v>0</v>
      </c>
      <c r="V5" s="14">
        <f>SUMIFS('MONTHLY DATA'!F:F,'MONTHLY DATA'!C:C,'SALES MONTHLY'!A5,'MONTHLY DATA'!A:A,'SALES MONTHLY'!$V$1)</f>
        <v>0</v>
      </c>
      <c r="W5" s="14">
        <f>SUMIFS('MONTHLY DATA'!F:F,'MONTHLY DATA'!C:C,'SALES MONTHLY'!A5,'MONTHLY DATA'!A:A,'SALES MONTHLY'!$W$1)</f>
        <v>0</v>
      </c>
      <c r="X5" s="14">
        <f>SUMIFS('MONTHLY DATA'!F:F,'MONTHLY DATA'!C:C,'SALES MONTHLY'!A5,'MONTHLY DATA'!A:A,'SALES MONTHLY'!$X$1)</f>
        <v>0</v>
      </c>
      <c r="Y5" s="14">
        <f>SUMIFS('MONTHLY DATA'!F:F,'MONTHLY DATA'!C:C,'SALES MONTHLY'!A5,'MONTHLY DATA'!A:A,'SALES MONTHLY'!$Y$1)</f>
        <v>0</v>
      </c>
      <c r="Z5" s="14">
        <f>SUMIFS('MONTHLY DATA'!F:F,'MONTHLY DATA'!C:C,'SALES MONTHLY'!A5,'MONTHLY DATA'!A:A,'SALES MONTHLY'!$Z$1)</f>
        <v>0</v>
      </c>
      <c r="AA5" s="14">
        <f t="shared" si="0"/>
        <v>0</v>
      </c>
    </row>
    <row r="6" spans="1:27" x14ac:dyDescent="0.25">
      <c r="A6" s="5" t="s">
        <v>71</v>
      </c>
      <c r="B6" s="6">
        <f>SUMIFS('MONTHLY DATA'!F:F,'MONTHLY DATA'!C:C,'SALES MONTHLY'!A6,'MONTHLY DATA'!A:A,'SALES MONTHLY'!$B$1)</f>
        <v>0</v>
      </c>
      <c r="C6" s="6">
        <f>SUMIFS('MONTHLY DATA'!F:F,'MONTHLY DATA'!C:C,'SALES MONTHLY'!A6,'MONTHLY DATA'!A:A,'SALES MONTHLY'!$C$1)</f>
        <v>0</v>
      </c>
      <c r="D6" s="11">
        <f>SUMIFS('MONTHLY DATA'!F:F,'MONTHLY DATA'!C:C,'SALES MONTHLY'!A6,'MONTHLY DATA'!A:A,'SALES MONTHLY'!$D$1)</f>
        <v>0</v>
      </c>
      <c r="E6" s="11">
        <f>SUMIFS('MONTHLY DATA'!F:F,'MONTHLY DATA'!C:C,'SALES MONTHLY'!A6,'MONTHLY DATA'!A:A,'SALES MONTHLY'!$E$1)</f>
        <v>0</v>
      </c>
      <c r="F6" s="11">
        <f>SUMIFS('MONTHLY DATA'!F:F,'MONTHLY DATA'!C:C,'SALES MONTHLY'!A6,'MONTHLY DATA'!A:A,'SALES MONTHLY'!$F$1)</f>
        <v>0</v>
      </c>
      <c r="G6" s="14">
        <f>SUMIFS('MONTHLY DATA'!F:F,'MONTHLY DATA'!C:C,'SALES MONTHLY'!A6,'MONTHLY DATA'!A:A,'SALES MONTHLY'!$G$1)</f>
        <v>0</v>
      </c>
      <c r="H6" s="14">
        <f>SUMIFS('MONTHLY DATA'!F:F,'MONTHLY DATA'!C:C,'SALES MONTHLY'!A6,'MONTHLY DATA'!A:A,'SALES MONTHLY'!$H$1)</f>
        <v>0</v>
      </c>
      <c r="I6" s="14">
        <f>SUMIFS('MONTHLY DATA'!F:F,'MONTHLY DATA'!C:C,'SALES MONTHLY'!A6,'MONTHLY DATA'!A:A,'SALES MONTHLY'!$I$1)</f>
        <v>0</v>
      </c>
      <c r="J6" s="14">
        <f>SUMIFS('MONTHLY DATA'!F:F,'MONTHLY DATA'!C:C,'SALES MONTHLY'!A6,'MONTHLY DATA'!A:A,'SALES MONTHLY'!$J$1)</f>
        <v>0</v>
      </c>
      <c r="K6" s="14">
        <f>SUMIFS('MONTHLY DATA'!F:F,'MONTHLY DATA'!C:C,'SALES MONTHLY'!A6,'MONTHLY DATA'!A:A,'SALES MONTHLY'!$K$1)</f>
        <v>0</v>
      </c>
      <c r="L6" s="14">
        <f>SUMIFS('MONTHLY DATA'!F:F,'MONTHLY DATA'!C:C,'SALES MONTHLY'!A6,'MONTHLY DATA'!A:A,'SALES MONTHLY'!$L$1)</f>
        <v>0</v>
      </c>
      <c r="M6" s="14">
        <f>SUMIFS('MONTHLY DATA'!F:F,'MONTHLY DATA'!C:C,'SALES MONTHLY'!A6,'MONTHLY DATA'!A:A,'SALES MONTHLY'!$M$1)</f>
        <v>0</v>
      </c>
      <c r="N6" s="14">
        <f>SUMIFS('MONTHLY DATA'!F:F,'MONTHLY DATA'!C:C,'SALES MONTHLY'!A6,'MONTHLY DATA'!A:A,'SALES MONTHLY'!$N$1)</f>
        <v>0</v>
      </c>
      <c r="O6" s="14">
        <f>SUMIFS('MONTHLY DATA'!F:F,'MONTHLY DATA'!C:C,'SALES MONTHLY'!A6,'MONTHLY DATA'!A:A,'SALES MONTHLY'!$O$1)</f>
        <v>0</v>
      </c>
      <c r="P6" s="14">
        <f>SUMIFS('MONTHLY DATA'!F:F,'MONTHLY DATA'!C:C,'SALES MONTHLY'!A6,'MONTHLY DATA'!A:A,'SALES MONTHLY'!$P$1)</f>
        <v>0</v>
      </c>
      <c r="Q6" s="14">
        <f>SUMIFS('MONTHLY DATA'!F:F,'MONTHLY DATA'!C:C,'SALES MONTHLY'!A6,'MONTHLY DATA'!A:A,'SALES MONTHLY'!$Q$1)</f>
        <v>0</v>
      </c>
      <c r="R6" s="14">
        <f>SUMIFS('MONTHLY DATA'!F:F,'MONTHLY DATA'!C:C,'SALES MONTHLY'!A6,'MONTHLY DATA'!A:A,'SALES MONTHLY'!$R$1)</f>
        <v>0</v>
      </c>
      <c r="S6" s="14">
        <f>SUMIFS('MONTHLY DATA'!F:F,'MONTHLY DATA'!C:C,'SALES MONTHLY'!A6,'MONTHLY DATA'!A:A,'SALES MONTHLY'!$S$1)</f>
        <v>0</v>
      </c>
      <c r="T6" s="14">
        <f>SUMIFS('MONTHLY DATA'!F:F,'MONTHLY DATA'!C:C,'SALES MONTHLY'!A6,'MONTHLY DATA'!A:A,'SALES MONTHLY'!$T$1)</f>
        <v>0</v>
      </c>
      <c r="U6" s="14">
        <f>SUMIFS('MONTHLY DATA'!F:F,'MONTHLY DATA'!C:C,'SALES MONTHLY'!A6,'MONTHLY DATA'!A:A,'SALES MONTHLY'!$U$1)</f>
        <v>0</v>
      </c>
      <c r="V6" s="14">
        <f>SUMIFS('MONTHLY DATA'!F:F,'MONTHLY DATA'!C:C,'SALES MONTHLY'!A6,'MONTHLY DATA'!A:A,'SALES MONTHLY'!$V$1)</f>
        <v>0</v>
      </c>
      <c r="W6" s="14">
        <f>SUMIFS('MONTHLY DATA'!F:F,'MONTHLY DATA'!C:C,'SALES MONTHLY'!A6,'MONTHLY DATA'!A:A,'SALES MONTHLY'!$W$1)</f>
        <v>0</v>
      </c>
      <c r="X6" s="14">
        <f>SUMIFS('MONTHLY DATA'!F:F,'MONTHLY DATA'!C:C,'SALES MONTHLY'!A6,'MONTHLY DATA'!A:A,'SALES MONTHLY'!$X$1)</f>
        <v>0</v>
      </c>
      <c r="Y6" s="14">
        <f>SUMIFS('MONTHLY DATA'!F:F,'MONTHLY DATA'!C:C,'SALES MONTHLY'!A6,'MONTHLY DATA'!A:A,'SALES MONTHLY'!$Y$1)</f>
        <v>0</v>
      </c>
      <c r="Z6" s="14">
        <f>SUMIFS('MONTHLY DATA'!F:F,'MONTHLY DATA'!C:C,'SALES MONTHLY'!A6,'MONTHLY DATA'!A:A,'SALES MONTHLY'!$Z$1)</f>
        <v>0</v>
      </c>
      <c r="AA6" s="14">
        <f t="shared" si="0"/>
        <v>0</v>
      </c>
    </row>
    <row r="7" spans="1:27" x14ac:dyDescent="0.25">
      <c r="A7" s="5" t="s">
        <v>69</v>
      </c>
      <c r="B7" s="6">
        <f>SUMIFS('MONTHLY DATA'!F:F,'MONTHLY DATA'!C:C,'SALES MONTHLY'!A7,'MONTHLY DATA'!A:A,'SALES MONTHLY'!$B$1)</f>
        <v>0</v>
      </c>
      <c r="C7" s="6">
        <f>SUMIFS('MONTHLY DATA'!F:F,'MONTHLY DATA'!C:C,'SALES MONTHLY'!A7,'MONTHLY DATA'!A:A,'SALES MONTHLY'!$C$1)</f>
        <v>0</v>
      </c>
      <c r="D7" s="11">
        <f>SUMIFS('MONTHLY DATA'!F:F,'MONTHLY DATA'!C:C,'SALES MONTHLY'!A7,'MONTHLY DATA'!A:A,'SALES MONTHLY'!$D$1)</f>
        <v>0</v>
      </c>
      <c r="E7" s="11">
        <f>SUMIFS('MONTHLY DATA'!F:F,'MONTHLY DATA'!C:C,'SALES MONTHLY'!A7,'MONTHLY DATA'!A:A,'SALES MONTHLY'!$E$1)</f>
        <v>0</v>
      </c>
      <c r="F7" s="11">
        <f>SUMIFS('MONTHLY DATA'!F:F,'MONTHLY DATA'!C:C,'SALES MONTHLY'!A7,'MONTHLY DATA'!A:A,'SALES MONTHLY'!$F$1)</f>
        <v>0</v>
      </c>
      <c r="G7" s="14">
        <f>SUMIFS('MONTHLY DATA'!F:F,'MONTHLY DATA'!C:C,'SALES MONTHLY'!A7,'MONTHLY DATA'!A:A,'SALES MONTHLY'!$G$1)</f>
        <v>0</v>
      </c>
      <c r="H7" s="14">
        <f>SUMIFS('MONTHLY DATA'!F:F,'MONTHLY DATA'!C:C,'SALES MONTHLY'!A7,'MONTHLY DATA'!A:A,'SALES MONTHLY'!$H$1)</f>
        <v>0</v>
      </c>
      <c r="I7" s="14">
        <f>SUMIFS('MONTHLY DATA'!F:F,'MONTHLY DATA'!C:C,'SALES MONTHLY'!A7,'MONTHLY DATA'!A:A,'SALES MONTHLY'!$I$1)</f>
        <v>0</v>
      </c>
      <c r="J7" s="14">
        <f>SUMIFS('MONTHLY DATA'!F:F,'MONTHLY DATA'!C:C,'SALES MONTHLY'!A7,'MONTHLY DATA'!A:A,'SALES MONTHLY'!$J$1)</f>
        <v>0</v>
      </c>
      <c r="K7" s="14">
        <f>SUMIFS('MONTHLY DATA'!F:F,'MONTHLY DATA'!C:C,'SALES MONTHLY'!A7,'MONTHLY DATA'!A:A,'SALES MONTHLY'!$K$1)</f>
        <v>0</v>
      </c>
      <c r="L7" s="14">
        <f>SUMIFS('MONTHLY DATA'!F:F,'MONTHLY DATA'!C:C,'SALES MONTHLY'!A7,'MONTHLY DATA'!A:A,'SALES MONTHLY'!$L$1)</f>
        <v>0</v>
      </c>
      <c r="M7" s="14">
        <f>SUMIFS('MONTHLY DATA'!F:F,'MONTHLY DATA'!C:C,'SALES MONTHLY'!A7,'MONTHLY DATA'!A:A,'SALES MONTHLY'!$M$1)</f>
        <v>0</v>
      </c>
      <c r="N7" s="14">
        <f>SUMIFS('MONTHLY DATA'!F:F,'MONTHLY DATA'!C:C,'SALES MONTHLY'!A7,'MONTHLY DATA'!A:A,'SALES MONTHLY'!$N$1)</f>
        <v>0</v>
      </c>
      <c r="O7" s="14">
        <f>SUMIFS('MONTHLY DATA'!F:F,'MONTHLY DATA'!C:C,'SALES MONTHLY'!A7,'MONTHLY DATA'!A:A,'SALES MONTHLY'!$O$1)</f>
        <v>0</v>
      </c>
      <c r="P7" s="14">
        <f>SUMIFS('MONTHLY DATA'!F:F,'MONTHLY DATA'!C:C,'SALES MONTHLY'!A7,'MONTHLY DATA'!A:A,'SALES MONTHLY'!$P$1)</f>
        <v>0</v>
      </c>
      <c r="Q7" s="14">
        <f>SUMIFS('MONTHLY DATA'!F:F,'MONTHLY DATA'!C:C,'SALES MONTHLY'!A7,'MONTHLY DATA'!A:A,'SALES MONTHLY'!$Q$1)</f>
        <v>0</v>
      </c>
      <c r="R7" s="14">
        <f>SUMIFS('MONTHLY DATA'!F:F,'MONTHLY DATA'!C:C,'SALES MONTHLY'!A7,'MONTHLY DATA'!A:A,'SALES MONTHLY'!$R$1)</f>
        <v>0</v>
      </c>
      <c r="S7" s="14">
        <f>SUMIFS('MONTHLY DATA'!F:F,'MONTHLY DATA'!C:C,'SALES MONTHLY'!A7,'MONTHLY DATA'!A:A,'SALES MONTHLY'!$S$1)</f>
        <v>0</v>
      </c>
      <c r="T7" s="14">
        <f>SUMIFS('MONTHLY DATA'!F:F,'MONTHLY DATA'!C:C,'SALES MONTHLY'!A7,'MONTHLY DATA'!A:A,'SALES MONTHLY'!$T$1)</f>
        <v>0</v>
      </c>
      <c r="U7" s="14">
        <f>SUMIFS('MONTHLY DATA'!F:F,'MONTHLY DATA'!C:C,'SALES MONTHLY'!A7,'MONTHLY DATA'!A:A,'SALES MONTHLY'!$U$1)</f>
        <v>0</v>
      </c>
      <c r="V7" s="14">
        <f>SUMIFS('MONTHLY DATA'!F:F,'MONTHLY DATA'!C:C,'SALES MONTHLY'!A7,'MONTHLY DATA'!A:A,'SALES MONTHLY'!$V$1)</f>
        <v>0</v>
      </c>
      <c r="W7" s="14">
        <f>SUMIFS('MONTHLY DATA'!F:F,'MONTHLY DATA'!C:C,'SALES MONTHLY'!A7,'MONTHLY DATA'!A:A,'SALES MONTHLY'!$W$1)</f>
        <v>0</v>
      </c>
      <c r="X7" s="14">
        <f>SUMIFS('MONTHLY DATA'!F:F,'MONTHLY DATA'!C:C,'SALES MONTHLY'!A7,'MONTHLY DATA'!A:A,'SALES MONTHLY'!$X$1)</f>
        <v>0</v>
      </c>
      <c r="Y7" s="14">
        <f>SUMIFS('MONTHLY DATA'!F:F,'MONTHLY DATA'!C:C,'SALES MONTHLY'!A7,'MONTHLY DATA'!A:A,'SALES MONTHLY'!$Y$1)</f>
        <v>0</v>
      </c>
      <c r="Z7" s="14">
        <f>SUMIFS('MONTHLY DATA'!F:F,'MONTHLY DATA'!C:C,'SALES MONTHLY'!A7,'MONTHLY DATA'!A:A,'SALES MONTHLY'!$Z$1)</f>
        <v>0</v>
      </c>
      <c r="AA7" s="14">
        <f t="shared" si="0"/>
        <v>0</v>
      </c>
    </row>
    <row r="8" spans="1:27" x14ac:dyDescent="0.25">
      <c r="A8" s="5" t="s">
        <v>30</v>
      </c>
      <c r="B8" s="6">
        <f>SUMIFS('MONTHLY DATA'!F:F,'MONTHLY DATA'!C:C,'SALES MONTHLY'!A8,'MONTHLY DATA'!A:A,'SALES MONTHLY'!$B$1)</f>
        <v>0</v>
      </c>
      <c r="C8" s="6">
        <f>SUMIFS('MONTHLY DATA'!F:F,'MONTHLY DATA'!C:C,'SALES MONTHLY'!A8,'MONTHLY DATA'!A:A,'SALES MONTHLY'!$C$1)</f>
        <v>0</v>
      </c>
      <c r="D8" s="11">
        <f>SUMIFS('MONTHLY DATA'!F:F,'MONTHLY DATA'!C:C,'SALES MONTHLY'!A8,'MONTHLY DATA'!A:A,'SALES MONTHLY'!$D$1)</f>
        <v>0</v>
      </c>
      <c r="E8" s="11">
        <f>SUMIFS('MONTHLY DATA'!F:F,'MONTHLY DATA'!C:C,'SALES MONTHLY'!A8,'MONTHLY DATA'!A:A,'SALES MONTHLY'!$E$1)</f>
        <v>0</v>
      </c>
      <c r="F8" s="11">
        <f>SUMIFS('MONTHLY DATA'!F:F,'MONTHLY DATA'!C:C,'SALES MONTHLY'!A8,'MONTHLY DATA'!A:A,'SALES MONTHLY'!$F$1)</f>
        <v>0</v>
      </c>
      <c r="G8" s="14">
        <f>SUMIFS('MONTHLY DATA'!F:F,'MONTHLY DATA'!C:C,'SALES MONTHLY'!A8,'MONTHLY DATA'!A:A,'SALES MONTHLY'!$G$1)</f>
        <v>0</v>
      </c>
      <c r="H8" s="14">
        <f>SUMIFS('MONTHLY DATA'!F:F,'MONTHLY DATA'!C:C,'SALES MONTHLY'!A8,'MONTHLY DATA'!A:A,'SALES MONTHLY'!$H$1)</f>
        <v>0</v>
      </c>
      <c r="I8" s="14">
        <f>SUMIFS('MONTHLY DATA'!F:F,'MONTHLY DATA'!C:C,'SALES MONTHLY'!A8,'MONTHLY DATA'!A:A,'SALES MONTHLY'!$I$1)</f>
        <v>0</v>
      </c>
      <c r="J8" s="14">
        <f>SUMIFS('MONTHLY DATA'!F:F,'MONTHLY DATA'!C:C,'SALES MONTHLY'!A8,'MONTHLY DATA'!A:A,'SALES MONTHLY'!$J$1)</f>
        <v>0</v>
      </c>
      <c r="K8" s="14">
        <f>SUMIFS('MONTHLY DATA'!F:F,'MONTHLY DATA'!C:C,'SALES MONTHLY'!A8,'MONTHLY DATA'!A:A,'SALES MONTHLY'!$K$1)</f>
        <v>0</v>
      </c>
      <c r="L8" s="14">
        <f>SUMIFS('MONTHLY DATA'!F:F,'MONTHLY DATA'!C:C,'SALES MONTHLY'!A8,'MONTHLY DATA'!A:A,'SALES MONTHLY'!$L$1)</f>
        <v>0</v>
      </c>
      <c r="M8" s="14">
        <f>SUMIFS('MONTHLY DATA'!F:F,'MONTHLY DATA'!C:C,'SALES MONTHLY'!A8,'MONTHLY DATA'!A:A,'SALES MONTHLY'!$M$1)</f>
        <v>0</v>
      </c>
      <c r="N8" s="14">
        <f>SUMIFS('MONTHLY DATA'!F:F,'MONTHLY DATA'!C:C,'SALES MONTHLY'!A8,'MONTHLY DATA'!A:A,'SALES MONTHLY'!$N$1)</f>
        <v>0</v>
      </c>
      <c r="O8" s="14">
        <f>SUMIFS('MONTHLY DATA'!F:F,'MONTHLY DATA'!C:C,'SALES MONTHLY'!A8,'MONTHLY DATA'!A:A,'SALES MONTHLY'!$O$1)</f>
        <v>0</v>
      </c>
      <c r="P8" s="14">
        <f>SUMIFS('MONTHLY DATA'!F:F,'MONTHLY DATA'!C:C,'SALES MONTHLY'!A8,'MONTHLY DATA'!A:A,'SALES MONTHLY'!$P$1)</f>
        <v>0</v>
      </c>
      <c r="Q8" s="14">
        <f>SUMIFS('MONTHLY DATA'!F:F,'MONTHLY DATA'!C:C,'SALES MONTHLY'!A8,'MONTHLY DATA'!A:A,'SALES MONTHLY'!$Q$1)</f>
        <v>0</v>
      </c>
      <c r="R8" s="14">
        <f>SUMIFS('MONTHLY DATA'!F:F,'MONTHLY DATA'!C:C,'SALES MONTHLY'!A8,'MONTHLY DATA'!A:A,'SALES MONTHLY'!$R$1)</f>
        <v>0</v>
      </c>
      <c r="S8" s="14">
        <f>SUMIFS('MONTHLY DATA'!F:F,'MONTHLY DATA'!C:C,'SALES MONTHLY'!A8,'MONTHLY DATA'!A:A,'SALES MONTHLY'!$S$1)</f>
        <v>0</v>
      </c>
      <c r="T8" s="14">
        <f>SUMIFS('MONTHLY DATA'!F:F,'MONTHLY DATA'!C:C,'SALES MONTHLY'!A8,'MONTHLY DATA'!A:A,'SALES MONTHLY'!$T$1)</f>
        <v>0</v>
      </c>
      <c r="U8" s="14">
        <f>SUMIFS('MONTHLY DATA'!F:F,'MONTHLY DATA'!C:C,'SALES MONTHLY'!A8,'MONTHLY DATA'!A:A,'SALES MONTHLY'!$U$1)</f>
        <v>0</v>
      </c>
      <c r="V8" s="14">
        <f>SUMIFS('MONTHLY DATA'!F:F,'MONTHLY DATA'!C:C,'SALES MONTHLY'!A8,'MONTHLY DATA'!A:A,'SALES MONTHLY'!$V$1)</f>
        <v>0</v>
      </c>
      <c r="W8" s="14">
        <f>SUMIFS('MONTHLY DATA'!F:F,'MONTHLY DATA'!C:C,'SALES MONTHLY'!A8,'MONTHLY DATA'!A:A,'SALES MONTHLY'!$W$1)</f>
        <v>0</v>
      </c>
      <c r="X8" s="14">
        <f>SUMIFS('MONTHLY DATA'!F:F,'MONTHLY DATA'!C:C,'SALES MONTHLY'!A8,'MONTHLY DATA'!A:A,'SALES MONTHLY'!$X$1)</f>
        <v>0</v>
      </c>
      <c r="Y8" s="14">
        <f>SUMIFS('MONTHLY DATA'!F:F,'MONTHLY DATA'!C:C,'SALES MONTHLY'!A8,'MONTHLY DATA'!A:A,'SALES MONTHLY'!$Y$1)</f>
        <v>0</v>
      </c>
      <c r="Z8" s="14">
        <f>SUMIFS('MONTHLY DATA'!F:F,'MONTHLY DATA'!C:C,'SALES MONTHLY'!A8,'MONTHLY DATA'!A:A,'SALES MONTHLY'!$Z$1)</f>
        <v>0</v>
      </c>
      <c r="AA8" s="14">
        <f t="shared" si="0"/>
        <v>0</v>
      </c>
    </row>
    <row r="9" spans="1:27" x14ac:dyDescent="0.25">
      <c r="A9" s="5" t="s">
        <v>59</v>
      </c>
      <c r="B9" s="6">
        <f>SUMIFS('MONTHLY DATA'!F:F,'MONTHLY DATA'!C:C,'SALES MONTHLY'!A9,'MONTHLY DATA'!A:A,'SALES MONTHLY'!$B$1)</f>
        <v>0</v>
      </c>
      <c r="C9" s="6">
        <f>SUMIFS('MONTHLY DATA'!F:F,'MONTHLY DATA'!C:C,'SALES MONTHLY'!A9,'MONTHLY DATA'!A:A,'SALES MONTHLY'!$C$1)</f>
        <v>0</v>
      </c>
      <c r="D9" s="11">
        <f>SUMIFS('MONTHLY DATA'!F:F,'MONTHLY DATA'!C:C,'SALES MONTHLY'!A9,'MONTHLY DATA'!A:A,'SALES MONTHLY'!$D$1)</f>
        <v>0</v>
      </c>
      <c r="E9" s="11">
        <f>SUMIFS('MONTHLY DATA'!F:F,'MONTHLY DATA'!C:C,'SALES MONTHLY'!A9,'MONTHLY DATA'!A:A,'SALES MONTHLY'!$E$1)</f>
        <v>0</v>
      </c>
      <c r="F9" s="11">
        <f>SUMIFS('MONTHLY DATA'!F:F,'MONTHLY DATA'!C:C,'SALES MONTHLY'!A9,'MONTHLY DATA'!A:A,'SALES MONTHLY'!$F$1)</f>
        <v>0</v>
      </c>
      <c r="G9" s="14">
        <f>SUMIFS('MONTHLY DATA'!F:F,'MONTHLY DATA'!C:C,'SALES MONTHLY'!A9,'MONTHLY DATA'!A:A,'SALES MONTHLY'!$G$1)</f>
        <v>0</v>
      </c>
      <c r="H9" s="14">
        <f>SUMIFS('MONTHLY DATA'!F:F,'MONTHLY DATA'!C:C,'SALES MONTHLY'!A9,'MONTHLY DATA'!A:A,'SALES MONTHLY'!$H$1)</f>
        <v>0</v>
      </c>
      <c r="I9" s="14">
        <f>SUMIFS('MONTHLY DATA'!F:F,'MONTHLY DATA'!C:C,'SALES MONTHLY'!A9,'MONTHLY DATA'!A:A,'SALES MONTHLY'!$I$1)</f>
        <v>0</v>
      </c>
      <c r="J9" s="14">
        <f>SUMIFS('MONTHLY DATA'!F:F,'MONTHLY DATA'!C:C,'SALES MONTHLY'!A9,'MONTHLY DATA'!A:A,'SALES MONTHLY'!$J$1)</f>
        <v>0</v>
      </c>
      <c r="K9" s="14">
        <f>SUMIFS('MONTHLY DATA'!F:F,'MONTHLY DATA'!C:C,'SALES MONTHLY'!A9,'MONTHLY DATA'!A:A,'SALES MONTHLY'!$K$1)</f>
        <v>0</v>
      </c>
      <c r="L9" s="14">
        <f>SUMIFS('MONTHLY DATA'!F:F,'MONTHLY DATA'!C:C,'SALES MONTHLY'!A9,'MONTHLY DATA'!A:A,'SALES MONTHLY'!$L$1)</f>
        <v>0</v>
      </c>
      <c r="M9" s="14">
        <f>SUMIFS('MONTHLY DATA'!F:F,'MONTHLY DATA'!C:C,'SALES MONTHLY'!A9,'MONTHLY DATA'!A:A,'SALES MONTHLY'!$M$1)</f>
        <v>0</v>
      </c>
      <c r="N9" s="14">
        <f>SUMIFS('MONTHLY DATA'!F:F,'MONTHLY DATA'!C:C,'SALES MONTHLY'!A9,'MONTHLY DATA'!A:A,'SALES MONTHLY'!$N$1)</f>
        <v>0</v>
      </c>
      <c r="O9" s="14">
        <f>SUMIFS('MONTHLY DATA'!F:F,'MONTHLY DATA'!C:C,'SALES MONTHLY'!A9,'MONTHLY DATA'!A:A,'SALES MONTHLY'!$O$1)</f>
        <v>0</v>
      </c>
      <c r="P9" s="14">
        <f>SUMIFS('MONTHLY DATA'!F:F,'MONTHLY DATA'!C:C,'SALES MONTHLY'!A9,'MONTHLY DATA'!A:A,'SALES MONTHLY'!$P$1)</f>
        <v>0</v>
      </c>
      <c r="Q9" s="14">
        <f>SUMIFS('MONTHLY DATA'!F:F,'MONTHLY DATA'!C:C,'SALES MONTHLY'!A9,'MONTHLY DATA'!A:A,'SALES MONTHLY'!$Q$1)</f>
        <v>0</v>
      </c>
      <c r="R9" s="14">
        <f>SUMIFS('MONTHLY DATA'!F:F,'MONTHLY DATA'!C:C,'SALES MONTHLY'!A9,'MONTHLY DATA'!A:A,'SALES MONTHLY'!$R$1)</f>
        <v>0</v>
      </c>
      <c r="S9" s="14">
        <f>SUMIFS('MONTHLY DATA'!F:F,'MONTHLY DATA'!C:C,'SALES MONTHLY'!A9,'MONTHLY DATA'!A:A,'SALES MONTHLY'!$S$1)</f>
        <v>0</v>
      </c>
      <c r="T9" s="14">
        <f>SUMIFS('MONTHLY DATA'!F:F,'MONTHLY DATA'!C:C,'SALES MONTHLY'!A9,'MONTHLY DATA'!A:A,'SALES MONTHLY'!$T$1)</f>
        <v>0</v>
      </c>
      <c r="U9" s="14">
        <f>SUMIFS('MONTHLY DATA'!F:F,'MONTHLY DATA'!C:C,'SALES MONTHLY'!A9,'MONTHLY DATA'!A:A,'SALES MONTHLY'!$U$1)</f>
        <v>0</v>
      </c>
      <c r="V9" s="14">
        <f>SUMIFS('MONTHLY DATA'!F:F,'MONTHLY DATA'!C:C,'SALES MONTHLY'!A9,'MONTHLY DATA'!A:A,'SALES MONTHLY'!$V$1)</f>
        <v>0</v>
      </c>
      <c r="W9" s="14">
        <f>SUMIFS('MONTHLY DATA'!F:F,'MONTHLY DATA'!C:C,'SALES MONTHLY'!A9,'MONTHLY DATA'!A:A,'SALES MONTHLY'!$W$1)</f>
        <v>0</v>
      </c>
      <c r="X9" s="14">
        <f>SUMIFS('MONTHLY DATA'!F:F,'MONTHLY DATA'!C:C,'SALES MONTHLY'!A9,'MONTHLY DATA'!A:A,'SALES MONTHLY'!$X$1)</f>
        <v>0</v>
      </c>
      <c r="Y9" s="14">
        <f>SUMIFS('MONTHLY DATA'!F:F,'MONTHLY DATA'!C:C,'SALES MONTHLY'!A9,'MONTHLY DATA'!A:A,'SALES MONTHLY'!$Y$1)</f>
        <v>0</v>
      </c>
      <c r="Z9" s="14">
        <f>SUMIFS('MONTHLY DATA'!F:F,'MONTHLY DATA'!C:C,'SALES MONTHLY'!A9,'MONTHLY DATA'!A:A,'SALES MONTHLY'!$Z$1)</f>
        <v>0</v>
      </c>
      <c r="AA9" s="14">
        <f t="shared" si="0"/>
        <v>0</v>
      </c>
    </row>
    <row r="10" spans="1:27" x14ac:dyDescent="0.25">
      <c r="A10" s="5" t="s">
        <v>28</v>
      </c>
      <c r="B10" s="6">
        <f>SUMIFS('MONTHLY DATA'!F:F,'MONTHLY DATA'!C:C,'SALES MONTHLY'!A10,'MONTHLY DATA'!A:A,'SALES MONTHLY'!$B$1)</f>
        <v>0</v>
      </c>
      <c r="C10" s="6">
        <f>SUMIFS('MONTHLY DATA'!F:F,'MONTHLY DATA'!C:C,'SALES MONTHLY'!A10,'MONTHLY DATA'!A:A,'SALES MONTHLY'!$C$1)</f>
        <v>0</v>
      </c>
      <c r="D10" s="11">
        <f>SUMIFS('MONTHLY DATA'!F:F,'MONTHLY DATA'!C:C,'SALES MONTHLY'!A10,'MONTHLY DATA'!A:A,'SALES MONTHLY'!$D$1)</f>
        <v>0</v>
      </c>
      <c r="E10" s="11">
        <f>SUMIFS('MONTHLY DATA'!F:F,'MONTHLY DATA'!C:C,'SALES MONTHLY'!A10,'MONTHLY DATA'!A:A,'SALES MONTHLY'!$E$1)</f>
        <v>0</v>
      </c>
      <c r="F10" s="11">
        <f>SUMIFS('MONTHLY DATA'!F:F,'MONTHLY DATA'!C:C,'SALES MONTHLY'!A10,'MONTHLY DATA'!A:A,'SALES MONTHLY'!$F$1)</f>
        <v>0</v>
      </c>
      <c r="G10" s="14">
        <f>SUMIFS('MONTHLY DATA'!F:F,'MONTHLY DATA'!C:C,'SALES MONTHLY'!A10,'MONTHLY DATA'!A:A,'SALES MONTHLY'!$G$1)</f>
        <v>0</v>
      </c>
      <c r="H10" s="14">
        <f>SUMIFS('MONTHLY DATA'!F:F,'MONTHLY DATA'!C:C,'SALES MONTHLY'!A10,'MONTHLY DATA'!A:A,'SALES MONTHLY'!$H$1)</f>
        <v>0</v>
      </c>
      <c r="I10" s="14">
        <f>SUMIFS('MONTHLY DATA'!F:F,'MONTHLY DATA'!C:C,'SALES MONTHLY'!A10,'MONTHLY DATA'!A:A,'SALES MONTHLY'!$I$1)</f>
        <v>0</v>
      </c>
      <c r="J10" s="14">
        <f>SUMIFS('MONTHLY DATA'!F:F,'MONTHLY DATA'!C:C,'SALES MONTHLY'!A10,'MONTHLY DATA'!A:A,'SALES MONTHLY'!$J$1)</f>
        <v>0</v>
      </c>
      <c r="K10" s="14">
        <f>SUMIFS('MONTHLY DATA'!F:F,'MONTHLY DATA'!C:C,'SALES MONTHLY'!A10,'MONTHLY DATA'!A:A,'SALES MONTHLY'!$K$1)</f>
        <v>0</v>
      </c>
      <c r="L10" s="14">
        <f>SUMIFS('MONTHLY DATA'!F:F,'MONTHLY DATA'!C:C,'SALES MONTHLY'!A10,'MONTHLY DATA'!A:A,'SALES MONTHLY'!$L$1)</f>
        <v>0</v>
      </c>
      <c r="M10" s="14">
        <f>SUMIFS('MONTHLY DATA'!F:F,'MONTHLY DATA'!C:C,'SALES MONTHLY'!A10,'MONTHLY DATA'!A:A,'SALES MONTHLY'!$M$1)</f>
        <v>0</v>
      </c>
      <c r="N10" s="14">
        <f>SUMIFS('MONTHLY DATA'!F:F,'MONTHLY DATA'!C:C,'SALES MONTHLY'!A10,'MONTHLY DATA'!A:A,'SALES MONTHLY'!$N$1)</f>
        <v>0</v>
      </c>
      <c r="O10" s="14">
        <f>SUMIFS('MONTHLY DATA'!F:F,'MONTHLY DATA'!C:C,'SALES MONTHLY'!A10,'MONTHLY DATA'!A:A,'SALES MONTHLY'!$O$1)</f>
        <v>0</v>
      </c>
      <c r="P10" s="14">
        <f>SUMIFS('MONTHLY DATA'!F:F,'MONTHLY DATA'!C:C,'SALES MONTHLY'!A10,'MONTHLY DATA'!A:A,'SALES MONTHLY'!$P$1)</f>
        <v>0</v>
      </c>
      <c r="Q10" s="14">
        <f>SUMIFS('MONTHLY DATA'!F:F,'MONTHLY DATA'!C:C,'SALES MONTHLY'!A10,'MONTHLY DATA'!A:A,'SALES MONTHLY'!$Q$1)</f>
        <v>0</v>
      </c>
      <c r="R10" s="14">
        <f>SUMIFS('MONTHLY DATA'!F:F,'MONTHLY DATA'!C:C,'SALES MONTHLY'!A10,'MONTHLY DATA'!A:A,'SALES MONTHLY'!$R$1)</f>
        <v>0</v>
      </c>
      <c r="S10" s="14">
        <f>SUMIFS('MONTHLY DATA'!F:F,'MONTHLY DATA'!C:C,'SALES MONTHLY'!A10,'MONTHLY DATA'!A:A,'SALES MONTHLY'!$S$1)</f>
        <v>0</v>
      </c>
      <c r="T10" s="14">
        <f>SUMIFS('MONTHLY DATA'!F:F,'MONTHLY DATA'!C:C,'SALES MONTHLY'!A10,'MONTHLY DATA'!A:A,'SALES MONTHLY'!$T$1)</f>
        <v>0</v>
      </c>
      <c r="U10" s="14">
        <f>SUMIFS('MONTHLY DATA'!F:F,'MONTHLY DATA'!C:C,'SALES MONTHLY'!A10,'MONTHLY DATA'!A:A,'SALES MONTHLY'!$U$1)</f>
        <v>0</v>
      </c>
      <c r="V10" s="14">
        <f>SUMIFS('MONTHLY DATA'!F:F,'MONTHLY DATA'!C:C,'SALES MONTHLY'!A10,'MONTHLY DATA'!A:A,'SALES MONTHLY'!$V$1)</f>
        <v>0</v>
      </c>
      <c r="W10" s="14">
        <f>SUMIFS('MONTHLY DATA'!F:F,'MONTHLY DATA'!C:C,'SALES MONTHLY'!A10,'MONTHLY DATA'!A:A,'SALES MONTHLY'!$W$1)</f>
        <v>0</v>
      </c>
      <c r="X10" s="14">
        <f>SUMIFS('MONTHLY DATA'!F:F,'MONTHLY DATA'!C:C,'SALES MONTHLY'!A10,'MONTHLY DATA'!A:A,'SALES MONTHLY'!$X$1)</f>
        <v>0</v>
      </c>
      <c r="Y10" s="14">
        <f>SUMIFS('MONTHLY DATA'!F:F,'MONTHLY DATA'!C:C,'SALES MONTHLY'!A10,'MONTHLY DATA'!A:A,'SALES MONTHLY'!$Y$1)</f>
        <v>0</v>
      </c>
      <c r="Z10" s="14">
        <f>SUMIFS('MONTHLY DATA'!F:F,'MONTHLY DATA'!C:C,'SALES MONTHLY'!A10,'MONTHLY DATA'!A:A,'SALES MONTHLY'!$Z$1)</f>
        <v>0</v>
      </c>
      <c r="AA10" s="14">
        <f t="shared" si="0"/>
        <v>0</v>
      </c>
    </row>
    <row r="11" spans="1:27" x14ac:dyDescent="0.25">
      <c r="A11" s="5" t="s">
        <v>62</v>
      </c>
      <c r="B11" s="6">
        <f>SUMIFS('MONTHLY DATA'!F:F,'MONTHLY DATA'!C:C,'SALES MONTHLY'!A11,'MONTHLY DATA'!A:A,'SALES MONTHLY'!$B$1)</f>
        <v>0</v>
      </c>
      <c r="C11" s="6">
        <f>SUMIFS('MONTHLY DATA'!F:F,'MONTHLY DATA'!C:C,'SALES MONTHLY'!A11,'MONTHLY DATA'!A:A,'SALES MONTHLY'!$C$1)</f>
        <v>0</v>
      </c>
      <c r="D11" s="11">
        <f>SUMIFS('MONTHLY DATA'!F:F,'MONTHLY DATA'!C:C,'SALES MONTHLY'!A11,'MONTHLY DATA'!A:A,'SALES MONTHLY'!$D$1)</f>
        <v>0</v>
      </c>
      <c r="E11" s="11">
        <f>SUMIFS('MONTHLY DATA'!F:F,'MONTHLY DATA'!C:C,'SALES MONTHLY'!A11,'MONTHLY DATA'!A:A,'SALES MONTHLY'!$E$1)</f>
        <v>0</v>
      </c>
      <c r="F11" s="11">
        <f>SUMIFS('MONTHLY DATA'!F:F,'MONTHLY DATA'!C:C,'SALES MONTHLY'!A11,'MONTHLY DATA'!A:A,'SALES MONTHLY'!$F$1)</f>
        <v>0</v>
      </c>
      <c r="G11" s="14">
        <f>SUMIFS('MONTHLY DATA'!F:F,'MONTHLY DATA'!C:C,'SALES MONTHLY'!A11,'MONTHLY DATA'!A:A,'SALES MONTHLY'!$G$1)</f>
        <v>0</v>
      </c>
      <c r="H11" s="14">
        <f>SUMIFS('MONTHLY DATA'!F:F,'MONTHLY DATA'!C:C,'SALES MONTHLY'!A11,'MONTHLY DATA'!A:A,'SALES MONTHLY'!$H$1)</f>
        <v>0</v>
      </c>
      <c r="I11" s="14">
        <f>SUMIFS('MONTHLY DATA'!F:F,'MONTHLY DATA'!C:C,'SALES MONTHLY'!A11,'MONTHLY DATA'!A:A,'SALES MONTHLY'!$I$1)</f>
        <v>0</v>
      </c>
      <c r="J11" s="14">
        <f>SUMIFS('MONTHLY DATA'!F:F,'MONTHLY DATA'!C:C,'SALES MONTHLY'!A11,'MONTHLY DATA'!A:A,'SALES MONTHLY'!$J$1)</f>
        <v>0</v>
      </c>
      <c r="K11" s="14">
        <f>SUMIFS('MONTHLY DATA'!F:F,'MONTHLY DATA'!C:C,'SALES MONTHLY'!A11,'MONTHLY DATA'!A:A,'SALES MONTHLY'!$K$1)</f>
        <v>0</v>
      </c>
      <c r="L11" s="14">
        <f>SUMIFS('MONTHLY DATA'!F:F,'MONTHLY DATA'!C:C,'SALES MONTHLY'!A11,'MONTHLY DATA'!A:A,'SALES MONTHLY'!$L$1)</f>
        <v>0</v>
      </c>
      <c r="M11" s="14">
        <f>SUMIFS('MONTHLY DATA'!F:F,'MONTHLY DATA'!C:C,'SALES MONTHLY'!A11,'MONTHLY DATA'!A:A,'SALES MONTHLY'!$M$1)</f>
        <v>0</v>
      </c>
      <c r="N11" s="14">
        <f>SUMIFS('MONTHLY DATA'!F:F,'MONTHLY DATA'!C:C,'SALES MONTHLY'!A11,'MONTHLY DATA'!A:A,'SALES MONTHLY'!$N$1)</f>
        <v>0</v>
      </c>
      <c r="O11" s="14">
        <f>SUMIFS('MONTHLY DATA'!F:F,'MONTHLY DATA'!C:C,'SALES MONTHLY'!A11,'MONTHLY DATA'!A:A,'SALES MONTHLY'!$O$1)</f>
        <v>0</v>
      </c>
      <c r="P11" s="14">
        <f>SUMIFS('MONTHLY DATA'!F:F,'MONTHLY DATA'!C:C,'SALES MONTHLY'!A11,'MONTHLY DATA'!A:A,'SALES MONTHLY'!$P$1)</f>
        <v>0</v>
      </c>
      <c r="Q11" s="14">
        <f>SUMIFS('MONTHLY DATA'!F:F,'MONTHLY DATA'!C:C,'SALES MONTHLY'!A11,'MONTHLY DATA'!A:A,'SALES MONTHLY'!$Q$1)</f>
        <v>0</v>
      </c>
      <c r="R11" s="14">
        <f>SUMIFS('MONTHLY DATA'!F:F,'MONTHLY DATA'!C:C,'SALES MONTHLY'!A11,'MONTHLY DATA'!A:A,'SALES MONTHLY'!$R$1)</f>
        <v>0</v>
      </c>
      <c r="S11" s="14">
        <f>SUMIFS('MONTHLY DATA'!F:F,'MONTHLY DATA'!C:C,'SALES MONTHLY'!A11,'MONTHLY DATA'!A:A,'SALES MONTHLY'!$S$1)</f>
        <v>0</v>
      </c>
      <c r="T11" s="14">
        <f>SUMIFS('MONTHLY DATA'!F:F,'MONTHLY DATA'!C:C,'SALES MONTHLY'!A11,'MONTHLY DATA'!A:A,'SALES MONTHLY'!$T$1)</f>
        <v>0</v>
      </c>
      <c r="U11" s="14">
        <f>SUMIFS('MONTHLY DATA'!F:F,'MONTHLY DATA'!C:C,'SALES MONTHLY'!A11,'MONTHLY DATA'!A:A,'SALES MONTHLY'!$U$1)</f>
        <v>0</v>
      </c>
      <c r="V11" s="14">
        <f>SUMIFS('MONTHLY DATA'!F:F,'MONTHLY DATA'!C:C,'SALES MONTHLY'!A11,'MONTHLY DATA'!A:A,'SALES MONTHLY'!$V$1)</f>
        <v>0</v>
      </c>
      <c r="W11" s="14">
        <f>SUMIFS('MONTHLY DATA'!F:F,'MONTHLY DATA'!C:C,'SALES MONTHLY'!A11,'MONTHLY DATA'!A:A,'SALES MONTHLY'!$W$1)</f>
        <v>0</v>
      </c>
      <c r="X11" s="14">
        <f>SUMIFS('MONTHLY DATA'!F:F,'MONTHLY DATA'!C:C,'SALES MONTHLY'!A11,'MONTHLY DATA'!A:A,'SALES MONTHLY'!$X$1)</f>
        <v>0</v>
      </c>
      <c r="Y11" s="14">
        <f>SUMIFS('MONTHLY DATA'!F:F,'MONTHLY DATA'!C:C,'SALES MONTHLY'!A11,'MONTHLY DATA'!A:A,'SALES MONTHLY'!$Y$1)</f>
        <v>0</v>
      </c>
      <c r="Z11" s="14">
        <f>SUMIFS('MONTHLY DATA'!F:F,'MONTHLY DATA'!C:C,'SALES MONTHLY'!A11,'MONTHLY DATA'!A:A,'SALES MONTHLY'!$Z$1)</f>
        <v>0</v>
      </c>
      <c r="AA11" s="14">
        <f t="shared" si="0"/>
        <v>0</v>
      </c>
    </row>
    <row r="12" spans="1:27" x14ac:dyDescent="0.25">
      <c r="A12" s="5" t="s">
        <v>32</v>
      </c>
      <c r="B12" s="6">
        <f>SUMIFS('MONTHLY DATA'!F:F,'MONTHLY DATA'!C:C,'SALES MONTHLY'!A12,'MONTHLY DATA'!A:A,'SALES MONTHLY'!$B$1)</f>
        <v>0</v>
      </c>
      <c r="C12" s="6">
        <f>SUMIFS('MONTHLY DATA'!F:F,'MONTHLY DATA'!C:C,'SALES MONTHLY'!A12,'MONTHLY DATA'!A:A,'SALES MONTHLY'!$C$1)</f>
        <v>0</v>
      </c>
      <c r="D12" s="11">
        <f>SUMIFS('MONTHLY DATA'!F:F,'MONTHLY DATA'!C:C,'SALES MONTHLY'!A12,'MONTHLY DATA'!A:A,'SALES MONTHLY'!$D$1)</f>
        <v>0</v>
      </c>
      <c r="E12" s="11">
        <f>SUMIFS('MONTHLY DATA'!F:F,'MONTHLY DATA'!C:C,'SALES MONTHLY'!A12,'MONTHLY DATA'!A:A,'SALES MONTHLY'!$E$1)</f>
        <v>0</v>
      </c>
      <c r="F12" s="11">
        <f>SUMIFS('MONTHLY DATA'!F:F,'MONTHLY DATA'!C:C,'SALES MONTHLY'!A12,'MONTHLY DATA'!A:A,'SALES MONTHLY'!$F$1)</f>
        <v>0</v>
      </c>
      <c r="G12" s="14">
        <f>SUMIFS('MONTHLY DATA'!F:F,'MONTHLY DATA'!C:C,'SALES MONTHLY'!A12,'MONTHLY DATA'!A:A,'SALES MONTHLY'!$G$1)</f>
        <v>0</v>
      </c>
      <c r="H12" s="14">
        <f>SUMIFS('MONTHLY DATA'!F:F,'MONTHLY DATA'!C:C,'SALES MONTHLY'!A12,'MONTHLY DATA'!A:A,'SALES MONTHLY'!$H$1)</f>
        <v>0</v>
      </c>
      <c r="I12" s="14">
        <f>SUMIFS('MONTHLY DATA'!F:F,'MONTHLY DATA'!C:C,'SALES MONTHLY'!A12,'MONTHLY DATA'!A:A,'SALES MONTHLY'!$I$1)</f>
        <v>0</v>
      </c>
      <c r="J12" s="14">
        <f>SUMIFS('MONTHLY DATA'!F:F,'MONTHLY DATA'!C:C,'SALES MONTHLY'!A12,'MONTHLY DATA'!A:A,'SALES MONTHLY'!$J$1)</f>
        <v>0</v>
      </c>
      <c r="K12" s="14">
        <f>SUMIFS('MONTHLY DATA'!F:F,'MONTHLY DATA'!C:C,'SALES MONTHLY'!A12,'MONTHLY DATA'!A:A,'SALES MONTHLY'!$K$1)</f>
        <v>0</v>
      </c>
      <c r="L12" s="14">
        <f>SUMIFS('MONTHLY DATA'!F:F,'MONTHLY DATA'!C:C,'SALES MONTHLY'!A12,'MONTHLY DATA'!A:A,'SALES MONTHLY'!$L$1)</f>
        <v>0</v>
      </c>
      <c r="M12" s="14">
        <f>SUMIFS('MONTHLY DATA'!F:F,'MONTHLY DATA'!C:C,'SALES MONTHLY'!A12,'MONTHLY DATA'!A:A,'SALES MONTHLY'!$M$1)</f>
        <v>0</v>
      </c>
      <c r="N12" s="14">
        <f>SUMIFS('MONTHLY DATA'!F:F,'MONTHLY DATA'!C:C,'SALES MONTHLY'!A12,'MONTHLY DATA'!A:A,'SALES MONTHLY'!$N$1)</f>
        <v>0</v>
      </c>
      <c r="O12" s="14">
        <f>SUMIFS('MONTHLY DATA'!F:F,'MONTHLY DATA'!C:C,'SALES MONTHLY'!A12,'MONTHLY DATA'!A:A,'SALES MONTHLY'!$O$1)</f>
        <v>0</v>
      </c>
      <c r="P12" s="14">
        <f>SUMIFS('MONTHLY DATA'!F:F,'MONTHLY DATA'!C:C,'SALES MONTHLY'!A12,'MONTHLY DATA'!A:A,'SALES MONTHLY'!$P$1)</f>
        <v>0</v>
      </c>
      <c r="Q12" s="14">
        <f>SUMIFS('MONTHLY DATA'!F:F,'MONTHLY DATA'!C:C,'SALES MONTHLY'!A12,'MONTHLY DATA'!A:A,'SALES MONTHLY'!$Q$1)</f>
        <v>0</v>
      </c>
      <c r="R12" s="14">
        <f>SUMIFS('MONTHLY DATA'!F:F,'MONTHLY DATA'!C:C,'SALES MONTHLY'!A12,'MONTHLY DATA'!A:A,'SALES MONTHLY'!$R$1)</f>
        <v>0</v>
      </c>
      <c r="S12" s="14">
        <f>SUMIFS('MONTHLY DATA'!F:F,'MONTHLY DATA'!C:C,'SALES MONTHLY'!A12,'MONTHLY DATA'!A:A,'SALES MONTHLY'!$S$1)</f>
        <v>0</v>
      </c>
      <c r="T12" s="14">
        <f>SUMIFS('MONTHLY DATA'!F:F,'MONTHLY DATA'!C:C,'SALES MONTHLY'!A12,'MONTHLY DATA'!A:A,'SALES MONTHLY'!$T$1)</f>
        <v>0</v>
      </c>
      <c r="U12" s="14">
        <f>SUMIFS('MONTHLY DATA'!F:F,'MONTHLY DATA'!C:C,'SALES MONTHLY'!A12,'MONTHLY DATA'!A:A,'SALES MONTHLY'!$U$1)</f>
        <v>0</v>
      </c>
      <c r="V12" s="14">
        <f>SUMIFS('MONTHLY DATA'!F:F,'MONTHLY DATA'!C:C,'SALES MONTHLY'!A12,'MONTHLY DATA'!A:A,'SALES MONTHLY'!$V$1)</f>
        <v>0</v>
      </c>
      <c r="W12" s="14">
        <f>SUMIFS('MONTHLY DATA'!F:F,'MONTHLY DATA'!C:C,'SALES MONTHLY'!A12,'MONTHLY DATA'!A:A,'SALES MONTHLY'!$W$1)</f>
        <v>0</v>
      </c>
      <c r="X12" s="14">
        <f>SUMIFS('MONTHLY DATA'!F:F,'MONTHLY DATA'!C:C,'SALES MONTHLY'!A12,'MONTHLY DATA'!A:A,'SALES MONTHLY'!$X$1)</f>
        <v>0</v>
      </c>
      <c r="Y12" s="14">
        <f>SUMIFS('MONTHLY DATA'!F:F,'MONTHLY DATA'!C:C,'SALES MONTHLY'!A12,'MONTHLY DATA'!A:A,'SALES MONTHLY'!$Y$1)</f>
        <v>0</v>
      </c>
      <c r="Z12" s="14">
        <f>SUMIFS('MONTHLY DATA'!F:F,'MONTHLY DATA'!C:C,'SALES MONTHLY'!A12,'MONTHLY DATA'!A:A,'SALES MONTHLY'!$Z$1)</f>
        <v>0</v>
      </c>
      <c r="AA12" s="14">
        <f t="shared" si="0"/>
        <v>0</v>
      </c>
    </row>
    <row r="13" spans="1:27" x14ac:dyDescent="0.25">
      <c r="A13" s="5" t="s">
        <v>60</v>
      </c>
      <c r="B13" s="6">
        <f>SUMIFS('MONTHLY DATA'!F:F,'MONTHLY DATA'!C:C,'SALES MONTHLY'!A13,'MONTHLY DATA'!A:A,'SALES MONTHLY'!$B$1)</f>
        <v>0</v>
      </c>
      <c r="C13" s="6">
        <f>SUMIFS('MONTHLY DATA'!F:F,'MONTHLY DATA'!C:C,'SALES MONTHLY'!A13,'MONTHLY DATA'!A:A,'SALES MONTHLY'!$C$1)</f>
        <v>0</v>
      </c>
      <c r="D13" s="11">
        <f>SUMIFS('MONTHLY DATA'!F:F,'MONTHLY DATA'!C:C,'SALES MONTHLY'!A13,'MONTHLY DATA'!A:A,'SALES MONTHLY'!$D$1)</f>
        <v>0</v>
      </c>
      <c r="E13" s="11">
        <f>SUMIFS('MONTHLY DATA'!F:F,'MONTHLY DATA'!C:C,'SALES MONTHLY'!A13,'MONTHLY DATA'!A:A,'SALES MONTHLY'!$E$1)</f>
        <v>0</v>
      </c>
      <c r="F13" s="11">
        <f>SUMIFS('MONTHLY DATA'!F:F,'MONTHLY DATA'!C:C,'SALES MONTHLY'!A13,'MONTHLY DATA'!A:A,'SALES MONTHLY'!$F$1)</f>
        <v>0</v>
      </c>
      <c r="G13" s="14">
        <f>SUMIFS('MONTHLY DATA'!F:F,'MONTHLY DATA'!C:C,'SALES MONTHLY'!A13,'MONTHLY DATA'!A:A,'SALES MONTHLY'!$G$1)</f>
        <v>0</v>
      </c>
      <c r="H13" s="14">
        <f>SUMIFS('MONTHLY DATA'!F:F,'MONTHLY DATA'!C:C,'SALES MONTHLY'!A13,'MONTHLY DATA'!A:A,'SALES MONTHLY'!$H$1)</f>
        <v>0</v>
      </c>
      <c r="I13" s="14">
        <f>SUMIFS('MONTHLY DATA'!F:F,'MONTHLY DATA'!C:C,'SALES MONTHLY'!A13,'MONTHLY DATA'!A:A,'SALES MONTHLY'!$I$1)</f>
        <v>0</v>
      </c>
      <c r="J13" s="14">
        <f>SUMIFS('MONTHLY DATA'!F:F,'MONTHLY DATA'!C:C,'SALES MONTHLY'!A13,'MONTHLY DATA'!A:A,'SALES MONTHLY'!$J$1)</f>
        <v>0</v>
      </c>
      <c r="K13" s="14">
        <f>SUMIFS('MONTHLY DATA'!F:F,'MONTHLY DATA'!C:C,'SALES MONTHLY'!A13,'MONTHLY DATA'!A:A,'SALES MONTHLY'!$K$1)</f>
        <v>0</v>
      </c>
      <c r="L13" s="14">
        <f>SUMIFS('MONTHLY DATA'!F:F,'MONTHLY DATA'!C:C,'SALES MONTHLY'!A13,'MONTHLY DATA'!A:A,'SALES MONTHLY'!$L$1)</f>
        <v>0</v>
      </c>
      <c r="M13" s="14">
        <f>SUMIFS('MONTHLY DATA'!F:F,'MONTHLY DATA'!C:C,'SALES MONTHLY'!A13,'MONTHLY DATA'!A:A,'SALES MONTHLY'!$M$1)</f>
        <v>0</v>
      </c>
      <c r="N13" s="14">
        <f>SUMIFS('MONTHLY DATA'!F:F,'MONTHLY DATA'!C:C,'SALES MONTHLY'!A13,'MONTHLY DATA'!A:A,'SALES MONTHLY'!$N$1)</f>
        <v>0</v>
      </c>
      <c r="O13" s="14">
        <f>SUMIFS('MONTHLY DATA'!F:F,'MONTHLY DATA'!C:C,'SALES MONTHLY'!A13,'MONTHLY DATA'!A:A,'SALES MONTHLY'!$O$1)</f>
        <v>0</v>
      </c>
      <c r="P13" s="14">
        <f>SUMIFS('MONTHLY DATA'!F:F,'MONTHLY DATA'!C:C,'SALES MONTHLY'!A13,'MONTHLY DATA'!A:A,'SALES MONTHLY'!$P$1)</f>
        <v>0</v>
      </c>
      <c r="Q13" s="14">
        <f>SUMIFS('MONTHLY DATA'!F:F,'MONTHLY DATA'!C:C,'SALES MONTHLY'!A13,'MONTHLY DATA'!A:A,'SALES MONTHLY'!$Q$1)</f>
        <v>0</v>
      </c>
      <c r="R13" s="14">
        <f>SUMIFS('MONTHLY DATA'!F:F,'MONTHLY DATA'!C:C,'SALES MONTHLY'!A13,'MONTHLY DATA'!A:A,'SALES MONTHLY'!$R$1)</f>
        <v>0</v>
      </c>
      <c r="S13" s="14">
        <f>SUMIFS('MONTHLY DATA'!F:F,'MONTHLY DATA'!C:C,'SALES MONTHLY'!A13,'MONTHLY DATA'!A:A,'SALES MONTHLY'!$S$1)</f>
        <v>0</v>
      </c>
      <c r="T13" s="14">
        <f>SUMIFS('MONTHLY DATA'!F:F,'MONTHLY DATA'!C:C,'SALES MONTHLY'!A13,'MONTHLY DATA'!A:A,'SALES MONTHLY'!$T$1)</f>
        <v>0</v>
      </c>
      <c r="U13" s="14">
        <f>SUMIFS('MONTHLY DATA'!F:F,'MONTHLY DATA'!C:C,'SALES MONTHLY'!A13,'MONTHLY DATA'!A:A,'SALES MONTHLY'!$U$1)</f>
        <v>0</v>
      </c>
      <c r="V13" s="14">
        <f>SUMIFS('MONTHLY DATA'!F:F,'MONTHLY DATA'!C:C,'SALES MONTHLY'!A13,'MONTHLY DATA'!A:A,'SALES MONTHLY'!$V$1)</f>
        <v>0</v>
      </c>
      <c r="W13" s="14">
        <f>SUMIFS('MONTHLY DATA'!F:F,'MONTHLY DATA'!C:C,'SALES MONTHLY'!A13,'MONTHLY DATA'!A:A,'SALES MONTHLY'!$W$1)</f>
        <v>0</v>
      </c>
      <c r="X13" s="14">
        <f>SUMIFS('MONTHLY DATA'!F:F,'MONTHLY DATA'!C:C,'SALES MONTHLY'!A13,'MONTHLY DATA'!A:A,'SALES MONTHLY'!$X$1)</f>
        <v>0</v>
      </c>
      <c r="Y13" s="14">
        <f>SUMIFS('MONTHLY DATA'!F:F,'MONTHLY DATA'!C:C,'SALES MONTHLY'!A13,'MONTHLY DATA'!A:A,'SALES MONTHLY'!$Y$1)</f>
        <v>0</v>
      </c>
      <c r="Z13" s="14">
        <f>SUMIFS('MONTHLY DATA'!F:F,'MONTHLY DATA'!C:C,'SALES MONTHLY'!A13,'MONTHLY DATA'!A:A,'SALES MONTHLY'!$Z$1)</f>
        <v>0</v>
      </c>
      <c r="AA13" s="14">
        <f t="shared" si="0"/>
        <v>0</v>
      </c>
    </row>
    <row r="14" spans="1:27" x14ac:dyDescent="0.25">
      <c r="A14" s="5" t="s">
        <v>72</v>
      </c>
      <c r="B14" s="6">
        <f>SUMIFS('MONTHLY DATA'!F:F,'MONTHLY DATA'!C:C,'SALES MONTHLY'!A14,'MONTHLY DATA'!A:A,'SALES MONTHLY'!$B$1)</f>
        <v>0</v>
      </c>
      <c r="C14" s="6">
        <f>SUMIFS('MONTHLY DATA'!F:F,'MONTHLY DATA'!C:C,'SALES MONTHLY'!A14,'MONTHLY DATA'!A:A,'SALES MONTHLY'!$C$1)</f>
        <v>0</v>
      </c>
      <c r="D14" s="11">
        <f>SUMIFS('MONTHLY DATA'!F:F,'MONTHLY DATA'!C:C,'SALES MONTHLY'!A14,'MONTHLY DATA'!A:A,'SALES MONTHLY'!$D$1)</f>
        <v>0</v>
      </c>
      <c r="E14" s="11">
        <f>SUMIFS('MONTHLY DATA'!F:F,'MONTHLY DATA'!C:C,'SALES MONTHLY'!A14,'MONTHLY DATA'!A:A,'SALES MONTHLY'!$E$1)</f>
        <v>0</v>
      </c>
      <c r="F14" s="11">
        <f>SUMIFS('MONTHLY DATA'!F:F,'MONTHLY DATA'!C:C,'SALES MONTHLY'!A14,'MONTHLY DATA'!A:A,'SALES MONTHLY'!$F$1)</f>
        <v>0</v>
      </c>
      <c r="G14" s="14">
        <f>SUMIFS('MONTHLY DATA'!F:F,'MONTHLY DATA'!C:C,'SALES MONTHLY'!A14,'MONTHLY DATA'!A:A,'SALES MONTHLY'!$G$1)</f>
        <v>0</v>
      </c>
      <c r="H14" s="14">
        <f>SUMIFS('MONTHLY DATA'!F:F,'MONTHLY DATA'!C:C,'SALES MONTHLY'!A14,'MONTHLY DATA'!A:A,'SALES MONTHLY'!$H$1)</f>
        <v>0</v>
      </c>
      <c r="I14" s="14">
        <f>SUMIFS('MONTHLY DATA'!F:F,'MONTHLY DATA'!C:C,'SALES MONTHLY'!A14,'MONTHLY DATA'!A:A,'SALES MONTHLY'!$I$1)</f>
        <v>0</v>
      </c>
      <c r="J14" s="14">
        <f>SUMIFS('MONTHLY DATA'!F:F,'MONTHLY DATA'!C:C,'SALES MONTHLY'!A14,'MONTHLY DATA'!A:A,'SALES MONTHLY'!$J$1)</f>
        <v>0</v>
      </c>
      <c r="K14" s="14">
        <f>SUMIFS('MONTHLY DATA'!F:F,'MONTHLY DATA'!C:C,'SALES MONTHLY'!A14,'MONTHLY DATA'!A:A,'SALES MONTHLY'!$K$1)</f>
        <v>0</v>
      </c>
      <c r="L14" s="14">
        <f>SUMIFS('MONTHLY DATA'!F:F,'MONTHLY DATA'!C:C,'SALES MONTHLY'!A14,'MONTHLY DATA'!A:A,'SALES MONTHLY'!$L$1)</f>
        <v>0</v>
      </c>
      <c r="M14" s="14">
        <f>SUMIFS('MONTHLY DATA'!F:F,'MONTHLY DATA'!C:C,'SALES MONTHLY'!A14,'MONTHLY DATA'!A:A,'SALES MONTHLY'!$M$1)</f>
        <v>0</v>
      </c>
      <c r="N14" s="14">
        <f>SUMIFS('MONTHLY DATA'!F:F,'MONTHLY DATA'!C:C,'SALES MONTHLY'!A14,'MONTHLY DATA'!A:A,'SALES MONTHLY'!$N$1)</f>
        <v>0</v>
      </c>
      <c r="O14" s="14">
        <f>SUMIFS('MONTHLY DATA'!F:F,'MONTHLY DATA'!C:C,'SALES MONTHLY'!A14,'MONTHLY DATA'!A:A,'SALES MONTHLY'!$O$1)</f>
        <v>0</v>
      </c>
      <c r="P14" s="14">
        <f>SUMIFS('MONTHLY DATA'!F:F,'MONTHLY DATA'!C:C,'SALES MONTHLY'!A14,'MONTHLY DATA'!A:A,'SALES MONTHLY'!$P$1)</f>
        <v>0</v>
      </c>
      <c r="Q14" s="14">
        <f>SUMIFS('MONTHLY DATA'!F:F,'MONTHLY DATA'!C:C,'SALES MONTHLY'!A14,'MONTHLY DATA'!A:A,'SALES MONTHLY'!$Q$1)</f>
        <v>0</v>
      </c>
      <c r="R14" s="14">
        <f>SUMIFS('MONTHLY DATA'!F:F,'MONTHLY DATA'!C:C,'SALES MONTHLY'!A14,'MONTHLY DATA'!A:A,'SALES MONTHLY'!$R$1)</f>
        <v>0</v>
      </c>
      <c r="S14" s="14">
        <f>SUMIFS('MONTHLY DATA'!F:F,'MONTHLY DATA'!C:C,'SALES MONTHLY'!A14,'MONTHLY DATA'!A:A,'SALES MONTHLY'!$S$1)</f>
        <v>0</v>
      </c>
      <c r="T14" s="14">
        <f>SUMIFS('MONTHLY DATA'!F:F,'MONTHLY DATA'!C:C,'SALES MONTHLY'!A14,'MONTHLY DATA'!A:A,'SALES MONTHLY'!$T$1)</f>
        <v>0</v>
      </c>
      <c r="U14" s="14">
        <f>SUMIFS('MONTHLY DATA'!F:F,'MONTHLY DATA'!C:C,'SALES MONTHLY'!A14,'MONTHLY DATA'!A:A,'SALES MONTHLY'!$U$1)</f>
        <v>0</v>
      </c>
      <c r="V14" s="14">
        <f>SUMIFS('MONTHLY DATA'!F:F,'MONTHLY DATA'!C:C,'SALES MONTHLY'!A14,'MONTHLY DATA'!A:A,'SALES MONTHLY'!$V$1)</f>
        <v>0</v>
      </c>
      <c r="W14" s="14">
        <f>SUMIFS('MONTHLY DATA'!F:F,'MONTHLY DATA'!C:C,'SALES MONTHLY'!A14,'MONTHLY DATA'!A:A,'SALES MONTHLY'!$W$1)</f>
        <v>0</v>
      </c>
      <c r="X14" s="14">
        <f>SUMIFS('MONTHLY DATA'!F:F,'MONTHLY DATA'!C:C,'SALES MONTHLY'!A14,'MONTHLY DATA'!A:A,'SALES MONTHLY'!$X$1)</f>
        <v>0</v>
      </c>
      <c r="Y14" s="14">
        <f>SUMIFS('MONTHLY DATA'!F:F,'MONTHLY DATA'!C:C,'SALES MONTHLY'!A14,'MONTHLY DATA'!A:A,'SALES MONTHLY'!$Y$1)</f>
        <v>0</v>
      </c>
      <c r="Z14" s="14">
        <f>SUMIFS('MONTHLY DATA'!F:F,'MONTHLY DATA'!C:C,'SALES MONTHLY'!A14,'MONTHLY DATA'!A:A,'SALES MONTHLY'!$Z$1)</f>
        <v>0</v>
      </c>
      <c r="AA14" s="14">
        <f t="shared" si="0"/>
        <v>0</v>
      </c>
    </row>
    <row r="15" spans="1:27" x14ac:dyDescent="0.25">
      <c r="A15" s="5" t="s">
        <v>31</v>
      </c>
      <c r="B15" s="6">
        <f>SUMIFS('MONTHLY DATA'!F:F,'MONTHLY DATA'!C:C,'SALES MONTHLY'!A15,'MONTHLY DATA'!A:A,'SALES MONTHLY'!$B$1)</f>
        <v>0</v>
      </c>
      <c r="C15" s="6">
        <f>SUMIFS('MONTHLY DATA'!F:F,'MONTHLY DATA'!C:C,'SALES MONTHLY'!A15,'MONTHLY DATA'!A:A,'SALES MONTHLY'!$C$1)</f>
        <v>0</v>
      </c>
      <c r="D15" s="11">
        <f>SUMIFS('MONTHLY DATA'!F:F,'MONTHLY DATA'!C:C,'SALES MONTHLY'!A15,'MONTHLY DATA'!A:A,'SALES MONTHLY'!$D$1)</f>
        <v>0</v>
      </c>
      <c r="E15" s="11">
        <f>SUMIFS('MONTHLY DATA'!F:F,'MONTHLY DATA'!C:C,'SALES MONTHLY'!A15,'MONTHLY DATA'!A:A,'SALES MONTHLY'!$E$1)</f>
        <v>0</v>
      </c>
      <c r="F15" s="11">
        <f>SUMIFS('MONTHLY DATA'!F:F,'MONTHLY DATA'!C:C,'SALES MONTHLY'!A15,'MONTHLY DATA'!A:A,'SALES MONTHLY'!$F$1)</f>
        <v>0</v>
      </c>
      <c r="G15" s="14">
        <f>SUMIFS('MONTHLY DATA'!F:F,'MONTHLY DATA'!C:C,'SALES MONTHLY'!A15,'MONTHLY DATA'!A:A,'SALES MONTHLY'!$G$1)</f>
        <v>0</v>
      </c>
      <c r="H15" s="14">
        <f>SUMIFS('MONTHLY DATA'!F:F,'MONTHLY DATA'!C:C,'SALES MONTHLY'!A15,'MONTHLY DATA'!A:A,'SALES MONTHLY'!$H$1)</f>
        <v>0</v>
      </c>
      <c r="I15" s="14">
        <f>SUMIFS('MONTHLY DATA'!F:F,'MONTHLY DATA'!C:C,'SALES MONTHLY'!A15,'MONTHLY DATA'!A:A,'SALES MONTHLY'!$I$1)</f>
        <v>0</v>
      </c>
      <c r="J15" s="14">
        <f>SUMIFS('MONTHLY DATA'!F:F,'MONTHLY DATA'!C:C,'SALES MONTHLY'!A15,'MONTHLY DATA'!A:A,'SALES MONTHLY'!$J$1)</f>
        <v>0</v>
      </c>
      <c r="K15" s="14">
        <f>SUMIFS('MONTHLY DATA'!F:F,'MONTHLY DATA'!C:C,'SALES MONTHLY'!A15,'MONTHLY DATA'!A:A,'SALES MONTHLY'!$K$1)</f>
        <v>0</v>
      </c>
      <c r="L15" s="14">
        <f>SUMIFS('MONTHLY DATA'!F:F,'MONTHLY DATA'!C:C,'SALES MONTHLY'!A15,'MONTHLY DATA'!A:A,'SALES MONTHLY'!$L$1)</f>
        <v>0</v>
      </c>
      <c r="M15" s="14">
        <f>SUMIFS('MONTHLY DATA'!F:F,'MONTHLY DATA'!C:C,'SALES MONTHLY'!A15,'MONTHLY DATA'!A:A,'SALES MONTHLY'!$M$1)</f>
        <v>0</v>
      </c>
      <c r="N15" s="14">
        <f>SUMIFS('MONTHLY DATA'!F:F,'MONTHLY DATA'!C:C,'SALES MONTHLY'!A15,'MONTHLY DATA'!A:A,'SALES MONTHLY'!$N$1)</f>
        <v>0</v>
      </c>
      <c r="O15" s="14">
        <f>SUMIFS('MONTHLY DATA'!F:F,'MONTHLY DATA'!C:C,'SALES MONTHLY'!A15,'MONTHLY DATA'!A:A,'SALES MONTHLY'!$O$1)</f>
        <v>0</v>
      </c>
      <c r="P15" s="14">
        <f>SUMIFS('MONTHLY DATA'!F:F,'MONTHLY DATA'!C:C,'SALES MONTHLY'!A15,'MONTHLY DATA'!A:A,'SALES MONTHLY'!$P$1)</f>
        <v>0</v>
      </c>
      <c r="Q15" s="14">
        <f>SUMIFS('MONTHLY DATA'!F:F,'MONTHLY DATA'!C:C,'SALES MONTHLY'!A15,'MONTHLY DATA'!A:A,'SALES MONTHLY'!$Q$1)</f>
        <v>0</v>
      </c>
      <c r="R15" s="14">
        <f>SUMIFS('MONTHLY DATA'!F:F,'MONTHLY DATA'!C:C,'SALES MONTHLY'!A15,'MONTHLY DATA'!A:A,'SALES MONTHLY'!$R$1)</f>
        <v>0</v>
      </c>
      <c r="S15" s="14">
        <f>SUMIFS('MONTHLY DATA'!F:F,'MONTHLY DATA'!C:C,'SALES MONTHLY'!A15,'MONTHLY DATA'!A:A,'SALES MONTHLY'!$S$1)</f>
        <v>0</v>
      </c>
      <c r="T15" s="14">
        <f>SUMIFS('MONTHLY DATA'!F:F,'MONTHLY DATA'!C:C,'SALES MONTHLY'!A15,'MONTHLY DATA'!A:A,'SALES MONTHLY'!$T$1)</f>
        <v>0</v>
      </c>
      <c r="U15" s="14">
        <f>SUMIFS('MONTHLY DATA'!F:F,'MONTHLY DATA'!C:C,'SALES MONTHLY'!A15,'MONTHLY DATA'!A:A,'SALES MONTHLY'!$U$1)</f>
        <v>0</v>
      </c>
      <c r="V15" s="14">
        <f>SUMIFS('MONTHLY DATA'!F:F,'MONTHLY DATA'!C:C,'SALES MONTHLY'!A15,'MONTHLY DATA'!A:A,'SALES MONTHLY'!$V$1)</f>
        <v>0</v>
      </c>
      <c r="W15" s="14">
        <f>SUMIFS('MONTHLY DATA'!F:F,'MONTHLY DATA'!C:C,'SALES MONTHLY'!A15,'MONTHLY DATA'!A:A,'SALES MONTHLY'!$W$1)</f>
        <v>0</v>
      </c>
      <c r="X15" s="14">
        <f>SUMIFS('MONTHLY DATA'!F:F,'MONTHLY DATA'!C:C,'SALES MONTHLY'!A15,'MONTHLY DATA'!A:A,'SALES MONTHLY'!$X$1)</f>
        <v>0</v>
      </c>
      <c r="Y15" s="14">
        <f>SUMIFS('MONTHLY DATA'!F:F,'MONTHLY DATA'!C:C,'SALES MONTHLY'!A15,'MONTHLY DATA'!A:A,'SALES MONTHLY'!$Y$1)</f>
        <v>0</v>
      </c>
      <c r="Z15" s="14">
        <f>SUMIFS('MONTHLY DATA'!F:F,'MONTHLY DATA'!C:C,'SALES MONTHLY'!A15,'MONTHLY DATA'!A:A,'SALES MONTHLY'!$Z$1)</f>
        <v>0</v>
      </c>
      <c r="AA15" s="14">
        <f t="shared" si="0"/>
        <v>0</v>
      </c>
    </row>
    <row r="16" spans="1:27" x14ac:dyDescent="0.25">
      <c r="A16" s="5" t="s">
        <v>8</v>
      </c>
      <c r="B16" s="6">
        <f>SUMIFS('MONTHLY DATA'!F:F,'MONTHLY DATA'!C:C,'SALES MONTHLY'!A16,'MONTHLY DATA'!A:A,'SALES MONTHLY'!$B$1)</f>
        <v>0</v>
      </c>
      <c r="C16" s="6">
        <f>SUMIFS('MONTHLY DATA'!F:F,'MONTHLY DATA'!C:C,'SALES MONTHLY'!A16,'MONTHLY DATA'!A:A,'SALES MONTHLY'!$C$1)</f>
        <v>0</v>
      </c>
      <c r="D16" s="11">
        <f>SUMIFS('MONTHLY DATA'!F:F,'MONTHLY DATA'!C:C,'SALES MONTHLY'!A16,'MONTHLY DATA'!A:A,'SALES MONTHLY'!$D$1)</f>
        <v>0</v>
      </c>
      <c r="E16" s="11">
        <f>SUMIFS('MONTHLY DATA'!F:F,'MONTHLY DATA'!C:C,'SALES MONTHLY'!A16,'MONTHLY DATA'!A:A,'SALES MONTHLY'!$E$1)</f>
        <v>0</v>
      </c>
      <c r="F16" s="11">
        <f>SUMIFS('MONTHLY DATA'!F:F,'MONTHLY DATA'!C:C,'SALES MONTHLY'!A16,'MONTHLY DATA'!A:A,'SALES MONTHLY'!$F$1)</f>
        <v>0</v>
      </c>
      <c r="G16" s="14">
        <f>SUMIFS('MONTHLY DATA'!F:F,'MONTHLY DATA'!C:C,'SALES MONTHLY'!A16,'MONTHLY DATA'!A:A,'SALES MONTHLY'!$G$1)</f>
        <v>0</v>
      </c>
      <c r="H16" s="14">
        <f>SUMIFS('MONTHLY DATA'!F:F,'MONTHLY DATA'!C:C,'SALES MONTHLY'!A16,'MONTHLY DATA'!A:A,'SALES MONTHLY'!$H$1)</f>
        <v>0</v>
      </c>
      <c r="I16" s="14">
        <f>SUMIFS('MONTHLY DATA'!F:F,'MONTHLY DATA'!C:C,'SALES MONTHLY'!A16,'MONTHLY DATA'!A:A,'SALES MONTHLY'!$I$1)</f>
        <v>0</v>
      </c>
      <c r="J16" s="14">
        <f>SUMIFS('MONTHLY DATA'!F:F,'MONTHLY DATA'!C:C,'SALES MONTHLY'!A16,'MONTHLY DATA'!A:A,'SALES MONTHLY'!$J$1)</f>
        <v>0</v>
      </c>
      <c r="K16" s="14">
        <f>SUMIFS('MONTHLY DATA'!F:F,'MONTHLY DATA'!C:C,'SALES MONTHLY'!A16,'MONTHLY DATA'!A:A,'SALES MONTHLY'!$K$1)</f>
        <v>0</v>
      </c>
      <c r="L16" s="14">
        <f>SUMIFS('MONTHLY DATA'!F:F,'MONTHLY DATA'!C:C,'SALES MONTHLY'!A16,'MONTHLY DATA'!A:A,'SALES MONTHLY'!$L$1)</f>
        <v>0</v>
      </c>
      <c r="M16" s="14">
        <f>SUMIFS('MONTHLY DATA'!F:F,'MONTHLY DATA'!C:C,'SALES MONTHLY'!A16,'MONTHLY DATA'!A:A,'SALES MONTHLY'!$M$1)</f>
        <v>0</v>
      </c>
      <c r="N16" s="14">
        <f>SUMIFS('MONTHLY DATA'!F:F,'MONTHLY DATA'!C:C,'SALES MONTHLY'!A16,'MONTHLY DATA'!A:A,'SALES MONTHLY'!$N$1)</f>
        <v>0</v>
      </c>
      <c r="O16" s="14">
        <f>SUMIFS('MONTHLY DATA'!F:F,'MONTHLY DATA'!C:C,'SALES MONTHLY'!A16,'MONTHLY DATA'!A:A,'SALES MONTHLY'!$O$1)</f>
        <v>0</v>
      </c>
      <c r="P16" s="14">
        <f>SUMIFS('MONTHLY DATA'!F:F,'MONTHLY DATA'!C:C,'SALES MONTHLY'!A16,'MONTHLY DATA'!A:A,'SALES MONTHLY'!$P$1)</f>
        <v>0</v>
      </c>
      <c r="Q16" s="14">
        <f>SUMIFS('MONTHLY DATA'!F:F,'MONTHLY DATA'!C:C,'SALES MONTHLY'!A16,'MONTHLY DATA'!A:A,'SALES MONTHLY'!$Q$1)</f>
        <v>0</v>
      </c>
      <c r="R16" s="14">
        <f>SUMIFS('MONTHLY DATA'!F:F,'MONTHLY DATA'!C:C,'SALES MONTHLY'!A16,'MONTHLY DATA'!A:A,'SALES MONTHLY'!$R$1)</f>
        <v>0</v>
      </c>
      <c r="S16" s="14">
        <f>SUMIFS('MONTHLY DATA'!F:F,'MONTHLY DATA'!C:C,'SALES MONTHLY'!A16,'MONTHLY DATA'!A:A,'SALES MONTHLY'!$S$1)</f>
        <v>0</v>
      </c>
      <c r="T16" s="14">
        <f>SUMIFS('MONTHLY DATA'!F:F,'MONTHLY DATA'!C:C,'SALES MONTHLY'!A16,'MONTHLY DATA'!A:A,'SALES MONTHLY'!$T$1)</f>
        <v>0</v>
      </c>
      <c r="U16" s="14">
        <f>SUMIFS('MONTHLY DATA'!F:F,'MONTHLY DATA'!C:C,'SALES MONTHLY'!A16,'MONTHLY DATA'!A:A,'SALES MONTHLY'!$U$1)</f>
        <v>0</v>
      </c>
      <c r="V16" s="14">
        <f>SUMIFS('MONTHLY DATA'!F:F,'MONTHLY DATA'!C:C,'SALES MONTHLY'!A16,'MONTHLY DATA'!A:A,'SALES MONTHLY'!$V$1)</f>
        <v>0</v>
      </c>
      <c r="W16" s="14">
        <f>SUMIFS('MONTHLY DATA'!F:F,'MONTHLY DATA'!C:C,'SALES MONTHLY'!A16,'MONTHLY DATA'!A:A,'SALES MONTHLY'!$W$1)</f>
        <v>0</v>
      </c>
      <c r="X16" s="14">
        <f>SUMIFS('MONTHLY DATA'!F:F,'MONTHLY DATA'!C:C,'SALES MONTHLY'!A16,'MONTHLY DATA'!A:A,'SALES MONTHLY'!$X$1)</f>
        <v>0</v>
      </c>
      <c r="Y16" s="14">
        <f>SUMIFS('MONTHLY DATA'!F:F,'MONTHLY DATA'!C:C,'SALES MONTHLY'!A16,'MONTHLY DATA'!A:A,'SALES MONTHLY'!$Y$1)</f>
        <v>0</v>
      </c>
      <c r="Z16" s="14">
        <f>SUMIFS('MONTHLY DATA'!F:F,'MONTHLY DATA'!C:C,'SALES MONTHLY'!A16,'MONTHLY DATA'!A:A,'SALES MONTHLY'!$Z$1)</f>
        <v>0</v>
      </c>
      <c r="AA16" s="14">
        <f t="shared" si="0"/>
        <v>0</v>
      </c>
    </row>
    <row r="17" spans="1:27" x14ac:dyDescent="0.25">
      <c r="A17" s="5" t="s">
        <v>67</v>
      </c>
      <c r="B17" s="6">
        <f>SUMIFS('MONTHLY DATA'!F:F,'MONTHLY DATA'!C:C,'SALES MONTHLY'!A17,'MONTHLY DATA'!A:A,'SALES MONTHLY'!$B$1)</f>
        <v>0</v>
      </c>
      <c r="C17" s="6">
        <f>SUMIFS('MONTHLY DATA'!F:F,'MONTHLY DATA'!C:C,'SALES MONTHLY'!A17,'MONTHLY DATA'!A:A,'SALES MONTHLY'!$C$1)</f>
        <v>0</v>
      </c>
      <c r="D17" s="11">
        <f>SUMIFS('MONTHLY DATA'!F:F,'MONTHLY DATA'!C:C,'SALES MONTHLY'!A17,'MONTHLY DATA'!A:A,'SALES MONTHLY'!$D$1)</f>
        <v>0</v>
      </c>
      <c r="E17" s="11">
        <f>SUMIFS('MONTHLY DATA'!F:F,'MONTHLY DATA'!C:C,'SALES MONTHLY'!A17,'MONTHLY DATA'!A:A,'SALES MONTHLY'!$E$1)</f>
        <v>0</v>
      </c>
      <c r="F17" s="11">
        <f>SUMIFS('MONTHLY DATA'!F:F,'MONTHLY DATA'!C:C,'SALES MONTHLY'!A17,'MONTHLY DATA'!A:A,'SALES MONTHLY'!$F$1)</f>
        <v>0</v>
      </c>
      <c r="G17" s="14">
        <f>SUMIFS('MONTHLY DATA'!F:F,'MONTHLY DATA'!C:C,'SALES MONTHLY'!A17,'MONTHLY DATA'!A:A,'SALES MONTHLY'!$G$1)</f>
        <v>0</v>
      </c>
      <c r="H17" s="14">
        <f>SUMIFS('MONTHLY DATA'!F:F,'MONTHLY DATA'!C:C,'SALES MONTHLY'!A17,'MONTHLY DATA'!A:A,'SALES MONTHLY'!$H$1)</f>
        <v>0</v>
      </c>
      <c r="I17" s="14">
        <f>SUMIFS('MONTHLY DATA'!F:F,'MONTHLY DATA'!C:C,'SALES MONTHLY'!A17,'MONTHLY DATA'!A:A,'SALES MONTHLY'!$I$1)</f>
        <v>0</v>
      </c>
      <c r="J17" s="14">
        <f>SUMIFS('MONTHLY DATA'!F:F,'MONTHLY DATA'!C:C,'SALES MONTHLY'!A17,'MONTHLY DATA'!A:A,'SALES MONTHLY'!$J$1)</f>
        <v>0</v>
      </c>
      <c r="K17" s="14">
        <f>SUMIFS('MONTHLY DATA'!F:F,'MONTHLY DATA'!C:C,'SALES MONTHLY'!A17,'MONTHLY DATA'!A:A,'SALES MONTHLY'!$K$1)</f>
        <v>0</v>
      </c>
      <c r="L17" s="14">
        <f>SUMIFS('MONTHLY DATA'!F:F,'MONTHLY DATA'!C:C,'SALES MONTHLY'!A17,'MONTHLY DATA'!A:A,'SALES MONTHLY'!$L$1)</f>
        <v>0</v>
      </c>
      <c r="M17" s="14">
        <f>SUMIFS('MONTHLY DATA'!F:F,'MONTHLY DATA'!C:C,'SALES MONTHLY'!A17,'MONTHLY DATA'!A:A,'SALES MONTHLY'!$M$1)</f>
        <v>0</v>
      </c>
      <c r="N17" s="14">
        <f>SUMIFS('MONTHLY DATA'!F:F,'MONTHLY DATA'!C:C,'SALES MONTHLY'!A17,'MONTHLY DATA'!A:A,'SALES MONTHLY'!$N$1)</f>
        <v>0</v>
      </c>
      <c r="O17" s="14">
        <f>SUMIFS('MONTHLY DATA'!F:F,'MONTHLY DATA'!C:C,'SALES MONTHLY'!A17,'MONTHLY DATA'!A:A,'SALES MONTHLY'!$O$1)</f>
        <v>0</v>
      </c>
      <c r="P17" s="14">
        <f>SUMIFS('MONTHLY DATA'!F:F,'MONTHLY DATA'!C:C,'SALES MONTHLY'!A17,'MONTHLY DATA'!A:A,'SALES MONTHLY'!$P$1)</f>
        <v>0</v>
      </c>
      <c r="Q17" s="14">
        <f>SUMIFS('MONTHLY DATA'!F:F,'MONTHLY DATA'!C:C,'SALES MONTHLY'!A17,'MONTHLY DATA'!A:A,'SALES MONTHLY'!$Q$1)</f>
        <v>0</v>
      </c>
      <c r="R17" s="14">
        <f>SUMIFS('MONTHLY DATA'!F:F,'MONTHLY DATA'!C:C,'SALES MONTHLY'!A17,'MONTHLY DATA'!A:A,'SALES MONTHLY'!$R$1)</f>
        <v>0</v>
      </c>
      <c r="S17" s="14">
        <f>SUMIFS('MONTHLY DATA'!F:F,'MONTHLY DATA'!C:C,'SALES MONTHLY'!A17,'MONTHLY DATA'!A:A,'SALES MONTHLY'!$S$1)</f>
        <v>0</v>
      </c>
      <c r="T17" s="14">
        <f>SUMIFS('MONTHLY DATA'!F:F,'MONTHLY DATA'!C:C,'SALES MONTHLY'!A17,'MONTHLY DATA'!A:A,'SALES MONTHLY'!$T$1)</f>
        <v>0</v>
      </c>
      <c r="U17" s="14">
        <f>SUMIFS('MONTHLY DATA'!F:F,'MONTHLY DATA'!C:C,'SALES MONTHLY'!A17,'MONTHLY DATA'!A:A,'SALES MONTHLY'!$U$1)</f>
        <v>0</v>
      </c>
      <c r="V17" s="14">
        <f>SUMIFS('MONTHLY DATA'!F:F,'MONTHLY DATA'!C:C,'SALES MONTHLY'!A17,'MONTHLY DATA'!A:A,'SALES MONTHLY'!$V$1)</f>
        <v>0</v>
      </c>
      <c r="W17" s="14">
        <f>SUMIFS('MONTHLY DATA'!F:F,'MONTHLY DATA'!C:C,'SALES MONTHLY'!A17,'MONTHLY DATA'!A:A,'SALES MONTHLY'!$W$1)</f>
        <v>0</v>
      </c>
      <c r="X17" s="14">
        <f>SUMIFS('MONTHLY DATA'!F:F,'MONTHLY DATA'!C:C,'SALES MONTHLY'!A17,'MONTHLY DATA'!A:A,'SALES MONTHLY'!$X$1)</f>
        <v>0</v>
      </c>
      <c r="Y17" s="14">
        <f>SUMIFS('MONTHLY DATA'!F:F,'MONTHLY DATA'!C:C,'SALES MONTHLY'!A17,'MONTHLY DATA'!A:A,'SALES MONTHLY'!$Y$1)</f>
        <v>0</v>
      </c>
      <c r="Z17" s="14">
        <f>SUMIFS('MONTHLY DATA'!F:F,'MONTHLY DATA'!C:C,'SALES MONTHLY'!A17,'MONTHLY DATA'!A:A,'SALES MONTHLY'!$Z$1)</f>
        <v>0</v>
      </c>
      <c r="AA17" s="14">
        <f t="shared" si="0"/>
        <v>0</v>
      </c>
    </row>
    <row r="18" spans="1:27" x14ac:dyDescent="0.25">
      <c r="A18" s="5" t="s">
        <v>125</v>
      </c>
      <c r="B18" s="6">
        <f>SUMIFS('MONTHLY DATA'!F:F,'MONTHLY DATA'!C:C,'SALES MONTHLY'!A18,'MONTHLY DATA'!A:A,'SALES MONTHLY'!$B$1)</f>
        <v>0</v>
      </c>
      <c r="C18" s="6">
        <f>SUMIFS('MONTHLY DATA'!F:F,'MONTHLY DATA'!C:C,'SALES MONTHLY'!A18,'MONTHLY DATA'!A:A,'SALES MONTHLY'!$C$1)</f>
        <v>0</v>
      </c>
      <c r="D18" s="11">
        <f>SUMIFS('MONTHLY DATA'!F:F,'MONTHLY DATA'!C:C,'SALES MONTHLY'!A18,'MONTHLY DATA'!A:A,'SALES MONTHLY'!$D$1)</f>
        <v>0</v>
      </c>
      <c r="E18" s="11">
        <f>SUMIFS('MONTHLY DATA'!F:F,'MONTHLY DATA'!C:C,'SALES MONTHLY'!A18,'MONTHLY DATA'!A:A,'SALES MONTHLY'!$E$1)</f>
        <v>0</v>
      </c>
      <c r="F18" s="11">
        <f>SUMIFS('MONTHLY DATA'!F:F,'MONTHLY DATA'!C:C,'SALES MONTHLY'!A18,'MONTHLY DATA'!A:A,'SALES MONTHLY'!$F$1)</f>
        <v>0</v>
      </c>
      <c r="G18" s="14">
        <f>SUMIFS('MONTHLY DATA'!F:F,'MONTHLY DATA'!C:C,'SALES MONTHLY'!A18,'MONTHLY DATA'!A:A,'SALES MONTHLY'!$G$1)</f>
        <v>0</v>
      </c>
      <c r="H18" s="14">
        <f>SUMIFS('MONTHLY DATA'!F:F,'MONTHLY DATA'!C:C,'SALES MONTHLY'!A18,'MONTHLY DATA'!A:A,'SALES MONTHLY'!$H$1)</f>
        <v>0</v>
      </c>
      <c r="I18" s="14">
        <f>SUMIFS('MONTHLY DATA'!F:F,'MONTHLY DATA'!C:C,'SALES MONTHLY'!A18,'MONTHLY DATA'!A:A,'SALES MONTHLY'!$I$1)</f>
        <v>0</v>
      </c>
      <c r="J18" s="14">
        <f>SUMIFS('MONTHLY DATA'!F:F,'MONTHLY DATA'!C:C,'SALES MONTHLY'!A18,'MONTHLY DATA'!A:A,'SALES MONTHLY'!$J$1)</f>
        <v>0</v>
      </c>
      <c r="K18" s="14">
        <f>SUMIFS('MONTHLY DATA'!F:F,'MONTHLY DATA'!C:C,'SALES MONTHLY'!A18,'MONTHLY DATA'!A:A,'SALES MONTHLY'!$K$1)</f>
        <v>0</v>
      </c>
      <c r="L18" s="14">
        <f>SUMIFS('MONTHLY DATA'!F:F,'MONTHLY DATA'!C:C,'SALES MONTHLY'!A18,'MONTHLY DATA'!A:A,'SALES MONTHLY'!$L$1)</f>
        <v>0</v>
      </c>
      <c r="M18" s="14">
        <f>SUMIFS('MONTHLY DATA'!F:F,'MONTHLY DATA'!C:C,'SALES MONTHLY'!A18,'MONTHLY DATA'!A:A,'SALES MONTHLY'!$M$1)</f>
        <v>0</v>
      </c>
      <c r="N18" s="14">
        <f>SUMIFS('MONTHLY DATA'!F:F,'MONTHLY DATA'!C:C,'SALES MONTHLY'!A18,'MONTHLY DATA'!A:A,'SALES MONTHLY'!$N$1)</f>
        <v>0</v>
      </c>
      <c r="O18" s="14">
        <f>SUMIFS('MONTHLY DATA'!F:F,'MONTHLY DATA'!C:C,'SALES MONTHLY'!A18,'MONTHLY DATA'!A:A,'SALES MONTHLY'!$O$1)</f>
        <v>0</v>
      </c>
      <c r="P18" s="14">
        <f>SUMIFS('MONTHLY DATA'!F:F,'MONTHLY DATA'!C:C,'SALES MONTHLY'!A18,'MONTHLY DATA'!A:A,'SALES MONTHLY'!$P$1)</f>
        <v>0</v>
      </c>
      <c r="Q18" s="14">
        <f>SUMIFS('MONTHLY DATA'!F:F,'MONTHLY DATA'!C:C,'SALES MONTHLY'!A18,'MONTHLY DATA'!A:A,'SALES MONTHLY'!$Q$1)</f>
        <v>0</v>
      </c>
      <c r="R18" s="14">
        <f>SUMIFS('MONTHLY DATA'!F:F,'MONTHLY DATA'!C:C,'SALES MONTHLY'!A18,'MONTHLY DATA'!A:A,'SALES MONTHLY'!$R$1)</f>
        <v>0</v>
      </c>
      <c r="S18" s="14">
        <f>SUMIFS('MONTHLY DATA'!F:F,'MONTHLY DATA'!C:C,'SALES MONTHLY'!A18,'MONTHLY DATA'!A:A,'SALES MONTHLY'!$S$1)</f>
        <v>0</v>
      </c>
      <c r="T18" s="14">
        <f>SUMIFS('MONTHLY DATA'!F:F,'MONTHLY DATA'!C:C,'SALES MONTHLY'!A18,'MONTHLY DATA'!A:A,'SALES MONTHLY'!$T$1)</f>
        <v>0</v>
      </c>
      <c r="U18" s="14">
        <f>SUMIFS('MONTHLY DATA'!F:F,'MONTHLY DATA'!C:C,'SALES MONTHLY'!A18,'MONTHLY DATA'!A:A,'SALES MONTHLY'!$U$1)</f>
        <v>0</v>
      </c>
      <c r="V18" s="14">
        <f>SUMIFS('MONTHLY DATA'!F:F,'MONTHLY DATA'!C:C,'SALES MONTHLY'!A18,'MONTHLY DATA'!A:A,'SALES MONTHLY'!$V$1)</f>
        <v>0</v>
      </c>
      <c r="W18" s="14">
        <f>SUMIFS('MONTHLY DATA'!F:F,'MONTHLY DATA'!C:C,'SALES MONTHLY'!A18,'MONTHLY DATA'!A:A,'SALES MONTHLY'!$W$1)</f>
        <v>0</v>
      </c>
      <c r="X18" s="14">
        <f>SUMIFS('MONTHLY DATA'!F:F,'MONTHLY DATA'!C:C,'SALES MONTHLY'!A18,'MONTHLY DATA'!A:A,'SALES MONTHLY'!$X$1)</f>
        <v>0</v>
      </c>
      <c r="Y18" s="14">
        <f>SUMIFS('MONTHLY DATA'!F:F,'MONTHLY DATA'!C:C,'SALES MONTHLY'!A18,'MONTHLY DATA'!A:A,'SALES MONTHLY'!$Y$1)</f>
        <v>0</v>
      </c>
      <c r="Z18" s="14">
        <f>SUMIFS('MONTHLY DATA'!F:F,'MONTHLY DATA'!C:C,'SALES MONTHLY'!A18,'MONTHLY DATA'!A:A,'SALES MONTHLY'!$Z$1)</f>
        <v>0</v>
      </c>
      <c r="AA18" s="14">
        <f t="shared" si="0"/>
        <v>0</v>
      </c>
    </row>
    <row r="19" spans="1:27" x14ac:dyDescent="0.25">
      <c r="A19" s="5" t="s">
        <v>64</v>
      </c>
      <c r="B19" s="6">
        <f>SUMIFS('MONTHLY DATA'!F:F,'MONTHLY DATA'!C:C,'SALES MONTHLY'!A19,'MONTHLY DATA'!A:A,'SALES MONTHLY'!$B$1)</f>
        <v>0</v>
      </c>
      <c r="C19" s="6">
        <f>SUMIFS('MONTHLY DATA'!F:F,'MONTHLY DATA'!C:C,'SALES MONTHLY'!A19,'MONTHLY DATA'!A:A,'SALES MONTHLY'!$C$1)</f>
        <v>0</v>
      </c>
      <c r="D19" s="11">
        <f>SUMIFS('MONTHLY DATA'!F:F,'MONTHLY DATA'!C:C,'SALES MONTHLY'!A19,'MONTHLY DATA'!A:A,'SALES MONTHLY'!$D$1)</f>
        <v>0</v>
      </c>
      <c r="E19" s="11">
        <f>SUMIFS('MONTHLY DATA'!F:F,'MONTHLY DATA'!C:C,'SALES MONTHLY'!A19,'MONTHLY DATA'!A:A,'SALES MONTHLY'!$E$1)</f>
        <v>0</v>
      </c>
      <c r="F19" s="11">
        <f>SUMIFS('MONTHLY DATA'!F:F,'MONTHLY DATA'!C:C,'SALES MONTHLY'!A19,'MONTHLY DATA'!A:A,'SALES MONTHLY'!$F$1)</f>
        <v>0</v>
      </c>
      <c r="G19" s="14">
        <f>SUMIFS('MONTHLY DATA'!F:F,'MONTHLY DATA'!C:C,'SALES MONTHLY'!A19,'MONTHLY DATA'!A:A,'SALES MONTHLY'!$G$1)</f>
        <v>0</v>
      </c>
      <c r="H19" s="14">
        <f>SUMIFS('MONTHLY DATA'!F:F,'MONTHLY DATA'!C:C,'SALES MONTHLY'!A19,'MONTHLY DATA'!A:A,'SALES MONTHLY'!$H$1)</f>
        <v>0</v>
      </c>
      <c r="I19" s="14">
        <f>SUMIFS('MONTHLY DATA'!F:F,'MONTHLY DATA'!C:C,'SALES MONTHLY'!A19,'MONTHLY DATA'!A:A,'SALES MONTHLY'!$I$1)</f>
        <v>0</v>
      </c>
      <c r="J19" s="14">
        <f>SUMIFS('MONTHLY DATA'!F:F,'MONTHLY DATA'!C:C,'SALES MONTHLY'!A19,'MONTHLY DATA'!A:A,'SALES MONTHLY'!$J$1)</f>
        <v>0</v>
      </c>
      <c r="K19" s="14">
        <f>SUMIFS('MONTHLY DATA'!F:F,'MONTHLY DATA'!C:C,'SALES MONTHLY'!A19,'MONTHLY DATA'!A:A,'SALES MONTHLY'!$K$1)</f>
        <v>0</v>
      </c>
      <c r="L19" s="14">
        <f>SUMIFS('MONTHLY DATA'!F:F,'MONTHLY DATA'!C:C,'SALES MONTHLY'!A19,'MONTHLY DATA'!A:A,'SALES MONTHLY'!$L$1)</f>
        <v>0</v>
      </c>
      <c r="M19" s="14">
        <f>SUMIFS('MONTHLY DATA'!F:F,'MONTHLY DATA'!C:C,'SALES MONTHLY'!A19,'MONTHLY DATA'!A:A,'SALES MONTHLY'!$M$1)</f>
        <v>0</v>
      </c>
      <c r="N19" s="14">
        <f>SUMIFS('MONTHLY DATA'!F:F,'MONTHLY DATA'!C:C,'SALES MONTHLY'!A19,'MONTHLY DATA'!A:A,'SALES MONTHLY'!$N$1)</f>
        <v>0</v>
      </c>
      <c r="O19" s="14">
        <f>SUMIFS('MONTHLY DATA'!F:F,'MONTHLY DATA'!C:C,'SALES MONTHLY'!A19,'MONTHLY DATA'!A:A,'SALES MONTHLY'!$O$1)</f>
        <v>0</v>
      </c>
      <c r="P19" s="14">
        <f>SUMIFS('MONTHLY DATA'!F:F,'MONTHLY DATA'!C:C,'SALES MONTHLY'!A19,'MONTHLY DATA'!A:A,'SALES MONTHLY'!$P$1)</f>
        <v>0</v>
      </c>
      <c r="Q19" s="14">
        <f>SUMIFS('MONTHLY DATA'!F:F,'MONTHLY DATA'!C:C,'SALES MONTHLY'!A19,'MONTHLY DATA'!A:A,'SALES MONTHLY'!$Q$1)</f>
        <v>0</v>
      </c>
      <c r="R19" s="14">
        <f>SUMIFS('MONTHLY DATA'!F:F,'MONTHLY DATA'!C:C,'SALES MONTHLY'!A19,'MONTHLY DATA'!A:A,'SALES MONTHLY'!$R$1)</f>
        <v>0</v>
      </c>
      <c r="S19" s="14">
        <f>SUMIFS('MONTHLY DATA'!F:F,'MONTHLY DATA'!C:C,'SALES MONTHLY'!A19,'MONTHLY DATA'!A:A,'SALES MONTHLY'!$S$1)</f>
        <v>0</v>
      </c>
      <c r="T19" s="14">
        <f>SUMIFS('MONTHLY DATA'!F:F,'MONTHLY DATA'!C:C,'SALES MONTHLY'!A19,'MONTHLY DATA'!A:A,'SALES MONTHLY'!$T$1)</f>
        <v>0</v>
      </c>
      <c r="U19" s="14">
        <f>SUMIFS('MONTHLY DATA'!F:F,'MONTHLY DATA'!C:C,'SALES MONTHLY'!A19,'MONTHLY DATA'!A:A,'SALES MONTHLY'!$U$1)</f>
        <v>0</v>
      </c>
      <c r="V19" s="14">
        <f>SUMIFS('MONTHLY DATA'!F:F,'MONTHLY DATA'!C:C,'SALES MONTHLY'!A19,'MONTHLY DATA'!A:A,'SALES MONTHLY'!$V$1)</f>
        <v>0</v>
      </c>
      <c r="W19" s="14">
        <f>SUMIFS('MONTHLY DATA'!F:F,'MONTHLY DATA'!C:C,'SALES MONTHLY'!A19,'MONTHLY DATA'!A:A,'SALES MONTHLY'!$W$1)</f>
        <v>0</v>
      </c>
      <c r="X19" s="14">
        <f>SUMIFS('MONTHLY DATA'!F:F,'MONTHLY DATA'!C:C,'SALES MONTHLY'!A19,'MONTHLY DATA'!A:A,'SALES MONTHLY'!$X$1)</f>
        <v>0</v>
      </c>
      <c r="Y19" s="14">
        <f>SUMIFS('MONTHLY DATA'!F:F,'MONTHLY DATA'!C:C,'SALES MONTHLY'!A19,'MONTHLY DATA'!A:A,'SALES MONTHLY'!$Y$1)</f>
        <v>0</v>
      </c>
      <c r="Z19" s="14">
        <f>SUMIFS('MONTHLY DATA'!F:F,'MONTHLY DATA'!C:C,'SALES MONTHLY'!A19,'MONTHLY DATA'!A:A,'SALES MONTHLY'!$Z$1)</f>
        <v>0</v>
      </c>
      <c r="AA19" s="14">
        <f t="shared" si="0"/>
        <v>0</v>
      </c>
    </row>
    <row r="20" spans="1:27" x14ac:dyDescent="0.25">
      <c r="A20" s="5" t="s">
        <v>66</v>
      </c>
      <c r="B20" s="6">
        <f>SUMIFS('MONTHLY DATA'!F:F,'MONTHLY DATA'!C:C,'SALES MONTHLY'!A20,'MONTHLY DATA'!A:A,'SALES MONTHLY'!$B$1)</f>
        <v>0</v>
      </c>
      <c r="C20" s="6">
        <f>SUMIFS('MONTHLY DATA'!F:F,'MONTHLY DATA'!C:C,'SALES MONTHLY'!A20,'MONTHLY DATA'!A:A,'SALES MONTHLY'!$C$1)</f>
        <v>0</v>
      </c>
      <c r="D20" s="11">
        <f>SUMIFS('MONTHLY DATA'!F:F,'MONTHLY DATA'!C:C,'SALES MONTHLY'!A20,'MONTHLY DATA'!A:A,'SALES MONTHLY'!$D$1)</f>
        <v>0</v>
      </c>
      <c r="E20" s="11">
        <f>SUMIFS('MONTHLY DATA'!F:F,'MONTHLY DATA'!C:C,'SALES MONTHLY'!A20,'MONTHLY DATA'!A:A,'SALES MONTHLY'!$E$1)</f>
        <v>0</v>
      </c>
      <c r="F20" s="11">
        <f>SUMIFS('MONTHLY DATA'!F:F,'MONTHLY DATA'!C:C,'SALES MONTHLY'!A20,'MONTHLY DATA'!A:A,'SALES MONTHLY'!$F$1)</f>
        <v>0</v>
      </c>
      <c r="G20" s="14">
        <f>SUMIFS('MONTHLY DATA'!F:F,'MONTHLY DATA'!C:C,'SALES MONTHLY'!A20,'MONTHLY DATA'!A:A,'SALES MONTHLY'!$G$1)</f>
        <v>0</v>
      </c>
      <c r="H20" s="14">
        <f>SUMIFS('MONTHLY DATA'!F:F,'MONTHLY DATA'!C:C,'SALES MONTHLY'!A20,'MONTHLY DATA'!A:A,'SALES MONTHLY'!$H$1)</f>
        <v>0</v>
      </c>
      <c r="I20" s="14">
        <f>SUMIFS('MONTHLY DATA'!F:F,'MONTHLY DATA'!C:C,'SALES MONTHLY'!A20,'MONTHLY DATA'!A:A,'SALES MONTHLY'!$I$1)</f>
        <v>0</v>
      </c>
      <c r="J20" s="14">
        <f>SUMIFS('MONTHLY DATA'!F:F,'MONTHLY DATA'!C:C,'SALES MONTHLY'!A20,'MONTHLY DATA'!A:A,'SALES MONTHLY'!$J$1)</f>
        <v>0</v>
      </c>
      <c r="K20" s="14">
        <f>SUMIFS('MONTHLY DATA'!F:F,'MONTHLY DATA'!C:C,'SALES MONTHLY'!A20,'MONTHLY DATA'!A:A,'SALES MONTHLY'!$K$1)</f>
        <v>0</v>
      </c>
      <c r="L20" s="14">
        <f>SUMIFS('MONTHLY DATA'!F:F,'MONTHLY DATA'!C:C,'SALES MONTHLY'!A20,'MONTHLY DATA'!A:A,'SALES MONTHLY'!$L$1)</f>
        <v>0</v>
      </c>
      <c r="M20" s="14">
        <f>SUMIFS('MONTHLY DATA'!F:F,'MONTHLY DATA'!C:C,'SALES MONTHLY'!A20,'MONTHLY DATA'!A:A,'SALES MONTHLY'!$M$1)</f>
        <v>0</v>
      </c>
      <c r="N20" s="14">
        <f>SUMIFS('MONTHLY DATA'!F:F,'MONTHLY DATA'!C:C,'SALES MONTHLY'!A20,'MONTHLY DATA'!A:A,'SALES MONTHLY'!$N$1)</f>
        <v>0</v>
      </c>
      <c r="O20" s="14">
        <f>SUMIFS('MONTHLY DATA'!F:F,'MONTHLY DATA'!C:C,'SALES MONTHLY'!A20,'MONTHLY DATA'!A:A,'SALES MONTHLY'!$O$1)</f>
        <v>0</v>
      </c>
      <c r="P20" s="14">
        <f>SUMIFS('MONTHLY DATA'!F:F,'MONTHLY DATA'!C:C,'SALES MONTHLY'!A20,'MONTHLY DATA'!A:A,'SALES MONTHLY'!$P$1)</f>
        <v>0</v>
      </c>
      <c r="Q20" s="14">
        <f>SUMIFS('MONTHLY DATA'!F:F,'MONTHLY DATA'!C:C,'SALES MONTHLY'!A20,'MONTHLY DATA'!A:A,'SALES MONTHLY'!$Q$1)</f>
        <v>0</v>
      </c>
      <c r="R20" s="14">
        <f>SUMIFS('MONTHLY DATA'!F:F,'MONTHLY DATA'!C:C,'SALES MONTHLY'!A20,'MONTHLY DATA'!A:A,'SALES MONTHLY'!$R$1)</f>
        <v>0</v>
      </c>
      <c r="S20" s="14">
        <f>SUMIFS('MONTHLY DATA'!F:F,'MONTHLY DATA'!C:C,'SALES MONTHLY'!A20,'MONTHLY DATA'!A:A,'SALES MONTHLY'!$S$1)</f>
        <v>0</v>
      </c>
      <c r="T20" s="14">
        <f>SUMIFS('MONTHLY DATA'!F:F,'MONTHLY DATA'!C:C,'SALES MONTHLY'!A20,'MONTHLY DATA'!A:A,'SALES MONTHLY'!$T$1)</f>
        <v>0</v>
      </c>
      <c r="U20" s="14">
        <f>SUMIFS('MONTHLY DATA'!F:F,'MONTHLY DATA'!C:C,'SALES MONTHLY'!A20,'MONTHLY DATA'!A:A,'SALES MONTHLY'!$U$1)</f>
        <v>0</v>
      </c>
      <c r="V20" s="14">
        <f>SUMIFS('MONTHLY DATA'!F:F,'MONTHLY DATA'!C:C,'SALES MONTHLY'!A20,'MONTHLY DATA'!A:A,'SALES MONTHLY'!$V$1)</f>
        <v>0</v>
      </c>
      <c r="W20" s="14">
        <f>SUMIFS('MONTHLY DATA'!F:F,'MONTHLY DATA'!C:C,'SALES MONTHLY'!A20,'MONTHLY DATA'!A:A,'SALES MONTHLY'!$W$1)</f>
        <v>0</v>
      </c>
      <c r="X20" s="14">
        <f>SUMIFS('MONTHLY DATA'!F:F,'MONTHLY DATA'!C:C,'SALES MONTHLY'!A20,'MONTHLY DATA'!A:A,'SALES MONTHLY'!$X$1)</f>
        <v>0</v>
      </c>
      <c r="Y20" s="14">
        <f>SUMIFS('MONTHLY DATA'!F:F,'MONTHLY DATA'!C:C,'SALES MONTHLY'!A20,'MONTHLY DATA'!A:A,'SALES MONTHLY'!$Y$1)</f>
        <v>0</v>
      </c>
      <c r="Z20" s="14">
        <f>SUMIFS('MONTHLY DATA'!F:F,'MONTHLY DATA'!C:C,'SALES MONTHLY'!A20,'MONTHLY DATA'!A:A,'SALES MONTHLY'!$Z$1)</f>
        <v>0</v>
      </c>
      <c r="AA20" s="14">
        <f t="shared" si="0"/>
        <v>0</v>
      </c>
    </row>
    <row r="21" spans="1:27" x14ac:dyDescent="0.25">
      <c r="A21" s="5" t="s">
        <v>20</v>
      </c>
      <c r="B21" s="6">
        <f>SUMIFS('MONTHLY DATA'!F:F,'MONTHLY DATA'!C:C,'SALES MONTHLY'!A21,'MONTHLY DATA'!A:A,'SALES MONTHLY'!$B$1)</f>
        <v>0</v>
      </c>
      <c r="C21" s="6">
        <f>SUMIFS('MONTHLY DATA'!F:F,'MONTHLY DATA'!C:C,'SALES MONTHLY'!A21,'MONTHLY DATA'!A:A,'SALES MONTHLY'!$C$1)</f>
        <v>0</v>
      </c>
      <c r="D21" s="11">
        <f>SUMIFS('MONTHLY DATA'!F:F,'MONTHLY DATA'!C:C,'SALES MONTHLY'!A21,'MONTHLY DATA'!A:A,'SALES MONTHLY'!$D$1)</f>
        <v>0</v>
      </c>
      <c r="E21" s="11">
        <f>SUMIFS('MONTHLY DATA'!F:F,'MONTHLY DATA'!C:C,'SALES MONTHLY'!A21,'MONTHLY DATA'!A:A,'SALES MONTHLY'!$E$1)</f>
        <v>0</v>
      </c>
      <c r="F21" s="11">
        <f>SUMIFS('MONTHLY DATA'!F:F,'MONTHLY DATA'!C:C,'SALES MONTHLY'!A21,'MONTHLY DATA'!A:A,'SALES MONTHLY'!$F$1)</f>
        <v>0</v>
      </c>
      <c r="G21" s="14">
        <f>SUMIFS('MONTHLY DATA'!F:F,'MONTHLY DATA'!C:C,'SALES MONTHLY'!A21,'MONTHLY DATA'!A:A,'SALES MONTHLY'!$G$1)</f>
        <v>0</v>
      </c>
      <c r="H21" s="14">
        <f>SUMIFS('MONTHLY DATA'!F:F,'MONTHLY DATA'!C:C,'SALES MONTHLY'!A21,'MONTHLY DATA'!A:A,'SALES MONTHLY'!$H$1)</f>
        <v>0</v>
      </c>
      <c r="I21" s="14">
        <f>SUMIFS('MONTHLY DATA'!F:F,'MONTHLY DATA'!C:C,'SALES MONTHLY'!A21,'MONTHLY DATA'!A:A,'SALES MONTHLY'!$I$1)</f>
        <v>0</v>
      </c>
      <c r="J21" s="14">
        <f>SUMIFS('MONTHLY DATA'!F:F,'MONTHLY DATA'!C:C,'SALES MONTHLY'!A21,'MONTHLY DATA'!A:A,'SALES MONTHLY'!$J$1)</f>
        <v>0</v>
      </c>
      <c r="K21" s="14">
        <f>SUMIFS('MONTHLY DATA'!F:F,'MONTHLY DATA'!C:C,'SALES MONTHLY'!A21,'MONTHLY DATA'!A:A,'SALES MONTHLY'!$K$1)</f>
        <v>0</v>
      </c>
      <c r="L21" s="14">
        <f>SUMIFS('MONTHLY DATA'!F:F,'MONTHLY DATA'!C:C,'SALES MONTHLY'!A21,'MONTHLY DATA'!A:A,'SALES MONTHLY'!$L$1)</f>
        <v>0</v>
      </c>
      <c r="M21" s="14">
        <f>SUMIFS('MONTHLY DATA'!F:F,'MONTHLY DATA'!C:C,'SALES MONTHLY'!A21,'MONTHLY DATA'!A:A,'SALES MONTHLY'!$M$1)</f>
        <v>0</v>
      </c>
      <c r="N21" s="14">
        <f>SUMIFS('MONTHLY DATA'!F:F,'MONTHLY DATA'!C:C,'SALES MONTHLY'!A21,'MONTHLY DATA'!A:A,'SALES MONTHLY'!$N$1)</f>
        <v>0</v>
      </c>
      <c r="O21" s="14">
        <f>SUMIFS('MONTHLY DATA'!F:F,'MONTHLY DATA'!C:C,'SALES MONTHLY'!A21,'MONTHLY DATA'!A:A,'SALES MONTHLY'!$O$1)</f>
        <v>0</v>
      </c>
      <c r="P21" s="14">
        <f>SUMIFS('MONTHLY DATA'!F:F,'MONTHLY DATA'!C:C,'SALES MONTHLY'!A21,'MONTHLY DATA'!A:A,'SALES MONTHLY'!$P$1)</f>
        <v>0</v>
      </c>
      <c r="Q21" s="14">
        <f>SUMIFS('MONTHLY DATA'!F:F,'MONTHLY DATA'!C:C,'SALES MONTHLY'!A21,'MONTHLY DATA'!A:A,'SALES MONTHLY'!$Q$1)</f>
        <v>0</v>
      </c>
      <c r="R21" s="14">
        <f>SUMIFS('MONTHLY DATA'!F:F,'MONTHLY DATA'!C:C,'SALES MONTHLY'!A21,'MONTHLY DATA'!A:A,'SALES MONTHLY'!$R$1)</f>
        <v>0</v>
      </c>
      <c r="S21" s="14">
        <f>SUMIFS('MONTHLY DATA'!F:F,'MONTHLY DATA'!C:C,'SALES MONTHLY'!A21,'MONTHLY DATA'!A:A,'SALES MONTHLY'!$S$1)</f>
        <v>0</v>
      </c>
      <c r="T21" s="14">
        <f>SUMIFS('MONTHLY DATA'!F:F,'MONTHLY DATA'!C:C,'SALES MONTHLY'!A21,'MONTHLY DATA'!A:A,'SALES MONTHLY'!$T$1)</f>
        <v>0</v>
      </c>
      <c r="U21" s="14">
        <f>SUMIFS('MONTHLY DATA'!F:F,'MONTHLY DATA'!C:C,'SALES MONTHLY'!A21,'MONTHLY DATA'!A:A,'SALES MONTHLY'!$U$1)</f>
        <v>0</v>
      </c>
      <c r="V21" s="14">
        <f>SUMIFS('MONTHLY DATA'!F:F,'MONTHLY DATA'!C:C,'SALES MONTHLY'!A21,'MONTHLY DATA'!A:A,'SALES MONTHLY'!$V$1)</f>
        <v>0</v>
      </c>
      <c r="W21" s="14">
        <f>SUMIFS('MONTHLY DATA'!F:F,'MONTHLY DATA'!C:C,'SALES MONTHLY'!A21,'MONTHLY DATA'!A:A,'SALES MONTHLY'!$W$1)</f>
        <v>0</v>
      </c>
      <c r="X21" s="14">
        <f>SUMIFS('MONTHLY DATA'!F:F,'MONTHLY DATA'!C:C,'SALES MONTHLY'!A21,'MONTHLY DATA'!A:A,'SALES MONTHLY'!$X$1)</f>
        <v>0</v>
      </c>
      <c r="Y21" s="14">
        <f>SUMIFS('MONTHLY DATA'!F:F,'MONTHLY DATA'!C:C,'SALES MONTHLY'!A21,'MONTHLY DATA'!A:A,'SALES MONTHLY'!$Y$1)</f>
        <v>0</v>
      </c>
      <c r="Z21" s="14">
        <f>SUMIFS('MONTHLY DATA'!F:F,'MONTHLY DATA'!C:C,'SALES MONTHLY'!A21,'MONTHLY DATA'!A:A,'SALES MONTHLY'!$Z$1)</f>
        <v>0</v>
      </c>
      <c r="AA21" s="14">
        <f t="shared" si="0"/>
        <v>0</v>
      </c>
    </row>
    <row r="22" spans="1:27" x14ac:dyDescent="0.25">
      <c r="A22" s="5" t="s">
        <v>70</v>
      </c>
      <c r="B22" s="6">
        <f>SUMIFS('MONTHLY DATA'!F:F,'MONTHLY DATA'!C:C,'SALES MONTHLY'!A22,'MONTHLY DATA'!A:A,'SALES MONTHLY'!$B$1)</f>
        <v>0</v>
      </c>
      <c r="C22" s="6">
        <f>SUMIFS('MONTHLY DATA'!F:F,'MONTHLY DATA'!C:C,'SALES MONTHLY'!A22,'MONTHLY DATA'!A:A,'SALES MONTHLY'!$C$1)</f>
        <v>0</v>
      </c>
      <c r="D22" s="11">
        <f>SUMIFS('MONTHLY DATA'!F:F,'MONTHLY DATA'!C:C,'SALES MONTHLY'!A22,'MONTHLY DATA'!A:A,'SALES MONTHLY'!$D$1)</f>
        <v>0</v>
      </c>
      <c r="E22" s="11">
        <f>SUMIFS('MONTHLY DATA'!F:F,'MONTHLY DATA'!C:C,'SALES MONTHLY'!A22,'MONTHLY DATA'!A:A,'SALES MONTHLY'!$E$1)</f>
        <v>0</v>
      </c>
      <c r="F22" s="11">
        <f>SUMIFS('MONTHLY DATA'!F:F,'MONTHLY DATA'!C:C,'SALES MONTHLY'!A22,'MONTHLY DATA'!A:A,'SALES MONTHLY'!$F$1)</f>
        <v>0</v>
      </c>
      <c r="G22" s="14">
        <f>SUMIFS('MONTHLY DATA'!F:F,'MONTHLY DATA'!C:C,'SALES MONTHLY'!A22,'MONTHLY DATA'!A:A,'SALES MONTHLY'!$G$1)</f>
        <v>0</v>
      </c>
      <c r="H22" s="14">
        <f>SUMIFS('MONTHLY DATA'!F:F,'MONTHLY DATA'!C:C,'SALES MONTHLY'!A22,'MONTHLY DATA'!A:A,'SALES MONTHLY'!$H$1)</f>
        <v>0</v>
      </c>
      <c r="I22" s="14">
        <f>SUMIFS('MONTHLY DATA'!F:F,'MONTHLY DATA'!C:C,'SALES MONTHLY'!A22,'MONTHLY DATA'!A:A,'SALES MONTHLY'!$I$1)</f>
        <v>0</v>
      </c>
      <c r="J22" s="14">
        <f>SUMIFS('MONTHLY DATA'!F:F,'MONTHLY DATA'!C:C,'SALES MONTHLY'!A22,'MONTHLY DATA'!A:A,'SALES MONTHLY'!$J$1)</f>
        <v>0</v>
      </c>
      <c r="K22" s="14">
        <f>SUMIFS('MONTHLY DATA'!F:F,'MONTHLY DATA'!C:C,'SALES MONTHLY'!A22,'MONTHLY DATA'!A:A,'SALES MONTHLY'!$K$1)</f>
        <v>0</v>
      </c>
      <c r="L22" s="14">
        <f>SUMIFS('MONTHLY DATA'!F:F,'MONTHLY DATA'!C:C,'SALES MONTHLY'!A22,'MONTHLY DATA'!A:A,'SALES MONTHLY'!$L$1)</f>
        <v>0</v>
      </c>
      <c r="M22" s="14">
        <f>SUMIFS('MONTHLY DATA'!F:F,'MONTHLY DATA'!C:C,'SALES MONTHLY'!A22,'MONTHLY DATA'!A:A,'SALES MONTHLY'!$M$1)</f>
        <v>0</v>
      </c>
      <c r="N22" s="14">
        <f>SUMIFS('MONTHLY DATA'!F:F,'MONTHLY DATA'!C:C,'SALES MONTHLY'!A22,'MONTHLY DATA'!A:A,'SALES MONTHLY'!$N$1)</f>
        <v>0</v>
      </c>
      <c r="O22" s="14">
        <f>SUMIFS('MONTHLY DATA'!F:F,'MONTHLY DATA'!C:C,'SALES MONTHLY'!A22,'MONTHLY DATA'!A:A,'SALES MONTHLY'!$O$1)</f>
        <v>0</v>
      </c>
      <c r="P22" s="14">
        <f>SUMIFS('MONTHLY DATA'!F:F,'MONTHLY DATA'!C:C,'SALES MONTHLY'!A22,'MONTHLY DATA'!A:A,'SALES MONTHLY'!$P$1)</f>
        <v>0</v>
      </c>
      <c r="Q22" s="14">
        <f>SUMIFS('MONTHLY DATA'!F:F,'MONTHLY DATA'!C:C,'SALES MONTHLY'!A22,'MONTHLY DATA'!A:A,'SALES MONTHLY'!$Q$1)</f>
        <v>0</v>
      </c>
      <c r="R22" s="14">
        <f>SUMIFS('MONTHLY DATA'!F:F,'MONTHLY DATA'!C:C,'SALES MONTHLY'!A22,'MONTHLY DATA'!A:A,'SALES MONTHLY'!$R$1)</f>
        <v>0</v>
      </c>
      <c r="S22" s="14">
        <f>SUMIFS('MONTHLY DATA'!F:F,'MONTHLY DATA'!C:C,'SALES MONTHLY'!A22,'MONTHLY DATA'!A:A,'SALES MONTHLY'!$S$1)</f>
        <v>0</v>
      </c>
      <c r="T22" s="14">
        <f>SUMIFS('MONTHLY DATA'!F:F,'MONTHLY DATA'!C:C,'SALES MONTHLY'!A22,'MONTHLY DATA'!A:A,'SALES MONTHLY'!$T$1)</f>
        <v>0</v>
      </c>
      <c r="U22" s="14">
        <f>SUMIFS('MONTHLY DATA'!F:F,'MONTHLY DATA'!C:C,'SALES MONTHLY'!A22,'MONTHLY DATA'!A:A,'SALES MONTHLY'!$U$1)</f>
        <v>0</v>
      </c>
      <c r="V22" s="14">
        <f>SUMIFS('MONTHLY DATA'!F:F,'MONTHLY DATA'!C:C,'SALES MONTHLY'!A22,'MONTHLY DATA'!A:A,'SALES MONTHLY'!$V$1)</f>
        <v>0</v>
      </c>
      <c r="W22" s="14">
        <f>SUMIFS('MONTHLY DATA'!F:F,'MONTHLY DATA'!C:C,'SALES MONTHLY'!A22,'MONTHLY DATA'!A:A,'SALES MONTHLY'!$W$1)</f>
        <v>0</v>
      </c>
      <c r="X22" s="14">
        <f>SUMIFS('MONTHLY DATA'!F:F,'MONTHLY DATA'!C:C,'SALES MONTHLY'!A22,'MONTHLY DATA'!A:A,'SALES MONTHLY'!$X$1)</f>
        <v>0</v>
      </c>
      <c r="Y22" s="14">
        <f>SUMIFS('MONTHLY DATA'!F:F,'MONTHLY DATA'!C:C,'SALES MONTHLY'!A22,'MONTHLY DATA'!A:A,'SALES MONTHLY'!$Y$1)</f>
        <v>0</v>
      </c>
      <c r="Z22" s="14">
        <f>SUMIFS('MONTHLY DATA'!F:F,'MONTHLY DATA'!C:C,'SALES MONTHLY'!A22,'MONTHLY DATA'!A:A,'SALES MONTHLY'!$Z$1)</f>
        <v>0</v>
      </c>
      <c r="AA22" s="14">
        <f t="shared" si="0"/>
        <v>0</v>
      </c>
    </row>
    <row r="23" spans="1:27" x14ac:dyDescent="0.25">
      <c r="A23" s="5" t="s">
        <v>73</v>
      </c>
      <c r="B23" s="6">
        <f>SUMIFS('MONTHLY DATA'!F:F,'MONTHLY DATA'!C:C,'SALES MONTHLY'!A23,'MONTHLY DATA'!A:A,'SALES MONTHLY'!$B$1)</f>
        <v>0</v>
      </c>
      <c r="C23" s="6">
        <f>SUMIFS('MONTHLY DATA'!F:F,'MONTHLY DATA'!C:C,'SALES MONTHLY'!A23,'MONTHLY DATA'!A:A,'SALES MONTHLY'!$C$1)</f>
        <v>0</v>
      </c>
      <c r="D23" s="11">
        <f>SUMIFS('MONTHLY DATA'!F:F,'MONTHLY DATA'!C:C,'SALES MONTHLY'!A23,'MONTHLY DATA'!A:A,'SALES MONTHLY'!$D$1)</f>
        <v>0</v>
      </c>
      <c r="E23" s="11">
        <f>SUMIFS('MONTHLY DATA'!F:F,'MONTHLY DATA'!C:C,'SALES MONTHLY'!A23,'MONTHLY DATA'!A:A,'SALES MONTHLY'!$E$1)</f>
        <v>0</v>
      </c>
      <c r="F23" s="11">
        <f>SUMIFS('MONTHLY DATA'!F:F,'MONTHLY DATA'!C:C,'SALES MONTHLY'!A23,'MONTHLY DATA'!A:A,'SALES MONTHLY'!$F$1)</f>
        <v>0</v>
      </c>
      <c r="G23" s="14">
        <f>SUMIFS('MONTHLY DATA'!F:F,'MONTHLY DATA'!C:C,'SALES MONTHLY'!A23,'MONTHLY DATA'!A:A,'SALES MONTHLY'!$G$1)</f>
        <v>0</v>
      </c>
      <c r="H23" s="14">
        <f>SUMIFS('MONTHLY DATA'!F:F,'MONTHLY DATA'!C:C,'SALES MONTHLY'!A23,'MONTHLY DATA'!A:A,'SALES MONTHLY'!$H$1)</f>
        <v>0</v>
      </c>
      <c r="I23" s="14">
        <f>SUMIFS('MONTHLY DATA'!F:F,'MONTHLY DATA'!C:C,'SALES MONTHLY'!A23,'MONTHLY DATA'!A:A,'SALES MONTHLY'!$I$1)</f>
        <v>0</v>
      </c>
      <c r="J23" s="14">
        <f>SUMIFS('MONTHLY DATA'!F:F,'MONTHLY DATA'!C:C,'SALES MONTHLY'!A23,'MONTHLY DATA'!A:A,'SALES MONTHLY'!$J$1)</f>
        <v>0</v>
      </c>
      <c r="K23" s="14">
        <f>SUMIFS('MONTHLY DATA'!F:F,'MONTHLY DATA'!C:C,'SALES MONTHLY'!A23,'MONTHLY DATA'!A:A,'SALES MONTHLY'!$K$1)</f>
        <v>0</v>
      </c>
      <c r="L23" s="14">
        <f>SUMIFS('MONTHLY DATA'!F:F,'MONTHLY DATA'!C:C,'SALES MONTHLY'!A23,'MONTHLY DATA'!A:A,'SALES MONTHLY'!$L$1)</f>
        <v>0</v>
      </c>
      <c r="M23" s="14">
        <f>SUMIFS('MONTHLY DATA'!F:F,'MONTHLY DATA'!C:C,'SALES MONTHLY'!A23,'MONTHLY DATA'!A:A,'SALES MONTHLY'!$M$1)</f>
        <v>0</v>
      </c>
      <c r="N23" s="14">
        <f>SUMIFS('MONTHLY DATA'!F:F,'MONTHLY DATA'!C:C,'SALES MONTHLY'!A23,'MONTHLY DATA'!A:A,'SALES MONTHLY'!$N$1)</f>
        <v>0</v>
      </c>
      <c r="O23" s="14">
        <f>SUMIFS('MONTHLY DATA'!F:F,'MONTHLY DATA'!C:C,'SALES MONTHLY'!A23,'MONTHLY DATA'!A:A,'SALES MONTHLY'!$O$1)</f>
        <v>0</v>
      </c>
      <c r="P23" s="14">
        <f>SUMIFS('MONTHLY DATA'!F:F,'MONTHLY DATA'!C:C,'SALES MONTHLY'!A23,'MONTHLY DATA'!A:A,'SALES MONTHLY'!$P$1)</f>
        <v>0</v>
      </c>
      <c r="Q23" s="14">
        <f>SUMIFS('MONTHLY DATA'!F:F,'MONTHLY DATA'!C:C,'SALES MONTHLY'!A23,'MONTHLY DATA'!A:A,'SALES MONTHLY'!$Q$1)</f>
        <v>0</v>
      </c>
      <c r="R23" s="14">
        <f>SUMIFS('MONTHLY DATA'!F:F,'MONTHLY DATA'!C:C,'SALES MONTHLY'!A23,'MONTHLY DATA'!A:A,'SALES MONTHLY'!$R$1)</f>
        <v>0</v>
      </c>
      <c r="S23" s="14">
        <f>SUMIFS('MONTHLY DATA'!F:F,'MONTHLY DATA'!C:C,'SALES MONTHLY'!A23,'MONTHLY DATA'!A:A,'SALES MONTHLY'!$S$1)</f>
        <v>0</v>
      </c>
      <c r="T23" s="14">
        <f>SUMIFS('MONTHLY DATA'!F:F,'MONTHLY DATA'!C:C,'SALES MONTHLY'!A23,'MONTHLY DATA'!A:A,'SALES MONTHLY'!$T$1)</f>
        <v>0</v>
      </c>
      <c r="U23" s="14">
        <f>SUMIFS('MONTHLY DATA'!F:F,'MONTHLY DATA'!C:C,'SALES MONTHLY'!A23,'MONTHLY DATA'!A:A,'SALES MONTHLY'!$U$1)</f>
        <v>0</v>
      </c>
      <c r="V23" s="14">
        <f>SUMIFS('MONTHLY DATA'!F:F,'MONTHLY DATA'!C:C,'SALES MONTHLY'!A23,'MONTHLY DATA'!A:A,'SALES MONTHLY'!$V$1)</f>
        <v>0</v>
      </c>
      <c r="W23" s="14">
        <f>SUMIFS('MONTHLY DATA'!F:F,'MONTHLY DATA'!C:C,'SALES MONTHLY'!A23,'MONTHLY DATA'!A:A,'SALES MONTHLY'!$W$1)</f>
        <v>0</v>
      </c>
      <c r="X23" s="14">
        <f>SUMIFS('MONTHLY DATA'!F:F,'MONTHLY DATA'!C:C,'SALES MONTHLY'!A23,'MONTHLY DATA'!A:A,'SALES MONTHLY'!$X$1)</f>
        <v>0</v>
      </c>
      <c r="Y23" s="14">
        <f>SUMIFS('MONTHLY DATA'!F:F,'MONTHLY DATA'!C:C,'SALES MONTHLY'!A23,'MONTHLY DATA'!A:A,'SALES MONTHLY'!$Y$1)</f>
        <v>0</v>
      </c>
      <c r="Z23" s="14">
        <f>SUMIFS('MONTHLY DATA'!F:F,'MONTHLY DATA'!C:C,'SALES MONTHLY'!A23,'MONTHLY DATA'!A:A,'SALES MONTHLY'!$Z$1)</f>
        <v>0</v>
      </c>
      <c r="AA23" s="14">
        <f t="shared" si="0"/>
        <v>0</v>
      </c>
    </row>
    <row r="24" spans="1:27" x14ac:dyDescent="0.25">
      <c r="A24" s="5" t="s">
        <v>68</v>
      </c>
      <c r="B24" s="6">
        <f>SUMIFS('MONTHLY DATA'!F:F,'MONTHLY DATA'!C:C,'SALES MONTHLY'!A24,'MONTHLY DATA'!A:A,'SALES MONTHLY'!$B$1)</f>
        <v>0</v>
      </c>
      <c r="C24" s="6">
        <f>SUMIFS('MONTHLY DATA'!F:F,'MONTHLY DATA'!C:C,'SALES MONTHLY'!A24,'MONTHLY DATA'!A:A,'SALES MONTHLY'!$C$1)</f>
        <v>0</v>
      </c>
      <c r="D24" s="11">
        <f>SUMIFS('MONTHLY DATA'!F:F,'MONTHLY DATA'!C:C,'SALES MONTHLY'!A24,'MONTHLY DATA'!A:A,'SALES MONTHLY'!$D$1)</f>
        <v>0</v>
      </c>
      <c r="E24" s="11">
        <f>SUMIFS('MONTHLY DATA'!F:F,'MONTHLY DATA'!C:C,'SALES MONTHLY'!A24,'MONTHLY DATA'!A:A,'SALES MONTHLY'!$E$1)</f>
        <v>0</v>
      </c>
      <c r="F24" s="11">
        <f>SUMIFS('MONTHLY DATA'!F:F,'MONTHLY DATA'!C:C,'SALES MONTHLY'!A24,'MONTHLY DATA'!A:A,'SALES MONTHLY'!$F$1)</f>
        <v>0</v>
      </c>
      <c r="G24" s="14">
        <f>SUMIFS('MONTHLY DATA'!F:F,'MONTHLY DATA'!C:C,'SALES MONTHLY'!A24,'MONTHLY DATA'!A:A,'SALES MONTHLY'!$G$1)</f>
        <v>0</v>
      </c>
      <c r="H24" s="14">
        <f>SUMIFS('MONTHLY DATA'!F:F,'MONTHLY DATA'!C:C,'SALES MONTHLY'!A24,'MONTHLY DATA'!A:A,'SALES MONTHLY'!$H$1)</f>
        <v>0</v>
      </c>
      <c r="I24" s="14">
        <f>SUMIFS('MONTHLY DATA'!F:F,'MONTHLY DATA'!C:C,'SALES MONTHLY'!A24,'MONTHLY DATA'!A:A,'SALES MONTHLY'!$I$1)</f>
        <v>0</v>
      </c>
      <c r="J24" s="14">
        <f>SUMIFS('MONTHLY DATA'!F:F,'MONTHLY DATA'!C:C,'SALES MONTHLY'!A24,'MONTHLY DATA'!A:A,'SALES MONTHLY'!$J$1)</f>
        <v>0</v>
      </c>
      <c r="K24" s="14">
        <f>SUMIFS('MONTHLY DATA'!F:F,'MONTHLY DATA'!C:C,'SALES MONTHLY'!A24,'MONTHLY DATA'!A:A,'SALES MONTHLY'!$K$1)</f>
        <v>0</v>
      </c>
      <c r="L24" s="14">
        <f>SUMIFS('MONTHLY DATA'!F:F,'MONTHLY DATA'!C:C,'SALES MONTHLY'!A24,'MONTHLY DATA'!A:A,'SALES MONTHLY'!$L$1)</f>
        <v>0</v>
      </c>
      <c r="M24" s="14">
        <f>SUMIFS('MONTHLY DATA'!F:F,'MONTHLY DATA'!C:C,'SALES MONTHLY'!A24,'MONTHLY DATA'!A:A,'SALES MONTHLY'!$M$1)</f>
        <v>0</v>
      </c>
      <c r="N24" s="14">
        <f>SUMIFS('MONTHLY DATA'!F:F,'MONTHLY DATA'!C:C,'SALES MONTHLY'!A24,'MONTHLY DATA'!A:A,'SALES MONTHLY'!$N$1)</f>
        <v>0</v>
      </c>
      <c r="O24" s="14">
        <f>SUMIFS('MONTHLY DATA'!F:F,'MONTHLY DATA'!C:C,'SALES MONTHLY'!A24,'MONTHLY DATA'!A:A,'SALES MONTHLY'!$O$1)</f>
        <v>0</v>
      </c>
      <c r="P24" s="14">
        <f>SUMIFS('MONTHLY DATA'!F:F,'MONTHLY DATA'!C:C,'SALES MONTHLY'!A24,'MONTHLY DATA'!A:A,'SALES MONTHLY'!$P$1)</f>
        <v>0</v>
      </c>
      <c r="Q24" s="14">
        <f>SUMIFS('MONTHLY DATA'!F:F,'MONTHLY DATA'!C:C,'SALES MONTHLY'!A24,'MONTHLY DATA'!A:A,'SALES MONTHLY'!$Q$1)</f>
        <v>0</v>
      </c>
      <c r="R24" s="14">
        <f>SUMIFS('MONTHLY DATA'!F:F,'MONTHLY DATA'!C:C,'SALES MONTHLY'!A24,'MONTHLY DATA'!A:A,'SALES MONTHLY'!$R$1)</f>
        <v>0</v>
      </c>
      <c r="S24" s="14">
        <f>SUMIFS('MONTHLY DATA'!F:F,'MONTHLY DATA'!C:C,'SALES MONTHLY'!A24,'MONTHLY DATA'!A:A,'SALES MONTHLY'!$S$1)</f>
        <v>0</v>
      </c>
      <c r="T24" s="14">
        <f>SUMIFS('MONTHLY DATA'!F:F,'MONTHLY DATA'!C:C,'SALES MONTHLY'!A24,'MONTHLY DATA'!A:A,'SALES MONTHLY'!$T$1)</f>
        <v>0</v>
      </c>
      <c r="U24" s="14">
        <f>SUMIFS('MONTHLY DATA'!F:F,'MONTHLY DATA'!C:C,'SALES MONTHLY'!A24,'MONTHLY DATA'!A:A,'SALES MONTHLY'!$U$1)</f>
        <v>0</v>
      </c>
      <c r="V24" s="14">
        <f>SUMIFS('MONTHLY DATA'!F:F,'MONTHLY DATA'!C:C,'SALES MONTHLY'!A24,'MONTHLY DATA'!A:A,'SALES MONTHLY'!$V$1)</f>
        <v>0</v>
      </c>
      <c r="W24" s="14">
        <f>SUMIFS('MONTHLY DATA'!F:F,'MONTHLY DATA'!C:C,'SALES MONTHLY'!A24,'MONTHLY DATA'!A:A,'SALES MONTHLY'!$W$1)</f>
        <v>0</v>
      </c>
      <c r="X24" s="14">
        <f>SUMIFS('MONTHLY DATA'!F:F,'MONTHLY DATA'!C:C,'SALES MONTHLY'!A24,'MONTHLY DATA'!A:A,'SALES MONTHLY'!$X$1)</f>
        <v>0</v>
      </c>
      <c r="Y24" s="14">
        <f>SUMIFS('MONTHLY DATA'!F:F,'MONTHLY DATA'!C:C,'SALES MONTHLY'!A24,'MONTHLY DATA'!A:A,'SALES MONTHLY'!$Y$1)</f>
        <v>0</v>
      </c>
      <c r="Z24" s="14">
        <f>SUMIFS('MONTHLY DATA'!F:F,'MONTHLY DATA'!C:C,'SALES MONTHLY'!A24,'MONTHLY DATA'!A:A,'SALES MONTHLY'!$Z$1)</f>
        <v>0</v>
      </c>
      <c r="AA24" s="14">
        <f t="shared" si="0"/>
        <v>0</v>
      </c>
    </row>
    <row r="25" spans="1:27" x14ac:dyDescent="0.25">
      <c r="A25" s="5" t="s">
        <v>82</v>
      </c>
      <c r="B25" s="6">
        <f>SUMIFS('MONTHLY DATA'!F:F,'MONTHLY DATA'!C:C,'SALES MONTHLY'!A25,'MONTHLY DATA'!A:A,'SALES MONTHLY'!$B$1)</f>
        <v>0</v>
      </c>
      <c r="C25" s="6">
        <f>SUMIFS('MONTHLY DATA'!F:F,'MONTHLY DATA'!C:C,'SALES MONTHLY'!A25,'MONTHLY DATA'!A:A,'SALES MONTHLY'!$C$1)</f>
        <v>0</v>
      </c>
      <c r="D25" s="11">
        <f>SUMIFS('MONTHLY DATA'!F:F,'MONTHLY DATA'!C:C,'SALES MONTHLY'!A25,'MONTHLY DATA'!A:A,'SALES MONTHLY'!$D$1)</f>
        <v>0</v>
      </c>
      <c r="E25" s="11">
        <f>SUMIFS('MONTHLY DATA'!F:F,'MONTHLY DATA'!C:C,'SALES MONTHLY'!A25,'MONTHLY DATA'!A:A,'SALES MONTHLY'!$E$1)</f>
        <v>0</v>
      </c>
      <c r="F25" s="11">
        <f>SUMIFS('MONTHLY DATA'!F:F,'MONTHLY DATA'!C:C,'SALES MONTHLY'!A25,'MONTHLY DATA'!A:A,'SALES MONTHLY'!$F$1)</f>
        <v>0</v>
      </c>
      <c r="G25" s="14">
        <f>SUMIFS('MONTHLY DATA'!F:F,'MONTHLY DATA'!C:C,'SALES MONTHLY'!A25,'MONTHLY DATA'!A:A,'SALES MONTHLY'!$G$1)</f>
        <v>0</v>
      </c>
      <c r="H25" s="14">
        <f>SUMIFS('MONTHLY DATA'!F:F,'MONTHLY DATA'!C:C,'SALES MONTHLY'!A25,'MONTHLY DATA'!A:A,'SALES MONTHLY'!$H$1)</f>
        <v>0</v>
      </c>
      <c r="I25" s="14">
        <f>SUMIFS('MONTHLY DATA'!F:F,'MONTHLY DATA'!C:C,'SALES MONTHLY'!A25,'MONTHLY DATA'!A:A,'SALES MONTHLY'!$I$1)</f>
        <v>0</v>
      </c>
      <c r="J25" s="14">
        <f>SUMIFS('MONTHLY DATA'!F:F,'MONTHLY DATA'!C:C,'SALES MONTHLY'!A25,'MONTHLY DATA'!A:A,'SALES MONTHLY'!$J$1)</f>
        <v>0</v>
      </c>
      <c r="K25" s="14">
        <f>SUMIFS('MONTHLY DATA'!F:F,'MONTHLY DATA'!C:C,'SALES MONTHLY'!A25,'MONTHLY DATA'!A:A,'SALES MONTHLY'!$K$1)</f>
        <v>0</v>
      </c>
      <c r="L25" s="14">
        <f>SUMIFS('MONTHLY DATA'!F:F,'MONTHLY DATA'!C:C,'SALES MONTHLY'!A25,'MONTHLY DATA'!A:A,'SALES MONTHLY'!$L$1)</f>
        <v>0</v>
      </c>
      <c r="M25" s="14">
        <f>SUMIFS('MONTHLY DATA'!F:F,'MONTHLY DATA'!C:C,'SALES MONTHLY'!A25,'MONTHLY DATA'!A:A,'SALES MONTHLY'!$M$1)</f>
        <v>0</v>
      </c>
      <c r="N25" s="14">
        <f>SUMIFS('MONTHLY DATA'!F:F,'MONTHLY DATA'!C:C,'SALES MONTHLY'!A25,'MONTHLY DATA'!A:A,'SALES MONTHLY'!$N$1)</f>
        <v>0</v>
      </c>
      <c r="O25" s="14">
        <f>SUMIFS('MONTHLY DATA'!F:F,'MONTHLY DATA'!C:C,'SALES MONTHLY'!A25,'MONTHLY DATA'!A:A,'SALES MONTHLY'!$O$1)</f>
        <v>0</v>
      </c>
      <c r="P25" s="14">
        <f>SUMIFS('MONTHLY DATA'!F:F,'MONTHLY DATA'!C:C,'SALES MONTHLY'!A25,'MONTHLY DATA'!A:A,'SALES MONTHLY'!$P$1)</f>
        <v>0</v>
      </c>
      <c r="Q25" s="14">
        <f>SUMIFS('MONTHLY DATA'!F:F,'MONTHLY DATA'!C:C,'SALES MONTHLY'!A25,'MONTHLY DATA'!A:A,'SALES MONTHLY'!$Q$1)</f>
        <v>0</v>
      </c>
      <c r="R25" s="14">
        <f>SUMIFS('MONTHLY DATA'!F:F,'MONTHLY DATA'!C:C,'SALES MONTHLY'!A25,'MONTHLY DATA'!A:A,'SALES MONTHLY'!$R$1)</f>
        <v>0</v>
      </c>
      <c r="S25" s="14">
        <f>SUMIFS('MONTHLY DATA'!F:F,'MONTHLY DATA'!C:C,'SALES MONTHLY'!A25,'MONTHLY DATA'!A:A,'SALES MONTHLY'!$S$1)</f>
        <v>0</v>
      </c>
      <c r="T25" s="14">
        <f>SUMIFS('MONTHLY DATA'!F:F,'MONTHLY DATA'!C:C,'SALES MONTHLY'!A25,'MONTHLY DATA'!A:A,'SALES MONTHLY'!$T$1)</f>
        <v>0</v>
      </c>
      <c r="U25" s="14">
        <f>SUMIFS('MONTHLY DATA'!F:F,'MONTHLY DATA'!C:C,'SALES MONTHLY'!A25,'MONTHLY DATA'!A:A,'SALES MONTHLY'!$U$1)</f>
        <v>0</v>
      </c>
      <c r="V25" s="14">
        <f>SUMIFS('MONTHLY DATA'!F:F,'MONTHLY DATA'!C:C,'SALES MONTHLY'!A25,'MONTHLY DATA'!A:A,'SALES MONTHLY'!$V$1)</f>
        <v>0</v>
      </c>
      <c r="W25" s="14">
        <f>SUMIFS('MONTHLY DATA'!F:F,'MONTHLY DATA'!C:C,'SALES MONTHLY'!A25,'MONTHLY DATA'!A:A,'SALES MONTHLY'!$W$1)</f>
        <v>0</v>
      </c>
      <c r="X25" s="14">
        <f>SUMIFS('MONTHLY DATA'!F:F,'MONTHLY DATA'!C:C,'SALES MONTHLY'!A25,'MONTHLY DATA'!A:A,'SALES MONTHLY'!$X$1)</f>
        <v>0</v>
      </c>
      <c r="Y25" s="14">
        <f>SUMIFS('MONTHLY DATA'!F:F,'MONTHLY DATA'!C:C,'SALES MONTHLY'!A25,'MONTHLY DATA'!A:A,'SALES MONTHLY'!$Y$1)</f>
        <v>0</v>
      </c>
      <c r="Z25" s="14">
        <f>SUMIFS('MONTHLY DATA'!F:F,'MONTHLY DATA'!C:C,'SALES MONTHLY'!A25,'MONTHLY DATA'!A:A,'SALES MONTHLY'!$Z$1)</f>
        <v>0</v>
      </c>
      <c r="AA25" s="14">
        <f t="shared" si="0"/>
        <v>0</v>
      </c>
    </row>
    <row r="26" spans="1:27" x14ac:dyDescent="0.25">
      <c r="A26" s="5" t="s">
        <v>78</v>
      </c>
      <c r="B26" s="6">
        <f>SUMIFS('MONTHLY DATA'!F:F,'MONTHLY DATA'!C:C,'SALES MONTHLY'!A26,'MONTHLY DATA'!A:A,'SALES MONTHLY'!$B$1)</f>
        <v>0</v>
      </c>
      <c r="C26" s="6">
        <f>SUMIFS('MONTHLY DATA'!F:F,'MONTHLY DATA'!C:C,'SALES MONTHLY'!A26,'MONTHLY DATA'!A:A,'SALES MONTHLY'!$C$1)</f>
        <v>0</v>
      </c>
      <c r="D26" s="11">
        <f>SUMIFS('MONTHLY DATA'!F:F,'MONTHLY DATA'!C:C,'SALES MONTHLY'!A26,'MONTHLY DATA'!A:A,'SALES MONTHLY'!$D$1)</f>
        <v>0</v>
      </c>
      <c r="E26" s="11">
        <f>SUMIFS('MONTHLY DATA'!F:F,'MONTHLY DATA'!C:C,'SALES MONTHLY'!A26,'MONTHLY DATA'!A:A,'SALES MONTHLY'!$E$1)</f>
        <v>0</v>
      </c>
      <c r="F26" s="11">
        <f>SUMIFS('MONTHLY DATA'!F:F,'MONTHLY DATA'!C:C,'SALES MONTHLY'!A26,'MONTHLY DATA'!A:A,'SALES MONTHLY'!$F$1)</f>
        <v>0</v>
      </c>
      <c r="G26" s="14">
        <f>SUMIFS('MONTHLY DATA'!F:F,'MONTHLY DATA'!C:C,'SALES MONTHLY'!A26,'MONTHLY DATA'!A:A,'SALES MONTHLY'!$G$1)</f>
        <v>0</v>
      </c>
      <c r="H26" s="14">
        <f>SUMIFS('MONTHLY DATA'!F:F,'MONTHLY DATA'!C:C,'SALES MONTHLY'!A26,'MONTHLY DATA'!A:A,'SALES MONTHLY'!$H$1)</f>
        <v>0</v>
      </c>
      <c r="I26" s="14">
        <f>SUMIFS('MONTHLY DATA'!F:F,'MONTHLY DATA'!C:C,'SALES MONTHLY'!A26,'MONTHLY DATA'!A:A,'SALES MONTHLY'!$I$1)</f>
        <v>0</v>
      </c>
      <c r="J26" s="14">
        <f>SUMIFS('MONTHLY DATA'!F:F,'MONTHLY DATA'!C:C,'SALES MONTHLY'!A26,'MONTHLY DATA'!A:A,'SALES MONTHLY'!$J$1)</f>
        <v>0</v>
      </c>
      <c r="K26" s="14">
        <f>SUMIFS('MONTHLY DATA'!F:F,'MONTHLY DATA'!C:C,'SALES MONTHLY'!A26,'MONTHLY DATA'!A:A,'SALES MONTHLY'!$K$1)</f>
        <v>0</v>
      </c>
      <c r="L26" s="14">
        <f>SUMIFS('MONTHLY DATA'!F:F,'MONTHLY DATA'!C:C,'SALES MONTHLY'!A26,'MONTHLY DATA'!A:A,'SALES MONTHLY'!$L$1)</f>
        <v>0</v>
      </c>
      <c r="M26" s="14">
        <f>SUMIFS('MONTHLY DATA'!F:F,'MONTHLY DATA'!C:C,'SALES MONTHLY'!A26,'MONTHLY DATA'!A:A,'SALES MONTHLY'!$M$1)</f>
        <v>0</v>
      </c>
      <c r="N26" s="14">
        <f>SUMIFS('MONTHLY DATA'!F:F,'MONTHLY DATA'!C:C,'SALES MONTHLY'!A26,'MONTHLY DATA'!A:A,'SALES MONTHLY'!$N$1)</f>
        <v>0</v>
      </c>
      <c r="O26" s="14">
        <f>SUMIFS('MONTHLY DATA'!F:F,'MONTHLY DATA'!C:C,'SALES MONTHLY'!A26,'MONTHLY DATA'!A:A,'SALES MONTHLY'!$O$1)</f>
        <v>0</v>
      </c>
      <c r="P26" s="14">
        <f>SUMIFS('MONTHLY DATA'!F:F,'MONTHLY DATA'!C:C,'SALES MONTHLY'!A26,'MONTHLY DATA'!A:A,'SALES MONTHLY'!$P$1)</f>
        <v>0</v>
      </c>
      <c r="Q26" s="14">
        <f>SUMIFS('MONTHLY DATA'!F:F,'MONTHLY DATA'!C:C,'SALES MONTHLY'!A26,'MONTHLY DATA'!A:A,'SALES MONTHLY'!$Q$1)</f>
        <v>0</v>
      </c>
      <c r="R26" s="14">
        <f>SUMIFS('MONTHLY DATA'!F:F,'MONTHLY DATA'!C:C,'SALES MONTHLY'!A26,'MONTHLY DATA'!A:A,'SALES MONTHLY'!$R$1)</f>
        <v>0</v>
      </c>
      <c r="S26" s="14">
        <f>SUMIFS('MONTHLY DATA'!F:F,'MONTHLY DATA'!C:C,'SALES MONTHLY'!A26,'MONTHLY DATA'!A:A,'SALES MONTHLY'!$S$1)</f>
        <v>0</v>
      </c>
      <c r="T26" s="14">
        <f>SUMIFS('MONTHLY DATA'!F:F,'MONTHLY DATA'!C:C,'SALES MONTHLY'!A26,'MONTHLY DATA'!A:A,'SALES MONTHLY'!$T$1)</f>
        <v>0</v>
      </c>
      <c r="U26" s="14">
        <f>SUMIFS('MONTHLY DATA'!F:F,'MONTHLY DATA'!C:C,'SALES MONTHLY'!A26,'MONTHLY DATA'!A:A,'SALES MONTHLY'!$U$1)</f>
        <v>0</v>
      </c>
      <c r="V26" s="14">
        <f>SUMIFS('MONTHLY DATA'!F:F,'MONTHLY DATA'!C:C,'SALES MONTHLY'!A26,'MONTHLY DATA'!A:A,'SALES MONTHLY'!$V$1)</f>
        <v>0</v>
      </c>
      <c r="W26" s="14">
        <f>SUMIFS('MONTHLY DATA'!F:F,'MONTHLY DATA'!C:C,'SALES MONTHLY'!A26,'MONTHLY DATA'!A:A,'SALES MONTHLY'!$W$1)</f>
        <v>0</v>
      </c>
      <c r="X26" s="14">
        <f>SUMIFS('MONTHLY DATA'!F:F,'MONTHLY DATA'!C:C,'SALES MONTHLY'!A26,'MONTHLY DATA'!A:A,'SALES MONTHLY'!$X$1)</f>
        <v>0</v>
      </c>
      <c r="Y26" s="14">
        <f>SUMIFS('MONTHLY DATA'!F:F,'MONTHLY DATA'!C:C,'SALES MONTHLY'!A26,'MONTHLY DATA'!A:A,'SALES MONTHLY'!$Y$1)</f>
        <v>0</v>
      </c>
      <c r="Z26" s="14">
        <f>SUMIFS('MONTHLY DATA'!F:F,'MONTHLY DATA'!C:C,'SALES MONTHLY'!A26,'MONTHLY DATA'!A:A,'SALES MONTHLY'!$Z$1)</f>
        <v>0</v>
      </c>
      <c r="AA26" s="14">
        <f t="shared" si="0"/>
        <v>0</v>
      </c>
    </row>
    <row r="27" spans="1:27" x14ac:dyDescent="0.25">
      <c r="A27" s="5" t="s">
        <v>83</v>
      </c>
      <c r="B27" s="6">
        <f>SUMIFS('MONTHLY DATA'!F:F,'MONTHLY DATA'!C:C,'SALES MONTHLY'!A27,'MONTHLY DATA'!A:A,'SALES MONTHLY'!$B$1)</f>
        <v>0</v>
      </c>
      <c r="C27" s="6">
        <f>SUMIFS('MONTHLY DATA'!F:F,'MONTHLY DATA'!C:C,'SALES MONTHLY'!A27,'MONTHLY DATA'!A:A,'SALES MONTHLY'!$C$1)</f>
        <v>0</v>
      </c>
      <c r="D27" s="11">
        <f>SUMIFS('MONTHLY DATA'!F:F,'MONTHLY DATA'!C:C,'SALES MONTHLY'!A27,'MONTHLY DATA'!A:A,'SALES MONTHLY'!$D$1)</f>
        <v>0</v>
      </c>
      <c r="E27" s="11">
        <f>SUMIFS('MONTHLY DATA'!F:F,'MONTHLY DATA'!C:C,'SALES MONTHLY'!A27,'MONTHLY DATA'!A:A,'SALES MONTHLY'!$E$1)</f>
        <v>0</v>
      </c>
      <c r="F27" s="11">
        <f>SUMIFS('MONTHLY DATA'!F:F,'MONTHLY DATA'!C:C,'SALES MONTHLY'!A27,'MONTHLY DATA'!A:A,'SALES MONTHLY'!$F$1)</f>
        <v>0</v>
      </c>
      <c r="G27" s="14">
        <f>SUMIFS('MONTHLY DATA'!F:F,'MONTHLY DATA'!C:C,'SALES MONTHLY'!A27,'MONTHLY DATA'!A:A,'SALES MONTHLY'!$G$1)</f>
        <v>0</v>
      </c>
      <c r="H27" s="14">
        <f>SUMIFS('MONTHLY DATA'!F:F,'MONTHLY DATA'!C:C,'SALES MONTHLY'!A27,'MONTHLY DATA'!A:A,'SALES MONTHLY'!$H$1)</f>
        <v>0</v>
      </c>
      <c r="I27" s="14">
        <f>SUMIFS('MONTHLY DATA'!F:F,'MONTHLY DATA'!C:C,'SALES MONTHLY'!A27,'MONTHLY DATA'!A:A,'SALES MONTHLY'!$I$1)</f>
        <v>0</v>
      </c>
      <c r="J27" s="14">
        <f>SUMIFS('MONTHLY DATA'!F:F,'MONTHLY DATA'!C:C,'SALES MONTHLY'!A27,'MONTHLY DATA'!A:A,'SALES MONTHLY'!$J$1)</f>
        <v>0</v>
      </c>
      <c r="K27" s="14">
        <f>SUMIFS('MONTHLY DATA'!F:F,'MONTHLY DATA'!C:C,'SALES MONTHLY'!A27,'MONTHLY DATA'!A:A,'SALES MONTHLY'!$K$1)</f>
        <v>0</v>
      </c>
      <c r="L27" s="14">
        <f>SUMIFS('MONTHLY DATA'!F:F,'MONTHLY DATA'!C:C,'SALES MONTHLY'!A27,'MONTHLY DATA'!A:A,'SALES MONTHLY'!$L$1)</f>
        <v>0</v>
      </c>
      <c r="M27" s="14">
        <f>SUMIFS('MONTHLY DATA'!F:F,'MONTHLY DATA'!C:C,'SALES MONTHLY'!A27,'MONTHLY DATA'!A:A,'SALES MONTHLY'!$M$1)</f>
        <v>0</v>
      </c>
      <c r="N27" s="14">
        <f>SUMIFS('MONTHLY DATA'!F:F,'MONTHLY DATA'!C:C,'SALES MONTHLY'!A27,'MONTHLY DATA'!A:A,'SALES MONTHLY'!$N$1)</f>
        <v>0</v>
      </c>
      <c r="O27" s="14">
        <f>SUMIFS('MONTHLY DATA'!F:F,'MONTHLY DATA'!C:C,'SALES MONTHLY'!A27,'MONTHLY DATA'!A:A,'SALES MONTHLY'!$O$1)</f>
        <v>0</v>
      </c>
      <c r="P27" s="14">
        <f>SUMIFS('MONTHLY DATA'!F:F,'MONTHLY DATA'!C:C,'SALES MONTHLY'!A27,'MONTHLY DATA'!A:A,'SALES MONTHLY'!$P$1)</f>
        <v>0</v>
      </c>
      <c r="Q27" s="14">
        <f>SUMIFS('MONTHLY DATA'!F:F,'MONTHLY DATA'!C:C,'SALES MONTHLY'!A27,'MONTHLY DATA'!A:A,'SALES MONTHLY'!$Q$1)</f>
        <v>0</v>
      </c>
      <c r="R27" s="14">
        <f>SUMIFS('MONTHLY DATA'!F:F,'MONTHLY DATA'!C:C,'SALES MONTHLY'!A27,'MONTHLY DATA'!A:A,'SALES MONTHLY'!$R$1)</f>
        <v>0</v>
      </c>
      <c r="S27" s="14">
        <f>SUMIFS('MONTHLY DATA'!F:F,'MONTHLY DATA'!C:C,'SALES MONTHLY'!A27,'MONTHLY DATA'!A:A,'SALES MONTHLY'!$S$1)</f>
        <v>0</v>
      </c>
      <c r="T27" s="14">
        <f>SUMIFS('MONTHLY DATA'!F:F,'MONTHLY DATA'!C:C,'SALES MONTHLY'!A27,'MONTHLY DATA'!A:A,'SALES MONTHLY'!$T$1)</f>
        <v>0</v>
      </c>
      <c r="U27" s="14">
        <f>SUMIFS('MONTHLY DATA'!F:F,'MONTHLY DATA'!C:C,'SALES MONTHLY'!A27,'MONTHLY DATA'!A:A,'SALES MONTHLY'!$U$1)</f>
        <v>0</v>
      </c>
      <c r="V27" s="14">
        <f>SUMIFS('MONTHLY DATA'!F:F,'MONTHLY DATA'!C:C,'SALES MONTHLY'!A27,'MONTHLY DATA'!A:A,'SALES MONTHLY'!$V$1)</f>
        <v>0</v>
      </c>
      <c r="W27" s="14">
        <f>SUMIFS('MONTHLY DATA'!F:F,'MONTHLY DATA'!C:C,'SALES MONTHLY'!A27,'MONTHLY DATA'!A:A,'SALES MONTHLY'!$W$1)</f>
        <v>0</v>
      </c>
      <c r="X27" s="14">
        <f>SUMIFS('MONTHLY DATA'!F:F,'MONTHLY DATA'!C:C,'SALES MONTHLY'!A27,'MONTHLY DATA'!A:A,'SALES MONTHLY'!$X$1)</f>
        <v>0</v>
      </c>
      <c r="Y27" s="14">
        <f>SUMIFS('MONTHLY DATA'!F:F,'MONTHLY DATA'!C:C,'SALES MONTHLY'!A27,'MONTHLY DATA'!A:A,'SALES MONTHLY'!$Y$1)</f>
        <v>0</v>
      </c>
      <c r="Z27" s="14">
        <f>SUMIFS('MONTHLY DATA'!F:F,'MONTHLY DATA'!C:C,'SALES MONTHLY'!A27,'MONTHLY DATA'!A:A,'SALES MONTHLY'!$Z$1)</f>
        <v>0</v>
      </c>
      <c r="AA27" s="14">
        <f t="shared" si="0"/>
        <v>0</v>
      </c>
    </row>
    <row r="28" spans="1:27" x14ac:dyDescent="0.25">
      <c r="A28" s="5" t="s">
        <v>79</v>
      </c>
      <c r="B28" s="6">
        <f>SUMIFS('MONTHLY DATA'!F:F,'MONTHLY DATA'!C:C,'SALES MONTHLY'!A28,'MONTHLY DATA'!A:A,'SALES MONTHLY'!$B$1)</f>
        <v>0</v>
      </c>
      <c r="C28" s="6">
        <f>SUMIFS('MONTHLY DATA'!F:F,'MONTHLY DATA'!C:C,'SALES MONTHLY'!A28,'MONTHLY DATA'!A:A,'SALES MONTHLY'!$C$1)</f>
        <v>0</v>
      </c>
      <c r="D28" s="11">
        <f>SUMIFS('MONTHLY DATA'!F:F,'MONTHLY DATA'!C:C,'SALES MONTHLY'!A28,'MONTHLY DATA'!A:A,'SALES MONTHLY'!$D$1)</f>
        <v>0</v>
      </c>
      <c r="E28" s="11">
        <f>SUMIFS('MONTHLY DATA'!F:F,'MONTHLY DATA'!C:C,'SALES MONTHLY'!A28,'MONTHLY DATA'!A:A,'SALES MONTHLY'!$E$1)</f>
        <v>0</v>
      </c>
      <c r="F28" s="11">
        <f>SUMIFS('MONTHLY DATA'!F:F,'MONTHLY DATA'!C:C,'SALES MONTHLY'!A28,'MONTHLY DATA'!A:A,'SALES MONTHLY'!$F$1)</f>
        <v>0</v>
      </c>
      <c r="G28" s="14">
        <f>SUMIFS('MONTHLY DATA'!F:F,'MONTHLY DATA'!C:C,'SALES MONTHLY'!A28,'MONTHLY DATA'!A:A,'SALES MONTHLY'!$G$1)</f>
        <v>0</v>
      </c>
      <c r="H28" s="14">
        <f>SUMIFS('MONTHLY DATA'!F:F,'MONTHLY DATA'!C:C,'SALES MONTHLY'!A28,'MONTHLY DATA'!A:A,'SALES MONTHLY'!$H$1)</f>
        <v>0</v>
      </c>
      <c r="I28" s="14">
        <f>SUMIFS('MONTHLY DATA'!F:F,'MONTHLY DATA'!C:C,'SALES MONTHLY'!A28,'MONTHLY DATA'!A:A,'SALES MONTHLY'!$I$1)</f>
        <v>0</v>
      </c>
      <c r="J28" s="14">
        <f>SUMIFS('MONTHLY DATA'!F:F,'MONTHLY DATA'!C:C,'SALES MONTHLY'!A28,'MONTHLY DATA'!A:A,'SALES MONTHLY'!$J$1)</f>
        <v>0</v>
      </c>
      <c r="K28" s="14">
        <f>SUMIFS('MONTHLY DATA'!F:F,'MONTHLY DATA'!C:C,'SALES MONTHLY'!A28,'MONTHLY DATA'!A:A,'SALES MONTHLY'!$K$1)</f>
        <v>0</v>
      </c>
      <c r="L28" s="14">
        <f>SUMIFS('MONTHLY DATA'!F:F,'MONTHLY DATA'!C:C,'SALES MONTHLY'!A28,'MONTHLY DATA'!A:A,'SALES MONTHLY'!$L$1)</f>
        <v>0</v>
      </c>
      <c r="M28" s="14">
        <f>SUMIFS('MONTHLY DATA'!F:F,'MONTHLY DATA'!C:C,'SALES MONTHLY'!A28,'MONTHLY DATA'!A:A,'SALES MONTHLY'!$M$1)</f>
        <v>0</v>
      </c>
      <c r="N28" s="14">
        <f>SUMIFS('MONTHLY DATA'!F:F,'MONTHLY DATA'!C:C,'SALES MONTHLY'!A28,'MONTHLY DATA'!A:A,'SALES MONTHLY'!$N$1)</f>
        <v>0</v>
      </c>
      <c r="O28" s="14">
        <f>SUMIFS('MONTHLY DATA'!F:F,'MONTHLY DATA'!C:C,'SALES MONTHLY'!A28,'MONTHLY DATA'!A:A,'SALES MONTHLY'!$O$1)</f>
        <v>0</v>
      </c>
      <c r="P28" s="14">
        <f>SUMIFS('MONTHLY DATA'!F:F,'MONTHLY DATA'!C:C,'SALES MONTHLY'!A28,'MONTHLY DATA'!A:A,'SALES MONTHLY'!$P$1)</f>
        <v>0</v>
      </c>
      <c r="Q28" s="14">
        <f>SUMIFS('MONTHLY DATA'!F:F,'MONTHLY DATA'!C:C,'SALES MONTHLY'!A28,'MONTHLY DATA'!A:A,'SALES MONTHLY'!$Q$1)</f>
        <v>0</v>
      </c>
      <c r="R28" s="14">
        <f>SUMIFS('MONTHLY DATA'!F:F,'MONTHLY DATA'!C:C,'SALES MONTHLY'!A28,'MONTHLY DATA'!A:A,'SALES MONTHLY'!$R$1)</f>
        <v>0</v>
      </c>
      <c r="S28" s="14">
        <f>SUMIFS('MONTHLY DATA'!F:F,'MONTHLY DATA'!C:C,'SALES MONTHLY'!A28,'MONTHLY DATA'!A:A,'SALES MONTHLY'!$S$1)</f>
        <v>0</v>
      </c>
      <c r="T28" s="14">
        <f>SUMIFS('MONTHLY DATA'!F:F,'MONTHLY DATA'!C:C,'SALES MONTHLY'!A28,'MONTHLY DATA'!A:A,'SALES MONTHLY'!$T$1)</f>
        <v>0</v>
      </c>
      <c r="U28" s="14">
        <f>SUMIFS('MONTHLY DATA'!F:F,'MONTHLY DATA'!C:C,'SALES MONTHLY'!A28,'MONTHLY DATA'!A:A,'SALES MONTHLY'!$U$1)</f>
        <v>0</v>
      </c>
      <c r="V28" s="14">
        <f>SUMIFS('MONTHLY DATA'!F:F,'MONTHLY DATA'!C:C,'SALES MONTHLY'!A28,'MONTHLY DATA'!A:A,'SALES MONTHLY'!$V$1)</f>
        <v>0</v>
      </c>
      <c r="W28" s="14">
        <f>SUMIFS('MONTHLY DATA'!F:F,'MONTHLY DATA'!C:C,'SALES MONTHLY'!A28,'MONTHLY DATA'!A:A,'SALES MONTHLY'!$W$1)</f>
        <v>0</v>
      </c>
      <c r="X28" s="14">
        <f>SUMIFS('MONTHLY DATA'!F:F,'MONTHLY DATA'!C:C,'SALES MONTHLY'!A28,'MONTHLY DATA'!A:A,'SALES MONTHLY'!$X$1)</f>
        <v>0</v>
      </c>
      <c r="Y28" s="14">
        <f>SUMIFS('MONTHLY DATA'!F:F,'MONTHLY DATA'!C:C,'SALES MONTHLY'!A28,'MONTHLY DATA'!A:A,'SALES MONTHLY'!$Y$1)</f>
        <v>0</v>
      </c>
      <c r="Z28" s="14">
        <f>SUMIFS('MONTHLY DATA'!F:F,'MONTHLY DATA'!C:C,'SALES MONTHLY'!A28,'MONTHLY DATA'!A:A,'SALES MONTHLY'!$Z$1)</f>
        <v>0</v>
      </c>
      <c r="AA28" s="14">
        <f t="shared" si="0"/>
        <v>0</v>
      </c>
    </row>
    <row r="29" spans="1:27" x14ac:dyDescent="0.25">
      <c r="A29" s="5" t="s">
        <v>88</v>
      </c>
      <c r="B29" s="6">
        <f>SUMIFS('MONTHLY DATA'!F:F,'MONTHLY DATA'!C:C,'SALES MONTHLY'!A29,'MONTHLY DATA'!A:A,'SALES MONTHLY'!$B$1)</f>
        <v>0</v>
      </c>
      <c r="C29" s="6">
        <f>SUMIFS('MONTHLY DATA'!F:F,'MONTHLY DATA'!C:C,'SALES MONTHLY'!A29,'MONTHLY DATA'!A:A,'SALES MONTHLY'!$C$1)</f>
        <v>0</v>
      </c>
      <c r="D29" s="11">
        <f>SUMIFS('MONTHLY DATA'!F:F,'MONTHLY DATA'!C:C,'SALES MONTHLY'!A29,'MONTHLY DATA'!A:A,'SALES MONTHLY'!$D$1)</f>
        <v>0</v>
      </c>
      <c r="E29" s="11">
        <f>SUMIFS('MONTHLY DATA'!F:F,'MONTHLY DATA'!C:C,'SALES MONTHLY'!A29,'MONTHLY DATA'!A:A,'SALES MONTHLY'!$E$1)</f>
        <v>0</v>
      </c>
      <c r="F29" s="11">
        <f>SUMIFS('MONTHLY DATA'!F:F,'MONTHLY DATA'!C:C,'SALES MONTHLY'!A29,'MONTHLY DATA'!A:A,'SALES MONTHLY'!$F$1)</f>
        <v>0</v>
      </c>
      <c r="G29" s="14">
        <f>SUMIFS('MONTHLY DATA'!F:F,'MONTHLY DATA'!C:C,'SALES MONTHLY'!A29,'MONTHLY DATA'!A:A,'SALES MONTHLY'!$G$1)</f>
        <v>0</v>
      </c>
      <c r="H29" s="14">
        <f>SUMIFS('MONTHLY DATA'!F:F,'MONTHLY DATA'!C:C,'SALES MONTHLY'!A29,'MONTHLY DATA'!A:A,'SALES MONTHLY'!$H$1)</f>
        <v>0</v>
      </c>
      <c r="I29" s="14">
        <f>SUMIFS('MONTHLY DATA'!F:F,'MONTHLY DATA'!C:C,'SALES MONTHLY'!A29,'MONTHLY DATA'!A:A,'SALES MONTHLY'!$I$1)</f>
        <v>0</v>
      </c>
      <c r="J29" s="14">
        <f>SUMIFS('MONTHLY DATA'!F:F,'MONTHLY DATA'!C:C,'SALES MONTHLY'!A29,'MONTHLY DATA'!A:A,'SALES MONTHLY'!$J$1)</f>
        <v>0</v>
      </c>
      <c r="K29" s="14">
        <f>SUMIFS('MONTHLY DATA'!F:F,'MONTHLY DATA'!C:C,'SALES MONTHLY'!A29,'MONTHLY DATA'!A:A,'SALES MONTHLY'!$K$1)</f>
        <v>0</v>
      </c>
      <c r="L29" s="14">
        <f>SUMIFS('MONTHLY DATA'!F:F,'MONTHLY DATA'!C:C,'SALES MONTHLY'!A29,'MONTHLY DATA'!A:A,'SALES MONTHLY'!$L$1)</f>
        <v>0</v>
      </c>
      <c r="M29" s="14">
        <f>SUMIFS('MONTHLY DATA'!F:F,'MONTHLY DATA'!C:C,'SALES MONTHLY'!A29,'MONTHLY DATA'!A:A,'SALES MONTHLY'!$M$1)</f>
        <v>0</v>
      </c>
      <c r="N29" s="14">
        <f>SUMIFS('MONTHLY DATA'!F:F,'MONTHLY DATA'!C:C,'SALES MONTHLY'!A29,'MONTHLY DATA'!A:A,'SALES MONTHLY'!$N$1)</f>
        <v>0</v>
      </c>
      <c r="O29" s="14">
        <f>SUMIFS('MONTHLY DATA'!F:F,'MONTHLY DATA'!C:C,'SALES MONTHLY'!A29,'MONTHLY DATA'!A:A,'SALES MONTHLY'!$O$1)</f>
        <v>0</v>
      </c>
      <c r="P29" s="14">
        <f>SUMIFS('MONTHLY DATA'!F:F,'MONTHLY DATA'!C:C,'SALES MONTHLY'!A29,'MONTHLY DATA'!A:A,'SALES MONTHLY'!$P$1)</f>
        <v>0</v>
      </c>
      <c r="Q29" s="14">
        <f>SUMIFS('MONTHLY DATA'!F:F,'MONTHLY DATA'!C:C,'SALES MONTHLY'!A29,'MONTHLY DATA'!A:A,'SALES MONTHLY'!$Q$1)</f>
        <v>0</v>
      </c>
      <c r="R29" s="14">
        <f>SUMIFS('MONTHLY DATA'!F:F,'MONTHLY DATA'!C:C,'SALES MONTHLY'!A29,'MONTHLY DATA'!A:A,'SALES MONTHLY'!$R$1)</f>
        <v>0</v>
      </c>
      <c r="S29" s="14">
        <f>SUMIFS('MONTHLY DATA'!F:F,'MONTHLY DATA'!C:C,'SALES MONTHLY'!A29,'MONTHLY DATA'!A:A,'SALES MONTHLY'!$S$1)</f>
        <v>0</v>
      </c>
      <c r="T29" s="14">
        <f>SUMIFS('MONTHLY DATA'!F:F,'MONTHLY DATA'!C:C,'SALES MONTHLY'!A29,'MONTHLY DATA'!A:A,'SALES MONTHLY'!$T$1)</f>
        <v>0</v>
      </c>
      <c r="U29" s="14">
        <f>SUMIFS('MONTHLY DATA'!F:F,'MONTHLY DATA'!C:C,'SALES MONTHLY'!A29,'MONTHLY DATA'!A:A,'SALES MONTHLY'!$U$1)</f>
        <v>0</v>
      </c>
      <c r="V29" s="14">
        <f>SUMIFS('MONTHLY DATA'!F:F,'MONTHLY DATA'!C:C,'SALES MONTHLY'!A29,'MONTHLY DATA'!A:A,'SALES MONTHLY'!$V$1)</f>
        <v>0</v>
      </c>
      <c r="W29" s="14">
        <f>SUMIFS('MONTHLY DATA'!F:F,'MONTHLY DATA'!C:C,'SALES MONTHLY'!A29,'MONTHLY DATA'!A:A,'SALES MONTHLY'!$W$1)</f>
        <v>0</v>
      </c>
      <c r="X29" s="14">
        <f>SUMIFS('MONTHLY DATA'!F:F,'MONTHLY DATA'!C:C,'SALES MONTHLY'!A29,'MONTHLY DATA'!A:A,'SALES MONTHLY'!$X$1)</f>
        <v>0</v>
      </c>
      <c r="Y29" s="14">
        <f>SUMIFS('MONTHLY DATA'!F:F,'MONTHLY DATA'!C:C,'SALES MONTHLY'!A29,'MONTHLY DATA'!A:A,'SALES MONTHLY'!$Y$1)</f>
        <v>0</v>
      </c>
      <c r="Z29" s="14">
        <f>SUMIFS('MONTHLY DATA'!F:F,'MONTHLY DATA'!C:C,'SALES MONTHLY'!A29,'MONTHLY DATA'!A:A,'SALES MONTHLY'!$Z$1)</f>
        <v>0</v>
      </c>
      <c r="AA29" s="14">
        <f t="shared" si="0"/>
        <v>0</v>
      </c>
    </row>
    <row r="30" spans="1:27" x14ac:dyDescent="0.25">
      <c r="A30" s="5" t="s">
        <v>80</v>
      </c>
      <c r="B30" s="6">
        <f>SUMIFS('MONTHLY DATA'!F:F,'MONTHLY DATA'!C:C,'SALES MONTHLY'!A30,'MONTHLY DATA'!A:A,'SALES MONTHLY'!$B$1)</f>
        <v>0</v>
      </c>
      <c r="C30" s="6">
        <f>SUMIFS('MONTHLY DATA'!F:F,'MONTHLY DATA'!C:C,'SALES MONTHLY'!A30,'MONTHLY DATA'!A:A,'SALES MONTHLY'!$C$1)</f>
        <v>0</v>
      </c>
      <c r="D30" s="11">
        <f>SUMIFS('MONTHLY DATA'!F:F,'MONTHLY DATA'!C:C,'SALES MONTHLY'!A30,'MONTHLY DATA'!A:A,'SALES MONTHLY'!$D$1)</f>
        <v>0</v>
      </c>
      <c r="E30" s="11">
        <f>SUMIFS('MONTHLY DATA'!F:F,'MONTHLY DATA'!C:C,'SALES MONTHLY'!A30,'MONTHLY DATA'!A:A,'SALES MONTHLY'!$E$1)</f>
        <v>0</v>
      </c>
      <c r="F30" s="11">
        <f>SUMIFS('MONTHLY DATA'!F:F,'MONTHLY DATA'!C:C,'SALES MONTHLY'!A30,'MONTHLY DATA'!A:A,'SALES MONTHLY'!$F$1)</f>
        <v>0</v>
      </c>
      <c r="G30" s="14">
        <f>SUMIFS('MONTHLY DATA'!F:F,'MONTHLY DATA'!C:C,'SALES MONTHLY'!A30,'MONTHLY DATA'!A:A,'SALES MONTHLY'!$G$1)</f>
        <v>0</v>
      </c>
      <c r="H30" s="14">
        <f>SUMIFS('MONTHLY DATA'!F:F,'MONTHLY DATA'!C:C,'SALES MONTHLY'!A30,'MONTHLY DATA'!A:A,'SALES MONTHLY'!$H$1)</f>
        <v>0</v>
      </c>
      <c r="I30" s="14">
        <f>SUMIFS('MONTHLY DATA'!F:F,'MONTHLY DATA'!C:C,'SALES MONTHLY'!A30,'MONTHLY DATA'!A:A,'SALES MONTHLY'!$I$1)</f>
        <v>0</v>
      </c>
      <c r="J30" s="14">
        <f>SUMIFS('MONTHLY DATA'!F:F,'MONTHLY DATA'!C:C,'SALES MONTHLY'!A30,'MONTHLY DATA'!A:A,'SALES MONTHLY'!$J$1)</f>
        <v>0</v>
      </c>
      <c r="K30" s="14">
        <f>SUMIFS('MONTHLY DATA'!F:F,'MONTHLY DATA'!C:C,'SALES MONTHLY'!A30,'MONTHLY DATA'!A:A,'SALES MONTHLY'!$K$1)</f>
        <v>0</v>
      </c>
      <c r="L30" s="14">
        <f>SUMIFS('MONTHLY DATA'!F:F,'MONTHLY DATA'!C:C,'SALES MONTHLY'!A30,'MONTHLY DATA'!A:A,'SALES MONTHLY'!$L$1)</f>
        <v>0</v>
      </c>
      <c r="M30" s="14">
        <f>SUMIFS('MONTHLY DATA'!F:F,'MONTHLY DATA'!C:C,'SALES MONTHLY'!A30,'MONTHLY DATA'!A:A,'SALES MONTHLY'!$M$1)</f>
        <v>0</v>
      </c>
      <c r="N30" s="14">
        <f>SUMIFS('MONTHLY DATA'!F:F,'MONTHLY DATA'!C:C,'SALES MONTHLY'!A30,'MONTHLY DATA'!A:A,'SALES MONTHLY'!$N$1)</f>
        <v>0</v>
      </c>
      <c r="O30" s="14">
        <f>SUMIFS('MONTHLY DATA'!F:F,'MONTHLY DATA'!C:C,'SALES MONTHLY'!A30,'MONTHLY DATA'!A:A,'SALES MONTHLY'!$O$1)</f>
        <v>0</v>
      </c>
      <c r="P30" s="14">
        <f>SUMIFS('MONTHLY DATA'!F:F,'MONTHLY DATA'!C:C,'SALES MONTHLY'!A30,'MONTHLY DATA'!A:A,'SALES MONTHLY'!$P$1)</f>
        <v>0</v>
      </c>
      <c r="Q30" s="14">
        <f>SUMIFS('MONTHLY DATA'!F:F,'MONTHLY DATA'!C:C,'SALES MONTHLY'!A30,'MONTHLY DATA'!A:A,'SALES MONTHLY'!$Q$1)</f>
        <v>0</v>
      </c>
      <c r="R30" s="14">
        <f>SUMIFS('MONTHLY DATA'!F:F,'MONTHLY DATA'!C:C,'SALES MONTHLY'!A30,'MONTHLY DATA'!A:A,'SALES MONTHLY'!$R$1)</f>
        <v>0</v>
      </c>
      <c r="S30" s="14">
        <f>SUMIFS('MONTHLY DATA'!F:F,'MONTHLY DATA'!C:C,'SALES MONTHLY'!A30,'MONTHLY DATA'!A:A,'SALES MONTHLY'!$S$1)</f>
        <v>0</v>
      </c>
      <c r="T30" s="14">
        <f>SUMIFS('MONTHLY DATA'!F:F,'MONTHLY DATA'!C:C,'SALES MONTHLY'!A30,'MONTHLY DATA'!A:A,'SALES MONTHLY'!$T$1)</f>
        <v>0</v>
      </c>
      <c r="U30" s="14">
        <f>SUMIFS('MONTHLY DATA'!F:F,'MONTHLY DATA'!C:C,'SALES MONTHLY'!A30,'MONTHLY DATA'!A:A,'SALES MONTHLY'!$U$1)</f>
        <v>0</v>
      </c>
      <c r="V30" s="14">
        <f>SUMIFS('MONTHLY DATA'!F:F,'MONTHLY DATA'!C:C,'SALES MONTHLY'!A30,'MONTHLY DATA'!A:A,'SALES MONTHLY'!$V$1)</f>
        <v>0</v>
      </c>
      <c r="W30" s="14">
        <f>SUMIFS('MONTHLY DATA'!F:F,'MONTHLY DATA'!C:C,'SALES MONTHLY'!A30,'MONTHLY DATA'!A:A,'SALES MONTHLY'!$W$1)</f>
        <v>0</v>
      </c>
      <c r="X30" s="14">
        <f>SUMIFS('MONTHLY DATA'!F:F,'MONTHLY DATA'!C:C,'SALES MONTHLY'!A30,'MONTHLY DATA'!A:A,'SALES MONTHLY'!$X$1)</f>
        <v>0</v>
      </c>
      <c r="Y30" s="14">
        <f>SUMIFS('MONTHLY DATA'!F:F,'MONTHLY DATA'!C:C,'SALES MONTHLY'!A30,'MONTHLY DATA'!A:A,'SALES MONTHLY'!$Y$1)</f>
        <v>0</v>
      </c>
      <c r="Z30" s="14">
        <f>SUMIFS('MONTHLY DATA'!F:F,'MONTHLY DATA'!C:C,'SALES MONTHLY'!A30,'MONTHLY DATA'!A:A,'SALES MONTHLY'!$Z$1)</f>
        <v>0</v>
      </c>
      <c r="AA30" s="14">
        <f t="shared" si="0"/>
        <v>0</v>
      </c>
    </row>
    <row r="31" spans="1:27" x14ac:dyDescent="0.25">
      <c r="A31" s="5" t="s">
        <v>118</v>
      </c>
      <c r="B31" s="6">
        <f>SUMIFS('MONTHLY DATA'!F:F,'MONTHLY DATA'!C:C,'SALES MONTHLY'!A31,'MONTHLY DATA'!A:A,'SALES MONTHLY'!$B$1)</f>
        <v>0</v>
      </c>
      <c r="C31" s="6">
        <f>SUMIFS('MONTHLY DATA'!F:F,'MONTHLY DATA'!C:C,'SALES MONTHLY'!A31,'MONTHLY DATA'!A:A,'SALES MONTHLY'!$C$1)</f>
        <v>0</v>
      </c>
      <c r="D31" s="11">
        <f>SUMIFS('MONTHLY DATA'!F:F,'MONTHLY DATA'!C:C,'SALES MONTHLY'!A31,'MONTHLY DATA'!A:A,'SALES MONTHLY'!$D$1)</f>
        <v>0</v>
      </c>
      <c r="E31" s="11">
        <f>SUMIFS('MONTHLY DATA'!F:F,'MONTHLY DATA'!C:C,'SALES MONTHLY'!A31,'MONTHLY DATA'!A:A,'SALES MONTHLY'!$E$1)</f>
        <v>0</v>
      </c>
      <c r="F31" s="11">
        <f>SUMIFS('MONTHLY DATA'!F:F,'MONTHLY DATA'!C:C,'SALES MONTHLY'!A31,'MONTHLY DATA'!A:A,'SALES MONTHLY'!$F$1)</f>
        <v>0</v>
      </c>
      <c r="G31" s="14">
        <f>SUMIFS('MONTHLY DATA'!F:F,'MONTHLY DATA'!C:C,'SALES MONTHLY'!A31,'MONTHLY DATA'!A:A,'SALES MONTHLY'!$G$1)</f>
        <v>0</v>
      </c>
      <c r="H31" s="14">
        <f>SUMIFS('MONTHLY DATA'!F:F,'MONTHLY DATA'!C:C,'SALES MONTHLY'!A31,'MONTHLY DATA'!A:A,'SALES MONTHLY'!$H$1)</f>
        <v>0</v>
      </c>
      <c r="I31" s="14">
        <f>SUMIFS('MONTHLY DATA'!F:F,'MONTHLY DATA'!C:C,'SALES MONTHLY'!A31,'MONTHLY DATA'!A:A,'SALES MONTHLY'!$I$1)</f>
        <v>0</v>
      </c>
      <c r="J31" s="14">
        <f>SUMIFS('MONTHLY DATA'!F:F,'MONTHLY DATA'!C:C,'SALES MONTHLY'!A31,'MONTHLY DATA'!A:A,'SALES MONTHLY'!$J$1)</f>
        <v>0</v>
      </c>
      <c r="K31" s="14">
        <f>SUMIFS('MONTHLY DATA'!F:F,'MONTHLY DATA'!C:C,'SALES MONTHLY'!A31,'MONTHLY DATA'!A:A,'SALES MONTHLY'!$K$1)</f>
        <v>0</v>
      </c>
      <c r="L31" s="14">
        <f>SUMIFS('MONTHLY DATA'!F:F,'MONTHLY DATA'!C:C,'SALES MONTHLY'!A31,'MONTHLY DATA'!A:A,'SALES MONTHLY'!$L$1)</f>
        <v>0</v>
      </c>
      <c r="M31" s="14">
        <f>SUMIFS('MONTHLY DATA'!F:F,'MONTHLY DATA'!C:C,'SALES MONTHLY'!A31,'MONTHLY DATA'!A:A,'SALES MONTHLY'!$M$1)</f>
        <v>0</v>
      </c>
      <c r="N31" s="14">
        <f>SUMIFS('MONTHLY DATA'!F:F,'MONTHLY DATA'!C:C,'SALES MONTHLY'!A31,'MONTHLY DATA'!A:A,'SALES MONTHLY'!$N$1)</f>
        <v>0</v>
      </c>
      <c r="O31" s="14">
        <f>SUMIFS('MONTHLY DATA'!F:F,'MONTHLY DATA'!C:C,'SALES MONTHLY'!A31,'MONTHLY DATA'!A:A,'SALES MONTHLY'!$O$1)</f>
        <v>0</v>
      </c>
      <c r="P31" s="14">
        <f>SUMIFS('MONTHLY DATA'!F:F,'MONTHLY DATA'!C:C,'SALES MONTHLY'!A31,'MONTHLY DATA'!A:A,'SALES MONTHLY'!$P$1)</f>
        <v>0</v>
      </c>
      <c r="Q31" s="14">
        <f>SUMIFS('MONTHLY DATA'!F:F,'MONTHLY DATA'!C:C,'SALES MONTHLY'!A31,'MONTHLY DATA'!A:A,'SALES MONTHLY'!$Q$1)</f>
        <v>0</v>
      </c>
      <c r="R31" s="14">
        <f>SUMIFS('MONTHLY DATA'!F:F,'MONTHLY DATA'!C:C,'SALES MONTHLY'!A31,'MONTHLY DATA'!A:A,'SALES MONTHLY'!$R$1)</f>
        <v>0</v>
      </c>
      <c r="S31" s="14">
        <f>SUMIFS('MONTHLY DATA'!F:F,'MONTHLY DATA'!C:C,'SALES MONTHLY'!A31,'MONTHLY DATA'!A:A,'SALES MONTHLY'!$S$1)</f>
        <v>0</v>
      </c>
      <c r="T31" s="14">
        <f>SUMIFS('MONTHLY DATA'!F:F,'MONTHLY DATA'!C:C,'SALES MONTHLY'!A31,'MONTHLY DATA'!A:A,'SALES MONTHLY'!$T$1)</f>
        <v>0</v>
      </c>
      <c r="U31" s="14">
        <f>SUMIFS('MONTHLY DATA'!F:F,'MONTHLY DATA'!C:C,'SALES MONTHLY'!A31,'MONTHLY DATA'!A:A,'SALES MONTHLY'!$U$1)</f>
        <v>0</v>
      </c>
      <c r="V31" s="14">
        <f>SUMIFS('MONTHLY DATA'!F:F,'MONTHLY DATA'!C:C,'SALES MONTHLY'!A31,'MONTHLY DATA'!A:A,'SALES MONTHLY'!$V$1)</f>
        <v>0</v>
      </c>
      <c r="W31" s="14">
        <f>SUMIFS('MONTHLY DATA'!F:F,'MONTHLY DATA'!C:C,'SALES MONTHLY'!A31,'MONTHLY DATA'!A:A,'SALES MONTHLY'!$W$1)</f>
        <v>0</v>
      </c>
      <c r="X31" s="14">
        <f>SUMIFS('MONTHLY DATA'!F:F,'MONTHLY DATA'!C:C,'SALES MONTHLY'!A31,'MONTHLY DATA'!A:A,'SALES MONTHLY'!$X$1)</f>
        <v>0</v>
      </c>
      <c r="Y31" s="14">
        <f>SUMIFS('MONTHLY DATA'!F:F,'MONTHLY DATA'!C:C,'SALES MONTHLY'!A31,'MONTHLY DATA'!A:A,'SALES MONTHLY'!$Y$1)</f>
        <v>0</v>
      </c>
      <c r="Z31" s="14">
        <f>SUMIFS('MONTHLY DATA'!F:F,'MONTHLY DATA'!C:C,'SALES MONTHLY'!A31,'MONTHLY DATA'!A:A,'SALES MONTHLY'!$Z$1)</f>
        <v>0</v>
      </c>
      <c r="AA31" s="14">
        <f t="shared" si="0"/>
        <v>0</v>
      </c>
    </row>
    <row r="32" spans="1:27" x14ac:dyDescent="0.25">
      <c r="A32" s="5" t="s">
        <v>124</v>
      </c>
      <c r="B32" s="6">
        <f>SUMIFS('MONTHLY DATA'!F:F,'MONTHLY DATA'!C:C,'SALES MONTHLY'!A32,'MONTHLY DATA'!A:A,'SALES MONTHLY'!$B$1)</f>
        <v>0</v>
      </c>
      <c r="C32" s="6">
        <f>SUMIFS('MONTHLY DATA'!F:F,'MONTHLY DATA'!C:C,'SALES MONTHLY'!A32,'MONTHLY DATA'!A:A,'SALES MONTHLY'!$C$1)</f>
        <v>0</v>
      </c>
      <c r="D32" s="11">
        <f>SUMIFS('MONTHLY DATA'!F:F,'MONTHLY DATA'!C:C,'SALES MONTHLY'!A32,'MONTHLY DATA'!A:A,'SALES MONTHLY'!$D$1)</f>
        <v>0</v>
      </c>
      <c r="E32" s="11">
        <f>SUMIFS('MONTHLY DATA'!F:F,'MONTHLY DATA'!C:C,'SALES MONTHLY'!A32,'MONTHLY DATA'!A:A,'SALES MONTHLY'!$E$1)</f>
        <v>0</v>
      </c>
      <c r="F32" s="11">
        <f>SUMIFS('MONTHLY DATA'!F:F,'MONTHLY DATA'!C:C,'SALES MONTHLY'!A32,'MONTHLY DATA'!A:A,'SALES MONTHLY'!$F$1)</f>
        <v>0</v>
      </c>
      <c r="G32" s="14">
        <f>SUMIFS('MONTHLY DATA'!F:F,'MONTHLY DATA'!C:C,'SALES MONTHLY'!A32,'MONTHLY DATA'!A:A,'SALES MONTHLY'!$G$1)</f>
        <v>0</v>
      </c>
      <c r="H32" s="14">
        <f>SUMIFS('MONTHLY DATA'!F:F,'MONTHLY DATA'!C:C,'SALES MONTHLY'!A32,'MONTHLY DATA'!A:A,'SALES MONTHLY'!$H$1)</f>
        <v>0</v>
      </c>
      <c r="I32" s="14">
        <f>SUMIFS('MONTHLY DATA'!F:F,'MONTHLY DATA'!C:C,'SALES MONTHLY'!A32,'MONTHLY DATA'!A:A,'SALES MONTHLY'!$I$1)</f>
        <v>0</v>
      </c>
      <c r="J32" s="14">
        <f>SUMIFS('MONTHLY DATA'!F:F,'MONTHLY DATA'!C:C,'SALES MONTHLY'!A32,'MONTHLY DATA'!A:A,'SALES MONTHLY'!$J$1)</f>
        <v>0</v>
      </c>
      <c r="K32" s="14">
        <f>SUMIFS('MONTHLY DATA'!F:F,'MONTHLY DATA'!C:C,'SALES MONTHLY'!A32,'MONTHLY DATA'!A:A,'SALES MONTHLY'!$K$1)</f>
        <v>0</v>
      </c>
      <c r="L32" s="14">
        <f>SUMIFS('MONTHLY DATA'!F:F,'MONTHLY DATA'!C:C,'SALES MONTHLY'!A32,'MONTHLY DATA'!A:A,'SALES MONTHLY'!$L$1)</f>
        <v>0</v>
      </c>
      <c r="M32" s="14">
        <f>SUMIFS('MONTHLY DATA'!F:F,'MONTHLY DATA'!C:C,'SALES MONTHLY'!A32,'MONTHLY DATA'!A:A,'SALES MONTHLY'!$M$1)</f>
        <v>0</v>
      </c>
      <c r="N32" s="14">
        <f>SUMIFS('MONTHLY DATA'!F:F,'MONTHLY DATA'!C:C,'SALES MONTHLY'!A32,'MONTHLY DATA'!A:A,'SALES MONTHLY'!$N$1)</f>
        <v>0</v>
      </c>
      <c r="O32" s="14">
        <f>SUMIFS('MONTHLY DATA'!F:F,'MONTHLY DATA'!C:C,'SALES MONTHLY'!A32,'MONTHLY DATA'!A:A,'SALES MONTHLY'!$O$1)</f>
        <v>0</v>
      </c>
      <c r="P32" s="14">
        <f>SUMIFS('MONTHLY DATA'!F:F,'MONTHLY DATA'!C:C,'SALES MONTHLY'!A32,'MONTHLY DATA'!A:A,'SALES MONTHLY'!$P$1)</f>
        <v>0</v>
      </c>
      <c r="Q32" s="14">
        <f>SUMIFS('MONTHLY DATA'!F:F,'MONTHLY DATA'!C:C,'SALES MONTHLY'!A32,'MONTHLY DATA'!A:A,'SALES MONTHLY'!$Q$1)</f>
        <v>0</v>
      </c>
      <c r="R32" s="14">
        <f>SUMIFS('MONTHLY DATA'!F:F,'MONTHLY DATA'!C:C,'SALES MONTHLY'!A32,'MONTHLY DATA'!A:A,'SALES MONTHLY'!$R$1)</f>
        <v>0</v>
      </c>
      <c r="S32" s="14">
        <f>SUMIFS('MONTHLY DATA'!F:F,'MONTHLY DATA'!C:C,'SALES MONTHLY'!A32,'MONTHLY DATA'!A:A,'SALES MONTHLY'!$S$1)</f>
        <v>0</v>
      </c>
      <c r="T32" s="14">
        <f>SUMIFS('MONTHLY DATA'!F:F,'MONTHLY DATA'!C:C,'SALES MONTHLY'!A32,'MONTHLY DATA'!A:A,'SALES MONTHLY'!$T$1)</f>
        <v>0</v>
      </c>
      <c r="U32" s="14">
        <f>SUMIFS('MONTHLY DATA'!F:F,'MONTHLY DATA'!C:C,'SALES MONTHLY'!A32,'MONTHLY DATA'!A:A,'SALES MONTHLY'!$U$1)</f>
        <v>0</v>
      </c>
      <c r="V32" s="14">
        <f>SUMIFS('MONTHLY DATA'!F:F,'MONTHLY DATA'!C:C,'SALES MONTHLY'!A32,'MONTHLY DATA'!A:A,'SALES MONTHLY'!$V$1)</f>
        <v>0</v>
      </c>
      <c r="W32" s="14">
        <f>SUMIFS('MONTHLY DATA'!F:F,'MONTHLY DATA'!C:C,'SALES MONTHLY'!A32,'MONTHLY DATA'!A:A,'SALES MONTHLY'!$W$1)</f>
        <v>0</v>
      </c>
      <c r="X32" s="14">
        <f>SUMIFS('MONTHLY DATA'!F:F,'MONTHLY DATA'!C:C,'SALES MONTHLY'!A32,'MONTHLY DATA'!A:A,'SALES MONTHLY'!$X$1)</f>
        <v>0</v>
      </c>
      <c r="Y32" s="14">
        <f>SUMIFS('MONTHLY DATA'!F:F,'MONTHLY DATA'!C:C,'SALES MONTHLY'!A32,'MONTHLY DATA'!A:A,'SALES MONTHLY'!$Y$1)</f>
        <v>0</v>
      </c>
      <c r="Z32" s="14">
        <f>SUMIFS('MONTHLY DATA'!F:F,'MONTHLY DATA'!C:C,'SALES MONTHLY'!A32,'MONTHLY DATA'!A:A,'SALES MONTHLY'!$Z$1)</f>
        <v>0</v>
      </c>
      <c r="AA32" s="14">
        <f t="shared" si="0"/>
        <v>0</v>
      </c>
    </row>
    <row r="33" spans="1:27" x14ac:dyDescent="0.25">
      <c r="A33" s="5" t="s">
        <v>123</v>
      </c>
      <c r="B33" s="6">
        <f>SUMIFS('MONTHLY DATA'!F:F,'MONTHLY DATA'!C:C,'SALES MONTHLY'!A33,'MONTHLY DATA'!A:A,'SALES MONTHLY'!$B$1)</f>
        <v>0</v>
      </c>
      <c r="C33" s="6">
        <f>SUMIFS('MONTHLY DATA'!F:F,'MONTHLY DATA'!C:C,'SALES MONTHLY'!A33,'MONTHLY DATA'!A:A,'SALES MONTHLY'!$C$1)</f>
        <v>0</v>
      </c>
      <c r="D33" s="11">
        <f>SUMIFS('MONTHLY DATA'!F:F,'MONTHLY DATA'!C:C,'SALES MONTHLY'!A33,'MONTHLY DATA'!A:A,'SALES MONTHLY'!$D$1)</f>
        <v>0</v>
      </c>
      <c r="E33" s="11">
        <f>SUMIFS('MONTHLY DATA'!F:F,'MONTHLY DATA'!C:C,'SALES MONTHLY'!A33,'MONTHLY DATA'!A:A,'SALES MONTHLY'!$E$1)</f>
        <v>0</v>
      </c>
      <c r="F33" s="11">
        <f>SUMIFS('MONTHLY DATA'!F:F,'MONTHLY DATA'!C:C,'SALES MONTHLY'!A33,'MONTHLY DATA'!A:A,'SALES MONTHLY'!$F$1)</f>
        <v>0</v>
      </c>
      <c r="G33" s="14">
        <f>SUMIFS('MONTHLY DATA'!F:F,'MONTHLY DATA'!C:C,'SALES MONTHLY'!A33,'MONTHLY DATA'!A:A,'SALES MONTHLY'!$G$1)</f>
        <v>0</v>
      </c>
      <c r="H33" s="14">
        <f>SUMIFS('MONTHLY DATA'!F:F,'MONTHLY DATA'!C:C,'SALES MONTHLY'!A33,'MONTHLY DATA'!A:A,'SALES MONTHLY'!$H$1)</f>
        <v>0</v>
      </c>
      <c r="I33" s="14">
        <f>SUMIFS('MONTHLY DATA'!F:F,'MONTHLY DATA'!C:C,'SALES MONTHLY'!A33,'MONTHLY DATA'!A:A,'SALES MONTHLY'!$I$1)</f>
        <v>0</v>
      </c>
      <c r="J33" s="14">
        <f>SUMIFS('MONTHLY DATA'!F:F,'MONTHLY DATA'!C:C,'SALES MONTHLY'!A33,'MONTHLY DATA'!A:A,'SALES MONTHLY'!$J$1)</f>
        <v>0</v>
      </c>
      <c r="K33" s="14">
        <f>SUMIFS('MONTHLY DATA'!F:F,'MONTHLY DATA'!C:C,'SALES MONTHLY'!A33,'MONTHLY DATA'!A:A,'SALES MONTHLY'!$K$1)</f>
        <v>0</v>
      </c>
      <c r="L33" s="14">
        <f>SUMIFS('MONTHLY DATA'!F:F,'MONTHLY DATA'!C:C,'SALES MONTHLY'!A33,'MONTHLY DATA'!A:A,'SALES MONTHLY'!$L$1)</f>
        <v>0</v>
      </c>
      <c r="M33" s="14">
        <f>SUMIFS('MONTHLY DATA'!F:F,'MONTHLY DATA'!C:C,'SALES MONTHLY'!A33,'MONTHLY DATA'!A:A,'SALES MONTHLY'!$M$1)</f>
        <v>0</v>
      </c>
      <c r="N33" s="14">
        <f>SUMIFS('MONTHLY DATA'!F:F,'MONTHLY DATA'!C:C,'SALES MONTHLY'!A33,'MONTHLY DATA'!A:A,'SALES MONTHLY'!$N$1)</f>
        <v>0</v>
      </c>
      <c r="O33" s="14">
        <f>SUMIFS('MONTHLY DATA'!F:F,'MONTHLY DATA'!C:C,'SALES MONTHLY'!A33,'MONTHLY DATA'!A:A,'SALES MONTHLY'!$O$1)</f>
        <v>0</v>
      </c>
      <c r="P33" s="14">
        <f>SUMIFS('MONTHLY DATA'!F:F,'MONTHLY DATA'!C:C,'SALES MONTHLY'!A33,'MONTHLY DATA'!A:A,'SALES MONTHLY'!$P$1)</f>
        <v>0</v>
      </c>
      <c r="Q33" s="14">
        <f>SUMIFS('MONTHLY DATA'!F:F,'MONTHLY DATA'!C:C,'SALES MONTHLY'!A33,'MONTHLY DATA'!A:A,'SALES MONTHLY'!$Q$1)</f>
        <v>0</v>
      </c>
      <c r="R33" s="14">
        <f>SUMIFS('MONTHLY DATA'!F:F,'MONTHLY DATA'!C:C,'SALES MONTHLY'!A33,'MONTHLY DATA'!A:A,'SALES MONTHLY'!$R$1)</f>
        <v>0</v>
      </c>
      <c r="S33" s="14">
        <f>SUMIFS('MONTHLY DATA'!F:F,'MONTHLY DATA'!C:C,'SALES MONTHLY'!A33,'MONTHLY DATA'!A:A,'SALES MONTHLY'!$S$1)</f>
        <v>0</v>
      </c>
      <c r="T33" s="14">
        <f>SUMIFS('MONTHLY DATA'!F:F,'MONTHLY DATA'!C:C,'SALES MONTHLY'!A33,'MONTHLY DATA'!A:A,'SALES MONTHLY'!$T$1)</f>
        <v>0</v>
      </c>
      <c r="U33" s="14">
        <f>SUMIFS('MONTHLY DATA'!F:F,'MONTHLY DATA'!C:C,'SALES MONTHLY'!A33,'MONTHLY DATA'!A:A,'SALES MONTHLY'!$U$1)</f>
        <v>0</v>
      </c>
      <c r="V33" s="14">
        <f>SUMIFS('MONTHLY DATA'!F:F,'MONTHLY DATA'!C:C,'SALES MONTHLY'!A33,'MONTHLY DATA'!A:A,'SALES MONTHLY'!$V$1)</f>
        <v>0</v>
      </c>
      <c r="W33" s="14">
        <f>SUMIFS('MONTHLY DATA'!F:F,'MONTHLY DATA'!C:C,'SALES MONTHLY'!A33,'MONTHLY DATA'!A:A,'SALES MONTHLY'!$W$1)</f>
        <v>0</v>
      </c>
      <c r="X33" s="14">
        <f>SUMIFS('MONTHLY DATA'!F:F,'MONTHLY DATA'!C:C,'SALES MONTHLY'!A33,'MONTHLY DATA'!A:A,'SALES MONTHLY'!$X$1)</f>
        <v>0</v>
      </c>
      <c r="Y33" s="14">
        <f>SUMIFS('MONTHLY DATA'!F:F,'MONTHLY DATA'!C:C,'SALES MONTHLY'!A33,'MONTHLY DATA'!A:A,'SALES MONTHLY'!$Y$1)</f>
        <v>0</v>
      </c>
      <c r="Z33" s="14">
        <f>SUMIFS('MONTHLY DATA'!F:F,'MONTHLY DATA'!C:C,'SALES MONTHLY'!A33,'MONTHLY DATA'!A:A,'SALES MONTHLY'!$Z$1)</f>
        <v>0</v>
      </c>
      <c r="AA33" s="14">
        <f t="shared" si="0"/>
        <v>0</v>
      </c>
    </row>
    <row r="34" spans="1:27" x14ac:dyDescent="0.25">
      <c r="A34" s="5" t="s">
        <v>91</v>
      </c>
      <c r="B34" s="6">
        <f>SUMIFS('MONTHLY DATA'!F:F,'MONTHLY DATA'!C:C,'SALES MONTHLY'!A34,'MONTHLY DATA'!A:A,'SALES MONTHLY'!$B$1)</f>
        <v>0</v>
      </c>
      <c r="C34" s="6">
        <f>SUMIFS('MONTHLY DATA'!F:F,'MONTHLY DATA'!C:C,'SALES MONTHLY'!A34,'MONTHLY DATA'!A:A,'SALES MONTHLY'!$C$1)</f>
        <v>0</v>
      </c>
      <c r="D34" s="11">
        <f>SUMIFS('MONTHLY DATA'!F:F,'MONTHLY DATA'!C:C,'SALES MONTHLY'!A34,'MONTHLY DATA'!A:A,'SALES MONTHLY'!$D$1)</f>
        <v>0</v>
      </c>
      <c r="E34" s="11"/>
      <c r="F34" s="11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 x14ac:dyDescent="0.25">
      <c r="A35" s="9" t="s">
        <v>110</v>
      </c>
      <c r="B35" s="10">
        <f>SUM(B2:B33)</f>
        <v>0</v>
      </c>
      <c r="C35" s="10">
        <f t="shared" ref="C35:AA35" si="1">SUM(C2:C33)</f>
        <v>0</v>
      </c>
      <c r="D35" s="10">
        <f t="shared" si="1"/>
        <v>0</v>
      </c>
      <c r="E35" s="10">
        <f t="shared" si="1"/>
        <v>0</v>
      </c>
      <c r="F35" s="10">
        <f t="shared" si="1"/>
        <v>0</v>
      </c>
      <c r="G35" s="10">
        <f t="shared" si="1"/>
        <v>0</v>
      </c>
      <c r="H35" s="10">
        <f t="shared" si="1"/>
        <v>0</v>
      </c>
      <c r="I35" s="10">
        <f t="shared" si="1"/>
        <v>0</v>
      </c>
      <c r="J35" s="10">
        <f t="shared" si="1"/>
        <v>0</v>
      </c>
      <c r="K35" s="10">
        <f t="shared" si="1"/>
        <v>0</v>
      </c>
      <c r="L35" s="10">
        <f t="shared" si="1"/>
        <v>0</v>
      </c>
      <c r="M35" s="10">
        <f t="shared" si="1"/>
        <v>0</v>
      </c>
      <c r="N35" s="10">
        <f t="shared" si="1"/>
        <v>0</v>
      </c>
      <c r="O35" s="10">
        <f t="shared" si="1"/>
        <v>0</v>
      </c>
      <c r="P35" s="10">
        <f t="shared" si="1"/>
        <v>0</v>
      </c>
      <c r="Q35" s="10">
        <f t="shared" si="1"/>
        <v>0</v>
      </c>
      <c r="R35" s="10">
        <f t="shared" si="1"/>
        <v>0</v>
      </c>
      <c r="S35" s="10">
        <f t="shared" si="1"/>
        <v>0</v>
      </c>
      <c r="T35" s="10">
        <f t="shared" si="1"/>
        <v>0</v>
      </c>
      <c r="U35" s="10">
        <f t="shared" si="1"/>
        <v>0</v>
      </c>
      <c r="V35" s="10">
        <f t="shared" si="1"/>
        <v>0</v>
      </c>
      <c r="W35" s="10">
        <f t="shared" si="1"/>
        <v>0</v>
      </c>
      <c r="X35" s="10">
        <f t="shared" si="1"/>
        <v>0</v>
      </c>
      <c r="Y35" s="10">
        <f t="shared" si="1"/>
        <v>0</v>
      </c>
      <c r="Z35" s="10">
        <f t="shared" si="1"/>
        <v>0</v>
      </c>
      <c r="AA35" s="10">
        <f t="shared" si="1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A133" workbookViewId="0">
      <selection activeCell="O181" sqref="O181"/>
    </sheetView>
  </sheetViews>
  <sheetFormatPr defaultColWidth="9.140625" defaultRowHeight="15" x14ac:dyDescent="0.25"/>
  <cols>
    <col min="1" max="26" width="9.140625" style="1"/>
    <col min="27" max="27" width="8" style="1" customWidth="1"/>
    <col min="28" max="16384" width="9.140625" style="1"/>
  </cols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B4839-3FCB-4B82-A671-A5C52DB4530F}">
  <dimension ref="A1:G25"/>
  <sheetViews>
    <sheetView workbookViewId="0">
      <selection activeCell="J15" sqref="J15"/>
    </sheetView>
  </sheetViews>
  <sheetFormatPr defaultColWidth="9.140625" defaultRowHeight="15" x14ac:dyDescent="0.25"/>
  <cols>
    <col min="1" max="1" width="21.5703125" style="1" bestFit="1" customWidth="1"/>
    <col min="2" max="2" width="8" style="1" bestFit="1" customWidth="1"/>
    <col min="3" max="3" width="16.5703125" style="23" bestFit="1" customWidth="1"/>
    <col min="4" max="4" width="15.7109375" style="1" bestFit="1" customWidth="1"/>
    <col min="5" max="5" width="12.5703125" style="23" bestFit="1" customWidth="1"/>
    <col min="6" max="6" width="9.140625" style="1"/>
    <col min="7" max="7" width="13.42578125" style="1" bestFit="1" customWidth="1"/>
    <col min="8" max="16384" width="9.140625" style="1"/>
  </cols>
  <sheetData>
    <row r="1" spans="1:7" x14ac:dyDescent="0.25">
      <c r="A1" s="68" t="s">
        <v>37</v>
      </c>
      <c r="B1" s="68" t="s">
        <v>150</v>
      </c>
      <c r="C1" s="69" t="s">
        <v>180</v>
      </c>
      <c r="D1" s="68" t="s">
        <v>177</v>
      </c>
      <c r="E1" s="69" t="s">
        <v>178</v>
      </c>
      <c r="F1" s="68" t="s">
        <v>179</v>
      </c>
      <c r="G1" s="68" t="s">
        <v>181</v>
      </c>
    </row>
    <row r="2" spans="1:7" x14ac:dyDescent="0.25">
      <c r="A2" s="1" t="s">
        <v>14</v>
      </c>
      <c r="B2" s="1" t="s">
        <v>151</v>
      </c>
      <c r="C2" s="23">
        <v>7259278.25</v>
      </c>
      <c r="D2" s="23">
        <v>11473265.949999999</v>
      </c>
      <c r="E2" s="23">
        <v>426271.7</v>
      </c>
      <c r="F2" s="40">
        <f>IFERROR(E2/D2,0)</f>
        <v>3.7153475031231196E-2</v>
      </c>
      <c r="G2" s="23">
        <f>IF(F2&lt;5%,0.1%*C2,0)</f>
        <v>7259.2782500000003</v>
      </c>
    </row>
    <row r="3" spans="1:7" x14ac:dyDescent="0.25">
      <c r="A3" s="1" t="s">
        <v>124</v>
      </c>
      <c r="B3" s="1" t="s">
        <v>152</v>
      </c>
      <c r="C3" s="23">
        <v>4774915.28</v>
      </c>
      <c r="D3" s="23">
        <v>5684606.25</v>
      </c>
      <c r="E3" s="23">
        <v>227872.44</v>
      </c>
      <c r="F3" s="40">
        <f t="shared" ref="F3:F24" si="0">IFERROR(E3/D3,0)</f>
        <v>4.0085879299027967E-2</v>
      </c>
      <c r="G3" s="23">
        <f t="shared" ref="G3:G24" si="1">IF(F3&lt;5%,0.1%*C3,0)</f>
        <v>4774.9152800000002</v>
      </c>
    </row>
    <row r="4" spans="1:7" x14ac:dyDescent="0.25">
      <c r="A4" s="1" t="s">
        <v>60</v>
      </c>
      <c r="B4" s="1" t="s">
        <v>153</v>
      </c>
      <c r="C4" s="23">
        <v>2554826.7999999998</v>
      </c>
      <c r="D4" s="23">
        <v>3379277.36</v>
      </c>
      <c r="E4" s="23">
        <v>237568.8</v>
      </c>
      <c r="F4" s="40">
        <f t="shared" si="0"/>
        <v>7.0301657630139E-2</v>
      </c>
      <c r="G4" s="23">
        <f t="shared" si="1"/>
        <v>0</v>
      </c>
    </row>
    <row r="5" spans="1:7" x14ac:dyDescent="0.25">
      <c r="A5" s="1" t="s">
        <v>32</v>
      </c>
      <c r="B5" s="1" t="s">
        <v>154</v>
      </c>
      <c r="C5" s="23">
        <v>3673920.48</v>
      </c>
      <c r="D5" s="23">
        <v>5232385.7300000004</v>
      </c>
      <c r="E5" s="23">
        <v>1264.52</v>
      </c>
      <c r="F5" s="40">
        <f t="shared" si="0"/>
        <v>2.4167178515716958E-4</v>
      </c>
      <c r="G5" s="23">
        <f t="shared" si="1"/>
        <v>3673.9204800000002</v>
      </c>
    </row>
    <row r="6" spans="1:7" x14ac:dyDescent="0.25">
      <c r="A6" s="1" t="s">
        <v>29</v>
      </c>
      <c r="B6" s="1" t="s">
        <v>155</v>
      </c>
      <c r="C6" s="23">
        <v>3416667</v>
      </c>
      <c r="D6" s="23">
        <v>4400193.58</v>
      </c>
      <c r="E6" s="23">
        <v>137121.81</v>
      </c>
      <c r="F6" s="40">
        <f t="shared" si="0"/>
        <v>3.1162676711145965E-2</v>
      </c>
      <c r="G6" s="23">
        <f t="shared" si="1"/>
        <v>3416.6669999999999</v>
      </c>
    </row>
    <row r="7" spans="1:7" x14ac:dyDescent="0.25">
      <c r="A7" s="1" t="s">
        <v>28</v>
      </c>
      <c r="B7" s="1" t="s">
        <v>156</v>
      </c>
      <c r="C7" s="23">
        <v>2999893.5</v>
      </c>
      <c r="D7" s="23">
        <v>4039545.35</v>
      </c>
      <c r="E7" s="23">
        <v>28930.65</v>
      </c>
      <c r="F7" s="40">
        <f t="shared" si="0"/>
        <v>7.1618579551285394E-3</v>
      </c>
      <c r="G7" s="23">
        <f t="shared" si="1"/>
        <v>2999.8935000000001</v>
      </c>
    </row>
    <row r="8" spans="1:7" x14ac:dyDescent="0.25">
      <c r="A8" s="1" t="s">
        <v>63</v>
      </c>
      <c r="B8" s="1" t="s">
        <v>157</v>
      </c>
      <c r="C8" s="23">
        <v>4248142.3499999996</v>
      </c>
      <c r="D8" s="23">
        <v>5122418.4799999995</v>
      </c>
      <c r="E8" s="23">
        <v>1.1599999999999999</v>
      </c>
      <c r="F8" s="40">
        <f t="shared" si="0"/>
        <v>2.26455531606625E-7</v>
      </c>
      <c r="G8" s="23">
        <f t="shared" si="1"/>
        <v>4248.1423500000001</v>
      </c>
    </row>
    <row r="9" spans="1:7" x14ac:dyDescent="0.25">
      <c r="A9" s="1" t="s">
        <v>69</v>
      </c>
      <c r="B9" s="1" t="s">
        <v>158</v>
      </c>
      <c r="C9" s="23">
        <v>5969389</v>
      </c>
      <c r="D9" s="23">
        <v>6463208.7199999997</v>
      </c>
      <c r="E9" s="23">
        <v>0</v>
      </c>
      <c r="F9" s="40">
        <f t="shared" si="0"/>
        <v>0</v>
      </c>
      <c r="G9" s="23">
        <f t="shared" si="1"/>
        <v>5969.3890000000001</v>
      </c>
    </row>
    <row r="10" spans="1:7" x14ac:dyDescent="0.25">
      <c r="A10" s="1" t="s">
        <v>66</v>
      </c>
      <c r="B10" s="1" t="s">
        <v>159</v>
      </c>
      <c r="C10" s="23">
        <v>2964680.96</v>
      </c>
      <c r="D10" s="23">
        <v>4588484.71</v>
      </c>
      <c r="E10" s="23">
        <v>1529.75</v>
      </c>
      <c r="F10" s="40">
        <f t="shared" si="0"/>
        <v>3.3338892830265095E-4</v>
      </c>
      <c r="G10" s="23">
        <f t="shared" si="1"/>
        <v>2964.6809600000001</v>
      </c>
    </row>
    <row r="11" spans="1:7" x14ac:dyDescent="0.25">
      <c r="A11" s="1" t="s">
        <v>129</v>
      </c>
      <c r="B11" s="1" t="s">
        <v>160</v>
      </c>
      <c r="C11" s="23">
        <v>475700</v>
      </c>
      <c r="D11" s="23">
        <v>1835258.82</v>
      </c>
      <c r="E11" s="23">
        <v>0</v>
      </c>
      <c r="F11" s="40">
        <f t="shared" si="0"/>
        <v>0</v>
      </c>
      <c r="G11" s="23">
        <f t="shared" si="1"/>
        <v>475.7</v>
      </c>
    </row>
    <row r="12" spans="1:7" x14ac:dyDescent="0.25">
      <c r="A12" s="1" t="s">
        <v>161</v>
      </c>
      <c r="B12" s="1" t="s">
        <v>162</v>
      </c>
      <c r="C12" s="23">
        <v>0</v>
      </c>
      <c r="D12" s="23">
        <v>0</v>
      </c>
      <c r="E12" s="23">
        <v>0</v>
      </c>
      <c r="F12" s="40">
        <f t="shared" si="0"/>
        <v>0</v>
      </c>
      <c r="G12" s="23">
        <f t="shared" si="1"/>
        <v>0</v>
      </c>
    </row>
    <row r="13" spans="1:7" x14ac:dyDescent="0.25">
      <c r="A13" s="1" t="s">
        <v>163</v>
      </c>
      <c r="B13" s="1" t="s">
        <v>164</v>
      </c>
      <c r="C13" s="23">
        <v>0</v>
      </c>
      <c r="D13" s="23">
        <v>0</v>
      </c>
      <c r="E13" s="23">
        <v>0</v>
      </c>
      <c r="F13" s="40">
        <f t="shared" si="0"/>
        <v>0</v>
      </c>
      <c r="G13" s="23">
        <f t="shared" si="1"/>
        <v>0</v>
      </c>
    </row>
    <row r="14" spans="1:7" x14ac:dyDescent="0.25">
      <c r="A14" s="1" t="s">
        <v>30</v>
      </c>
      <c r="B14" s="1" t="s">
        <v>165</v>
      </c>
      <c r="C14" s="23">
        <v>4600524</v>
      </c>
      <c r="D14" s="23">
        <v>5406381</v>
      </c>
      <c r="E14" s="23">
        <v>22116</v>
      </c>
      <c r="F14" s="40">
        <f t="shared" si="0"/>
        <v>4.0907216860964846E-3</v>
      </c>
      <c r="G14" s="23">
        <f t="shared" si="1"/>
        <v>4600.5240000000003</v>
      </c>
    </row>
    <row r="15" spans="1:7" x14ac:dyDescent="0.25">
      <c r="A15" s="1" t="s">
        <v>118</v>
      </c>
      <c r="B15" s="1" t="s">
        <v>166</v>
      </c>
      <c r="C15" s="23">
        <v>2455612</v>
      </c>
      <c r="D15" s="23">
        <v>3211898.42</v>
      </c>
      <c r="E15" s="23">
        <v>28805.7</v>
      </c>
      <c r="F15" s="40">
        <f t="shared" si="0"/>
        <v>8.9684343130627397E-3</v>
      </c>
      <c r="G15" s="23">
        <f t="shared" si="1"/>
        <v>2455.6120000000001</v>
      </c>
    </row>
    <row r="16" spans="1:7" x14ac:dyDescent="0.25">
      <c r="A16" s="1" t="s">
        <v>91</v>
      </c>
      <c r="B16" s="1" t="s">
        <v>167</v>
      </c>
      <c r="C16" s="23">
        <v>1654543.2</v>
      </c>
      <c r="D16" s="23">
        <v>2545364.8600000003</v>
      </c>
      <c r="E16" s="23">
        <v>94807.6</v>
      </c>
      <c r="F16" s="40">
        <f t="shared" si="0"/>
        <v>3.724715520744637E-2</v>
      </c>
      <c r="G16" s="23">
        <f t="shared" si="1"/>
        <v>1654.5432000000001</v>
      </c>
    </row>
    <row r="17" spans="1:7" x14ac:dyDescent="0.25">
      <c r="A17" s="1" t="s">
        <v>68</v>
      </c>
      <c r="B17" s="1" t="s">
        <v>168</v>
      </c>
      <c r="C17" s="23">
        <v>2771003</v>
      </c>
      <c r="D17" s="23">
        <v>6495751.3399999999</v>
      </c>
      <c r="E17" s="23">
        <v>42330.28</v>
      </c>
      <c r="F17" s="40">
        <f t="shared" si="0"/>
        <v>6.5166102863783576E-3</v>
      </c>
      <c r="G17" s="23">
        <f t="shared" si="1"/>
        <v>2771.0030000000002</v>
      </c>
    </row>
    <row r="18" spans="1:7" x14ac:dyDescent="0.25">
      <c r="A18" s="1" t="s">
        <v>133</v>
      </c>
      <c r="B18" s="1" t="s">
        <v>169</v>
      </c>
      <c r="C18" s="23">
        <v>1593942.97</v>
      </c>
      <c r="D18" s="23">
        <v>2470537.15</v>
      </c>
      <c r="E18" s="23">
        <v>28979.97</v>
      </c>
      <c r="F18" s="40">
        <f t="shared" si="0"/>
        <v>1.1730230407585656E-2</v>
      </c>
      <c r="G18" s="23">
        <f t="shared" si="1"/>
        <v>1593.9429700000001</v>
      </c>
    </row>
    <row r="19" spans="1:7" x14ac:dyDescent="0.25">
      <c r="A19" s="1" t="s">
        <v>73</v>
      </c>
      <c r="B19" s="1" t="s">
        <v>170</v>
      </c>
      <c r="C19" s="23">
        <v>3939453.2</v>
      </c>
      <c r="D19" s="23">
        <v>8838392.9100000001</v>
      </c>
      <c r="E19" s="23">
        <v>1050</v>
      </c>
      <c r="F19" s="40">
        <f t="shared" si="0"/>
        <v>1.1879987806516287E-4</v>
      </c>
      <c r="G19" s="23">
        <f t="shared" si="1"/>
        <v>3939.4532000000004</v>
      </c>
    </row>
    <row r="20" spans="1:7" x14ac:dyDescent="0.25">
      <c r="A20" s="1" t="s">
        <v>62</v>
      </c>
      <c r="B20" s="1" t="s">
        <v>171</v>
      </c>
      <c r="C20" s="23">
        <v>974470.28</v>
      </c>
      <c r="D20" s="23">
        <v>1143454.28</v>
      </c>
      <c r="E20" s="23">
        <v>29484.93</v>
      </c>
      <c r="F20" s="40">
        <f t="shared" si="0"/>
        <v>2.5785840777123158E-2</v>
      </c>
      <c r="G20" s="23">
        <f t="shared" si="1"/>
        <v>974.47028</v>
      </c>
    </row>
    <row r="21" spans="1:7" x14ac:dyDescent="0.25">
      <c r="A21" s="1" t="s">
        <v>67</v>
      </c>
      <c r="B21" s="1" t="s">
        <v>172</v>
      </c>
      <c r="C21" s="23">
        <v>300000</v>
      </c>
      <c r="D21" s="23">
        <v>517075</v>
      </c>
      <c r="E21" s="23">
        <v>22575</v>
      </c>
      <c r="F21" s="40">
        <f t="shared" si="0"/>
        <v>4.3659043659043661E-2</v>
      </c>
      <c r="G21" s="23">
        <f t="shared" si="1"/>
        <v>300</v>
      </c>
    </row>
    <row r="22" spans="1:7" x14ac:dyDescent="0.25">
      <c r="A22" s="1" t="s">
        <v>173</v>
      </c>
      <c r="B22" s="1" t="s">
        <v>174</v>
      </c>
      <c r="C22" s="23">
        <v>0</v>
      </c>
      <c r="D22" s="23">
        <v>0</v>
      </c>
      <c r="E22" s="23">
        <v>0</v>
      </c>
      <c r="F22" s="40">
        <f t="shared" si="0"/>
        <v>0</v>
      </c>
      <c r="G22" s="23">
        <f t="shared" si="1"/>
        <v>0</v>
      </c>
    </row>
    <row r="23" spans="1:7" x14ac:dyDescent="0.25">
      <c r="A23" s="1" t="s">
        <v>130</v>
      </c>
      <c r="B23" s="1" t="s">
        <v>175</v>
      </c>
      <c r="C23" s="23">
        <v>3720155.51</v>
      </c>
      <c r="D23" s="23">
        <v>6498404.21</v>
      </c>
      <c r="E23" s="23">
        <v>0</v>
      </c>
      <c r="F23" s="40">
        <f t="shared" si="0"/>
        <v>0</v>
      </c>
      <c r="G23" s="23">
        <f t="shared" si="1"/>
        <v>3720.15551</v>
      </c>
    </row>
    <row r="24" spans="1:7" x14ac:dyDescent="0.25">
      <c r="A24" s="1" t="s">
        <v>131</v>
      </c>
      <c r="B24" s="1" t="s">
        <v>176</v>
      </c>
      <c r="C24" s="23">
        <v>2749187</v>
      </c>
      <c r="D24" s="23">
        <v>4728611</v>
      </c>
      <c r="E24" s="23">
        <v>0</v>
      </c>
      <c r="F24" s="40">
        <f t="shared" si="0"/>
        <v>0</v>
      </c>
      <c r="G24" s="23">
        <f t="shared" si="1"/>
        <v>2749.1869999999999</v>
      </c>
    </row>
    <row r="25" spans="1:7" x14ac:dyDescent="0.25">
      <c r="A25" s="152" t="s">
        <v>38</v>
      </c>
      <c r="B25" s="153"/>
      <c r="C25" s="72">
        <f>SUM(C2:C24)</f>
        <v>63096304.780000009</v>
      </c>
      <c r="D25" s="70">
        <f>SUM(D2:D24)</f>
        <v>94074515.11999999</v>
      </c>
      <c r="E25" s="69">
        <f>SUM(E2:E24)</f>
        <v>1330710.3099999998</v>
      </c>
      <c r="F25" s="71">
        <f t="shared" ref="F25" si="2">E25/D25</f>
        <v>1.4145279497880659E-2</v>
      </c>
      <c r="G25" s="73">
        <f>SUM(G2:G24)</f>
        <v>60541.477979999996</v>
      </c>
    </row>
  </sheetData>
  <mergeCells count="1">
    <mergeCell ref="A25:B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DAILY SALES </vt:lpstr>
      <vt:lpstr>WEEKLY SALES</vt:lpstr>
      <vt:lpstr>MONTH TO DATE </vt:lpstr>
      <vt:lpstr>WEEK TO WEEK SALES </vt:lpstr>
      <vt:lpstr>GRAPHICAL FOR INDIIDUALS </vt:lpstr>
      <vt:lpstr>DAY TO ACHIEVEMENT </vt:lpstr>
      <vt:lpstr>SALES MONTHLY</vt:lpstr>
      <vt:lpstr>SALES MONTHLY GRAPH</vt:lpstr>
      <vt:lpstr>PORTFORLIO</vt:lpstr>
      <vt:lpstr>YEARLY PRODUCTIVITY</vt:lpstr>
      <vt:lpstr>YEARLY GRAPHS </vt:lpstr>
      <vt:lpstr>MONTHLY DATA</vt:lpstr>
      <vt:lpstr>YEARLY DATA</vt:lpstr>
      <vt:lpstr>VALUATIONS </vt:lpstr>
      <vt:lpstr>SUMMARRY YEAR TO 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JENKINS</dc:creator>
  <cp:lastModifiedBy>MCL Eric B</cp:lastModifiedBy>
  <cp:lastPrinted>2024-08-30T15:52:23Z</cp:lastPrinted>
  <dcterms:created xsi:type="dcterms:W3CDTF">2023-03-22T09:35:51Z</dcterms:created>
  <dcterms:modified xsi:type="dcterms:W3CDTF">2024-08-30T16:11:45Z</dcterms:modified>
</cp:coreProperties>
</file>