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kdelage/Dropbox/My Documents/My Classes/Robust Optimization/LectureNotes/Intro/"/>
    </mc:Choice>
  </mc:AlternateContent>
  <xr:revisionPtr revIDLastSave="0" documentId="13_ncr:1_{B6D43548-114F-B14B-916F-D951002DDCC9}" xr6:coauthVersionLast="47" xr6:coauthVersionMax="47" xr10:uidLastSave="{00000000-0000-0000-0000-000000000000}"/>
  <bookViews>
    <workbookView xWindow="0" yWindow="500" windowWidth="25600" windowHeight="14480" tabRatio="500" xr2:uid="{00000000-000D-0000-FFFF-FFFF00000000}"/>
  </bookViews>
  <sheets>
    <sheet name="Nominal model" sheetId="1" r:id="rId1"/>
    <sheet name="Perturbed model" sheetId="2" r:id="rId2"/>
    <sheet name="Adjusting to perturbance" sheetId="3" r:id="rId3"/>
    <sheet name="Prepared for perturbance" sheetId="4" r:id="rId4"/>
  </sheets>
  <definedNames>
    <definedName name="OpenSolver_ChosenSolver" localSheetId="2" hidden="1">CBC</definedName>
    <definedName name="OpenSolver_ChosenSolver" localSheetId="0" hidden="1">CBC</definedName>
    <definedName name="OpenSolver_ChosenSolver" localSheetId="1" hidden="1">CBC</definedName>
    <definedName name="OpenSolver_ChosenSolver" localSheetId="3" hidden="1">CBC</definedName>
    <definedName name="OpenSolver_DualsNewSheet" localSheetId="2" hidden="1">FALSE</definedName>
    <definedName name="OpenSolver_DualsNewSheet" localSheetId="0" hidden="1">FALSE</definedName>
    <definedName name="OpenSolver_DualsNewSheet" localSheetId="1" hidden="1">FALSE</definedName>
    <definedName name="OpenSolver_DualsNewSheet" localSheetId="3" hidden="1">FALSE</definedName>
    <definedName name="OpenSolver_UpdateSensitivity" localSheetId="2" hidden="1">TRUE</definedName>
    <definedName name="OpenSolver_UpdateSensitivity" localSheetId="0" hidden="1">TRUE</definedName>
    <definedName name="OpenSolver_UpdateSensitivity" localSheetId="1" hidden="1">TRUE</definedName>
    <definedName name="OpenSolver_UpdateSensitivity" localSheetId="3" hidden="1">TRUE</definedName>
    <definedName name="solver_adj" localSheetId="2" hidden="1">'Adjusting to perturbance'!$D$30:$D$31</definedName>
    <definedName name="solver_adj" localSheetId="0" hidden="1">'Nominal model'!$D$28:$D$31</definedName>
    <definedName name="solver_adj" localSheetId="3" hidden="1">'Prepared for perturbance'!$D$28:$D$31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2" hidden="1">'Adjusting to perturbance'!$I$42</definedName>
    <definedName name="solver_lhs1" localSheetId="0" hidden="1">'Nominal model'!$I$42</definedName>
    <definedName name="solver_lhs1" localSheetId="1" hidden="1">'Perturbed model'!$D$42:$D$46</definedName>
    <definedName name="solver_lhs1" localSheetId="3" hidden="1">'Prepared for perturbance'!$I$42</definedName>
    <definedName name="solver_lhs2" localSheetId="2" hidden="1">'Adjusting to perturbance'!$I$43:$I$46</definedName>
    <definedName name="solver_lhs2" localSheetId="0" hidden="1">'Nominal model'!$I$43:$I$46</definedName>
    <definedName name="solver_lhs2" localSheetId="3" hidden="1">'Prepared for perturbance'!$I$43:$I$46</definedName>
    <definedName name="solver_lin" localSheetId="2" hidden="1">1</definedName>
    <definedName name="solver_lin" localSheetId="0" hidden="1">1</definedName>
    <definedName name="solver_lin" localSheetId="1" hidden="1">1</definedName>
    <definedName name="solver_lin" localSheetId="3" hidden="1">1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2" hidden="1">2</definedName>
    <definedName name="solver_num" localSheetId="0" hidden="1">2</definedName>
    <definedName name="solver_num" localSheetId="1" hidden="1">0</definedName>
    <definedName name="solver_num" localSheetId="3" hidden="1">2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2" hidden="1">'Adjusting to perturbance'!$D$38</definedName>
    <definedName name="solver_opt" localSheetId="0" hidden="1">'Nominal model'!$D$38</definedName>
    <definedName name="solver_opt" localSheetId="3" hidden="1">'Prepared for perturbance'!$D$38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el1" localSheetId="2" hidden="1">3</definedName>
    <definedName name="solver_rel1" localSheetId="0" hidden="1">3</definedName>
    <definedName name="solver_rel1" localSheetId="1" hidden="1">1</definedName>
    <definedName name="solver_rel1" localSheetId="3" hidden="1">3</definedName>
    <definedName name="solver_rel2" localSheetId="2" hidden="1">1</definedName>
    <definedName name="solver_rel2" localSheetId="0" hidden="1">1</definedName>
    <definedName name="solver_rel2" localSheetId="3" hidden="1">1</definedName>
    <definedName name="solver_rhs1" localSheetId="2" hidden="1">'Adjusting to perturbance'!$K$42</definedName>
    <definedName name="solver_rhs1" localSheetId="0" hidden="1">'Nominal model'!$K$42</definedName>
    <definedName name="solver_rhs1" localSheetId="1" hidden="1">'Perturbed model'!$E$42:$E$46</definedName>
    <definedName name="solver_rhs1" localSheetId="3" hidden="1">'Prepared for perturbance'!$K$42</definedName>
    <definedName name="solver_rhs2" localSheetId="2" hidden="1">'Adjusting to perturbance'!$K$43:$K$46</definedName>
    <definedName name="solver_rhs2" localSheetId="0" hidden="1">'Nominal model'!$K$43:$K$46</definedName>
    <definedName name="solver_rhs2" localSheetId="3" hidden="1">'Prepared for perturbance'!$K$43:$K$46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2" hidden="1">2</definedName>
    <definedName name="solver_ver" localSheetId="0" hidden="1">2</definedName>
    <definedName name="solver_ver" localSheetId="1" hidden="1">2</definedName>
    <definedName name="solver_ver" localSheetId="3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D42" i="1"/>
  <c r="I42" i="1" s="1"/>
  <c r="E42" i="4"/>
  <c r="D42" i="4"/>
  <c r="K46" i="4"/>
  <c r="K45" i="4"/>
  <c r="K44" i="4"/>
  <c r="K43" i="4"/>
  <c r="K46" i="3"/>
  <c r="K45" i="3"/>
  <c r="K44" i="3"/>
  <c r="K43" i="3"/>
  <c r="K46" i="1"/>
  <c r="K45" i="1"/>
  <c r="K44" i="1"/>
  <c r="K43" i="1"/>
  <c r="K46" i="2"/>
  <c r="K45" i="2"/>
  <c r="K44" i="2"/>
  <c r="K43" i="2"/>
  <c r="D29" i="3"/>
  <c r="D28" i="3"/>
  <c r="D29" i="2"/>
  <c r="D30" i="2"/>
  <c r="D31" i="2"/>
  <c r="D28" i="2"/>
  <c r="D34" i="1"/>
  <c r="D36" i="1"/>
  <c r="D35" i="1"/>
  <c r="D34" i="4"/>
  <c r="D36" i="4"/>
  <c r="D35" i="4"/>
  <c r="D36" i="3"/>
  <c r="D35" i="3"/>
  <c r="E46" i="4"/>
  <c r="E45" i="4"/>
  <c r="D45" i="4"/>
  <c r="I45" i="4" s="1"/>
  <c r="E44" i="4"/>
  <c r="D44" i="4"/>
  <c r="I44" i="4" s="1"/>
  <c r="E43" i="4"/>
  <c r="D43" i="4"/>
  <c r="I43" i="4" s="1"/>
  <c r="E46" i="3"/>
  <c r="E45" i="3"/>
  <c r="E44" i="3"/>
  <c r="D44" i="3"/>
  <c r="I44" i="3" s="1"/>
  <c r="E43" i="3"/>
  <c r="D43" i="3"/>
  <c r="I43" i="3" s="1"/>
  <c r="D42" i="3"/>
  <c r="E46" i="2"/>
  <c r="E45" i="2"/>
  <c r="E44" i="2"/>
  <c r="E43" i="2"/>
  <c r="E46" i="1"/>
  <c r="E45" i="1"/>
  <c r="D45" i="1"/>
  <c r="I45" i="1" s="1"/>
  <c r="E44" i="1"/>
  <c r="E43" i="1"/>
  <c r="D44" i="1"/>
  <c r="I44" i="1" s="1"/>
  <c r="D43" i="1"/>
  <c r="I43" i="1" s="1"/>
  <c r="D38" i="4" l="1"/>
  <c r="I42" i="4"/>
  <c r="D46" i="4"/>
  <c r="I46" i="4" s="1"/>
  <c r="D34" i="3"/>
  <c r="D46" i="3" s="1"/>
  <c r="I46" i="3" s="1"/>
  <c r="D38" i="1"/>
  <c r="F38" i="4" s="1"/>
  <c r="D35" i="2"/>
  <c r="D46" i="1"/>
  <c r="I46" i="1" s="1"/>
  <c r="D45" i="3"/>
  <c r="I45" i="3" s="1"/>
  <c r="D34" i="2"/>
  <c r="E42" i="3"/>
  <c r="I42" i="3" s="1"/>
  <c r="D45" i="2"/>
  <c r="I45" i="2" s="1"/>
  <c r="D43" i="2"/>
  <c r="I43" i="2" s="1"/>
  <c r="D42" i="2"/>
  <c r="D44" i="2"/>
  <c r="I44" i="2" s="1"/>
  <c r="D36" i="2"/>
  <c r="E42" i="2"/>
  <c r="I42" i="2" l="1"/>
  <c r="D38" i="3"/>
  <c r="F38" i="3" s="1"/>
  <c r="D46" i="2"/>
  <c r="I46" i="2" s="1"/>
  <c r="D38" i="2"/>
  <c r="G42" i="2"/>
</calcChain>
</file>

<file path=xl/sharedStrings.xml><?xml version="1.0" encoding="utf-8"?>
<sst xmlns="http://schemas.openxmlformats.org/spreadsheetml/2006/main" count="198" uniqueCount="49">
  <si>
    <t>Parameter</t>
  </si>
  <si>
    <t>Drug I</t>
  </si>
  <si>
    <t>Drug II</t>
  </si>
  <si>
    <t>Selling price ($ per 1000 packs)</t>
  </si>
  <si>
    <t>Content of agent A (g per 1000 packs)</t>
  </si>
  <si>
    <t>Manpower needed (hours per 1000 packs)</t>
  </si>
  <si>
    <t>Equipment required (hours per 1000 packs)</t>
  </si>
  <si>
    <t>Operations cost ($ per 1000 packs)</t>
  </si>
  <si>
    <t>Raw material</t>
  </si>
  <si>
    <t>Purchasing price ($ per kg)</t>
  </si>
  <si>
    <t>Content of agent A (g per kg)</t>
  </si>
  <si>
    <t>Raw I</t>
  </si>
  <si>
    <t>Raw II</t>
  </si>
  <si>
    <t>Manpower (in hours)</t>
  </si>
  <si>
    <t>Equipment (in hours)</t>
  </si>
  <si>
    <t>Capacity of raw materials storage (kg)</t>
  </si>
  <si>
    <t>Budget ($)</t>
  </si>
  <si>
    <t>Manpower (hours)</t>
  </si>
  <si>
    <t>Equipment (hours)</t>
  </si>
  <si>
    <t>Decision model:</t>
  </si>
  <si>
    <t>Quantity of Raw I ordered</t>
  </si>
  <si>
    <t>Quantity of Raw II ordered</t>
  </si>
  <si>
    <t>Quantity of Drug I produced</t>
  </si>
  <si>
    <t>Quantity of Drug II produced</t>
  </si>
  <si>
    <t>Problem data:</t>
  </si>
  <si>
    <t>x 1000 packs</t>
  </si>
  <si>
    <t>kg</t>
  </si>
  <si>
    <t>Objective:</t>
  </si>
  <si>
    <t>Decision variables:</t>
  </si>
  <si>
    <t>Net profit</t>
  </si>
  <si>
    <t>Raw material cost</t>
  </si>
  <si>
    <t>Operations cost</t>
  </si>
  <si>
    <t>Revenu</t>
  </si>
  <si>
    <t>Constraints:</t>
  </si>
  <si>
    <t>Used</t>
  </si>
  <si>
    <t>Available</t>
  </si>
  <si>
    <t>Content of agent A (in g)</t>
  </si>
  <si>
    <t>Storage (in kg)</t>
  </si>
  <si>
    <t>Budget (in $)</t>
  </si>
  <si>
    <t xml:space="preserve">leading to a </t>
  </si>
  <si>
    <t>reduction in profit</t>
  </si>
  <si>
    <t>we are missing</t>
  </si>
  <si>
    <t>g</t>
  </si>
  <si>
    <t xml:space="preserve">a small </t>
  </si>
  <si>
    <t>loss to guarantee the net profit under any perturbance</t>
  </si>
  <si>
    <t>LHS</t>
  </si>
  <si>
    <t>RHS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</si>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</sst>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2" fontId="6" fillId="3" borderId="0" xfId="0" applyNumberFormat="1" applyFont="1" applyFill="1"/>
    <xf numFmtId="164" fontId="6" fillId="4" borderId="0" xfId="23" applyNumberFormat="1" applyFont="1" applyFill="1"/>
    <xf numFmtId="0" fontId="7" fillId="4" borderId="0" xfId="0" applyFont="1" applyFill="1"/>
  </cellXfs>
  <cellStyles count="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2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K46"/>
  <sheetViews>
    <sheetView tabSelected="1" topLeftCell="A22" workbookViewId="0">
      <selection activeCell="D42" sqref="D42:E42"/>
    </sheetView>
  </sheetViews>
  <sheetFormatPr baseColWidth="10" defaultRowHeight="16" x14ac:dyDescent="0.2"/>
  <cols>
    <col min="3" max="3" width="36.6640625" customWidth="1"/>
  </cols>
  <sheetData>
    <row r="7" spans="2:5" x14ac:dyDescent="0.2">
      <c r="B7" t="s">
        <v>24</v>
      </c>
    </row>
    <row r="9" spans="2:5" x14ac:dyDescent="0.2">
      <c r="C9" s="1" t="s">
        <v>0</v>
      </c>
      <c r="D9" s="1" t="s">
        <v>1</v>
      </c>
      <c r="E9" s="1" t="s">
        <v>2</v>
      </c>
    </row>
    <row r="10" spans="2:5" x14ac:dyDescent="0.2">
      <c r="C10" t="s">
        <v>3</v>
      </c>
      <c r="D10">
        <v>6200</v>
      </c>
      <c r="E10">
        <v>6900</v>
      </c>
    </row>
    <row r="11" spans="2:5" x14ac:dyDescent="0.2">
      <c r="C11" t="s">
        <v>4</v>
      </c>
      <c r="D11">
        <v>0.5</v>
      </c>
      <c r="E11">
        <v>0.6</v>
      </c>
    </row>
    <row r="12" spans="2:5" x14ac:dyDescent="0.2">
      <c r="C12" t="s">
        <v>5</v>
      </c>
      <c r="D12">
        <v>90</v>
      </c>
      <c r="E12">
        <v>100</v>
      </c>
    </row>
    <row r="13" spans="2:5" x14ac:dyDescent="0.2">
      <c r="C13" t="s">
        <v>6</v>
      </c>
      <c r="D13">
        <v>40</v>
      </c>
      <c r="E13">
        <v>50</v>
      </c>
    </row>
    <row r="14" spans="2:5" x14ac:dyDescent="0.2">
      <c r="C14" t="s">
        <v>7</v>
      </c>
      <c r="D14">
        <v>700</v>
      </c>
      <c r="E14">
        <v>800</v>
      </c>
    </row>
    <row r="16" spans="2:5" x14ac:dyDescent="0.2">
      <c r="C16" t="s">
        <v>8</v>
      </c>
      <c r="D16" t="s">
        <v>11</v>
      </c>
      <c r="E16" t="s">
        <v>12</v>
      </c>
    </row>
    <row r="17" spans="2:5" x14ac:dyDescent="0.2">
      <c r="C17" t="s">
        <v>9</v>
      </c>
      <c r="D17">
        <v>100</v>
      </c>
      <c r="E17">
        <v>199.9</v>
      </c>
    </row>
    <row r="18" spans="2:5" x14ac:dyDescent="0.2">
      <c r="C18" t="s">
        <v>10</v>
      </c>
      <c r="D18">
        <v>0.01</v>
      </c>
      <c r="E18">
        <v>0.02</v>
      </c>
    </row>
    <row r="20" spans="2:5" x14ac:dyDescent="0.2">
      <c r="C20" t="s">
        <v>16</v>
      </c>
      <c r="D20">
        <v>100000</v>
      </c>
    </row>
    <row r="21" spans="2:5" x14ac:dyDescent="0.2">
      <c r="C21" t="s">
        <v>17</v>
      </c>
      <c r="D21">
        <v>2000</v>
      </c>
    </row>
    <row r="22" spans="2:5" x14ac:dyDescent="0.2">
      <c r="C22" t="s">
        <v>18</v>
      </c>
      <c r="D22">
        <v>800</v>
      </c>
    </row>
    <row r="23" spans="2:5" x14ac:dyDescent="0.2">
      <c r="C23" t="s">
        <v>15</v>
      </c>
      <c r="D23">
        <v>1000</v>
      </c>
    </row>
    <row r="25" spans="2:5" x14ac:dyDescent="0.2">
      <c r="B25" t="s">
        <v>19</v>
      </c>
    </row>
    <row r="27" spans="2:5" x14ac:dyDescent="0.2">
      <c r="C27" s="3" t="s">
        <v>28</v>
      </c>
    </row>
    <row r="28" spans="2:5" x14ac:dyDescent="0.2">
      <c r="C28" t="s">
        <v>20</v>
      </c>
      <c r="D28">
        <v>0</v>
      </c>
      <c r="E28" t="s">
        <v>26</v>
      </c>
    </row>
    <row r="29" spans="2:5" x14ac:dyDescent="0.2">
      <c r="C29" t="s">
        <v>21</v>
      </c>
      <c r="D29">
        <v>438.78894251864864</v>
      </c>
      <c r="E29" t="s">
        <v>26</v>
      </c>
    </row>
    <row r="30" spans="2:5" x14ac:dyDescent="0.2">
      <c r="C30" t="s">
        <v>22</v>
      </c>
      <c r="D30">
        <v>17.551557700745942</v>
      </c>
      <c r="E30" t="s">
        <v>25</v>
      </c>
    </row>
    <row r="31" spans="2:5" x14ac:dyDescent="0.2">
      <c r="C31" t="s">
        <v>23</v>
      </c>
      <c r="D31">
        <v>0</v>
      </c>
      <c r="E31" s="2" t="s">
        <v>25</v>
      </c>
    </row>
    <row r="33" spans="3:11" x14ac:dyDescent="0.2">
      <c r="C33" s="4" t="s">
        <v>27</v>
      </c>
    </row>
    <row r="34" spans="3:11" x14ac:dyDescent="0.2">
      <c r="C34" t="s">
        <v>30</v>
      </c>
      <c r="D34">
        <f>D28*D17+D29*E17</f>
        <v>87713.909609477865</v>
      </c>
    </row>
    <row r="35" spans="3:11" x14ac:dyDescent="0.2">
      <c r="C35" t="s">
        <v>31</v>
      </c>
      <c r="D35">
        <f>D30*D14+D31*E14</f>
        <v>12286.09039052216</v>
      </c>
    </row>
    <row r="36" spans="3:11" x14ac:dyDescent="0.2">
      <c r="C36" t="s">
        <v>32</v>
      </c>
      <c r="D36">
        <f>D30*D10+D31*E10</f>
        <v>108819.65774462484</v>
      </c>
    </row>
    <row r="38" spans="3:11" x14ac:dyDescent="0.2">
      <c r="C38" t="s">
        <v>29</v>
      </c>
      <c r="D38" s="6">
        <f>D36-D35-D34</f>
        <v>8819.657744624812</v>
      </c>
    </row>
    <row r="40" spans="3:11" x14ac:dyDescent="0.2">
      <c r="C40" s="4" t="s">
        <v>33</v>
      </c>
    </row>
    <row r="41" spans="3:11" x14ac:dyDescent="0.2">
      <c r="D41" t="s">
        <v>34</v>
      </c>
      <c r="E41" t="s">
        <v>35</v>
      </c>
      <c r="I41" t="s">
        <v>45</v>
      </c>
      <c r="K41" t="s">
        <v>46</v>
      </c>
    </row>
    <row r="42" spans="3:11" x14ac:dyDescent="0.2">
      <c r="C42" t="s">
        <v>36</v>
      </c>
      <c r="D42">
        <f>D30*D11+D31*E11</f>
        <v>8.775778850372971</v>
      </c>
      <c r="E42">
        <f>D28*D18+D29*E18</f>
        <v>8.7757788503729728</v>
      </c>
      <c r="I42">
        <f>E42-D42</f>
        <v>0</v>
      </c>
      <c r="J42" t="s">
        <v>47</v>
      </c>
      <c r="K42">
        <v>0</v>
      </c>
    </row>
    <row r="43" spans="3:11" x14ac:dyDescent="0.2">
      <c r="C43" t="s">
        <v>13</v>
      </c>
      <c r="D43">
        <f>D30*D12+D31*E12</f>
        <v>1579.6401930671348</v>
      </c>
      <c r="E43">
        <f>D21</f>
        <v>2000</v>
      </c>
      <c r="I43">
        <f>D43</f>
        <v>1579.6401930671348</v>
      </c>
      <c r="J43" t="s">
        <v>48</v>
      </c>
      <c r="K43">
        <f>E43</f>
        <v>2000</v>
      </c>
    </row>
    <row r="44" spans="3:11" x14ac:dyDescent="0.2">
      <c r="C44" t="s">
        <v>14</v>
      </c>
      <c r="D44">
        <f>D30*D13+D31*E13</f>
        <v>702.06230802983771</v>
      </c>
      <c r="E44">
        <f>D22</f>
        <v>800</v>
      </c>
      <c r="I44">
        <f>D44</f>
        <v>702.06230802983771</v>
      </c>
      <c r="J44" t="s">
        <v>48</v>
      </c>
      <c r="K44">
        <f>E44</f>
        <v>800</v>
      </c>
    </row>
    <row r="45" spans="3:11" x14ac:dyDescent="0.2">
      <c r="C45" t="s">
        <v>37</v>
      </c>
      <c r="D45">
        <f>D28+D29</f>
        <v>438.78894251864864</v>
      </c>
      <c r="E45">
        <f>D23</f>
        <v>1000</v>
      </c>
      <c r="I45">
        <f>D45</f>
        <v>438.78894251864864</v>
      </c>
      <c r="J45" t="s">
        <v>48</v>
      </c>
      <c r="K45">
        <f>E45</f>
        <v>1000</v>
      </c>
    </row>
    <row r="46" spans="3:11" x14ac:dyDescent="0.2">
      <c r="C46" t="s">
        <v>38</v>
      </c>
      <c r="D46">
        <f>D34+D35</f>
        <v>100000.00000000003</v>
      </c>
      <c r="E46">
        <f>D20</f>
        <v>100000</v>
      </c>
      <c r="I46">
        <f>D46</f>
        <v>100000.00000000003</v>
      </c>
      <c r="J46" t="s">
        <v>48</v>
      </c>
      <c r="K46">
        <f>E46</f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K46"/>
  <sheetViews>
    <sheetView topLeftCell="A24" workbookViewId="0">
      <selection activeCell="I41" sqref="I41:K46"/>
    </sheetView>
  </sheetViews>
  <sheetFormatPr baseColWidth="10" defaultRowHeight="16" x14ac:dyDescent="0.2"/>
  <cols>
    <col min="3" max="3" width="36.6640625" customWidth="1"/>
    <col min="6" max="6" width="15" customWidth="1"/>
  </cols>
  <sheetData>
    <row r="7" spans="2:5" x14ac:dyDescent="0.2">
      <c r="B7" t="s">
        <v>24</v>
      </c>
    </row>
    <row r="9" spans="2:5" x14ac:dyDescent="0.2">
      <c r="C9" s="1" t="s">
        <v>0</v>
      </c>
      <c r="D9" s="1" t="s">
        <v>1</v>
      </c>
      <c r="E9" s="1" t="s">
        <v>2</v>
      </c>
    </row>
    <row r="10" spans="2:5" x14ac:dyDescent="0.2">
      <c r="C10" t="s">
        <v>3</v>
      </c>
      <c r="D10">
        <v>6200</v>
      </c>
      <c r="E10">
        <v>6900</v>
      </c>
    </row>
    <row r="11" spans="2:5" x14ac:dyDescent="0.2">
      <c r="C11" t="s">
        <v>4</v>
      </c>
      <c r="D11">
        <v>0.5</v>
      </c>
      <c r="E11">
        <v>0.6</v>
      </c>
    </row>
    <row r="12" spans="2:5" x14ac:dyDescent="0.2">
      <c r="C12" t="s">
        <v>5</v>
      </c>
      <c r="D12">
        <v>90</v>
      </c>
      <c r="E12">
        <v>100</v>
      </c>
    </row>
    <row r="13" spans="2:5" x14ac:dyDescent="0.2">
      <c r="C13" t="s">
        <v>6</v>
      </c>
      <c r="D13">
        <v>40</v>
      </c>
      <c r="E13">
        <v>50</v>
      </c>
    </row>
    <row r="14" spans="2:5" x14ac:dyDescent="0.2">
      <c r="C14" t="s">
        <v>7</v>
      </c>
      <c r="D14">
        <v>700</v>
      </c>
      <c r="E14">
        <v>800</v>
      </c>
    </row>
    <row r="16" spans="2:5" x14ac:dyDescent="0.2">
      <c r="C16" t="s">
        <v>8</v>
      </c>
      <c r="D16" t="s">
        <v>11</v>
      </c>
      <c r="E16" t="s">
        <v>12</v>
      </c>
    </row>
    <row r="17" spans="2:5" x14ac:dyDescent="0.2">
      <c r="C17" t="s">
        <v>9</v>
      </c>
      <c r="D17">
        <v>100</v>
      </c>
      <c r="E17">
        <v>199.9</v>
      </c>
    </row>
    <row r="18" spans="2:5" x14ac:dyDescent="0.2">
      <c r="C18" t="s">
        <v>10</v>
      </c>
      <c r="D18" s="5">
        <v>9.9500000000000005E-3</v>
      </c>
      <c r="E18" s="5">
        <v>1.9599999999999999E-2</v>
      </c>
    </row>
    <row r="20" spans="2:5" x14ac:dyDescent="0.2">
      <c r="C20" t="s">
        <v>16</v>
      </c>
      <c r="D20">
        <v>100000</v>
      </c>
    </row>
    <row r="21" spans="2:5" x14ac:dyDescent="0.2">
      <c r="C21" t="s">
        <v>17</v>
      </c>
      <c r="D21">
        <v>2000</v>
      </c>
    </row>
    <row r="22" spans="2:5" x14ac:dyDescent="0.2">
      <c r="C22" t="s">
        <v>18</v>
      </c>
      <c r="D22">
        <v>800</v>
      </c>
    </row>
    <row r="23" spans="2:5" x14ac:dyDescent="0.2">
      <c r="C23" t="s">
        <v>15</v>
      </c>
      <c r="D23">
        <v>1000</v>
      </c>
    </row>
    <row r="25" spans="2:5" x14ac:dyDescent="0.2">
      <c r="B25" t="s">
        <v>19</v>
      </c>
    </row>
    <row r="27" spans="2:5" x14ac:dyDescent="0.2">
      <c r="C27" s="3" t="s">
        <v>28</v>
      </c>
    </row>
    <row r="28" spans="2:5" x14ac:dyDescent="0.2">
      <c r="C28" t="s">
        <v>20</v>
      </c>
      <c r="D28">
        <f>'Nominal model'!D28</f>
        <v>0</v>
      </c>
      <c r="E28" t="s">
        <v>26</v>
      </c>
    </row>
    <row r="29" spans="2:5" x14ac:dyDescent="0.2">
      <c r="C29" t="s">
        <v>21</v>
      </c>
      <c r="D29">
        <f>'Nominal model'!D29</f>
        <v>438.78894251864864</v>
      </c>
      <c r="E29" t="s">
        <v>26</v>
      </c>
    </row>
    <row r="30" spans="2:5" x14ac:dyDescent="0.2">
      <c r="C30" t="s">
        <v>22</v>
      </c>
      <c r="D30">
        <f>'Nominal model'!D30</f>
        <v>17.551557700745942</v>
      </c>
      <c r="E30" t="s">
        <v>25</v>
      </c>
    </row>
    <row r="31" spans="2:5" x14ac:dyDescent="0.2">
      <c r="C31" t="s">
        <v>23</v>
      </c>
      <c r="D31">
        <f>'Nominal model'!D31</f>
        <v>0</v>
      </c>
      <c r="E31" s="2" t="s">
        <v>25</v>
      </c>
    </row>
    <row r="33" spans="3:11" x14ac:dyDescent="0.2">
      <c r="C33" s="4" t="s">
        <v>27</v>
      </c>
    </row>
    <row r="34" spans="3:11" x14ac:dyDescent="0.2">
      <c r="C34" t="s">
        <v>30</v>
      </c>
      <c r="D34">
        <f>D28*D17+D29*E17</f>
        <v>87713.909609477865</v>
      </c>
    </row>
    <row r="35" spans="3:11" x14ac:dyDescent="0.2">
      <c r="C35" t="s">
        <v>31</v>
      </c>
      <c r="D35">
        <f>D30*D14+D31*E14</f>
        <v>12286.09039052216</v>
      </c>
    </row>
    <row r="36" spans="3:11" x14ac:dyDescent="0.2">
      <c r="C36" t="s">
        <v>32</v>
      </c>
      <c r="D36">
        <f>D30*D10+D31*E10</f>
        <v>108819.65774462484</v>
      </c>
    </row>
    <row r="38" spans="3:11" x14ac:dyDescent="0.2">
      <c r="C38" t="s">
        <v>29</v>
      </c>
      <c r="D38" s="6">
        <f>D36-D35-D34</f>
        <v>8819.657744624812</v>
      </c>
    </row>
    <row r="40" spans="3:11" x14ac:dyDescent="0.2">
      <c r="C40" s="4" t="s">
        <v>33</v>
      </c>
    </row>
    <row r="41" spans="3:11" x14ac:dyDescent="0.2">
      <c r="D41" t="s">
        <v>34</v>
      </c>
      <c r="E41" t="s">
        <v>35</v>
      </c>
      <c r="I41" t="s">
        <v>45</v>
      </c>
      <c r="K41" t="s">
        <v>46</v>
      </c>
    </row>
    <row r="42" spans="3:11" x14ac:dyDescent="0.2">
      <c r="C42" t="s">
        <v>36</v>
      </c>
      <c r="D42" s="8">
        <f>D30*D11+D31*E11</f>
        <v>8.775778850372971</v>
      </c>
      <c r="E42" s="8">
        <f>D28*D18+D29*E18</f>
        <v>8.6002632733655133</v>
      </c>
      <c r="F42" t="s">
        <v>41</v>
      </c>
      <c r="G42">
        <f>D42-E42</f>
        <v>0.17551557700745768</v>
      </c>
      <c r="H42" t="s">
        <v>42</v>
      </c>
      <c r="I42">
        <f>E42-D42</f>
        <v>-0.17551557700745768</v>
      </c>
      <c r="J42" t="s">
        <v>47</v>
      </c>
      <c r="K42">
        <v>0</v>
      </c>
    </row>
    <row r="43" spans="3:11" x14ac:dyDescent="0.2">
      <c r="C43" t="s">
        <v>13</v>
      </c>
      <c r="D43">
        <f>D30*D12+D31*E12</f>
        <v>1579.6401930671348</v>
      </c>
      <c r="E43">
        <f>D21</f>
        <v>2000</v>
      </c>
      <c r="I43">
        <f>D43</f>
        <v>1579.6401930671348</v>
      </c>
      <c r="J43" t="s">
        <v>48</v>
      </c>
      <c r="K43">
        <f>E43</f>
        <v>2000</v>
      </c>
    </row>
    <row r="44" spans="3:11" x14ac:dyDescent="0.2">
      <c r="C44" t="s">
        <v>14</v>
      </c>
      <c r="D44">
        <f>D30*D13+D31*E13</f>
        <v>702.06230802983771</v>
      </c>
      <c r="E44">
        <f>D22</f>
        <v>800</v>
      </c>
      <c r="I44">
        <f>D44</f>
        <v>702.06230802983771</v>
      </c>
      <c r="J44" t="s">
        <v>48</v>
      </c>
      <c r="K44">
        <f>E44</f>
        <v>800</v>
      </c>
    </row>
    <row r="45" spans="3:11" x14ac:dyDescent="0.2">
      <c r="C45" t="s">
        <v>37</v>
      </c>
      <c r="D45">
        <f>D28+D29</f>
        <v>438.78894251864864</v>
      </c>
      <c r="E45">
        <f>D23</f>
        <v>1000</v>
      </c>
      <c r="I45">
        <f>D45</f>
        <v>438.78894251864864</v>
      </c>
      <c r="J45" t="s">
        <v>48</v>
      </c>
      <c r="K45">
        <f>E45</f>
        <v>1000</v>
      </c>
    </row>
    <row r="46" spans="3:11" x14ac:dyDescent="0.2">
      <c r="C46" t="s">
        <v>38</v>
      </c>
      <c r="D46">
        <f>D34+D35</f>
        <v>100000.00000000003</v>
      </c>
      <c r="E46">
        <f>D20</f>
        <v>100000</v>
      </c>
      <c r="I46">
        <f>D46</f>
        <v>100000.00000000003</v>
      </c>
      <c r="J46" t="s">
        <v>48</v>
      </c>
      <c r="K46">
        <f>E46</f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K46"/>
  <sheetViews>
    <sheetView topLeftCell="A19" workbookViewId="0">
      <selection activeCell="I41" sqref="I41:K46"/>
    </sheetView>
  </sheetViews>
  <sheetFormatPr baseColWidth="10" defaultRowHeight="16" x14ac:dyDescent="0.2"/>
  <cols>
    <col min="3" max="3" width="36.6640625" customWidth="1"/>
  </cols>
  <sheetData>
    <row r="7" spans="2:5" x14ac:dyDescent="0.2">
      <c r="B7" t="s">
        <v>24</v>
      </c>
    </row>
    <row r="9" spans="2:5" x14ac:dyDescent="0.2">
      <c r="C9" s="1" t="s">
        <v>0</v>
      </c>
      <c r="D9" s="1" t="s">
        <v>1</v>
      </c>
      <c r="E9" s="1" t="s">
        <v>2</v>
      </c>
    </row>
    <row r="10" spans="2:5" x14ac:dyDescent="0.2">
      <c r="C10" t="s">
        <v>3</v>
      </c>
      <c r="D10">
        <v>6200</v>
      </c>
      <c r="E10">
        <v>6900</v>
      </c>
    </row>
    <row r="11" spans="2:5" x14ac:dyDescent="0.2">
      <c r="C11" t="s">
        <v>4</v>
      </c>
      <c r="D11">
        <v>0.5</v>
      </c>
      <c r="E11">
        <v>0.6</v>
      </c>
    </row>
    <row r="12" spans="2:5" x14ac:dyDescent="0.2">
      <c r="C12" t="s">
        <v>5</v>
      </c>
      <c r="D12">
        <v>90</v>
      </c>
      <c r="E12">
        <v>100</v>
      </c>
    </row>
    <row r="13" spans="2:5" x14ac:dyDescent="0.2">
      <c r="C13" t="s">
        <v>6</v>
      </c>
      <c r="D13">
        <v>40</v>
      </c>
      <c r="E13">
        <v>50</v>
      </c>
    </row>
    <row r="14" spans="2:5" x14ac:dyDescent="0.2">
      <c r="C14" t="s">
        <v>7</v>
      </c>
      <c r="D14">
        <v>700</v>
      </c>
      <c r="E14">
        <v>800</v>
      </c>
    </row>
    <row r="16" spans="2:5" x14ac:dyDescent="0.2">
      <c r="C16" t="s">
        <v>8</v>
      </c>
      <c r="D16" t="s">
        <v>11</v>
      </c>
      <c r="E16" t="s">
        <v>12</v>
      </c>
    </row>
    <row r="17" spans="2:5" x14ac:dyDescent="0.2">
      <c r="C17" t="s">
        <v>9</v>
      </c>
      <c r="D17">
        <v>100</v>
      </c>
      <c r="E17">
        <v>199.9</v>
      </c>
    </row>
    <row r="18" spans="2:5" x14ac:dyDescent="0.2">
      <c r="C18" t="s">
        <v>10</v>
      </c>
      <c r="D18" s="5">
        <v>9.9500000000000005E-3</v>
      </c>
      <c r="E18" s="5">
        <v>1.9599999999999999E-2</v>
      </c>
    </row>
    <row r="20" spans="2:5" x14ac:dyDescent="0.2">
      <c r="C20" t="s">
        <v>16</v>
      </c>
      <c r="D20">
        <v>100000</v>
      </c>
    </row>
    <row r="21" spans="2:5" x14ac:dyDescent="0.2">
      <c r="C21" t="s">
        <v>17</v>
      </c>
      <c r="D21">
        <v>2000</v>
      </c>
    </row>
    <row r="22" spans="2:5" x14ac:dyDescent="0.2">
      <c r="C22" t="s">
        <v>18</v>
      </c>
      <c r="D22">
        <v>800</v>
      </c>
    </row>
    <row r="23" spans="2:5" x14ac:dyDescent="0.2">
      <c r="C23" t="s">
        <v>15</v>
      </c>
      <c r="D23">
        <v>1000</v>
      </c>
    </row>
    <row r="25" spans="2:5" x14ac:dyDescent="0.2">
      <c r="B25" t="s">
        <v>19</v>
      </c>
    </row>
    <row r="27" spans="2:5" x14ac:dyDescent="0.2">
      <c r="C27" s="3" t="s">
        <v>28</v>
      </c>
    </row>
    <row r="28" spans="2:5" x14ac:dyDescent="0.2">
      <c r="C28" t="s">
        <v>20</v>
      </c>
      <c r="D28">
        <f>'Nominal model'!D28</f>
        <v>0</v>
      </c>
      <c r="E28" t="s">
        <v>26</v>
      </c>
    </row>
    <row r="29" spans="2:5" x14ac:dyDescent="0.2">
      <c r="C29" t="s">
        <v>21</v>
      </c>
      <c r="D29">
        <f>'Nominal model'!D29</f>
        <v>438.78894251864864</v>
      </c>
      <c r="E29" t="s">
        <v>26</v>
      </c>
    </row>
    <row r="30" spans="2:5" x14ac:dyDescent="0.2">
      <c r="C30" t="s">
        <v>22</v>
      </c>
      <c r="D30">
        <v>17.200526546731027</v>
      </c>
      <c r="E30" t="s">
        <v>25</v>
      </c>
    </row>
    <row r="31" spans="2:5" x14ac:dyDescent="0.2">
      <c r="C31" t="s">
        <v>23</v>
      </c>
      <c r="D31">
        <v>0</v>
      </c>
      <c r="E31" s="2" t="s">
        <v>25</v>
      </c>
    </row>
    <row r="33" spans="3:11" x14ac:dyDescent="0.2">
      <c r="C33" s="4" t="s">
        <v>27</v>
      </c>
    </row>
    <row r="34" spans="3:11" x14ac:dyDescent="0.2">
      <c r="C34" t="s">
        <v>30</v>
      </c>
      <c r="D34">
        <f>D28*D17+D29*E17</f>
        <v>87713.909609477865</v>
      </c>
    </row>
    <row r="35" spans="3:11" x14ac:dyDescent="0.2">
      <c r="C35" t="s">
        <v>31</v>
      </c>
      <c r="D35">
        <f>D30*D14+D31*E14</f>
        <v>12040.368582711719</v>
      </c>
    </row>
    <row r="36" spans="3:11" x14ac:dyDescent="0.2">
      <c r="C36" t="s">
        <v>32</v>
      </c>
      <c r="D36">
        <f>D30*D10+D31*E10</f>
        <v>106643.26458973237</v>
      </c>
    </row>
    <row r="38" spans="3:11" x14ac:dyDescent="0.2">
      <c r="C38" t="s">
        <v>29</v>
      </c>
      <c r="D38" s="6">
        <f>D36-D35-D34</f>
        <v>6888.986397542787</v>
      </c>
      <c r="E38" t="s">
        <v>39</v>
      </c>
      <c r="F38" s="7">
        <f>('Nominal model'!D38-'Adjusting to perturbance'!D38)/'Nominal model'!D38</f>
        <v>0.21890547263681326</v>
      </c>
      <c r="G38" t="s">
        <v>40</v>
      </c>
    </row>
    <row r="40" spans="3:11" x14ac:dyDescent="0.2">
      <c r="C40" s="4" t="s">
        <v>33</v>
      </c>
    </row>
    <row r="41" spans="3:11" x14ac:dyDescent="0.2">
      <c r="D41" t="s">
        <v>34</v>
      </c>
      <c r="E41" t="s">
        <v>35</v>
      </c>
      <c r="I41" t="s">
        <v>45</v>
      </c>
      <c r="K41" t="s">
        <v>46</v>
      </c>
    </row>
    <row r="42" spans="3:11" x14ac:dyDescent="0.2">
      <c r="C42" t="s">
        <v>36</v>
      </c>
      <c r="D42">
        <f>D30*D11+D31*E11</f>
        <v>8.6002632733655133</v>
      </c>
      <c r="E42">
        <f>D28*D18+D29*E18</f>
        <v>8.6002632733655133</v>
      </c>
      <c r="I42">
        <f>E42-D42</f>
        <v>0</v>
      </c>
      <c r="J42" t="s">
        <v>47</v>
      </c>
      <c r="K42">
        <v>0</v>
      </c>
    </row>
    <row r="43" spans="3:11" x14ac:dyDescent="0.2">
      <c r="C43" t="s">
        <v>13</v>
      </c>
      <c r="D43">
        <f>D30*D12+D31*E12</f>
        <v>1548.0473892057923</v>
      </c>
      <c r="E43">
        <f>D21</f>
        <v>2000</v>
      </c>
      <c r="I43">
        <f>D43</f>
        <v>1548.0473892057923</v>
      </c>
      <c r="J43" t="s">
        <v>48</v>
      </c>
      <c r="K43">
        <f>E43</f>
        <v>2000</v>
      </c>
    </row>
    <row r="44" spans="3:11" x14ac:dyDescent="0.2">
      <c r="C44" t="s">
        <v>14</v>
      </c>
      <c r="D44">
        <f>D30*D13+D31*E13</f>
        <v>688.02106186924107</v>
      </c>
      <c r="E44">
        <f>D22</f>
        <v>800</v>
      </c>
      <c r="I44">
        <f>D44</f>
        <v>688.02106186924107</v>
      </c>
      <c r="J44" t="s">
        <v>48</v>
      </c>
      <c r="K44">
        <f>E44</f>
        <v>800</v>
      </c>
    </row>
    <row r="45" spans="3:11" x14ac:dyDescent="0.2">
      <c r="C45" t="s">
        <v>37</v>
      </c>
      <c r="D45">
        <f>D28+D29</f>
        <v>438.78894251864864</v>
      </c>
      <c r="E45">
        <f>D23</f>
        <v>1000</v>
      </c>
      <c r="I45">
        <f>D45</f>
        <v>438.78894251864864</v>
      </c>
      <c r="J45" t="s">
        <v>48</v>
      </c>
      <c r="K45">
        <f>E45</f>
        <v>1000</v>
      </c>
    </row>
    <row r="46" spans="3:11" x14ac:dyDescent="0.2">
      <c r="C46" t="s">
        <v>38</v>
      </c>
      <c r="D46">
        <f>D34+D35</f>
        <v>99754.27819218958</v>
      </c>
      <c r="E46">
        <f>D20</f>
        <v>100000</v>
      </c>
      <c r="I46">
        <f>D46</f>
        <v>99754.27819218958</v>
      </c>
      <c r="J46" t="s">
        <v>48</v>
      </c>
      <c r="K46">
        <f>E46</f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K46"/>
  <sheetViews>
    <sheetView topLeftCell="A18" workbookViewId="0">
      <selection activeCell="D42" sqref="D42:E42"/>
    </sheetView>
  </sheetViews>
  <sheetFormatPr baseColWidth="10" defaultRowHeight="16" x14ac:dyDescent="0.2"/>
  <cols>
    <col min="3" max="3" width="36.6640625" customWidth="1"/>
  </cols>
  <sheetData>
    <row r="7" spans="2:5" x14ac:dyDescent="0.2">
      <c r="B7" t="s">
        <v>24</v>
      </c>
    </row>
    <row r="9" spans="2:5" x14ac:dyDescent="0.2">
      <c r="C9" s="1" t="s">
        <v>0</v>
      </c>
      <c r="D9" s="1" t="s">
        <v>1</v>
      </c>
      <c r="E9" s="1" t="s">
        <v>2</v>
      </c>
    </row>
    <row r="10" spans="2:5" x14ac:dyDescent="0.2">
      <c r="C10" t="s">
        <v>3</v>
      </c>
      <c r="D10">
        <v>6200</v>
      </c>
      <c r="E10">
        <v>6900</v>
      </c>
    </row>
    <row r="11" spans="2:5" x14ac:dyDescent="0.2">
      <c r="C11" t="s">
        <v>4</v>
      </c>
      <c r="D11">
        <v>0.5</v>
      </c>
      <c r="E11">
        <v>0.6</v>
      </c>
    </row>
    <row r="12" spans="2:5" x14ac:dyDescent="0.2">
      <c r="C12" t="s">
        <v>5</v>
      </c>
      <c r="D12">
        <v>90</v>
      </c>
      <c r="E12">
        <v>100</v>
      </c>
    </row>
    <row r="13" spans="2:5" x14ac:dyDescent="0.2">
      <c r="C13" t="s">
        <v>6</v>
      </c>
      <c r="D13">
        <v>40</v>
      </c>
      <c r="E13">
        <v>50</v>
      </c>
    </row>
    <row r="14" spans="2:5" x14ac:dyDescent="0.2">
      <c r="C14" t="s">
        <v>7</v>
      </c>
      <c r="D14">
        <v>700</v>
      </c>
      <c r="E14">
        <v>800</v>
      </c>
    </row>
    <row r="16" spans="2:5" x14ac:dyDescent="0.2">
      <c r="C16" t="s">
        <v>8</v>
      </c>
      <c r="D16" t="s">
        <v>11</v>
      </c>
      <c r="E16" t="s">
        <v>12</v>
      </c>
    </row>
    <row r="17" spans="2:5" x14ac:dyDescent="0.2">
      <c r="C17" t="s">
        <v>9</v>
      </c>
      <c r="D17">
        <v>100</v>
      </c>
      <c r="E17">
        <v>199.9</v>
      </c>
    </row>
    <row r="18" spans="2:5" x14ac:dyDescent="0.2">
      <c r="C18" t="s">
        <v>10</v>
      </c>
      <c r="D18" s="5">
        <v>9.9500000000000005E-3</v>
      </c>
      <c r="E18" s="5">
        <v>1.9599999999999999E-2</v>
      </c>
    </row>
    <row r="20" spans="2:5" x14ac:dyDescent="0.2">
      <c r="C20" t="s">
        <v>16</v>
      </c>
      <c r="D20">
        <v>100000</v>
      </c>
    </row>
    <row r="21" spans="2:5" x14ac:dyDescent="0.2">
      <c r="C21" t="s">
        <v>17</v>
      </c>
      <c r="D21">
        <v>2000</v>
      </c>
    </row>
    <row r="22" spans="2:5" x14ac:dyDescent="0.2">
      <c r="C22" t="s">
        <v>18</v>
      </c>
      <c r="D22">
        <v>800</v>
      </c>
    </row>
    <row r="23" spans="2:5" x14ac:dyDescent="0.2">
      <c r="C23" t="s">
        <v>15</v>
      </c>
      <c r="D23">
        <v>1000</v>
      </c>
    </row>
    <row r="25" spans="2:5" x14ac:dyDescent="0.2">
      <c r="B25" t="s">
        <v>19</v>
      </c>
    </row>
    <row r="27" spans="2:5" x14ac:dyDescent="0.2">
      <c r="C27" s="3" t="s">
        <v>28</v>
      </c>
    </row>
    <row r="28" spans="2:5" x14ac:dyDescent="0.2">
      <c r="C28" t="s">
        <v>20</v>
      </c>
      <c r="D28">
        <v>877.73194066532074</v>
      </c>
      <c r="E28" t="s">
        <v>26</v>
      </c>
    </row>
    <row r="29" spans="2:5" x14ac:dyDescent="0.2">
      <c r="C29" t="s">
        <v>21</v>
      </c>
      <c r="D29">
        <v>0</v>
      </c>
      <c r="E29" t="s">
        <v>26</v>
      </c>
    </row>
    <row r="30" spans="2:5" x14ac:dyDescent="0.2">
      <c r="C30" t="s">
        <v>22</v>
      </c>
      <c r="D30">
        <v>17.466865619239883</v>
      </c>
      <c r="E30" t="s">
        <v>25</v>
      </c>
    </row>
    <row r="31" spans="2:5" x14ac:dyDescent="0.2">
      <c r="C31" t="s">
        <v>23</v>
      </c>
      <c r="D31">
        <v>0</v>
      </c>
      <c r="E31" s="2" t="s">
        <v>25</v>
      </c>
    </row>
    <row r="33" spans="3:11" x14ac:dyDescent="0.2">
      <c r="C33" s="4" t="s">
        <v>27</v>
      </c>
    </row>
    <row r="34" spans="3:11" x14ac:dyDescent="0.2">
      <c r="C34" t="s">
        <v>30</v>
      </c>
      <c r="D34">
        <f>D28*D17+D29*E17</f>
        <v>87773.194066532073</v>
      </c>
    </row>
    <row r="35" spans="3:11" x14ac:dyDescent="0.2">
      <c r="C35" t="s">
        <v>31</v>
      </c>
      <c r="D35">
        <f>D30*D14+D31*E14</f>
        <v>12226.805933467918</v>
      </c>
    </row>
    <row r="36" spans="3:11" x14ac:dyDescent="0.2">
      <c r="C36" t="s">
        <v>32</v>
      </c>
      <c r="D36">
        <f>D30*D10+D31*E10</f>
        <v>108294.56683928728</v>
      </c>
    </row>
    <row r="38" spans="3:11" x14ac:dyDescent="0.2">
      <c r="C38" t="s">
        <v>29</v>
      </c>
      <c r="D38" s="6">
        <f>D36-D35-D34</f>
        <v>8294.5668392872903</v>
      </c>
      <c r="E38" t="s">
        <v>43</v>
      </c>
      <c r="F38" s="7">
        <f>('Nominal model'!D38-D38)/'Nominal model'!D38</f>
        <v>5.9536426530557969E-2</v>
      </c>
      <c r="G38" t="s">
        <v>44</v>
      </c>
    </row>
    <row r="40" spans="3:11" x14ac:dyDescent="0.2">
      <c r="C40" s="4" t="s">
        <v>33</v>
      </c>
    </row>
    <row r="41" spans="3:11" x14ac:dyDescent="0.2">
      <c r="D41" t="s">
        <v>34</v>
      </c>
      <c r="E41" t="s">
        <v>35</v>
      </c>
      <c r="I41" t="s">
        <v>45</v>
      </c>
      <c r="K41" t="s">
        <v>46</v>
      </c>
    </row>
    <row r="42" spans="3:11" x14ac:dyDescent="0.2">
      <c r="C42" t="s">
        <v>36</v>
      </c>
      <c r="D42">
        <f>D30*D11+D31*E11</f>
        <v>8.7334328096199414</v>
      </c>
      <c r="E42">
        <f>D28*D18+D29*E18</f>
        <v>8.7334328096199414</v>
      </c>
      <c r="I42">
        <f>E42-D42</f>
        <v>0</v>
      </c>
      <c r="J42" t="s">
        <v>47</v>
      </c>
      <c r="K42">
        <v>0</v>
      </c>
    </row>
    <row r="43" spans="3:11" x14ac:dyDescent="0.2">
      <c r="C43" t="s">
        <v>13</v>
      </c>
      <c r="D43">
        <f>D30*D12+D31*E12</f>
        <v>1572.0179057315895</v>
      </c>
      <c r="E43">
        <f>D21</f>
        <v>2000</v>
      </c>
      <c r="I43">
        <f>D43</f>
        <v>1572.0179057315895</v>
      </c>
      <c r="J43" t="s">
        <v>48</v>
      </c>
      <c r="K43">
        <f>E43</f>
        <v>2000</v>
      </c>
    </row>
    <row r="44" spans="3:11" x14ac:dyDescent="0.2">
      <c r="C44" t="s">
        <v>14</v>
      </c>
      <c r="D44">
        <f>D30*D13+D31*E13</f>
        <v>698.67462476959531</v>
      </c>
      <c r="E44">
        <f>D22</f>
        <v>800</v>
      </c>
      <c r="I44">
        <f>D44</f>
        <v>698.67462476959531</v>
      </c>
      <c r="J44" t="s">
        <v>48</v>
      </c>
      <c r="K44">
        <f>E44</f>
        <v>800</v>
      </c>
    </row>
    <row r="45" spans="3:11" x14ac:dyDescent="0.2">
      <c r="C45" t="s">
        <v>37</v>
      </c>
      <c r="D45">
        <f>D28+D29</f>
        <v>877.73194066532074</v>
      </c>
      <c r="E45">
        <f>D23</f>
        <v>1000</v>
      </c>
      <c r="I45">
        <f>D45</f>
        <v>877.73194066532074</v>
      </c>
      <c r="J45" t="s">
        <v>48</v>
      </c>
      <c r="K45">
        <f>E45</f>
        <v>1000</v>
      </c>
    </row>
    <row r="46" spans="3:11" x14ac:dyDescent="0.2">
      <c r="C46" t="s">
        <v>38</v>
      </c>
      <c r="D46">
        <f>D34+D35</f>
        <v>99999.999999999985</v>
      </c>
      <c r="E46">
        <f>D20</f>
        <v>100000</v>
      </c>
      <c r="I46">
        <f>D46</f>
        <v>99999.999999999985</v>
      </c>
      <c r="J46" t="s">
        <v>48</v>
      </c>
      <c r="K46">
        <f>E46</f>
        <v>100000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Nominal model</vt:lpstr>
      <vt:lpstr>Perturbed model</vt:lpstr>
      <vt:lpstr>Adjusting to perturbance</vt:lpstr>
      <vt:lpstr>Prepared for perturbance</vt:lpstr>
    </vt:vector>
  </TitlesOfParts>
  <Company>HEC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Delage</dc:creator>
  <cp:lastModifiedBy>Microsoft Office User</cp:lastModifiedBy>
  <dcterms:created xsi:type="dcterms:W3CDTF">2015-06-03T08:51:32Z</dcterms:created>
  <dcterms:modified xsi:type="dcterms:W3CDTF">2022-01-04T20:29:13Z</dcterms:modified>
</cp:coreProperties>
</file>