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genharia\Documents\MERCADO DO PILAR\ORÇAMENTO\ESTUDOS\"/>
    </mc:Choice>
  </mc:AlternateContent>
  <xr:revisionPtr revIDLastSave="0" documentId="13_ncr:1_{63DADDCF-2580-4F92-9DE3-6A4B9FC6F0C4}" xr6:coauthVersionLast="43" xr6:coauthVersionMax="43" xr10:uidLastSave="{00000000-0000-0000-0000-000000000000}"/>
  <bookViews>
    <workbookView xWindow="-120" yWindow="-120" windowWidth="20730" windowHeight="11160" xr2:uid="{334B5749-D6D5-4F7E-BC62-A2D451A83562}"/>
  </bookViews>
  <sheets>
    <sheet name="ORÇAMENTO - OPÇÃO 2" sheetId="1" r:id="rId1"/>
  </sheets>
  <definedNames>
    <definedName name="_xlnm.Print_Area" localSheetId="0">'ORÇAMENTO - OPÇÃO 2'!$A$1:$I$125</definedName>
    <definedName name="_xlnm.Print_Titles" localSheetId="0">'ORÇAMENTO - OPÇÃO 2'!$1:$7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81" i="1" l="1"/>
  <c r="F125" i="1"/>
  <c r="H121" i="1"/>
  <c r="H118" i="1"/>
  <c r="H104" i="1"/>
  <c r="H98" i="1"/>
  <c r="H93" i="1"/>
  <c r="H87" i="1"/>
  <c r="H81" i="1"/>
  <c r="H76" i="1"/>
  <c r="H72" i="1"/>
  <c r="H66" i="1"/>
  <c r="H62" i="1"/>
  <c r="H55" i="1"/>
  <c r="H51" i="1"/>
  <c r="H45" i="1"/>
  <c r="H39" i="1"/>
  <c r="H33" i="1"/>
  <c r="H27" i="1"/>
  <c r="F121" i="1"/>
  <c r="F118" i="1"/>
  <c r="E118" i="1"/>
  <c r="F104" i="1"/>
  <c r="F98" i="1"/>
  <c r="F93" i="1"/>
  <c r="F87" i="1"/>
  <c r="F81" i="1"/>
  <c r="F76" i="1"/>
  <c r="F72" i="1"/>
  <c r="F66" i="1"/>
  <c r="F62" i="1"/>
  <c r="F55" i="1"/>
  <c r="F51" i="1"/>
  <c r="F45" i="1"/>
  <c r="F39" i="1"/>
  <c r="F33" i="1"/>
  <c r="E104" i="1"/>
  <c r="E98" i="1"/>
  <c r="E93" i="1"/>
  <c r="E87" i="1"/>
  <c r="E81" i="1"/>
  <c r="E76" i="1"/>
  <c r="E72" i="1"/>
  <c r="E66" i="1"/>
  <c r="E62" i="1"/>
  <c r="E55" i="1"/>
  <c r="E51" i="1"/>
  <c r="E45" i="1"/>
  <c r="E39" i="1"/>
  <c r="E33" i="1"/>
  <c r="G119" i="1"/>
  <c r="G116" i="1"/>
  <c r="G115" i="1"/>
  <c r="G114" i="1"/>
  <c r="H114" i="1" s="1"/>
  <c r="G113" i="1"/>
  <c r="H113" i="1" s="1"/>
  <c r="G112" i="1"/>
  <c r="G111" i="1"/>
  <c r="G110" i="1"/>
  <c r="G109" i="1"/>
  <c r="H109" i="1" s="1"/>
  <c r="G108" i="1"/>
  <c r="G107" i="1"/>
  <c r="G106" i="1"/>
  <c r="G105" i="1"/>
  <c r="H105" i="1" s="1"/>
  <c r="G102" i="1"/>
  <c r="G101" i="1"/>
  <c r="G100" i="1"/>
  <c r="G99" i="1"/>
  <c r="H99" i="1" s="1"/>
  <c r="G96" i="1"/>
  <c r="G95" i="1"/>
  <c r="G94" i="1"/>
  <c r="H94" i="1" s="1"/>
  <c r="G91" i="1"/>
  <c r="G90" i="1"/>
  <c r="H90" i="1" s="1"/>
  <c r="G89" i="1"/>
  <c r="G88" i="1"/>
  <c r="H88" i="1" s="1"/>
  <c r="G85" i="1"/>
  <c r="G84" i="1"/>
  <c r="G83" i="1"/>
  <c r="H83" i="1" s="1"/>
  <c r="G82" i="1"/>
  <c r="H82" i="1" s="1"/>
  <c r="G79" i="1"/>
  <c r="G78" i="1"/>
  <c r="G77" i="1"/>
  <c r="H77" i="1" s="1"/>
  <c r="G74" i="1"/>
  <c r="G73" i="1"/>
  <c r="G70" i="1"/>
  <c r="G69" i="1"/>
  <c r="G68" i="1"/>
  <c r="H68" i="1" s="1"/>
  <c r="G67" i="1"/>
  <c r="H67" i="1" s="1"/>
  <c r="G64" i="1"/>
  <c r="G63" i="1"/>
  <c r="G60" i="1"/>
  <c r="G59" i="1"/>
  <c r="G58" i="1"/>
  <c r="G57" i="1"/>
  <c r="H57" i="1" s="1"/>
  <c r="G56" i="1"/>
  <c r="G53" i="1"/>
  <c r="G52" i="1"/>
  <c r="G49" i="1"/>
  <c r="G48" i="1"/>
  <c r="G47" i="1"/>
  <c r="H47" i="1" s="1"/>
  <c r="G46" i="1"/>
  <c r="H46" i="1" s="1"/>
  <c r="G43" i="1"/>
  <c r="G42" i="1"/>
  <c r="G41" i="1"/>
  <c r="H41" i="1" s="1"/>
  <c r="G40" i="1"/>
  <c r="H40" i="1" s="1"/>
  <c r="G37" i="1"/>
  <c r="G36" i="1"/>
  <c r="G35" i="1"/>
  <c r="G34" i="1"/>
  <c r="H34" i="1" s="1"/>
  <c r="H119" i="1"/>
  <c r="H116" i="1"/>
  <c r="H115" i="1"/>
  <c r="H112" i="1"/>
  <c r="H111" i="1"/>
  <c r="H110" i="1"/>
  <c r="H108" i="1"/>
  <c r="H107" i="1"/>
  <c r="H106" i="1"/>
  <c r="H102" i="1"/>
  <c r="H101" i="1"/>
  <c r="H100" i="1"/>
  <c r="H96" i="1"/>
  <c r="H95" i="1"/>
  <c r="H91" i="1"/>
  <c r="H89" i="1"/>
  <c r="H85" i="1"/>
  <c r="H84" i="1"/>
  <c r="H79" i="1"/>
  <c r="H78" i="1"/>
  <c r="H74" i="1"/>
  <c r="H73" i="1"/>
  <c r="H70" i="1"/>
  <c r="H69" i="1"/>
  <c r="H64" i="1"/>
  <c r="H63" i="1"/>
  <c r="H60" i="1"/>
  <c r="H59" i="1"/>
  <c r="H58" i="1"/>
  <c r="H56" i="1"/>
  <c r="H53" i="1"/>
  <c r="H52" i="1"/>
  <c r="H49" i="1"/>
  <c r="H48" i="1"/>
  <c r="H43" i="1"/>
  <c r="H42" i="1"/>
  <c r="H37" i="1"/>
  <c r="H36" i="1"/>
  <c r="H35" i="1"/>
  <c r="H29" i="1"/>
  <c r="H30" i="1"/>
  <c r="H31" i="1"/>
  <c r="H28" i="1"/>
  <c r="G29" i="1"/>
  <c r="G30" i="1"/>
  <c r="G31" i="1"/>
  <c r="G28" i="1"/>
  <c r="F27" i="1"/>
  <c r="E27" i="1"/>
  <c r="H17" i="1"/>
  <c r="H19" i="1"/>
  <c r="H20" i="1"/>
  <c r="H21" i="1"/>
  <c r="H22" i="1"/>
  <c r="H23" i="1"/>
  <c r="H24" i="1"/>
  <c r="H25" i="1"/>
  <c r="H18" i="1"/>
  <c r="G19" i="1"/>
  <c r="G20" i="1"/>
  <c r="G21" i="1"/>
  <c r="G22" i="1"/>
  <c r="G23" i="1"/>
  <c r="G24" i="1"/>
  <c r="G25" i="1"/>
  <c r="G18" i="1"/>
  <c r="H11" i="1"/>
  <c r="H12" i="1"/>
  <c r="H13" i="1"/>
  <c r="H14" i="1"/>
  <c r="H15" i="1"/>
  <c r="H10" i="1"/>
  <c r="G11" i="1"/>
  <c r="G12" i="1"/>
  <c r="G13" i="1"/>
  <c r="G14" i="1"/>
  <c r="G15" i="1"/>
  <c r="G10" i="1"/>
  <c r="F17" i="1"/>
  <c r="E17" i="1"/>
  <c r="F9" i="1" l="1"/>
  <c r="F129" i="1" s="1"/>
  <c r="E9" i="1"/>
  <c r="H9" i="1" l="1"/>
  <c r="E129" i="1" l="1"/>
  <c r="H129" i="1" s="1"/>
  <c r="H134" i="1" s="1"/>
  <c r="H131" i="1" l="1"/>
  <c r="H133" i="1"/>
  <c r="H132" i="1"/>
  <c r="G122" i="1"/>
  <c r="H122" i="1" s="1"/>
  <c r="E122" i="1"/>
  <c r="E121" i="1" s="1"/>
  <c r="E125" i="1" l="1"/>
  <c r="H125" i="1" l="1"/>
  <c r="I121" i="1" s="1"/>
  <c r="I39" i="1" l="1"/>
  <c r="I104" i="1"/>
  <c r="I76" i="1"/>
  <c r="I45" i="1"/>
  <c r="I66" i="1"/>
  <c r="I87" i="1"/>
  <c r="I118" i="1"/>
  <c r="I55" i="1"/>
  <c r="I51" i="1"/>
  <c r="I98" i="1"/>
  <c r="I27" i="1"/>
  <c r="I72" i="1"/>
  <c r="I17" i="1"/>
  <c r="I93" i="1"/>
  <c r="I62" i="1"/>
  <c r="I33" i="1"/>
  <c r="I9" i="1"/>
</calcChain>
</file>

<file path=xl/sharedStrings.xml><?xml version="1.0" encoding="utf-8"?>
<sst xmlns="http://schemas.openxmlformats.org/spreadsheetml/2006/main" count="290" uniqueCount="216">
  <si>
    <t xml:space="preserve">     Data base: 22 de julho de 2019</t>
  </si>
  <si>
    <t>Encargos Sociais =</t>
  </si>
  <si>
    <t>ITEM</t>
  </si>
  <si>
    <t>SERVIÇO</t>
  </si>
  <si>
    <t>UND</t>
  </si>
  <si>
    <t>QUANTIDADE</t>
  </si>
  <si>
    <t>PREÇO UNITÁRIO</t>
  </si>
  <si>
    <t>TOTAL DO</t>
  </si>
  <si>
    <t>PESO</t>
  </si>
  <si>
    <t>MATERIAL</t>
  </si>
  <si>
    <t>MÃO-DE-OBRA</t>
  </si>
  <si>
    <t>TOTAL</t>
  </si>
  <si>
    <t>1</t>
  </si>
  <si>
    <t>SERVIÇOS PRELIMINARES</t>
  </si>
  <si>
    <t>1.1</t>
  </si>
  <si>
    <t>Raspagem, Limpeza do Terreno e Remoção de Entulhos</t>
  </si>
  <si>
    <t>m2</t>
  </si>
  <si>
    <t>1.2</t>
  </si>
  <si>
    <t>Bancada de Locação da Obra</t>
  </si>
  <si>
    <t>m</t>
  </si>
  <si>
    <t>2</t>
  </si>
  <si>
    <t>FUNDAÇÕES DIRETAS</t>
  </si>
  <si>
    <t>2.1</t>
  </si>
  <si>
    <t>m3</t>
  </si>
  <si>
    <t>2.2</t>
  </si>
  <si>
    <t>Reaterro Compactado Manualmente</t>
  </si>
  <si>
    <t>2.3</t>
  </si>
  <si>
    <t>Remoção de Entulhos</t>
  </si>
  <si>
    <t>2.4</t>
  </si>
  <si>
    <t>Regularização de Fundo de Vala</t>
  </si>
  <si>
    <t>2.5</t>
  </si>
  <si>
    <t>Concreto não Estrutural</t>
  </si>
  <si>
    <t>2.6</t>
  </si>
  <si>
    <t>Concreto Estrutural 30 MPa</t>
  </si>
  <si>
    <t>2.7</t>
  </si>
  <si>
    <t>Aço CA-50 / CA-60</t>
  </si>
  <si>
    <t>kg</t>
  </si>
  <si>
    <t>2.8</t>
  </si>
  <si>
    <t>Fôrma de Madeira</t>
  </si>
  <si>
    <t>3</t>
  </si>
  <si>
    <t>ESTRUTURA</t>
  </si>
  <si>
    <t>3.1</t>
  </si>
  <si>
    <t>Concreto Usinado 30 MPa</t>
  </si>
  <si>
    <t>3.2</t>
  </si>
  <si>
    <t>Armadura de Aço CA-50 / CA-60</t>
  </si>
  <si>
    <t>3.3</t>
  </si>
  <si>
    <t>3.4</t>
  </si>
  <si>
    <t>Cimbramento Metálico</t>
  </si>
  <si>
    <t>4</t>
  </si>
  <si>
    <t>FECHAMENTO</t>
  </si>
  <si>
    <t>4.1</t>
  </si>
  <si>
    <t>Locação de Alvenaria</t>
  </si>
  <si>
    <t>4.2</t>
  </si>
  <si>
    <t>Alvenaria com Bloco 14x19x39 cm</t>
  </si>
  <si>
    <t>4.3</t>
  </si>
  <si>
    <t>Aperto de Alvenaria</t>
  </si>
  <si>
    <t>4.4</t>
  </si>
  <si>
    <t>Tela de Ligação Alvenaria/Estrutura</t>
  </si>
  <si>
    <t>5</t>
  </si>
  <si>
    <t>COBERTA</t>
  </si>
  <si>
    <t>5.1</t>
  </si>
  <si>
    <t>Estrutura Metálica Para Telhamento</t>
  </si>
  <si>
    <t>5.2</t>
  </si>
  <si>
    <t>Cobertura com Telha Metálica Trapezoidal Termoacústica 30mm</t>
  </si>
  <si>
    <t>5.3</t>
  </si>
  <si>
    <t>Calha Metálica</t>
  </si>
  <si>
    <t>5.4</t>
  </si>
  <si>
    <t>Fechamento Vertical com Brises Metálicos</t>
  </si>
  <si>
    <t>6</t>
  </si>
  <si>
    <t>REVESTIMENTO INTERNO</t>
  </si>
  <si>
    <t>6.1</t>
  </si>
  <si>
    <t>Chapisco Interno 1:3</t>
  </si>
  <si>
    <t>6.2</t>
  </si>
  <si>
    <t>Emboço Interno, Cimento, Cal e Areia</t>
  </si>
  <si>
    <t>6.3</t>
  </si>
  <si>
    <t>Reboco Interno, Cimento, Cal e Areia</t>
  </si>
  <si>
    <t>6.4</t>
  </si>
  <si>
    <t>Revestimento Cerâmico, 30x30, Tipo A</t>
  </si>
  <si>
    <t>7</t>
  </si>
  <si>
    <t>FORRO</t>
  </si>
  <si>
    <t>7.1</t>
  </si>
  <si>
    <t>Forro de Gesso Liso em Placas</t>
  </si>
  <si>
    <t>7.2</t>
  </si>
  <si>
    <t>Junta de Dilatação - Rodateto</t>
  </si>
  <si>
    <t>8</t>
  </si>
  <si>
    <t>PAVIMENTAÇÃO INTERNA</t>
  </si>
  <si>
    <t>8.1</t>
  </si>
  <si>
    <t>Regularização da Superfície do Terreno</t>
  </si>
  <si>
    <t>8.2</t>
  </si>
  <si>
    <t>Laje de Contrapiso, Concreto 15 Mpa, c/ 10 cm</t>
  </si>
  <si>
    <t>8.3</t>
  </si>
  <si>
    <t>Cimentado p/regularização da laje 1:4</t>
  </si>
  <si>
    <t>8.4</t>
  </si>
  <si>
    <t>Piso Cerâmico 300x30, Tipo A</t>
  </si>
  <si>
    <t>8.5</t>
  </si>
  <si>
    <t>Piso Cimentado com Acabamento Antiderrapante</t>
  </si>
  <si>
    <t>9</t>
  </si>
  <si>
    <t>REVESTIMENTO EXTERNO</t>
  </si>
  <si>
    <t>9.1</t>
  </si>
  <si>
    <t>Chapisco Externo 1:3</t>
  </si>
  <si>
    <t>9.2</t>
  </si>
  <si>
    <t>Massa Única Externa 1:2:6 c/2,5cm</t>
  </si>
  <si>
    <t>10</t>
  </si>
  <si>
    <t>ESQUADRIAS DE ALUMÍNIO</t>
  </si>
  <si>
    <t>10.1</t>
  </si>
  <si>
    <t>Assentamento de Contramarco de Esquadria de Alumínio</t>
  </si>
  <si>
    <t>10.2</t>
  </si>
  <si>
    <t>Janela de Alumínio Anodizado Natural com Vidro Liso Incolor</t>
  </si>
  <si>
    <t>10.3</t>
  </si>
  <si>
    <t>Porta de Alumínio Anodizado Natural em Veneziana (0,60x1,80)m</t>
  </si>
  <si>
    <t>und</t>
  </si>
  <si>
    <t>10.4</t>
  </si>
  <si>
    <t>Porta de Alumínio Anodizado Natural em Veneziana (0,80x1,80)m</t>
  </si>
  <si>
    <t>11</t>
  </si>
  <si>
    <t>ESQUADRIAS DE FERRO</t>
  </si>
  <si>
    <t>11.1</t>
  </si>
  <si>
    <t>Gradil de Ferro Telado com Pintura Esmalte Sintético - Depósito de Lixo</t>
  </si>
  <si>
    <t>11.2</t>
  </si>
  <si>
    <t>Gradil de Ferro Telado com Pintura Esmalte Sintético - Fechamento de Lojas</t>
  </si>
  <si>
    <t>12</t>
  </si>
  <si>
    <t>PORTA DE MADEIRA</t>
  </si>
  <si>
    <t>12.1</t>
  </si>
  <si>
    <t xml:space="preserve">Porta Pronta c/Acabamento Primer Branco - (0,80x2,10)m </t>
  </si>
  <si>
    <t>12.2</t>
  </si>
  <si>
    <t>Fechadura Popline Reta, Externa, Cromada</t>
  </si>
  <si>
    <t>12.3</t>
  </si>
  <si>
    <t>Dobradiça Leve 3x2 Cromada, s/Anel Pino Chato</t>
  </si>
  <si>
    <t>13</t>
  </si>
  <si>
    <t>PINTURA</t>
  </si>
  <si>
    <t>13.1</t>
  </si>
  <si>
    <t>Pintura Interna com Textura Acrílica</t>
  </si>
  <si>
    <t>13.2</t>
  </si>
  <si>
    <t>Pintura Interna com Massa e Tinta PVA - Tetos</t>
  </si>
  <si>
    <t>13.3</t>
  </si>
  <si>
    <t>Pintura Externa com Textura Acrílica - Fachadas</t>
  </si>
  <si>
    <t>13.4</t>
  </si>
  <si>
    <t>Pintura Esmalte Sintético sobre Madeira</t>
  </si>
  <si>
    <t>14</t>
  </si>
  <si>
    <t>GRANITOS</t>
  </si>
  <si>
    <t>14.1</t>
  </si>
  <si>
    <t>Soleira de Granito Natural - L=18 cm - c/Acamento de Topo</t>
  </si>
  <si>
    <t>14.2</t>
  </si>
  <si>
    <t>Balcão de Granito Natural Polido - (1,60 x 0,55) m</t>
  </si>
  <si>
    <t>14.3</t>
  </si>
  <si>
    <t>Balcão de Granito Natural Polido - (2,30 x 0,55) m</t>
  </si>
  <si>
    <t>14.4</t>
  </si>
  <si>
    <t>Divisória de Box em Granito Polido</t>
  </si>
  <si>
    <t>15</t>
  </si>
  <si>
    <t>IMPERMEABILIZAÇÃO</t>
  </si>
  <si>
    <t>15.1</t>
  </si>
  <si>
    <t>Laje de Coberta - Manta Asfáltica, e=3mm, c/Primer Asfáltico.</t>
  </si>
  <si>
    <t>15.2</t>
  </si>
  <si>
    <t>Regularização da Laje</t>
  </si>
  <si>
    <t>15.3</t>
  </si>
  <si>
    <t>Proteção Mecânica</t>
  </si>
  <si>
    <t>16</t>
  </si>
  <si>
    <t>ÁREA EXTERNA</t>
  </si>
  <si>
    <t>16.1</t>
  </si>
  <si>
    <t>Ajardinamento com Arbustos de Pequeno Porte</t>
  </si>
  <si>
    <t>16.2</t>
  </si>
  <si>
    <t>16.3</t>
  </si>
  <si>
    <t>Calçada em Concreto Simples 15 Mpa, Espessura 10 cm, Acabamento Antiderrapante</t>
  </si>
  <si>
    <t>16.4</t>
  </si>
  <si>
    <t>Meio Fio de Concreto Pré-moldado</t>
  </si>
  <si>
    <t>17</t>
  </si>
  <si>
    <t>INSATLAÇÕES GERAIS</t>
  </si>
  <si>
    <t>17.1</t>
  </si>
  <si>
    <t>Entrada de Energia - Centro de Medição</t>
  </si>
  <si>
    <t>vb</t>
  </si>
  <si>
    <t>17.2</t>
  </si>
  <si>
    <t>Rede de Alimentadores Gerais</t>
  </si>
  <si>
    <t>17.3</t>
  </si>
  <si>
    <t>Rede de Distribuição de Iluminação e Tomadas</t>
  </si>
  <si>
    <t>17.4</t>
  </si>
  <si>
    <t>Telefonia, TV e Internet</t>
  </si>
  <si>
    <t>17.5</t>
  </si>
  <si>
    <t>Água Fria - Rede de Distribuição Geral</t>
  </si>
  <si>
    <t>17.6</t>
  </si>
  <si>
    <t>Esgoto - Rede Geral de Esgoto</t>
  </si>
  <si>
    <t>17.7</t>
  </si>
  <si>
    <t>Água Pluvial - Rede Geral</t>
  </si>
  <si>
    <t>17.8</t>
  </si>
  <si>
    <t>Louças e Metais Sanitários</t>
  </si>
  <si>
    <t>17.9</t>
  </si>
  <si>
    <t>Proteção e Combate a Incêndio - PCI</t>
  </si>
  <si>
    <t>17.10</t>
  </si>
  <si>
    <t>Sistema Final de Esgoto Sanitário</t>
  </si>
  <si>
    <t>17.11</t>
  </si>
  <si>
    <t>Reservatório Inferior</t>
  </si>
  <si>
    <t>17.12</t>
  </si>
  <si>
    <t>Apoio Civil para as Instalações</t>
  </si>
  <si>
    <t>18</t>
  </si>
  <si>
    <t>ENTREGA DA OBRA</t>
  </si>
  <si>
    <t>18.1</t>
  </si>
  <si>
    <t>Limpeza Final e Retoques</t>
  </si>
  <si>
    <t>19</t>
  </si>
  <si>
    <t>DESPESAS DE ADMINISTRAÇÃO DA OBRA</t>
  </si>
  <si>
    <t>19.1</t>
  </si>
  <si>
    <t>Bonificação e Despesas Indiretas - BDI = (35%)</t>
  </si>
  <si>
    <t>Total do Orçamento =</t>
  </si>
  <si>
    <t xml:space="preserve">  ORÇAMENTO FÍSICO-FINANCEIRO</t>
  </si>
  <si>
    <t>Escavação Mista</t>
  </si>
  <si>
    <t>ESTUDOS</t>
  </si>
  <si>
    <t>ORÇAMENTO SEM BDI</t>
  </si>
  <si>
    <t>BDI 35%</t>
  </si>
  <si>
    <t>BDI 30%</t>
  </si>
  <si>
    <t>BDI 25%</t>
  </si>
  <si>
    <t>BDI 20%</t>
  </si>
  <si>
    <t>Projeto Arquitetura</t>
  </si>
  <si>
    <t>Projeto Instalações</t>
  </si>
  <si>
    <t>Projeto Estrutural</t>
  </si>
  <si>
    <t>1.3</t>
  </si>
  <si>
    <t>1.4</t>
  </si>
  <si>
    <t>1.5</t>
  </si>
  <si>
    <t>1.6</t>
  </si>
  <si>
    <t>Sondagens geotécnicas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</si>
</sst>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.000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7"/>
      <name val="Arial"/>
      <family val="2"/>
    </font>
    <font>
      <b/>
      <sz val="5.5"/>
      <name val="Arial"/>
      <family val="2"/>
    </font>
    <font>
      <b/>
      <sz val="7"/>
      <name val="Arial"/>
      <family val="2"/>
    </font>
    <font>
      <sz val="9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</cellStyleXfs>
  <cellXfs count="42">
    <xf numFmtId="0" fontId="0" fillId="0" borderId="0" xfId="0"/>
    <xf numFmtId="0" fontId="2" fillId="0" borderId="1" xfId="3" applyFont="1" applyBorder="1" applyAlignment="1">
      <alignment horizontal="justify"/>
    </xf>
    <xf numFmtId="0" fontId="2" fillId="0" borderId="1" xfId="3" applyFont="1" applyBorder="1" applyAlignment="1">
      <alignment horizontal="center"/>
    </xf>
    <xf numFmtId="4" fontId="2" fillId="0" borderId="1" xfId="3" applyNumberFormat="1" applyFont="1" applyBorder="1"/>
    <xf numFmtId="0" fontId="2" fillId="0" borderId="1" xfId="3" applyFont="1" applyBorder="1" applyAlignment="1">
      <alignment horizontal="centerContinuous"/>
    </xf>
    <xf numFmtId="0" fontId="2" fillId="0" borderId="1" xfId="3" applyFont="1" applyBorder="1"/>
    <xf numFmtId="0" fontId="2" fillId="0" borderId="0" xfId="3" applyFont="1"/>
    <xf numFmtId="0" fontId="3" fillId="2" borderId="3" xfId="3" applyFont="1" applyFill="1" applyBorder="1" applyAlignment="1">
      <alignment horizontal="centerContinuous"/>
    </xf>
    <xf numFmtId="0" fontId="3" fillId="2" borderId="4" xfId="3" applyFont="1" applyFill="1" applyBorder="1" applyAlignment="1">
      <alignment horizontal="centerContinuous"/>
    </xf>
    <xf numFmtId="0" fontId="3" fillId="2" borderId="5" xfId="3" applyFont="1" applyFill="1" applyBorder="1" applyAlignment="1">
      <alignment horizontal="centerContinuous"/>
    </xf>
    <xf numFmtId="0" fontId="3" fillId="2" borderId="2" xfId="3" applyFont="1" applyFill="1" applyBorder="1" applyAlignment="1">
      <alignment horizontal="center"/>
    </xf>
    <xf numFmtId="0" fontId="3" fillId="2" borderId="5" xfId="3" applyFont="1" applyFill="1" applyBorder="1" applyAlignment="1">
      <alignment horizontal="center"/>
    </xf>
    <xf numFmtId="0" fontId="3" fillId="2" borderId="6" xfId="3" applyFont="1" applyFill="1" applyBorder="1" applyAlignment="1">
      <alignment horizontal="center"/>
    </xf>
    <xf numFmtId="49" fontId="2" fillId="0" borderId="0" xfId="3" applyNumberFormat="1" applyFont="1" applyAlignment="1">
      <alignment horizontal="right"/>
    </xf>
    <xf numFmtId="0" fontId="2" fillId="0" borderId="0" xfId="3" applyFont="1" applyAlignment="1">
      <alignment horizontal="center"/>
    </xf>
    <xf numFmtId="4" fontId="2" fillId="0" borderId="0" xfId="3" applyNumberFormat="1" applyFont="1"/>
    <xf numFmtId="164" fontId="2" fillId="0" borderId="0" xfId="1" applyFont="1"/>
    <xf numFmtId="10" fontId="2" fillId="0" borderId="0" xfId="3" applyNumberFormat="1" applyFont="1" applyAlignment="1">
      <alignment horizontal="center"/>
    </xf>
    <xf numFmtId="49" fontId="4" fillId="0" borderId="0" xfId="3" applyNumberFormat="1" applyFont="1" applyAlignment="1">
      <alignment horizontal="right"/>
    </xf>
    <xf numFmtId="164" fontId="4" fillId="0" borderId="0" xfId="1" applyFont="1"/>
    <xf numFmtId="10" fontId="4" fillId="0" borderId="0" xfId="3" applyNumberFormat="1" applyFont="1" applyAlignment="1">
      <alignment horizontal="center"/>
    </xf>
    <xf numFmtId="164" fontId="2" fillId="0" borderId="0" xfId="3" applyNumberFormat="1" applyFont="1"/>
    <xf numFmtId="4" fontId="2" fillId="0" borderId="0" xfId="1" applyNumberFormat="1" applyFont="1"/>
    <xf numFmtId="0" fontId="4" fillId="0" borderId="0" xfId="3" applyFont="1" applyAlignment="1">
      <alignment horizontal="right"/>
    </xf>
    <xf numFmtId="165" fontId="2" fillId="0" borderId="0" xfId="3" applyNumberFormat="1" applyFont="1"/>
    <xf numFmtId="164" fontId="2" fillId="0" borderId="0" xfId="1" applyFont="1" applyAlignment="1">
      <alignment horizontal="right"/>
    </xf>
    <xf numFmtId="0" fontId="2" fillId="0" borderId="0" xfId="3" applyFont="1" applyAlignment="1">
      <alignment horizontal="right"/>
    </xf>
    <xf numFmtId="49" fontId="2" fillId="0" borderId="0" xfId="3" applyNumberFormat="1" applyFont="1"/>
    <xf numFmtId="4" fontId="2" fillId="0" borderId="0" xfId="3" applyNumberFormat="1" applyFont="1" applyAlignment="1">
      <alignment horizontal="center"/>
    </xf>
    <xf numFmtId="0" fontId="2" fillId="0" borderId="0" xfId="3" applyFont="1" applyAlignment="1">
      <alignment horizontal="justify"/>
    </xf>
    <xf numFmtId="10" fontId="2" fillId="0" borderId="1" xfId="2" applyNumberFormat="1" applyFont="1" applyBorder="1" applyAlignment="1">
      <alignment horizontal="left"/>
    </xf>
    <xf numFmtId="10" fontId="2" fillId="0" borderId="1" xfId="3" applyNumberFormat="1" applyFont="1" applyBorder="1"/>
    <xf numFmtId="0" fontId="5" fillId="0" borderId="1" xfId="3" applyFont="1" applyBorder="1" applyAlignment="1">
      <alignment horizontal="left"/>
    </xf>
    <xf numFmtId="0" fontId="2" fillId="0" borderId="1" xfId="3" applyFont="1" applyBorder="1" applyAlignment="1">
      <alignment horizontal="right"/>
    </xf>
    <xf numFmtId="0" fontId="4" fillId="0" borderId="0" xfId="3" applyFont="1" applyAlignment="1">
      <alignment horizontal="justify"/>
    </xf>
    <xf numFmtId="0" fontId="2" fillId="3" borderId="0" xfId="3" applyFont="1" applyFill="1" applyAlignment="1">
      <alignment horizontal="justify"/>
    </xf>
    <xf numFmtId="0" fontId="3" fillId="2" borderId="2" xfId="3" applyFont="1" applyFill="1" applyBorder="1" applyAlignment="1">
      <alignment horizontal="center" vertical="center"/>
    </xf>
    <xf numFmtId="0" fontId="3" fillId="2" borderId="6" xfId="3" applyFont="1" applyFill="1" applyBorder="1" applyAlignment="1">
      <alignment horizontal="center" vertical="center"/>
    </xf>
    <xf numFmtId="4" fontId="3" fillId="2" borderId="2" xfId="3" applyNumberFormat="1" applyFont="1" applyFill="1" applyBorder="1" applyAlignment="1">
      <alignment horizontal="center" vertical="center"/>
    </xf>
    <xf numFmtId="4" fontId="3" fillId="2" borderId="6" xfId="3" applyNumberFormat="1" applyFont="1" applyFill="1" applyBorder="1" applyAlignment="1">
      <alignment horizontal="center" vertical="center"/>
    </xf>
    <xf numFmtId="10" fontId="3" fillId="2" borderId="2" xfId="3" applyNumberFormat="1" applyFont="1" applyFill="1" applyBorder="1" applyAlignment="1">
      <alignment horizontal="center" vertical="center"/>
    </xf>
    <xf numFmtId="10" fontId="3" fillId="2" borderId="6" xfId="3" applyNumberFormat="1" applyFont="1" applyFill="1" applyBorder="1" applyAlignment="1">
      <alignment horizontal="center" vertical="center"/>
    </xf>
  </cellXfs>
  <cellStyles count="4">
    <cellStyle name="0,0_x000d__x000a_NA_x000d__x000a_" xfId="3" xr:uid="{0D5C6226-6DEA-4A49-B6BE-D2DA91DBCD5F}"/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8941B-E138-4754-A8BE-173539B45456}">
  <sheetPr codeName="Plan13"/>
  <dimension ref="A1:V2005"/>
  <sheetViews>
    <sheetView showZeros="0" tabSelected="1" view="pageBreakPreview" zoomScale="145" zoomScaleNormal="145" zoomScaleSheetLayoutView="145" workbookViewId="0">
      <pane ySplit="7" topLeftCell="A8" activePane="bottomLeft" state="frozen"/>
      <selection pane="bottomLeft" activeCell="B4" sqref="B4"/>
    </sheetView>
  </sheetViews>
  <sheetFormatPr defaultColWidth="11.42578125" defaultRowHeight="9" x14ac:dyDescent="0.15"/>
  <cols>
    <col min="1" max="1" width="4" style="26" customWidth="1"/>
    <col min="2" max="2" width="35.85546875" style="29" customWidth="1"/>
    <col min="3" max="3" width="4.140625" style="14" customWidth="1"/>
    <col min="4" max="4" width="10.42578125" style="15" customWidth="1"/>
    <col min="5" max="5" width="13.42578125" style="6" customWidth="1"/>
    <col min="6" max="6" width="12.85546875" style="6" customWidth="1"/>
    <col min="7" max="7" width="9.7109375" style="6" customWidth="1"/>
    <col min="8" max="8" width="13.42578125" style="6" customWidth="1"/>
    <col min="9" max="9" width="7.140625" style="17" customWidth="1"/>
    <col min="10" max="10" width="11.7109375" style="6" customWidth="1"/>
    <col min="11" max="11" width="13.42578125" style="6" bestFit="1" customWidth="1"/>
    <col min="12" max="19" width="11.42578125" style="6" customWidth="1"/>
    <col min="20" max="20" width="13.42578125" style="6" bestFit="1" customWidth="1"/>
    <col min="21" max="256" width="11.42578125" style="6"/>
    <col min="257" max="257" width="4" style="6" customWidth="1"/>
    <col min="258" max="258" width="35.85546875" style="6" customWidth="1"/>
    <col min="259" max="259" width="4.140625" style="6" customWidth="1"/>
    <col min="260" max="260" width="10.42578125" style="6" customWidth="1"/>
    <col min="261" max="261" width="13.42578125" style="6" customWidth="1"/>
    <col min="262" max="262" width="12.85546875" style="6" customWidth="1"/>
    <col min="263" max="263" width="9.7109375" style="6" customWidth="1"/>
    <col min="264" max="264" width="13.42578125" style="6" customWidth="1"/>
    <col min="265" max="265" width="7.140625" style="6" customWidth="1"/>
    <col min="266" max="266" width="11.7109375" style="6" customWidth="1"/>
    <col min="267" max="267" width="13.42578125" style="6" bestFit="1" customWidth="1"/>
    <col min="268" max="275" width="11.42578125" style="6"/>
    <col min="276" max="276" width="13.42578125" style="6" bestFit="1" customWidth="1"/>
    <col min="277" max="512" width="11.42578125" style="6"/>
    <col min="513" max="513" width="4" style="6" customWidth="1"/>
    <col min="514" max="514" width="35.85546875" style="6" customWidth="1"/>
    <col min="515" max="515" width="4.140625" style="6" customWidth="1"/>
    <col min="516" max="516" width="10.42578125" style="6" customWidth="1"/>
    <col min="517" max="517" width="13.42578125" style="6" customWidth="1"/>
    <col min="518" max="518" width="12.85546875" style="6" customWidth="1"/>
    <col min="519" max="519" width="9.7109375" style="6" customWidth="1"/>
    <col min="520" max="520" width="13.42578125" style="6" customWidth="1"/>
    <col min="521" max="521" width="7.140625" style="6" customWidth="1"/>
    <col min="522" max="522" width="11.7109375" style="6" customWidth="1"/>
    <col min="523" max="523" width="13.42578125" style="6" bestFit="1" customWidth="1"/>
    <col min="524" max="531" width="11.42578125" style="6"/>
    <col min="532" max="532" width="13.42578125" style="6" bestFit="1" customWidth="1"/>
    <col min="533" max="768" width="11.42578125" style="6"/>
    <col min="769" max="769" width="4" style="6" customWidth="1"/>
    <col min="770" max="770" width="35.85546875" style="6" customWidth="1"/>
    <col min="771" max="771" width="4.140625" style="6" customWidth="1"/>
    <col min="772" max="772" width="10.42578125" style="6" customWidth="1"/>
    <col min="773" max="773" width="13.42578125" style="6" customWidth="1"/>
    <col min="774" max="774" width="12.85546875" style="6" customWidth="1"/>
    <col min="775" max="775" width="9.7109375" style="6" customWidth="1"/>
    <col min="776" max="776" width="13.42578125" style="6" customWidth="1"/>
    <col min="777" max="777" width="7.140625" style="6" customWidth="1"/>
    <col min="778" max="778" width="11.7109375" style="6" customWidth="1"/>
    <col min="779" max="779" width="13.42578125" style="6" bestFit="1" customWidth="1"/>
    <col min="780" max="787" width="11.42578125" style="6"/>
    <col min="788" max="788" width="13.42578125" style="6" bestFit="1" customWidth="1"/>
    <col min="789" max="1024" width="11.42578125" style="6"/>
    <col min="1025" max="1025" width="4" style="6" customWidth="1"/>
    <col min="1026" max="1026" width="35.85546875" style="6" customWidth="1"/>
    <col min="1027" max="1027" width="4.140625" style="6" customWidth="1"/>
    <col min="1028" max="1028" width="10.42578125" style="6" customWidth="1"/>
    <col min="1029" max="1029" width="13.42578125" style="6" customWidth="1"/>
    <col min="1030" max="1030" width="12.85546875" style="6" customWidth="1"/>
    <col min="1031" max="1031" width="9.7109375" style="6" customWidth="1"/>
    <col min="1032" max="1032" width="13.42578125" style="6" customWidth="1"/>
    <col min="1033" max="1033" width="7.140625" style="6" customWidth="1"/>
    <col min="1034" max="1034" width="11.7109375" style="6" customWidth="1"/>
    <col min="1035" max="1035" width="13.42578125" style="6" bestFit="1" customWidth="1"/>
    <col min="1036" max="1043" width="11.42578125" style="6"/>
    <col min="1044" max="1044" width="13.42578125" style="6" bestFit="1" customWidth="1"/>
    <col min="1045" max="1280" width="11.42578125" style="6"/>
    <col min="1281" max="1281" width="4" style="6" customWidth="1"/>
    <col min="1282" max="1282" width="35.85546875" style="6" customWidth="1"/>
    <col min="1283" max="1283" width="4.140625" style="6" customWidth="1"/>
    <col min="1284" max="1284" width="10.42578125" style="6" customWidth="1"/>
    <col min="1285" max="1285" width="13.42578125" style="6" customWidth="1"/>
    <col min="1286" max="1286" width="12.85546875" style="6" customWidth="1"/>
    <col min="1287" max="1287" width="9.7109375" style="6" customWidth="1"/>
    <col min="1288" max="1288" width="13.42578125" style="6" customWidth="1"/>
    <col min="1289" max="1289" width="7.140625" style="6" customWidth="1"/>
    <col min="1290" max="1290" width="11.7109375" style="6" customWidth="1"/>
    <col min="1291" max="1291" width="13.42578125" style="6" bestFit="1" customWidth="1"/>
    <col min="1292" max="1299" width="11.42578125" style="6"/>
    <col min="1300" max="1300" width="13.42578125" style="6" bestFit="1" customWidth="1"/>
    <col min="1301" max="1536" width="11.42578125" style="6"/>
    <col min="1537" max="1537" width="4" style="6" customWidth="1"/>
    <col min="1538" max="1538" width="35.85546875" style="6" customWidth="1"/>
    <col min="1539" max="1539" width="4.140625" style="6" customWidth="1"/>
    <col min="1540" max="1540" width="10.42578125" style="6" customWidth="1"/>
    <col min="1541" max="1541" width="13.42578125" style="6" customWidth="1"/>
    <col min="1542" max="1542" width="12.85546875" style="6" customWidth="1"/>
    <col min="1543" max="1543" width="9.7109375" style="6" customWidth="1"/>
    <col min="1544" max="1544" width="13.42578125" style="6" customWidth="1"/>
    <col min="1545" max="1545" width="7.140625" style="6" customWidth="1"/>
    <col min="1546" max="1546" width="11.7109375" style="6" customWidth="1"/>
    <col min="1547" max="1547" width="13.42578125" style="6" bestFit="1" customWidth="1"/>
    <col min="1548" max="1555" width="11.42578125" style="6"/>
    <col min="1556" max="1556" width="13.42578125" style="6" bestFit="1" customWidth="1"/>
    <col min="1557" max="1792" width="11.42578125" style="6"/>
    <col min="1793" max="1793" width="4" style="6" customWidth="1"/>
    <col min="1794" max="1794" width="35.85546875" style="6" customWidth="1"/>
    <col min="1795" max="1795" width="4.140625" style="6" customWidth="1"/>
    <col min="1796" max="1796" width="10.42578125" style="6" customWidth="1"/>
    <col min="1797" max="1797" width="13.42578125" style="6" customWidth="1"/>
    <col min="1798" max="1798" width="12.85546875" style="6" customWidth="1"/>
    <col min="1799" max="1799" width="9.7109375" style="6" customWidth="1"/>
    <col min="1800" max="1800" width="13.42578125" style="6" customWidth="1"/>
    <col min="1801" max="1801" width="7.140625" style="6" customWidth="1"/>
    <col min="1802" max="1802" width="11.7109375" style="6" customWidth="1"/>
    <col min="1803" max="1803" width="13.42578125" style="6" bestFit="1" customWidth="1"/>
    <col min="1804" max="1811" width="11.42578125" style="6"/>
    <col min="1812" max="1812" width="13.42578125" style="6" bestFit="1" customWidth="1"/>
    <col min="1813" max="2048" width="11.42578125" style="6"/>
    <col min="2049" max="2049" width="4" style="6" customWidth="1"/>
    <col min="2050" max="2050" width="35.85546875" style="6" customWidth="1"/>
    <col min="2051" max="2051" width="4.140625" style="6" customWidth="1"/>
    <col min="2052" max="2052" width="10.42578125" style="6" customWidth="1"/>
    <col min="2053" max="2053" width="13.42578125" style="6" customWidth="1"/>
    <col min="2054" max="2054" width="12.85546875" style="6" customWidth="1"/>
    <col min="2055" max="2055" width="9.7109375" style="6" customWidth="1"/>
    <col min="2056" max="2056" width="13.42578125" style="6" customWidth="1"/>
    <col min="2057" max="2057" width="7.140625" style="6" customWidth="1"/>
    <col min="2058" max="2058" width="11.7109375" style="6" customWidth="1"/>
    <col min="2059" max="2059" width="13.42578125" style="6" bestFit="1" customWidth="1"/>
    <col min="2060" max="2067" width="11.42578125" style="6"/>
    <col min="2068" max="2068" width="13.42578125" style="6" bestFit="1" customWidth="1"/>
    <col min="2069" max="2304" width="11.42578125" style="6"/>
    <col min="2305" max="2305" width="4" style="6" customWidth="1"/>
    <col min="2306" max="2306" width="35.85546875" style="6" customWidth="1"/>
    <col min="2307" max="2307" width="4.140625" style="6" customWidth="1"/>
    <col min="2308" max="2308" width="10.42578125" style="6" customWidth="1"/>
    <col min="2309" max="2309" width="13.42578125" style="6" customWidth="1"/>
    <col min="2310" max="2310" width="12.85546875" style="6" customWidth="1"/>
    <col min="2311" max="2311" width="9.7109375" style="6" customWidth="1"/>
    <col min="2312" max="2312" width="13.42578125" style="6" customWidth="1"/>
    <col min="2313" max="2313" width="7.140625" style="6" customWidth="1"/>
    <col min="2314" max="2314" width="11.7109375" style="6" customWidth="1"/>
    <col min="2315" max="2315" width="13.42578125" style="6" bestFit="1" customWidth="1"/>
    <col min="2316" max="2323" width="11.42578125" style="6"/>
    <col min="2324" max="2324" width="13.42578125" style="6" bestFit="1" customWidth="1"/>
    <col min="2325" max="2560" width="11.42578125" style="6"/>
    <col min="2561" max="2561" width="4" style="6" customWidth="1"/>
    <col min="2562" max="2562" width="35.85546875" style="6" customWidth="1"/>
    <col min="2563" max="2563" width="4.140625" style="6" customWidth="1"/>
    <col min="2564" max="2564" width="10.42578125" style="6" customWidth="1"/>
    <col min="2565" max="2565" width="13.42578125" style="6" customWidth="1"/>
    <col min="2566" max="2566" width="12.85546875" style="6" customWidth="1"/>
    <col min="2567" max="2567" width="9.7109375" style="6" customWidth="1"/>
    <col min="2568" max="2568" width="13.42578125" style="6" customWidth="1"/>
    <col min="2569" max="2569" width="7.140625" style="6" customWidth="1"/>
    <col min="2570" max="2570" width="11.7109375" style="6" customWidth="1"/>
    <col min="2571" max="2571" width="13.42578125" style="6" bestFit="1" customWidth="1"/>
    <col min="2572" max="2579" width="11.42578125" style="6"/>
    <col min="2580" max="2580" width="13.42578125" style="6" bestFit="1" customWidth="1"/>
    <col min="2581" max="2816" width="11.42578125" style="6"/>
    <col min="2817" max="2817" width="4" style="6" customWidth="1"/>
    <col min="2818" max="2818" width="35.85546875" style="6" customWidth="1"/>
    <col min="2819" max="2819" width="4.140625" style="6" customWidth="1"/>
    <col min="2820" max="2820" width="10.42578125" style="6" customWidth="1"/>
    <col min="2821" max="2821" width="13.42578125" style="6" customWidth="1"/>
    <col min="2822" max="2822" width="12.85546875" style="6" customWidth="1"/>
    <col min="2823" max="2823" width="9.7109375" style="6" customWidth="1"/>
    <col min="2824" max="2824" width="13.42578125" style="6" customWidth="1"/>
    <col min="2825" max="2825" width="7.140625" style="6" customWidth="1"/>
    <col min="2826" max="2826" width="11.7109375" style="6" customWidth="1"/>
    <col min="2827" max="2827" width="13.42578125" style="6" bestFit="1" customWidth="1"/>
    <col min="2828" max="2835" width="11.42578125" style="6"/>
    <col min="2836" max="2836" width="13.42578125" style="6" bestFit="1" customWidth="1"/>
    <col min="2837" max="3072" width="11.42578125" style="6"/>
    <col min="3073" max="3073" width="4" style="6" customWidth="1"/>
    <col min="3074" max="3074" width="35.85546875" style="6" customWidth="1"/>
    <col min="3075" max="3075" width="4.140625" style="6" customWidth="1"/>
    <col min="3076" max="3076" width="10.42578125" style="6" customWidth="1"/>
    <col min="3077" max="3077" width="13.42578125" style="6" customWidth="1"/>
    <col min="3078" max="3078" width="12.85546875" style="6" customWidth="1"/>
    <col min="3079" max="3079" width="9.7109375" style="6" customWidth="1"/>
    <col min="3080" max="3080" width="13.42578125" style="6" customWidth="1"/>
    <col min="3081" max="3081" width="7.140625" style="6" customWidth="1"/>
    <col min="3082" max="3082" width="11.7109375" style="6" customWidth="1"/>
    <col min="3083" max="3083" width="13.42578125" style="6" bestFit="1" customWidth="1"/>
    <col min="3084" max="3091" width="11.42578125" style="6"/>
    <col min="3092" max="3092" width="13.42578125" style="6" bestFit="1" customWidth="1"/>
    <col min="3093" max="3328" width="11.42578125" style="6"/>
    <col min="3329" max="3329" width="4" style="6" customWidth="1"/>
    <col min="3330" max="3330" width="35.85546875" style="6" customWidth="1"/>
    <col min="3331" max="3331" width="4.140625" style="6" customWidth="1"/>
    <col min="3332" max="3332" width="10.42578125" style="6" customWidth="1"/>
    <col min="3333" max="3333" width="13.42578125" style="6" customWidth="1"/>
    <col min="3334" max="3334" width="12.85546875" style="6" customWidth="1"/>
    <col min="3335" max="3335" width="9.7109375" style="6" customWidth="1"/>
    <col min="3336" max="3336" width="13.42578125" style="6" customWidth="1"/>
    <col min="3337" max="3337" width="7.140625" style="6" customWidth="1"/>
    <col min="3338" max="3338" width="11.7109375" style="6" customWidth="1"/>
    <col min="3339" max="3339" width="13.42578125" style="6" bestFit="1" customWidth="1"/>
    <col min="3340" max="3347" width="11.42578125" style="6"/>
    <col min="3348" max="3348" width="13.42578125" style="6" bestFit="1" customWidth="1"/>
    <col min="3349" max="3584" width="11.42578125" style="6"/>
    <col min="3585" max="3585" width="4" style="6" customWidth="1"/>
    <col min="3586" max="3586" width="35.85546875" style="6" customWidth="1"/>
    <col min="3587" max="3587" width="4.140625" style="6" customWidth="1"/>
    <col min="3588" max="3588" width="10.42578125" style="6" customWidth="1"/>
    <col min="3589" max="3589" width="13.42578125" style="6" customWidth="1"/>
    <col min="3590" max="3590" width="12.85546875" style="6" customWidth="1"/>
    <col min="3591" max="3591" width="9.7109375" style="6" customWidth="1"/>
    <col min="3592" max="3592" width="13.42578125" style="6" customWidth="1"/>
    <col min="3593" max="3593" width="7.140625" style="6" customWidth="1"/>
    <col min="3594" max="3594" width="11.7109375" style="6" customWidth="1"/>
    <col min="3595" max="3595" width="13.42578125" style="6" bestFit="1" customWidth="1"/>
    <col min="3596" max="3603" width="11.42578125" style="6"/>
    <col min="3604" max="3604" width="13.42578125" style="6" bestFit="1" customWidth="1"/>
    <col min="3605" max="3840" width="11.42578125" style="6"/>
    <col min="3841" max="3841" width="4" style="6" customWidth="1"/>
    <col min="3842" max="3842" width="35.85546875" style="6" customWidth="1"/>
    <col min="3843" max="3843" width="4.140625" style="6" customWidth="1"/>
    <col min="3844" max="3844" width="10.42578125" style="6" customWidth="1"/>
    <col min="3845" max="3845" width="13.42578125" style="6" customWidth="1"/>
    <col min="3846" max="3846" width="12.85546875" style="6" customWidth="1"/>
    <col min="3847" max="3847" width="9.7109375" style="6" customWidth="1"/>
    <col min="3848" max="3848" width="13.42578125" style="6" customWidth="1"/>
    <col min="3849" max="3849" width="7.140625" style="6" customWidth="1"/>
    <col min="3850" max="3850" width="11.7109375" style="6" customWidth="1"/>
    <col min="3851" max="3851" width="13.42578125" style="6" bestFit="1" customWidth="1"/>
    <col min="3852" max="3859" width="11.42578125" style="6"/>
    <col min="3860" max="3860" width="13.42578125" style="6" bestFit="1" customWidth="1"/>
    <col min="3861" max="4096" width="11.42578125" style="6"/>
    <col min="4097" max="4097" width="4" style="6" customWidth="1"/>
    <col min="4098" max="4098" width="35.85546875" style="6" customWidth="1"/>
    <col min="4099" max="4099" width="4.140625" style="6" customWidth="1"/>
    <col min="4100" max="4100" width="10.42578125" style="6" customWidth="1"/>
    <col min="4101" max="4101" width="13.42578125" style="6" customWidth="1"/>
    <col min="4102" max="4102" width="12.85546875" style="6" customWidth="1"/>
    <col min="4103" max="4103" width="9.7109375" style="6" customWidth="1"/>
    <col min="4104" max="4104" width="13.42578125" style="6" customWidth="1"/>
    <col min="4105" max="4105" width="7.140625" style="6" customWidth="1"/>
    <col min="4106" max="4106" width="11.7109375" style="6" customWidth="1"/>
    <col min="4107" max="4107" width="13.42578125" style="6" bestFit="1" customWidth="1"/>
    <col min="4108" max="4115" width="11.42578125" style="6"/>
    <col min="4116" max="4116" width="13.42578125" style="6" bestFit="1" customWidth="1"/>
    <col min="4117" max="4352" width="11.42578125" style="6"/>
    <col min="4353" max="4353" width="4" style="6" customWidth="1"/>
    <col min="4354" max="4354" width="35.85546875" style="6" customWidth="1"/>
    <col min="4355" max="4355" width="4.140625" style="6" customWidth="1"/>
    <col min="4356" max="4356" width="10.42578125" style="6" customWidth="1"/>
    <col min="4357" max="4357" width="13.42578125" style="6" customWidth="1"/>
    <col min="4358" max="4358" width="12.85546875" style="6" customWidth="1"/>
    <col min="4359" max="4359" width="9.7109375" style="6" customWidth="1"/>
    <col min="4360" max="4360" width="13.42578125" style="6" customWidth="1"/>
    <col min="4361" max="4361" width="7.140625" style="6" customWidth="1"/>
    <col min="4362" max="4362" width="11.7109375" style="6" customWidth="1"/>
    <col min="4363" max="4363" width="13.42578125" style="6" bestFit="1" customWidth="1"/>
    <col min="4364" max="4371" width="11.42578125" style="6"/>
    <col min="4372" max="4372" width="13.42578125" style="6" bestFit="1" customWidth="1"/>
    <col min="4373" max="4608" width="11.42578125" style="6"/>
    <col min="4609" max="4609" width="4" style="6" customWidth="1"/>
    <col min="4610" max="4610" width="35.85546875" style="6" customWidth="1"/>
    <col min="4611" max="4611" width="4.140625" style="6" customWidth="1"/>
    <col min="4612" max="4612" width="10.42578125" style="6" customWidth="1"/>
    <col min="4613" max="4613" width="13.42578125" style="6" customWidth="1"/>
    <col min="4614" max="4614" width="12.85546875" style="6" customWidth="1"/>
    <col min="4615" max="4615" width="9.7109375" style="6" customWidth="1"/>
    <col min="4616" max="4616" width="13.42578125" style="6" customWidth="1"/>
    <col min="4617" max="4617" width="7.140625" style="6" customWidth="1"/>
    <col min="4618" max="4618" width="11.7109375" style="6" customWidth="1"/>
    <col min="4619" max="4619" width="13.42578125" style="6" bestFit="1" customWidth="1"/>
    <col min="4620" max="4627" width="11.42578125" style="6"/>
    <col min="4628" max="4628" width="13.42578125" style="6" bestFit="1" customWidth="1"/>
    <col min="4629" max="4864" width="11.42578125" style="6"/>
    <col min="4865" max="4865" width="4" style="6" customWidth="1"/>
    <col min="4866" max="4866" width="35.85546875" style="6" customWidth="1"/>
    <col min="4867" max="4867" width="4.140625" style="6" customWidth="1"/>
    <col min="4868" max="4868" width="10.42578125" style="6" customWidth="1"/>
    <col min="4869" max="4869" width="13.42578125" style="6" customWidth="1"/>
    <col min="4870" max="4870" width="12.85546875" style="6" customWidth="1"/>
    <col min="4871" max="4871" width="9.7109375" style="6" customWidth="1"/>
    <col min="4872" max="4872" width="13.42578125" style="6" customWidth="1"/>
    <col min="4873" max="4873" width="7.140625" style="6" customWidth="1"/>
    <col min="4874" max="4874" width="11.7109375" style="6" customWidth="1"/>
    <col min="4875" max="4875" width="13.42578125" style="6" bestFit="1" customWidth="1"/>
    <col min="4876" max="4883" width="11.42578125" style="6"/>
    <col min="4884" max="4884" width="13.42578125" style="6" bestFit="1" customWidth="1"/>
    <col min="4885" max="5120" width="11.42578125" style="6"/>
    <col min="5121" max="5121" width="4" style="6" customWidth="1"/>
    <col min="5122" max="5122" width="35.85546875" style="6" customWidth="1"/>
    <col min="5123" max="5123" width="4.140625" style="6" customWidth="1"/>
    <col min="5124" max="5124" width="10.42578125" style="6" customWidth="1"/>
    <col min="5125" max="5125" width="13.42578125" style="6" customWidth="1"/>
    <col min="5126" max="5126" width="12.85546875" style="6" customWidth="1"/>
    <col min="5127" max="5127" width="9.7109375" style="6" customWidth="1"/>
    <col min="5128" max="5128" width="13.42578125" style="6" customWidth="1"/>
    <col min="5129" max="5129" width="7.140625" style="6" customWidth="1"/>
    <col min="5130" max="5130" width="11.7109375" style="6" customWidth="1"/>
    <col min="5131" max="5131" width="13.42578125" style="6" bestFit="1" customWidth="1"/>
    <col min="5132" max="5139" width="11.42578125" style="6"/>
    <col min="5140" max="5140" width="13.42578125" style="6" bestFit="1" customWidth="1"/>
    <col min="5141" max="5376" width="11.42578125" style="6"/>
    <col min="5377" max="5377" width="4" style="6" customWidth="1"/>
    <col min="5378" max="5378" width="35.85546875" style="6" customWidth="1"/>
    <col min="5379" max="5379" width="4.140625" style="6" customWidth="1"/>
    <col min="5380" max="5380" width="10.42578125" style="6" customWidth="1"/>
    <col min="5381" max="5381" width="13.42578125" style="6" customWidth="1"/>
    <col min="5382" max="5382" width="12.85546875" style="6" customWidth="1"/>
    <col min="5383" max="5383" width="9.7109375" style="6" customWidth="1"/>
    <col min="5384" max="5384" width="13.42578125" style="6" customWidth="1"/>
    <col min="5385" max="5385" width="7.140625" style="6" customWidth="1"/>
    <col min="5386" max="5386" width="11.7109375" style="6" customWidth="1"/>
    <col min="5387" max="5387" width="13.42578125" style="6" bestFit="1" customWidth="1"/>
    <col min="5388" max="5395" width="11.42578125" style="6"/>
    <col min="5396" max="5396" width="13.42578125" style="6" bestFit="1" customWidth="1"/>
    <col min="5397" max="5632" width="11.42578125" style="6"/>
    <col min="5633" max="5633" width="4" style="6" customWidth="1"/>
    <col min="5634" max="5634" width="35.85546875" style="6" customWidth="1"/>
    <col min="5635" max="5635" width="4.140625" style="6" customWidth="1"/>
    <col min="5636" max="5636" width="10.42578125" style="6" customWidth="1"/>
    <col min="5637" max="5637" width="13.42578125" style="6" customWidth="1"/>
    <col min="5638" max="5638" width="12.85546875" style="6" customWidth="1"/>
    <col min="5639" max="5639" width="9.7109375" style="6" customWidth="1"/>
    <col min="5640" max="5640" width="13.42578125" style="6" customWidth="1"/>
    <col min="5641" max="5641" width="7.140625" style="6" customWidth="1"/>
    <col min="5642" max="5642" width="11.7109375" style="6" customWidth="1"/>
    <col min="5643" max="5643" width="13.42578125" style="6" bestFit="1" customWidth="1"/>
    <col min="5644" max="5651" width="11.42578125" style="6"/>
    <col min="5652" max="5652" width="13.42578125" style="6" bestFit="1" customWidth="1"/>
    <col min="5653" max="5888" width="11.42578125" style="6"/>
    <col min="5889" max="5889" width="4" style="6" customWidth="1"/>
    <col min="5890" max="5890" width="35.85546875" style="6" customWidth="1"/>
    <col min="5891" max="5891" width="4.140625" style="6" customWidth="1"/>
    <col min="5892" max="5892" width="10.42578125" style="6" customWidth="1"/>
    <col min="5893" max="5893" width="13.42578125" style="6" customWidth="1"/>
    <col min="5894" max="5894" width="12.85546875" style="6" customWidth="1"/>
    <col min="5895" max="5895" width="9.7109375" style="6" customWidth="1"/>
    <col min="5896" max="5896" width="13.42578125" style="6" customWidth="1"/>
    <col min="5897" max="5897" width="7.140625" style="6" customWidth="1"/>
    <col min="5898" max="5898" width="11.7109375" style="6" customWidth="1"/>
    <col min="5899" max="5899" width="13.42578125" style="6" bestFit="1" customWidth="1"/>
    <col min="5900" max="5907" width="11.42578125" style="6"/>
    <col min="5908" max="5908" width="13.42578125" style="6" bestFit="1" customWidth="1"/>
    <col min="5909" max="6144" width="11.42578125" style="6"/>
    <col min="6145" max="6145" width="4" style="6" customWidth="1"/>
    <col min="6146" max="6146" width="35.85546875" style="6" customWidth="1"/>
    <col min="6147" max="6147" width="4.140625" style="6" customWidth="1"/>
    <col min="6148" max="6148" width="10.42578125" style="6" customWidth="1"/>
    <col min="6149" max="6149" width="13.42578125" style="6" customWidth="1"/>
    <col min="6150" max="6150" width="12.85546875" style="6" customWidth="1"/>
    <col min="6151" max="6151" width="9.7109375" style="6" customWidth="1"/>
    <col min="6152" max="6152" width="13.42578125" style="6" customWidth="1"/>
    <col min="6153" max="6153" width="7.140625" style="6" customWidth="1"/>
    <col min="6154" max="6154" width="11.7109375" style="6" customWidth="1"/>
    <col min="6155" max="6155" width="13.42578125" style="6" bestFit="1" customWidth="1"/>
    <col min="6156" max="6163" width="11.42578125" style="6"/>
    <col min="6164" max="6164" width="13.42578125" style="6" bestFit="1" customWidth="1"/>
    <col min="6165" max="6400" width="11.42578125" style="6"/>
    <col min="6401" max="6401" width="4" style="6" customWidth="1"/>
    <col min="6402" max="6402" width="35.85546875" style="6" customWidth="1"/>
    <col min="6403" max="6403" width="4.140625" style="6" customWidth="1"/>
    <col min="6404" max="6404" width="10.42578125" style="6" customWidth="1"/>
    <col min="6405" max="6405" width="13.42578125" style="6" customWidth="1"/>
    <col min="6406" max="6406" width="12.85546875" style="6" customWidth="1"/>
    <col min="6407" max="6407" width="9.7109375" style="6" customWidth="1"/>
    <col min="6408" max="6408" width="13.42578125" style="6" customWidth="1"/>
    <col min="6409" max="6409" width="7.140625" style="6" customWidth="1"/>
    <col min="6410" max="6410" width="11.7109375" style="6" customWidth="1"/>
    <col min="6411" max="6411" width="13.42578125" style="6" bestFit="1" customWidth="1"/>
    <col min="6412" max="6419" width="11.42578125" style="6"/>
    <col min="6420" max="6420" width="13.42578125" style="6" bestFit="1" customWidth="1"/>
    <col min="6421" max="6656" width="11.42578125" style="6"/>
    <col min="6657" max="6657" width="4" style="6" customWidth="1"/>
    <col min="6658" max="6658" width="35.85546875" style="6" customWidth="1"/>
    <col min="6659" max="6659" width="4.140625" style="6" customWidth="1"/>
    <col min="6660" max="6660" width="10.42578125" style="6" customWidth="1"/>
    <col min="6661" max="6661" width="13.42578125" style="6" customWidth="1"/>
    <col min="6662" max="6662" width="12.85546875" style="6" customWidth="1"/>
    <col min="6663" max="6663" width="9.7109375" style="6" customWidth="1"/>
    <col min="6664" max="6664" width="13.42578125" style="6" customWidth="1"/>
    <col min="6665" max="6665" width="7.140625" style="6" customWidth="1"/>
    <col min="6666" max="6666" width="11.7109375" style="6" customWidth="1"/>
    <col min="6667" max="6667" width="13.42578125" style="6" bestFit="1" customWidth="1"/>
    <col min="6668" max="6675" width="11.42578125" style="6"/>
    <col min="6676" max="6676" width="13.42578125" style="6" bestFit="1" customWidth="1"/>
    <col min="6677" max="6912" width="11.42578125" style="6"/>
    <col min="6913" max="6913" width="4" style="6" customWidth="1"/>
    <col min="6914" max="6914" width="35.85546875" style="6" customWidth="1"/>
    <col min="6915" max="6915" width="4.140625" style="6" customWidth="1"/>
    <col min="6916" max="6916" width="10.42578125" style="6" customWidth="1"/>
    <col min="6917" max="6917" width="13.42578125" style="6" customWidth="1"/>
    <col min="6918" max="6918" width="12.85546875" style="6" customWidth="1"/>
    <col min="6919" max="6919" width="9.7109375" style="6" customWidth="1"/>
    <col min="6920" max="6920" width="13.42578125" style="6" customWidth="1"/>
    <col min="6921" max="6921" width="7.140625" style="6" customWidth="1"/>
    <col min="6922" max="6922" width="11.7109375" style="6" customWidth="1"/>
    <col min="6923" max="6923" width="13.42578125" style="6" bestFit="1" customWidth="1"/>
    <col min="6924" max="6931" width="11.42578125" style="6"/>
    <col min="6932" max="6932" width="13.42578125" style="6" bestFit="1" customWidth="1"/>
    <col min="6933" max="7168" width="11.42578125" style="6"/>
    <col min="7169" max="7169" width="4" style="6" customWidth="1"/>
    <col min="7170" max="7170" width="35.85546875" style="6" customWidth="1"/>
    <col min="7171" max="7171" width="4.140625" style="6" customWidth="1"/>
    <col min="7172" max="7172" width="10.42578125" style="6" customWidth="1"/>
    <col min="7173" max="7173" width="13.42578125" style="6" customWidth="1"/>
    <col min="7174" max="7174" width="12.85546875" style="6" customWidth="1"/>
    <col min="7175" max="7175" width="9.7109375" style="6" customWidth="1"/>
    <col min="7176" max="7176" width="13.42578125" style="6" customWidth="1"/>
    <col min="7177" max="7177" width="7.140625" style="6" customWidth="1"/>
    <col min="7178" max="7178" width="11.7109375" style="6" customWidth="1"/>
    <col min="7179" max="7179" width="13.42578125" style="6" bestFit="1" customWidth="1"/>
    <col min="7180" max="7187" width="11.42578125" style="6"/>
    <col min="7188" max="7188" width="13.42578125" style="6" bestFit="1" customWidth="1"/>
    <col min="7189" max="7424" width="11.42578125" style="6"/>
    <col min="7425" max="7425" width="4" style="6" customWidth="1"/>
    <col min="7426" max="7426" width="35.85546875" style="6" customWidth="1"/>
    <col min="7427" max="7427" width="4.140625" style="6" customWidth="1"/>
    <col min="7428" max="7428" width="10.42578125" style="6" customWidth="1"/>
    <col min="7429" max="7429" width="13.42578125" style="6" customWidth="1"/>
    <col min="7430" max="7430" width="12.85546875" style="6" customWidth="1"/>
    <col min="7431" max="7431" width="9.7109375" style="6" customWidth="1"/>
    <col min="7432" max="7432" width="13.42578125" style="6" customWidth="1"/>
    <col min="7433" max="7433" width="7.140625" style="6" customWidth="1"/>
    <col min="7434" max="7434" width="11.7109375" style="6" customWidth="1"/>
    <col min="7435" max="7435" width="13.42578125" style="6" bestFit="1" customWidth="1"/>
    <col min="7436" max="7443" width="11.42578125" style="6"/>
    <col min="7444" max="7444" width="13.42578125" style="6" bestFit="1" customWidth="1"/>
    <col min="7445" max="7680" width="11.42578125" style="6"/>
    <col min="7681" max="7681" width="4" style="6" customWidth="1"/>
    <col min="7682" max="7682" width="35.85546875" style="6" customWidth="1"/>
    <col min="7683" max="7683" width="4.140625" style="6" customWidth="1"/>
    <col min="7684" max="7684" width="10.42578125" style="6" customWidth="1"/>
    <col min="7685" max="7685" width="13.42578125" style="6" customWidth="1"/>
    <col min="7686" max="7686" width="12.85546875" style="6" customWidth="1"/>
    <col min="7687" max="7687" width="9.7109375" style="6" customWidth="1"/>
    <col min="7688" max="7688" width="13.42578125" style="6" customWidth="1"/>
    <col min="7689" max="7689" width="7.140625" style="6" customWidth="1"/>
    <col min="7690" max="7690" width="11.7109375" style="6" customWidth="1"/>
    <col min="7691" max="7691" width="13.42578125" style="6" bestFit="1" customWidth="1"/>
    <col min="7692" max="7699" width="11.42578125" style="6"/>
    <col min="7700" max="7700" width="13.42578125" style="6" bestFit="1" customWidth="1"/>
    <col min="7701" max="7936" width="11.42578125" style="6"/>
    <col min="7937" max="7937" width="4" style="6" customWidth="1"/>
    <col min="7938" max="7938" width="35.85546875" style="6" customWidth="1"/>
    <col min="7939" max="7939" width="4.140625" style="6" customWidth="1"/>
    <col min="7940" max="7940" width="10.42578125" style="6" customWidth="1"/>
    <col min="7941" max="7941" width="13.42578125" style="6" customWidth="1"/>
    <col min="7942" max="7942" width="12.85546875" style="6" customWidth="1"/>
    <col min="7943" max="7943" width="9.7109375" style="6" customWidth="1"/>
    <col min="7944" max="7944" width="13.42578125" style="6" customWidth="1"/>
    <col min="7945" max="7945" width="7.140625" style="6" customWidth="1"/>
    <col min="7946" max="7946" width="11.7109375" style="6" customWidth="1"/>
    <col min="7947" max="7947" width="13.42578125" style="6" bestFit="1" customWidth="1"/>
    <col min="7948" max="7955" width="11.42578125" style="6"/>
    <col min="7956" max="7956" width="13.42578125" style="6" bestFit="1" customWidth="1"/>
    <col min="7957" max="8192" width="11.42578125" style="6"/>
    <col min="8193" max="8193" width="4" style="6" customWidth="1"/>
    <col min="8194" max="8194" width="35.85546875" style="6" customWidth="1"/>
    <col min="8195" max="8195" width="4.140625" style="6" customWidth="1"/>
    <col min="8196" max="8196" width="10.42578125" style="6" customWidth="1"/>
    <col min="8197" max="8197" width="13.42578125" style="6" customWidth="1"/>
    <col min="8198" max="8198" width="12.85546875" style="6" customWidth="1"/>
    <col min="8199" max="8199" width="9.7109375" style="6" customWidth="1"/>
    <col min="8200" max="8200" width="13.42578125" style="6" customWidth="1"/>
    <col min="8201" max="8201" width="7.140625" style="6" customWidth="1"/>
    <col min="8202" max="8202" width="11.7109375" style="6" customWidth="1"/>
    <col min="8203" max="8203" width="13.42578125" style="6" bestFit="1" customWidth="1"/>
    <col min="8204" max="8211" width="11.42578125" style="6"/>
    <col min="8212" max="8212" width="13.42578125" style="6" bestFit="1" customWidth="1"/>
    <col min="8213" max="8448" width="11.42578125" style="6"/>
    <col min="8449" max="8449" width="4" style="6" customWidth="1"/>
    <col min="8450" max="8450" width="35.85546875" style="6" customWidth="1"/>
    <col min="8451" max="8451" width="4.140625" style="6" customWidth="1"/>
    <col min="8452" max="8452" width="10.42578125" style="6" customWidth="1"/>
    <col min="8453" max="8453" width="13.42578125" style="6" customWidth="1"/>
    <col min="8454" max="8454" width="12.85546875" style="6" customWidth="1"/>
    <col min="8455" max="8455" width="9.7109375" style="6" customWidth="1"/>
    <col min="8456" max="8456" width="13.42578125" style="6" customWidth="1"/>
    <col min="8457" max="8457" width="7.140625" style="6" customWidth="1"/>
    <col min="8458" max="8458" width="11.7109375" style="6" customWidth="1"/>
    <col min="8459" max="8459" width="13.42578125" style="6" bestFit="1" customWidth="1"/>
    <col min="8460" max="8467" width="11.42578125" style="6"/>
    <col min="8468" max="8468" width="13.42578125" style="6" bestFit="1" customWidth="1"/>
    <col min="8469" max="8704" width="11.42578125" style="6"/>
    <col min="8705" max="8705" width="4" style="6" customWidth="1"/>
    <col min="8706" max="8706" width="35.85546875" style="6" customWidth="1"/>
    <col min="8707" max="8707" width="4.140625" style="6" customWidth="1"/>
    <col min="8708" max="8708" width="10.42578125" style="6" customWidth="1"/>
    <col min="8709" max="8709" width="13.42578125" style="6" customWidth="1"/>
    <col min="8710" max="8710" width="12.85546875" style="6" customWidth="1"/>
    <col min="8711" max="8711" width="9.7109375" style="6" customWidth="1"/>
    <col min="8712" max="8712" width="13.42578125" style="6" customWidth="1"/>
    <col min="8713" max="8713" width="7.140625" style="6" customWidth="1"/>
    <col min="8714" max="8714" width="11.7109375" style="6" customWidth="1"/>
    <col min="8715" max="8715" width="13.42578125" style="6" bestFit="1" customWidth="1"/>
    <col min="8716" max="8723" width="11.42578125" style="6"/>
    <col min="8724" max="8724" width="13.42578125" style="6" bestFit="1" customWidth="1"/>
    <col min="8725" max="8960" width="11.42578125" style="6"/>
    <col min="8961" max="8961" width="4" style="6" customWidth="1"/>
    <col min="8962" max="8962" width="35.85546875" style="6" customWidth="1"/>
    <col min="8963" max="8963" width="4.140625" style="6" customWidth="1"/>
    <col min="8964" max="8964" width="10.42578125" style="6" customWidth="1"/>
    <col min="8965" max="8965" width="13.42578125" style="6" customWidth="1"/>
    <col min="8966" max="8966" width="12.85546875" style="6" customWidth="1"/>
    <col min="8967" max="8967" width="9.7109375" style="6" customWidth="1"/>
    <col min="8968" max="8968" width="13.42578125" style="6" customWidth="1"/>
    <col min="8969" max="8969" width="7.140625" style="6" customWidth="1"/>
    <col min="8970" max="8970" width="11.7109375" style="6" customWidth="1"/>
    <col min="8971" max="8971" width="13.42578125" style="6" bestFit="1" customWidth="1"/>
    <col min="8972" max="8979" width="11.42578125" style="6"/>
    <col min="8980" max="8980" width="13.42578125" style="6" bestFit="1" customWidth="1"/>
    <col min="8981" max="9216" width="11.42578125" style="6"/>
    <col min="9217" max="9217" width="4" style="6" customWidth="1"/>
    <col min="9218" max="9218" width="35.85546875" style="6" customWidth="1"/>
    <col min="9219" max="9219" width="4.140625" style="6" customWidth="1"/>
    <col min="9220" max="9220" width="10.42578125" style="6" customWidth="1"/>
    <col min="9221" max="9221" width="13.42578125" style="6" customWidth="1"/>
    <col min="9222" max="9222" width="12.85546875" style="6" customWidth="1"/>
    <col min="9223" max="9223" width="9.7109375" style="6" customWidth="1"/>
    <col min="9224" max="9224" width="13.42578125" style="6" customWidth="1"/>
    <col min="9225" max="9225" width="7.140625" style="6" customWidth="1"/>
    <col min="9226" max="9226" width="11.7109375" style="6" customWidth="1"/>
    <col min="9227" max="9227" width="13.42578125" style="6" bestFit="1" customWidth="1"/>
    <col min="9228" max="9235" width="11.42578125" style="6"/>
    <col min="9236" max="9236" width="13.42578125" style="6" bestFit="1" customWidth="1"/>
    <col min="9237" max="9472" width="11.42578125" style="6"/>
    <col min="9473" max="9473" width="4" style="6" customWidth="1"/>
    <col min="9474" max="9474" width="35.85546875" style="6" customWidth="1"/>
    <col min="9475" max="9475" width="4.140625" style="6" customWidth="1"/>
    <col min="9476" max="9476" width="10.42578125" style="6" customWidth="1"/>
    <col min="9477" max="9477" width="13.42578125" style="6" customWidth="1"/>
    <col min="9478" max="9478" width="12.85546875" style="6" customWidth="1"/>
    <col min="9479" max="9479" width="9.7109375" style="6" customWidth="1"/>
    <col min="9480" max="9480" width="13.42578125" style="6" customWidth="1"/>
    <col min="9481" max="9481" width="7.140625" style="6" customWidth="1"/>
    <col min="9482" max="9482" width="11.7109375" style="6" customWidth="1"/>
    <col min="9483" max="9483" width="13.42578125" style="6" bestFit="1" customWidth="1"/>
    <col min="9484" max="9491" width="11.42578125" style="6"/>
    <col min="9492" max="9492" width="13.42578125" style="6" bestFit="1" customWidth="1"/>
    <col min="9493" max="9728" width="11.42578125" style="6"/>
    <col min="9729" max="9729" width="4" style="6" customWidth="1"/>
    <col min="9730" max="9730" width="35.85546875" style="6" customWidth="1"/>
    <col min="9731" max="9731" width="4.140625" style="6" customWidth="1"/>
    <col min="9732" max="9732" width="10.42578125" style="6" customWidth="1"/>
    <col min="9733" max="9733" width="13.42578125" style="6" customWidth="1"/>
    <col min="9734" max="9734" width="12.85546875" style="6" customWidth="1"/>
    <col min="9735" max="9735" width="9.7109375" style="6" customWidth="1"/>
    <col min="9736" max="9736" width="13.42578125" style="6" customWidth="1"/>
    <col min="9737" max="9737" width="7.140625" style="6" customWidth="1"/>
    <col min="9738" max="9738" width="11.7109375" style="6" customWidth="1"/>
    <col min="9739" max="9739" width="13.42578125" style="6" bestFit="1" customWidth="1"/>
    <col min="9740" max="9747" width="11.42578125" style="6"/>
    <col min="9748" max="9748" width="13.42578125" style="6" bestFit="1" customWidth="1"/>
    <col min="9749" max="9984" width="11.42578125" style="6"/>
    <col min="9985" max="9985" width="4" style="6" customWidth="1"/>
    <col min="9986" max="9986" width="35.85546875" style="6" customWidth="1"/>
    <col min="9987" max="9987" width="4.140625" style="6" customWidth="1"/>
    <col min="9988" max="9988" width="10.42578125" style="6" customWidth="1"/>
    <col min="9989" max="9989" width="13.42578125" style="6" customWidth="1"/>
    <col min="9990" max="9990" width="12.85546875" style="6" customWidth="1"/>
    <col min="9991" max="9991" width="9.7109375" style="6" customWidth="1"/>
    <col min="9992" max="9992" width="13.42578125" style="6" customWidth="1"/>
    <col min="9993" max="9993" width="7.140625" style="6" customWidth="1"/>
    <col min="9994" max="9994" width="11.7109375" style="6" customWidth="1"/>
    <col min="9995" max="9995" width="13.42578125" style="6" bestFit="1" customWidth="1"/>
    <col min="9996" max="10003" width="11.42578125" style="6"/>
    <col min="10004" max="10004" width="13.42578125" style="6" bestFit="1" customWidth="1"/>
    <col min="10005" max="10240" width="11.42578125" style="6"/>
    <col min="10241" max="10241" width="4" style="6" customWidth="1"/>
    <col min="10242" max="10242" width="35.85546875" style="6" customWidth="1"/>
    <col min="10243" max="10243" width="4.140625" style="6" customWidth="1"/>
    <col min="10244" max="10244" width="10.42578125" style="6" customWidth="1"/>
    <col min="10245" max="10245" width="13.42578125" style="6" customWidth="1"/>
    <col min="10246" max="10246" width="12.85546875" style="6" customWidth="1"/>
    <col min="10247" max="10247" width="9.7109375" style="6" customWidth="1"/>
    <col min="10248" max="10248" width="13.42578125" style="6" customWidth="1"/>
    <col min="10249" max="10249" width="7.140625" style="6" customWidth="1"/>
    <col min="10250" max="10250" width="11.7109375" style="6" customWidth="1"/>
    <col min="10251" max="10251" width="13.42578125" style="6" bestFit="1" customWidth="1"/>
    <col min="10252" max="10259" width="11.42578125" style="6"/>
    <col min="10260" max="10260" width="13.42578125" style="6" bestFit="1" customWidth="1"/>
    <col min="10261" max="10496" width="11.42578125" style="6"/>
    <col min="10497" max="10497" width="4" style="6" customWidth="1"/>
    <col min="10498" max="10498" width="35.85546875" style="6" customWidth="1"/>
    <col min="10499" max="10499" width="4.140625" style="6" customWidth="1"/>
    <col min="10500" max="10500" width="10.42578125" style="6" customWidth="1"/>
    <col min="10501" max="10501" width="13.42578125" style="6" customWidth="1"/>
    <col min="10502" max="10502" width="12.85546875" style="6" customWidth="1"/>
    <col min="10503" max="10503" width="9.7109375" style="6" customWidth="1"/>
    <col min="10504" max="10504" width="13.42578125" style="6" customWidth="1"/>
    <col min="10505" max="10505" width="7.140625" style="6" customWidth="1"/>
    <col min="10506" max="10506" width="11.7109375" style="6" customWidth="1"/>
    <col min="10507" max="10507" width="13.42578125" style="6" bestFit="1" customWidth="1"/>
    <col min="10508" max="10515" width="11.42578125" style="6"/>
    <col min="10516" max="10516" width="13.42578125" style="6" bestFit="1" customWidth="1"/>
    <col min="10517" max="10752" width="11.42578125" style="6"/>
    <col min="10753" max="10753" width="4" style="6" customWidth="1"/>
    <col min="10754" max="10754" width="35.85546875" style="6" customWidth="1"/>
    <col min="10755" max="10755" width="4.140625" style="6" customWidth="1"/>
    <col min="10756" max="10756" width="10.42578125" style="6" customWidth="1"/>
    <col min="10757" max="10757" width="13.42578125" style="6" customWidth="1"/>
    <col min="10758" max="10758" width="12.85546875" style="6" customWidth="1"/>
    <col min="10759" max="10759" width="9.7109375" style="6" customWidth="1"/>
    <col min="10760" max="10760" width="13.42578125" style="6" customWidth="1"/>
    <col min="10761" max="10761" width="7.140625" style="6" customWidth="1"/>
    <col min="10762" max="10762" width="11.7109375" style="6" customWidth="1"/>
    <col min="10763" max="10763" width="13.42578125" style="6" bestFit="1" customWidth="1"/>
    <col min="10764" max="10771" width="11.42578125" style="6"/>
    <col min="10772" max="10772" width="13.42578125" style="6" bestFit="1" customWidth="1"/>
    <col min="10773" max="11008" width="11.42578125" style="6"/>
    <col min="11009" max="11009" width="4" style="6" customWidth="1"/>
    <col min="11010" max="11010" width="35.85546875" style="6" customWidth="1"/>
    <col min="11011" max="11011" width="4.140625" style="6" customWidth="1"/>
    <col min="11012" max="11012" width="10.42578125" style="6" customWidth="1"/>
    <col min="11013" max="11013" width="13.42578125" style="6" customWidth="1"/>
    <col min="11014" max="11014" width="12.85546875" style="6" customWidth="1"/>
    <col min="11015" max="11015" width="9.7109375" style="6" customWidth="1"/>
    <col min="11016" max="11016" width="13.42578125" style="6" customWidth="1"/>
    <col min="11017" max="11017" width="7.140625" style="6" customWidth="1"/>
    <col min="11018" max="11018" width="11.7109375" style="6" customWidth="1"/>
    <col min="11019" max="11019" width="13.42578125" style="6" bestFit="1" customWidth="1"/>
    <col min="11020" max="11027" width="11.42578125" style="6"/>
    <col min="11028" max="11028" width="13.42578125" style="6" bestFit="1" customWidth="1"/>
    <col min="11029" max="11264" width="11.42578125" style="6"/>
    <col min="11265" max="11265" width="4" style="6" customWidth="1"/>
    <col min="11266" max="11266" width="35.85546875" style="6" customWidth="1"/>
    <col min="11267" max="11267" width="4.140625" style="6" customWidth="1"/>
    <col min="11268" max="11268" width="10.42578125" style="6" customWidth="1"/>
    <col min="11269" max="11269" width="13.42578125" style="6" customWidth="1"/>
    <col min="11270" max="11270" width="12.85546875" style="6" customWidth="1"/>
    <col min="11271" max="11271" width="9.7109375" style="6" customWidth="1"/>
    <col min="11272" max="11272" width="13.42578125" style="6" customWidth="1"/>
    <col min="11273" max="11273" width="7.140625" style="6" customWidth="1"/>
    <col min="11274" max="11274" width="11.7109375" style="6" customWidth="1"/>
    <col min="11275" max="11275" width="13.42578125" style="6" bestFit="1" customWidth="1"/>
    <col min="11276" max="11283" width="11.42578125" style="6"/>
    <col min="11284" max="11284" width="13.42578125" style="6" bestFit="1" customWidth="1"/>
    <col min="11285" max="11520" width="11.42578125" style="6"/>
    <col min="11521" max="11521" width="4" style="6" customWidth="1"/>
    <col min="11522" max="11522" width="35.85546875" style="6" customWidth="1"/>
    <col min="11523" max="11523" width="4.140625" style="6" customWidth="1"/>
    <col min="11524" max="11524" width="10.42578125" style="6" customWidth="1"/>
    <col min="11525" max="11525" width="13.42578125" style="6" customWidth="1"/>
    <col min="11526" max="11526" width="12.85546875" style="6" customWidth="1"/>
    <col min="11527" max="11527" width="9.7109375" style="6" customWidth="1"/>
    <col min="11528" max="11528" width="13.42578125" style="6" customWidth="1"/>
    <col min="11529" max="11529" width="7.140625" style="6" customWidth="1"/>
    <col min="11530" max="11530" width="11.7109375" style="6" customWidth="1"/>
    <col min="11531" max="11531" width="13.42578125" style="6" bestFit="1" customWidth="1"/>
    <col min="11532" max="11539" width="11.42578125" style="6"/>
    <col min="11540" max="11540" width="13.42578125" style="6" bestFit="1" customWidth="1"/>
    <col min="11541" max="11776" width="11.42578125" style="6"/>
    <col min="11777" max="11777" width="4" style="6" customWidth="1"/>
    <col min="11778" max="11778" width="35.85546875" style="6" customWidth="1"/>
    <col min="11779" max="11779" width="4.140625" style="6" customWidth="1"/>
    <col min="11780" max="11780" width="10.42578125" style="6" customWidth="1"/>
    <col min="11781" max="11781" width="13.42578125" style="6" customWidth="1"/>
    <col min="11782" max="11782" width="12.85546875" style="6" customWidth="1"/>
    <col min="11783" max="11783" width="9.7109375" style="6" customWidth="1"/>
    <col min="11784" max="11784" width="13.42578125" style="6" customWidth="1"/>
    <col min="11785" max="11785" width="7.140625" style="6" customWidth="1"/>
    <col min="11786" max="11786" width="11.7109375" style="6" customWidth="1"/>
    <col min="11787" max="11787" width="13.42578125" style="6" bestFit="1" customWidth="1"/>
    <col min="11788" max="11795" width="11.42578125" style="6"/>
    <col min="11796" max="11796" width="13.42578125" style="6" bestFit="1" customWidth="1"/>
    <col min="11797" max="12032" width="11.42578125" style="6"/>
    <col min="12033" max="12033" width="4" style="6" customWidth="1"/>
    <col min="12034" max="12034" width="35.85546875" style="6" customWidth="1"/>
    <col min="12035" max="12035" width="4.140625" style="6" customWidth="1"/>
    <col min="12036" max="12036" width="10.42578125" style="6" customWidth="1"/>
    <col min="12037" max="12037" width="13.42578125" style="6" customWidth="1"/>
    <col min="12038" max="12038" width="12.85546875" style="6" customWidth="1"/>
    <col min="12039" max="12039" width="9.7109375" style="6" customWidth="1"/>
    <col min="12040" max="12040" width="13.42578125" style="6" customWidth="1"/>
    <col min="12041" max="12041" width="7.140625" style="6" customWidth="1"/>
    <col min="12042" max="12042" width="11.7109375" style="6" customWidth="1"/>
    <col min="12043" max="12043" width="13.42578125" style="6" bestFit="1" customWidth="1"/>
    <col min="12044" max="12051" width="11.42578125" style="6"/>
    <col min="12052" max="12052" width="13.42578125" style="6" bestFit="1" customWidth="1"/>
    <col min="12053" max="12288" width="11.42578125" style="6"/>
    <col min="12289" max="12289" width="4" style="6" customWidth="1"/>
    <col min="12290" max="12290" width="35.85546875" style="6" customWidth="1"/>
    <col min="12291" max="12291" width="4.140625" style="6" customWidth="1"/>
    <col min="12292" max="12292" width="10.42578125" style="6" customWidth="1"/>
    <col min="12293" max="12293" width="13.42578125" style="6" customWidth="1"/>
    <col min="12294" max="12294" width="12.85546875" style="6" customWidth="1"/>
    <col min="12295" max="12295" width="9.7109375" style="6" customWidth="1"/>
    <col min="12296" max="12296" width="13.42578125" style="6" customWidth="1"/>
    <col min="12297" max="12297" width="7.140625" style="6" customWidth="1"/>
    <col min="12298" max="12298" width="11.7109375" style="6" customWidth="1"/>
    <col min="12299" max="12299" width="13.42578125" style="6" bestFit="1" customWidth="1"/>
    <col min="12300" max="12307" width="11.42578125" style="6"/>
    <col min="12308" max="12308" width="13.42578125" style="6" bestFit="1" customWidth="1"/>
    <col min="12309" max="12544" width="11.42578125" style="6"/>
    <col min="12545" max="12545" width="4" style="6" customWidth="1"/>
    <col min="12546" max="12546" width="35.85546875" style="6" customWidth="1"/>
    <col min="12547" max="12547" width="4.140625" style="6" customWidth="1"/>
    <col min="12548" max="12548" width="10.42578125" style="6" customWidth="1"/>
    <col min="12549" max="12549" width="13.42578125" style="6" customWidth="1"/>
    <col min="12550" max="12550" width="12.85546875" style="6" customWidth="1"/>
    <col min="12551" max="12551" width="9.7109375" style="6" customWidth="1"/>
    <col min="12552" max="12552" width="13.42578125" style="6" customWidth="1"/>
    <col min="12553" max="12553" width="7.140625" style="6" customWidth="1"/>
    <col min="12554" max="12554" width="11.7109375" style="6" customWidth="1"/>
    <col min="12555" max="12555" width="13.42578125" style="6" bestFit="1" customWidth="1"/>
    <col min="12556" max="12563" width="11.42578125" style="6"/>
    <col min="12564" max="12564" width="13.42578125" style="6" bestFit="1" customWidth="1"/>
    <col min="12565" max="12800" width="11.42578125" style="6"/>
    <col min="12801" max="12801" width="4" style="6" customWidth="1"/>
    <col min="12802" max="12802" width="35.85546875" style="6" customWidth="1"/>
    <col min="12803" max="12803" width="4.140625" style="6" customWidth="1"/>
    <col min="12804" max="12804" width="10.42578125" style="6" customWidth="1"/>
    <col min="12805" max="12805" width="13.42578125" style="6" customWidth="1"/>
    <col min="12806" max="12806" width="12.85546875" style="6" customWidth="1"/>
    <col min="12807" max="12807" width="9.7109375" style="6" customWidth="1"/>
    <col min="12808" max="12808" width="13.42578125" style="6" customWidth="1"/>
    <col min="12809" max="12809" width="7.140625" style="6" customWidth="1"/>
    <col min="12810" max="12810" width="11.7109375" style="6" customWidth="1"/>
    <col min="12811" max="12811" width="13.42578125" style="6" bestFit="1" customWidth="1"/>
    <col min="12812" max="12819" width="11.42578125" style="6"/>
    <col min="12820" max="12820" width="13.42578125" style="6" bestFit="1" customWidth="1"/>
    <col min="12821" max="13056" width="11.42578125" style="6"/>
    <col min="13057" max="13057" width="4" style="6" customWidth="1"/>
    <col min="13058" max="13058" width="35.85546875" style="6" customWidth="1"/>
    <col min="13059" max="13059" width="4.140625" style="6" customWidth="1"/>
    <col min="13060" max="13060" width="10.42578125" style="6" customWidth="1"/>
    <col min="13061" max="13061" width="13.42578125" style="6" customWidth="1"/>
    <col min="13062" max="13062" width="12.85546875" style="6" customWidth="1"/>
    <col min="13063" max="13063" width="9.7109375" style="6" customWidth="1"/>
    <col min="13064" max="13064" width="13.42578125" style="6" customWidth="1"/>
    <col min="13065" max="13065" width="7.140625" style="6" customWidth="1"/>
    <col min="13066" max="13066" width="11.7109375" style="6" customWidth="1"/>
    <col min="13067" max="13067" width="13.42578125" style="6" bestFit="1" customWidth="1"/>
    <col min="13068" max="13075" width="11.42578125" style="6"/>
    <col min="13076" max="13076" width="13.42578125" style="6" bestFit="1" customWidth="1"/>
    <col min="13077" max="13312" width="11.42578125" style="6"/>
    <col min="13313" max="13313" width="4" style="6" customWidth="1"/>
    <col min="13314" max="13314" width="35.85546875" style="6" customWidth="1"/>
    <col min="13315" max="13315" width="4.140625" style="6" customWidth="1"/>
    <col min="13316" max="13316" width="10.42578125" style="6" customWidth="1"/>
    <col min="13317" max="13317" width="13.42578125" style="6" customWidth="1"/>
    <col min="13318" max="13318" width="12.85546875" style="6" customWidth="1"/>
    <col min="13319" max="13319" width="9.7109375" style="6" customWidth="1"/>
    <col min="13320" max="13320" width="13.42578125" style="6" customWidth="1"/>
    <col min="13321" max="13321" width="7.140625" style="6" customWidth="1"/>
    <col min="13322" max="13322" width="11.7109375" style="6" customWidth="1"/>
    <col min="13323" max="13323" width="13.42578125" style="6" bestFit="1" customWidth="1"/>
    <col min="13324" max="13331" width="11.42578125" style="6"/>
    <col min="13332" max="13332" width="13.42578125" style="6" bestFit="1" customWidth="1"/>
    <col min="13333" max="13568" width="11.42578125" style="6"/>
    <col min="13569" max="13569" width="4" style="6" customWidth="1"/>
    <col min="13570" max="13570" width="35.85546875" style="6" customWidth="1"/>
    <col min="13571" max="13571" width="4.140625" style="6" customWidth="1"/>
    <col min="13572" max="13572" width="10.42578125" style="6" customWidth="1"/>
    <col min="13573" max="13573" width="13.42578125" style="6" customWidth="1"/>
    <col min="13574" max="13574" width="12.85546875" style="6" customWidth="1"/>
    <col min="13575" max="13575" width="9.7109375" style="6" customWidth="1"/>
    <col min="13576" max="13576" width="13.42578125" style="6" customWidth="1"/>
    <col min="13577" max="13577" width="7.140625" style="6" customWidth="1"/>
    <col min="13578" max="13578" width="11.7109375" style="6" customWidth="1"/>
    <col min="13579" max="13579" width="13.42578125" style="6" bestFit="1" customWidth="1"/>
    <col min="13580" max="13587" width="11.42578125" style="6"/>
    <col min="13588" max="13588" width="13.42578125" style="6" bestFit="1" customWidth="1"/>
    <col min="13589" max="13824" width="11.42578125" style="6"/>
    <col min="13825" max="13825" width="4" style="6" customWidth="1"/>
    <col min="13826" max="13826" width="35.85546875" style="6" customWidth="1"/>
    <col min="13827" max="13827" width="4.140625" style="6" customWidth="1"/>
    <col min="13828" max="13828" width="10.42578125" style="6" customWidth="1"/>
    <col min="13829" max="13829" width="13.42578125" style="6" customWidth="1"/>
    <col min="13830" max="13830" width="12.85546875" style="6" customWidth="1"/>
    <col min="13831" max="13831" width="9.7109375" style="6" customWidth="1"/>
    <col min="13832" max="13832" width="13.42578125" style="6" customWidth="1"/>
    <col min="13833" max="13833" width="7.140625" style="6" customWidth="1"/>
    <col min="13834" max="13834" width="11.7109375" style="6" customWidth="1"/>
    <col min="13835" max="13835" width="13.42578125" style="6" bestFit="1" customWidth="1"/>
    <col min="13836" max="13843" width="11.42578125" style="6"/>
    <col min="13844" max="13844" width="13.42578125" style="6" bestFit="1" customWidth="1"/>
    <col min="13845" max="14080" width="11.42578125" style="6"/>
    <col min="14081" max="14081" width="4" style="6" customWidth="1"/>
    <col min="14082" max="14082" width="35.85546875" style="6" customWidth="1"/>
    <col min="14083" max="14083" width="4.140625" style="6" customWidth="1"/>
    <col min="14084" max="14084" width="10.42578125" style="6" customWidth="1"/>
    <col min="14085" max="14085" width="13.42578125" style="6" customWidth="1"/>
    <col min="14086" max="14086" width="12.85546875" style="6" customWidth="1"/>
    <col min="14087" max="14087" width="9.7109375" style="6" customWidth="1"/>
    <col min="14088" max="14088" width="13.42578125" style="6" customWidth="1"/>
    <col min="14089" max="14089" width="7.140625" style="6" customWidth="1"/>
    <col min="14090" max="14090" width="11.7109375" style="6" customWidth="1"/>
    <col min="14091" max="14091" width="13.42578125" style="6" bestFit="1" customWidth="1"/>
    <col min="14092" max="14099" width="11.42578125" style="6"/>
    <col min="14100" max="14100" width="13.42578125" style="6" bestFit="1" customWidth="1"/>
    <col min="14101" max="14336" width="11.42578125" style="6"/>
    <col min="14337" max="14337" width="4" style="6" customWidth="1"/>
    <col min="14338" max="14338" width="35.85546875" style="6" customWidth="1"/>
    <col min="14339" max="14339" width="4.140625" style="6" customWidth="1"/>
    <col min="14340" max="14340" width="10.42578125" style="6" customWidth="1"/>
    <col min="14341" max="14341" width="13.42578125" style="6" customWidth="1"/>
    <col min="14342" max="14342" width="12.85546875" style="6" customWidth="1"/>
    <col min="14343" max="14343" width="9.7109375" style="6" customWidth="1"/>
    <col min="14344" max="14344" width="13.42578125" style="6" customWidth="1"/>
    <col min="14345" max="14345" width="7.140625" style="6" customWidth="1"/>
    <col min="14346" max="14346" width="11.7109375" style="6" customWidth="1"/>
    <col min="14347" max="14347" width="13.42578125" style="6" bestFit="1" customWidth="1"/>
    <col min="14348" max="14355" width="11.42578125" style="6"/>
    <col min="14356" max="14356" width="13.42578125" style="6" bestFit="1" customWidth="1"/>
    <col min="14357" max="14592" width="11.42578125" style="6"/>
    <col min="14593" max="14593" width="4" style="6" customWidth="1"/>
    <col min="14594" max="14594" width="35.85546875" style="6" customWidth="1"/>
    <col min="14595" max="14595" width="4.140625" style="6" customWidth="1"/>
    <col min="14596" max="14596" width="10.42578125" style="6" customWidth="1"/>
    <col min="14597" max="14597" width="13.42578125" style="6" customWidth="1"/>
    <col min="14598" max="14598" width="12.85546875" style="6" customWidth="1"/>
    <col min="14599" max="14599" width="9.7109375" style="6" customWidth="1"/>
    <col min="14600" max="14600" width="13.42578125" style="6" customWidth="1"/>
    <col min="14601" max="14601" width="7.140625" style="6" customWidth="1"/>
    <col min="14602" max="14602" width="11.7109375" style="6" customWidth="1"/>
    <col min="14603" max="14603" width="13.42578125" style="6" bestFit="1" customWidth="1"/>
    <col min="14604" max="14611" width="11.42578125" style="6"/>
    <col min="14612" max="14612" width="13.42578125" style="6" bestFit="1" customWidth="1"/>
    <col min="14613" max="14848" width="11.42578125" style="6"/>
    <col min="14849" max="14849" width="4" style="6" customWidth="1"/>
    <col min="14850" max="14850" width="35.85546875" style="6" customWidth="1"/>
    <col min="14851" max="14851" width="4.140625" style="6" customWidth="1"/>
    <col min="14852" max="14852" width="10.42578125" style="6" customWidth="1"/>
    <col min="14853" max="14853" width="13.42578125" style="6" customWidth="1"/>
    <col min="14854" max="14854" width="12.85546875" style="6" customWidth="1"/>
    <col min="14855" max="14855" width="9.7109375" style="6" customWidth="1"/>
    <col min="14856" max="14856" width="13.42578125" style="6" customWidth="1"/>
    <col min="14857" max="14857" width="7.140625" style="6" customWidth="1"/>
    <col min="14858" max="14858" width="11.7109375" style="6" customWidth="1"/>
    <col min="14859" max="14859" width="13.42578125" style="6" bestFit="1" customWidth="1"/>
    <col min="14860" max="14867" width="11.42578125" style="6"/>
    <col min="14868" max="14868" width="13.42578125" style="6" bestFit="1" customWidth="1"/>
    <col min="14869" max="15104" width="11.42578125" style="6"/>
    <col min="15105" max="15105" width="4" style="6" customWidth="1"/>
    <col min="15106" max="15106" width="35.85546875" style="6" customWidth="1"/>
    <col min="15107" max="15107" width="4.140625" style="6" customWidth="1"/>
    <col min="15108" max="15108" width="10.42578125" style="6" customWidth="1"/>
    <col min="15109" max="15109" width="13.42578125" style="6" customWidth="1"/>
    <col min="15110" max="15110" width="12.85546875" style="6" customWidth="1"/>
    <col min="15111" max="15111" width="9.7109375" style="6" customWidth="1"/>
    <col min="15112" max="15112" width="13.42578125" style="6" customWidth="1"/>
    <col min="15113" max="15113" width="7.140625" style="6" customWidth="1"/>
    <col min="15114" max="15114" width="11.7109375" style="6" customWidth="1"/>
    <col min="15115" max="15115" width="13.42578125" style="6" bestFit="1" customWidth="1"/>
    <col min="15116" max="15123" width="11.42578125" style="6"/>
    <col min="15124" max="15124" width="13.42578125" style="6" bestFit="1" customWidth="1"/>
    <col min="15125" max="15360" width="11.42578125" style="6"/>
    <col min="15361" max="15361" width="4" style="6" customWidth="1"/>
    <col min="15362" max="15362" width="35.85546875" style="6" customWidth="1"/>
    <col min="15363" max="15363" width="4.140625" style="6" customWidth="1"/>
    <col min="15364" max="15364" width="10.42578125" style="6" customWidth="1"/>
    <col min="15365" max="15365" width="13.42578125" style="6" customWidth="1"/>
    <col min="15366" max="15366" width="12.85546875" style="6" customWidth="1"/>
    <col min="15367" max="15367" width="9.7109375" style="6" customWidth="1"/>
    <col min="15368" max="15368" width="13.42578125" style="6" customWidth="1"/>
    <col min="15369" max="15369" width="7.140625" style="6" customWidth="1"/>
    <col min="15370" max="15370" width="11.7109375" style="6" customWidth="1"/>
    <col min="15371" max="15371" width="13.42578125" style="6" bestFit="1" customWidth="1"/>
    <col min="15372" max="15379" width="11.42578125" style="6"/>
    <col min="15380" max="15380" width="13.42578125" style="6" bestFit="1" customWidth="1"/>
    <col min="15381" max="15616" width="11.42578125" style="6"/>
    <col min="15617" max="15617" width="4" style="6" customWidth="1"/>
    <col min="15618" max="15618" width="35.85546875" style="6" customWidth="1"/>
    <col min="15619" max="15619" width="4.140625" style="6" customWidth="1"/>
    <col min="15620" max="15620" width="10.42578125" style="6" customWidth="1"/>
    <col min="15621" max="15621" width="13.42578125" style="6" customWidth="1"/>
    <col min="15622" max="15622" width="12.85546875" style="6" customWidth="1"/>
    <col min="15623" max="15623" width="9.7109375" style="6" customWidth="1"/>
    <col min="15624" max="15624" width="13.42578125" style="6" customWidth="1"/>
    <col min="15625" max="15625" width="7.140625" style="6" customWidth="1"/>
    <col min="15626" max="15626" width="11.7109375" style="6" customWidth="1"/>
    <col min="15627" max="15627" width="13.42578125" style="6" bestFit="1" customWidth="1"/>
    <col min="15628" max="15635" width="11.42578125" style="6"/>
    <col min="15636" max="15636" width="13.42578125" style="6" bestFit="1" customWidth="1"/>
    <col min="15637" max="15872" width="11.42578125" style="6"/>
    <col min="15873" max="15873" width="4" style="6" customWidth="1"/>
    <col min="15874" max="15874" width="35.85546875" style="6" customWidth="1"/>
    <col min="15875" max="15875" width="4.140625" style="6" customWidth="1"/>
    <col min="15876" max="15876" width="10.42578125" style="6" customWidth="1"/>
    <col min="15877" max="15877" width="13.42578125" style="6" customWidth="1"/>
    <col min="15878" max="15878" width="12.85546875" style="6" customWidth="1"/>
    <col min="15879" max="15879" width="9.7109375" style="6" customWidth="1"/>
    <col min="15880" max="15880" width="13.42578125" style="6" customWidth="1"/>
    <col min="15881" max="15881" width="7.140625" style="6" customWidth="1"/>
    <col min="15882" max="15882" width="11.7109375" style="6" customWidth="1"/>
    <col min="15883" max="15883" width="13.42578125" style="6" bestFit="1" customWidth="1"/>
    <col min="15884" max="15891" width="11.42578125" style="6"/>
    <col min="15892" max="15892" width="13.42578125" style="6" bestFit="1" customWidth="1"/>
    <col min="15893" max="16128" width="11.42578125" style="6"/>
    <col min="16129" max="16129" width="4" style="6" customWidth="1"/>
    <col min="16130" max="16130" width="35.85546875" style="6" customWidth="1"/>
    <col min="16131" max="16131" width="4.140625" style="6" customWidth="1"/>
    <col min="16132" max="16132" width="10.42578125" style="6" customWidth="1"/>
    <col min="16133" max="16133" width="13.42578125" style="6" customWidth="1"/>
    <col min="16134" max="16134" width="12.85546875" style="6" customWidth="1"/>
    <col min="16135" max="16135" width="9.7109375" style="6" customWidth="1"/>
    <col min="16136" max="16136" width="13.42578125" style="6" customWidth="1"/>
    <col min="16137" max="16137" width="7.140625" style="6" customWidth="1"/>
    <col min="16138" max="16138" width="11.7109375" style="6" customWidth="1"/>
    <col min="16139" max="16139" width="13.42578125" style="6" bestFit="1" customWidth="1"/>
    <col min="16140" max="16147" width="11.42578125" style="6"/>
    <col min="16148" max="16148" width="13.42578125" style="6" bestFit="1" customWidth="1"/>
    <col min="16149" max="16384" width="11.42578125" style="6"/>
  </cols>
  <sheetData>
    <row r="1" spans="1:11" ht="12" x14ac:dyDescent="0.2">
      <c r="A1" s="32" t="s">
        <v>200</v>
      </c>
      <c r="B1" s="1"/>
      <c r="C1" s="2"/>
      <c r="D1" s="3"/>
      <c r="E1" s="4"/>
      <c r="F1" s="4"/>
      <c r="G1" s="4"/>
      <c r="H1" s="5"/>
      <c r="I1" s="5"/>
    </row>
    <row r="2" spans="1:11" x14ac:dyDescent="0.15">
      <c r="A2" s="6"/>
      <c r="B2" s="1"/>
      <c r="C2" s="2"/>
      <c r="D2" s="3"/>
      <c r="E2" s="4"/>
      <c r="F2" s="4"/>
      <c r="G2" s="4"/>
      <c r="H2" s="5"/>
      <c r="I2" s="5"/>
    </row>
    <row r="3" spans="1:11" x14ac:dyDescent="0.15">
      <c r="A3" s="5"/>
      <c r="B3" s="1"/>
      <c r="C3" s="2"/>
      <c r="D3" s="3"/>
      <c r="E3" s="4"/>
      <c r="F3" s="4"/>
      <c r="G3" s="4"/>
      <c r="H3" s="5"/>
      <c r="I3" s="5"/>
    </row>
    <row r="4" spans="1:11" x14ac:dyDescent="0.15">
      <c r="A4" s="5"/>
      <c r="B4" s="1"/>
      <c r="C4" s="2"/>
      <c r="D4" s="3"/>
      <c r="E4" s="5"/>
      <c r="F4" s="5"/>
      <c r="G4" s="5"/>
      <c r="H4" s="5"/>
      <c r="I4" s="5"/>
    </row>
    <row r="5" spans="1:11" x14ac:dyDescent="0.15">
      <c r="A5" s="6" t="s">
        <v>0</v>
      </c>
      <c r="B5" s="1"/>
      <c r="C5" s="2"/>
      <c r="D5" s="3"/>
      <c r="E5" s="5"/>
      <c r="F5" s="5"/>
      <c r="G5" s="33" t="s">
        <v>1</v>
      </c>
      <c r="H5" s="30">
        <v>1.25</v>
      </c>
      <c r="I5" s="31"/>
    </row>
    <row r="6" spans="1:11" x14ac:dyDescent="0.15">
      <c r="A6" s="36" t="s">
        <v>2</v>
      </c>
      <c r="B6" s="36" t="s">
        <v>3</v>
      </c>
      <c r="C6" s="36" t="s">
        <v>4</v>
      </c>
      <c r="D6" s="38" t="s">
        <v>5</v>
      </c>
      <c r="E6" s="7" t="s">
        <v>6</v>
      </c>
      <c r="F6" s="8"/>
      <c r="G6" s="9"/>
      <c r="H6" s="10" t="s">
        <v>7</v>
      </c>
      <c r="I6" s="40" t="s">
        <v>8</v>
      </c>
    </row>
    <row r="7" spans="1:11" x14ac:dyDescent="0.15">
      <c r="A7" s="37"/>
      <c r="B7" s="37"/>
      <c r="C7" s="37"/>
      <c r="D7" s="39"/>
      <c r="E7" s="11" t="s">
        <v>9</v>
      </c>
      <c r="F7" s="11" t="s">
        <v>10</v>
      </c>
      <c r="G7" s="12" t="s">
        <v>11</v>
      </c>
      <c r="H7" s="12" t="s">
        <v>3</v>
      </c>
      <c r="I7" s="41"/>
    </row>
    <row r="8" spans="1:11" x14ac:dyDescent="0.15">
      <c r="A8" s="13"/>
      <c r="E8" s="16"/>
      <c r="F8" s="16"/>
      <c r="G8" s="16"/>
      <c r="H8" s="16"/>
    </row>
    <row r="9" spans="1:11" x14ac:dyDescent="0.15">
      <c r="A9" s="18" t="s">
        <v>12</v>
      </c>
      <c r="B9" s="34" t="s">
        <v>13</v>
      </c>
      <c r="E9" s="19">
        <f>SUMPRODUCT(D10:D15,E10:E15)</f>
        <v>31528.4032855</v>
      </c>
      <c r="F9" s="19">
        <f>SUMPRODUCT(D10:D15,F10:F15)</f>
        <v>3010.4999427795415</v>
      </c>
      <c r="G9" s="19"/>
      <c r="H9" s="19">
        <f>SUM(H10:H15)</f>
        <v>34538.903228279545</v>
      </c>
      <c r="I9" s="20">
        <f>H9/$H$125</f>
        <v>3.1971874499886095E-2</v>
      </c>
      <c r="J9" s="16"/>
      <c r="K9" s="21"/>
    </row>
    <row r="10" spans="1:11" x14ac:dyDescent="0.15">
      <c r="A10" s="13" t="s">
        <v>14</v>
      </c>
      <c r="B10" s="29" t="s">
        <v>15</v>
      </c>
      <c r="C10" s="14" t="s">
        <v>16</v>
      </c>
      <c r="D10" s="15">
        <v>619.77650000000006</v>
      </c>
      <c r="E10" s="16">
        <v>4.907</v>
      </c>
      <c r="F10" s="16">
        <v>0</v>
      </c>
      <c r="G10" s="16">
        <f>E10+F10</f>
        <v>4.907</v>
      </c>
      <c r="H10" s="16">
        <f>D10*G10</f>
        <v>3041.2432855000002</v>
      </c>
      <c r="J10" s="16"/>
      <c r="K10" s="21"/>
    </row>
    <row r="11" spans="1:11" x14ac:dyDescent="0.15">
      <c r="A11" s="13" t="s">
        <v>17</v>
      </c>
      <c r="B11" s="29" t="s">
        <v>18</v>
      </c>
      <c r="C11" s="14" t="s">
        <v>19</v>
      </c>
      <c r="D11" s="15">
        <v>150</v>
      </c>
      <c r="E11" s="16">
        <v>15.681000000000001</v>
      </c>
      <c r="F11" s="16">
        <v>20.069999618530275</v>
      </c>
      <c r="G11" s="16">
        <f t="shared" ref="G11:G15" si="0">E11+F11</f>
        <v>35.750999618530273</v>
      </c>
      <c r="H11" s="16">
        <f t="shared" ref="H11:H15" si="1">D11*G11</f>
        <v>5362.6499427795407</v>
      </c>
      <c r="J11" s="16"/>
      <c r="K11" s="21"/>
    </row>
    <row r="12" spans="1:11" x14ac:dyDescent="0.15">
      <c r="A12" s="13" t="s">
        <v>211</v>
      </c>
      <c r="B12" s="35" t="s">
        <v>208</v>
      </c>
      <c r="C12" s="14" t="s">
        <v>168</v>
      </c>
      <c r="D12" s="15">
        <v>1</v>
      </c>
      <c r="E12" s="16">
        <v>6000</v>
      </c>
      <c r="F12" s="16"/>
      <c r="G12" s="16">
        <f t="shared" si="0"/>
        <v>6000</v>
      </c>
      <c r="H12" s="16">
        <f t="shared" si="1"/>
        <v>6000</v>
      </c>
      <c r="J12" s="16"/>
      <c r="K12" s="21"/>
    </row>
    <row r="13" spans="1:11" x14ac:dyDescent="0.15">
      <c r="A13" s="13" t="s">
        <v>212</v>
      </c>
      <c r="B13" s="35" t="s">
        <v>209</v>
      </c>
      <c r="C13" s="14" t="s">
        <v>168</v>
      </c>
      <c r="D13" s="15">
        <v>1</v>
      </c>
      <c r="E13" s="16">
        <v>4500</v>
      </c>
      <c r="F13" s="16"/>
      <c r="G13" s="16">
        <f t="shared" si="0"/>
        <v>4500</v>
      </c>
      <c r="H13" s="16">
        <f t="shared" si="1"/>
        <v>4500</v>
      </c>
      <c r="J13" s="16"/>
      <c r="K13" s="21"/>
    </row>
    <row r="14" spans="1:11" x14ac:dyDescent="0.15">
      <c r="A14" s="13" t="s">
        <v>213</v>
      </c>
      <c r="B14" s="35" t="s">
        <v>210</v>
      </c>
      <c r="C14" s="14" t="s">
        <v>168</v>
      </c>
      <c r="D14" s="15">
        <v>1</v>
      </c>
      <c r="E14" s="16">
        <v>4385.01</v>
      </c>
      <c r="F14" s="16"/>
      <c r="G14" s="16">
        <f t="shared" si="0"/>
        <v>4385.01</v>
      </c>
      <c r="H14" s="16">
        <f t="shared" si="1"/>
        <v>4385.01</v>
      </c>
      <c r="J14" s="16"/>
      <c r="K14" s="21"/>
    </row>
    <row r="15" spans="1:11" x14ac:dyDescent="0.15">
      <c r="A15" s="13" t="s">
        <v>214</v>
      </c>
      <c r="B15" s="35" t="s">
        <v>215</v>
      </c>
      <c r="C15" s="14" t="s">
        <v>19</v>
      </c>
      <c r="D15" s="15">
        <v>150</v>
      </c>
      <c r="E15" s="16">
        <v>75</v>
      </c>
      <c r="F15" s="16"/>
      <c r="G15" s="16">
        <f t="shared" si="0"/>
        <v>75</v>
      </c>
      <c r="H15" s="16">
        <f t="shared" si="1"/>
        <v>11250</v>
      </c>
      <c r="J15" s="16"/>
      <c r="K15" s="21"/>
    </row>
    <row r="16" spans="1:11" x14ac:dyDescent="0.15">
      <c r="A16" s="13"/>
      <c r="E16" s="16"/>
      <c r="F16" s="16"/>
      <c r="G16" s="16"/>
      <c r="H16" s="16"/>
      <c r="J16" s="16"/>
      <c r="K16" s="21"/>
    </row>
    <row r="17" spans="1:11" x14ac:dyDescent="0.15">
      <c r="A17" s="18" t="s">
        <v>20</v>
      </c>
      <c r="B17" s="34" t="s">
        <v>21</v>
      </c>
      <c r="E17" s="19">
        <f>SUMPRODUCT(D18:D25,E18:E25)</f>
        <v>29422.220989370406</v>
      </c>
      <c r="F17" s="19">
        <f>SUMPRODUCT(D18:D25,F18:F25)</f>
        <v>48224.064214046193</v>
      </c>
      <c r="G17" s="19"/>
      <c r="H17" s="19">
        <f>SUM(H18:H25)</f>
        <v>77646.285203416584</v>
      </c>
      <c r="I17" s="20">
        <f>H17/H125</f>
        <v>7.1875394232941189E-2</v>
      </c>
      <c r="J17" s="16"/>
      <c r="K17" s="21"/>
    </row>
    <row r="18" spans="1:11" x14ac:dyDescent="0.15">
      <c r="A18" s="13" t="s">
        <v>22</v>
      </c>
      <c r="B18" s="29" t="s">
        <v>201</v>
      </c>
      <c r="C18" s="14" t="s">
        <v>23</v>
      </c>
      <c r="D18" s="15">
        <v>264.60000000000002</v>
      </c>
      <c r="E18" s="16">
        <v>5.6</v>
      </c>
      <c r="F18" s="16">
        <v>15.624900030517578</v>
      </c>
      <c r="G18" s="16">
        <f>E18+F18</f>
        <v>21.224900030517578</v>
      </c>
      <c r="H18" s="16">
        <f>G18*D18</f>
        <v>5616.1085480749516</v>
      </c>
      <c r="J18" s="16"/>
      <c r="K18" s="21"/>
    </row>
    <row r="19" spans="1:11" x14ac:dyDescent="0.15">
      <c r="A19" s="13" t="s">
        <v>24</v>
      </c>
      <c r="B19" s="29" t="s">
        <v>25</v>
      </c>
      <c r="C19" s="14" t="s">
        <v>23</v>
      </c>
      <c r="D19" s="15">
        <v>220.42000000000002</v>
      </c>
      <c r="E19" s="16">
        <v>0</v>
      </c>
      <c r="F19" s="16">
        <v>46.295999313354493</v>
      </c>
      <c r="G19" s="16">
        <f t="shared" ref="G19:G25" si="2">E19+F19</f>
        <v>46.295999313354493</v>
      </c>
      <c r="H19" s="16">
        <f t="shared" ref="H19:H25" si="3">G19*D19</f>
        <v>10204.564168649598</v>
      </c>
      <c r="J19" s="16"/>
      <c r="K19" s="21"/>
    </row>
    <row r="20" spans="1:11" x14ac:dyDescent="0.15">
      <c r="A20" s="13" t="s">
        <v>26</v>
      </c>
      <c r="B20" s="29" t="s">
        <v>27</v>
      </c>
      <c r="C20" s="14" t="s">
        <v>23</v>
      </c>
      <c r="D20" s="15">
        <v>57.434000000000012</v>
      </c>
      <c r="E20" s="16">
        <v>33.9</v>
      </c>
      <c r="F20" s="16">
        <v>26.041499732971189</v>
      </c>
      <c r="G20" s="16">
        <f t="shared" si="2"/>
        <v>59.941499732971188</v>
      </c>
      <c r="H20" s="16">
        <f t="shared" si="3"/>
        <v>3442.6800956634679</v>
      </c>
      <c r="J20" s="16"/>
      <c r="K20" s="21"/>
    </row>
    <row r="21" spans="1:11" x14ac:dyDescent="0.15">
      <c r="A21" s="13" t="s">
        <v>28</v>
      </c>
      <c r="B21" s="29" t="s">
        <v>29</v>
      </c>
      <c r="C21" s="14" t="s">
        <v>16</v>
      </c>
      <c r="D21" s="15">
        <v>323.24</v>
      </c>
      <c r="E21" s="16">
        <v>0</v>
      </c>
      <c r="F21" s="16">
        <v>7.2337501907348631</v>
      </c>
      <c r="G21" s="16">
        <f t="shared" si="2"/>
        <v>7.2337501907348631</v>
      </c>
      <c r="H21" s="16">
        <f t="shared" si="3"/>
        <v>2338.2374116531373</v>
      </c>
      <c r="J21" s="16"/>
      <c r="K21" s="21"/>
    </row>
    <row r="22" spans="1:11" x14ac:dyDescent="0.15">
      <c r="A22" s="13" t="s">
        <v>30</v>
      </c>
      <c r="B22" s="29" t="s">
        <v>31</v>
      </c>
      <c r="C22" s="14" t="s">
        <v>23</v>
      </c>
      <c r="D22" s="15">
        <v>10.41</v>
      </c>
      <c r="E22" s="16">
        <v>186.60000000000002</v>
      </c>
      <c r="F22" s="16">
        <v>191.4390033569336</v>
      </c>
      <c r="G22" s="16">
        <f t="shared" si="2"/>
        <v>378.03900335693362</v>
      </c>
      <c r="H22" s="16">
        <f t="shared" si="3"/>
        <v>3935.3860249456789</v>
      </c>
      <c r="J22" s="16"/>
      <c r="K22" s="21"/>
    </row>
    <row r="23" spans="1:11" x14ac:dyDescent="0.15">
      <c r="A23" s="13" t="s">
        <v>32</v>
      </c>
      <c r="B23" s="29" t="s">
        <v>33</v>
      </c>
      <c r="C23" s="14" t="s">
        <v>23</v>
      </c>
      <c r="D23" s="15">
        <v>33.770000000000003</v>
      </c>
      <c r="E23" s="16">
        <v>224.4</v>
      </c>
      <c r="F23" s="16">
        <v>268.35749389648436</v>
      </c>
      <c r="G23" s="16">
        <f t="shared" si="2"/>
        <v>492.75749389648433</v>
      </c>
      <c r="H23" s="16">
        <f t="shared" si="3"/>
        <v>16640.420568884278</v>
      </c>
      <c r="J23" s="16"/>
      <c r="K23" s="21"/>
    </row>
    <row r="24" spans="1:11" x14ac:dyDescent="0.15">
      <c r="A24" s="13" t="s">
        <v>34</v>
      </c>
      <c r="B24" s="29" t="s">
        <v>35</v>
      </c>
      <c r="C24" s="14" t="s">
        <v>36</v>
      </c>
      <c r="D24" s="15">
        <v>2701.6000000000004</v>
      </c>
      <c r="E24" s="16">
        <v>3.3393500000000005</v>
      </c>
      <c r="F24" s="16">
        <v>2.8097999895095827</v>
      </c>
      <c r="G24" s="16">
        <f t="shared" si="2"/>
        <v>6.1491499895095831</v>
      </c>
      <c r="H24" s="16">
        <f t="shared" si="3"/>
        <v>16612.543611659094</v>
      </c>
      <c r="J24" s="16"/>
      <c r="K24" s="21"/>
    </row>
    <row r="25" spans="1:11" x14ac:dyDescent="0.15">
      <c r="A25" s="13" t="s">
        <v>37</v>
      </c>
      <c r="B25" s="29" t="s">
        <v>38</v>
      </c>
      <c r="C25" s="14" t="s">
        <v>16</v>
      </c>
      <c r="D25" s="15">
        <v>189.42</v>
      </c>
      <c r="E25" s="16">
        <v>39.337801865538999</v>
      </c>
      <c r="F25" s="16">
        <v>60.210000762939458</v>
      </c>
      <c r="G25" s="16">
        <f t="shared" si="2"/>
        <v>99.547802628478451</v>
      </c>
      <c r="H25" s="16">
        <f t="shared" si="3"/>
        <v>18856.344773886387</v>
      </c>
      <c r="J25" s="16"/>
      <c r="K25" s="21"/>
    </row>
    <row r="26" spans="1:11" x14ac:dyDescent="0.15">
      <c r="A26" s="13"/>
      <c r="E26" s="16"/>
      <c r="F26" s="16"/>
      <c r="G26" s="16"/>
      <c r="H26" s="16"/>
      <c r="J26" s="16"/>
      <c r="K26" s="21"/>
    </row>
    <row r="27" spans="1:11" x14ac:dyDescent="0.15">
      <c r="A27" s="18" t="s">
        <v>39</v>
      </c>
      <c r="B27" s="34" t="s">
        <v>40</v>
      </c>
      <c r="E27" s="19">
        <f>SUMPRODUCT(D28:D31,E28:E31)</f>
        <v>47545.237137407501</v>
      </c>
      <c r="F27" s="19">
        <f>SUMPRODUCT(D28:D31,F28:F31)</f>
        <v>49077.461154771569</v>
      </c>
      <c r="G27" s="19"/>
      <c r="H27" s="19">
        <f>SUM(H28:H31)</f>
        <v>96622.698292179077</v>
      </c>
      <c r="I27" s="20">
        <f>H27/$H$125</f>
        <v>8.9441426765067195E-2</v>
      </c>
      <c r="J27" s="16"/>
      <c r="K27" s="21"/>
    </row>
    <row r="28" spans="1:11" x14ac:dyDescent="0.15">
      <c r="A28" s="13" t="s">
        <v>41</v>
      </c>
      <c r="B28" s="29" t="s">
        <v>42</v>
      </c>
      <c r="C28" s="14" t="s">
        <v>23</v>
      </c>
      <c r="D28" s="15">
        <v>32.592450000000007</v>
      </c>
      <c r="E28" s="16">
        <v>298.26</v>
      </c>
      <c r="F28" s="16">
        <v>123.68250152587891</v>
      </c>
      <c r="G28" s="16">
        <f>E28+F28</f>
        <v>421.94250152587892</v>
      </c>
      <c r="H28" s="16">
        <f>G28*D28</f>
        <v>13752.139883857135</v>
      </c>
      <c r="J28" s="16"/>
      <c r="K28" s="21"/>
    </row>
    <row r="29" spans="1:11" x14ac:dyDescent="0.15">
      <c r="A29" s="13" t="s">
        <v>43</v>
      </c>
      <c r="B29" s="29" t="s">
        <v>44</v>
      </c>
      <c r="C29" s="14" t="s">
        <v>36</v>
      </c>
      <c r="D29" s="15">
        <v>2933.3205000000007</v>
      </c>
      <c r="E29" s="16">
        <v>3.3393500000000005</v>
      </c>
      <c r="F29" s="16">
        <v>2.8097999895095827</v>
      </c>
      <c r="G29" s="16">
        <f t="shared" ref="G29:G31" si="4">E29+F29</f>
        <v>6.1491499895095831</v>
      </c>
      <c r="H29" s="16">
        <f t="shared" ref="H29:H31" si="5">G29*D29</f>
        <v>18037.427721803251</v>
      </c>
      <c r="J29" s="16"/>
      <c r="K29" s="21"/>
    </row>
    <row r="30" spans="1:11" x14ac:dyDescent="0.15">
      <c r="A30" s="13" t="s">
        <v>45</v>
      </c>
      <c r="B30" s="29" t="s">
        <v>38</v>
      </c>
      <c r="C30" s="14" t="s">
        <v>16</v>
      </c>
      <c r="D30" s="15">
        <v>475.10799999999995</v>
      </c>
      <c r="E30" s="16">
        <v>43.497801865538996</v>
      </c>
      <c r="F30" s="16">
        <v>72.251999389648432</v>
      </c>
      <c r="G30" s="16">
        <f t="shared" si="4"/>
        <v>115.74980125518744</v>
      </c>
      <c r="H30" s="16">
        <f t="shared" si="5"/>
        <v>54993.656574749584</v>
      </c>
      <c r="J30" s="16"/>
      <c r="K30" s="21"/>
    </row>
    <row r="31" spans="1:11" x14ac:dyDescent="0.15">
      <c r="A31" s="13" t="s">
        <v>46</v>
      </c>
      <c r="B31" s="29" t="s">
        <v>47</v>
      </c>
      <c r="C31" s="14" t="s">
        <v>16</v>
      </c>
      <c r="D31" s="15">
        <v>154.26</v>
      </c>
      <c r="E31" s="16">
        <v>47.728999999999999</v>
      </c>
      <c r="F31" s="16">
        <v>16.056000076293945</v>
      </c>
      <c r="G31" s="16">
        <f t="shared" si="4"/>
        <v>63.78500007629394</v>
      </c>
      <c r="H31" s="16">
        <f t="shared" si="5"/>
        <v>9839.4741117691028</v>
      </c>
      <c r="J31" s="16"/>
      <c r="K31" s="21"/>
    </row>
    <row r="32" spans="1:11" x14ac:dyDescent="0.15">
      <c r="A32" s="13"/>
      <c r="E32" s="16"/>
      <c r="F32" s="16"/>
      <c r="G32" s="16"/>
      <c r="H32" s="16"/>
      <c r="J32" s="16"/>
      <c r="K32" s="21"/>
    </row>
    <row r="33" spans="1:11" x14ac:dyDescent="0.15">
      <c r="A33" s="18" t="s">
        <v>48</v>
      </c>
      <c r="B33" s="34" t="s">
        <v>49</v>
      </c>
      <c r="E33" s="19">
        <f>SUMPRODUCT(D34:D37,E34:E37)</f>
        <v>14127.639671999998</v>
      </c>
      <c r="F33" s="19">
        <f>SUMPRODUCT(D34:D37,F34:F37)</f>
        <v>31365.666965679091</v>
      </c>
      <c r="G33" s="19"/>
      <c r="H33" s="19">
        <f>SUM(H34:H37)</f>
        <v>45493.306637679088</v>
      </c>
      <c r="I33" s="20">
        <f>H33/$H$125</f>
        <v>4.2112115743553759E-2</v>
      </c>
      <c r="J33" s="16"/>
      <c r="K33" s="21"/>
    </row>
    <row r="34" spans="1:11" x14ac:dyDescent="0.15">
      <c r="A34" s="13" t="s">
        <v>50</v>
      </c>
      <c r="B34" s="29" t="s">
        <v>51</v>
      </c>
      <c r="C34" s="14" t="s">
        <v>19</v>
      </c>
      <c r="D34" s="22">
        <v>264.14999999999998</v>
      </c>
      <c r="E34" s="16">
        <v>0</v>
      </c>
      <c r="F34" s="16">
        <v>12.042000057220459</v>
      </c>
      <c r="G34" s="16">
        <f t="shared" ref="G34:G37" si="6">E34+F34</f>
        <v>12.042000057220459</v>
      </c>
      <c r="H34" s="16">
        <f t="shared" ref="H34:H37" si="7">G34*D34</f>
        <v>3180.8943151147841</v>
      </c>
      <c r="J34" s="16"/>
      <c r="K34" s="21"/>
    </row>
    <row r="35" spans="1:11" x14ac:dyDescent="0.15">
      <c r="A35" s="13" t="s">
        <v>52</v>
      </c>
      <c r="B35" s="29" t="s">
        <v>53</v>
      </c>
      <c r="C35" s="14" t="s">
        <v>16</v>
      </c>
      <c r="D35" s="22">
        <v>472.96999999999997</v>
      </c>
      <c r="E35" s="16">
        <v>28.580399999999997</v>
      </c>
      <c r="F35" s="16">
        <v>48.168000228881837</v>
      </c>
      <c r="G35" s="16">
        <f t="shared" si="6"/>
        <v>76.748400228881835</v>
      </c>
      <c r="H35" s="16">
        <f t="shared" si="7"/>
        <v>36299.690856254238</v>
      </c>
      <c r="J35" s="16"/>
      <c r="K35" s="21"/>
    </row>
    <row r="36" spans="1:11" x14ac:dyDescent="0.15">
      <c r="A36" s="13" t="s">
        <v>54</v>
      </c>
      <c r="B36" s="29" t="s">
        <v>55</v>
      </c>
      <c r="C36" s="14" t="s">
        <v>19</v>
      </c>
      <c r="D36" s="22">
        <v>198.25</v>
      </c>
      <c r="E36" s="16">
        <v>1.0727520000000001</v>
      </c>
      <c r="F36" s="16">
        <v>20.069999618530275</v>
      </c>
      <c r="G36" s="16">
        <f t="shared" si="6"/>
        <v>21.142751618530276</v>
      </c>
      <c r="H36" s="16">
        <f t="shared" si="7"/>
        <v>4191.5505083736271</v>
      </c>
      <c r="J36" s="16"/>
      <c r="K36" s="21"/>
    </row>
    <row r="37" spans="1:11" x14ac:dyDescent="0.15">
      <c r="A37" s="13" t="s">
        <v>56</v>
      </c>
      <c r="B37" s="29" t="s">
        <v>57</v>
      </c>
      <c r="C37" s="14" t="s">
        <v>19</v>
      </c>
      <c r="D37" s="22">
        <v>141.89099999999999</v>
      </c>
      <c r="E37" s="16">
        <v>2.8</v>
      </c>
      <c r="F37" s="16">
        <v>10.034999809265138</v>
      </c>
      <c r="G37" s="16">
        <f t="shared" si="6"/>
        <v>12.834999809265138</v>
      </c>
      <c r="H37" s="16">
        <f t="shared" si="7"/>
        <v>1821.1709579364397</v>
      </c>
      <c r="J37" s="16"/>
      <c r="K37" s="21"/>
    </row>
    <row r="38" spans="1:11" x14ac:dyDescent="0.15">
      <c r="A38" s="13"/>
      <c r="D38" s="22"/>
      <c r="E38" s="16"/>
      <c r="F38" s="16"/>
      <c r="G38" s="16"/>
      <c r="H38" s="16"/>
      <c r="J38" s="16"/>
      <c r="K38" s="21"/>
    </row>
    <row r="39" spans="1:11" x14ac:dyDescent="0.15">
      <c r="A39" s="18" t="s">
        <v>58</v>
      </c>
      <c r="B39" s="34" t="s">
        <v>59</v>
      </c>
      <c r="D39" s="22"/>
      <c r="E39" s="19">
        <f>SUMPRODUCT(D40:D43,E40:E43)</f>
        <v>142688</v>
      </c>
      <c r="F39" s="19">
        <f>SUMPRODUCT(D40:D43,F40:F43)</f>
        <v>11200</v>
      </c>
      <c r="G39" s="19"/>
      <c r="H39" s="19">
        <f>SUM(H40:H43)</f>
        <v>153888</v>
      </c>
      <c r="I39" s="20">
        <f>H39/$H$125</f>
        <v>0.14245060969423118</v>
      </c>
      <c r="J39" s="16"/>
      <c r="K39" s="21"/>
    </row>
    <row r="40" spans="1:11" x14ac:dyDescent="0.15">
      <c r="A40" s="13" t="s">
        <v>60</v>
      </c>
      <c r="B40" s="29" t="s">
        <v>61</v>
      </c>
      <c r="C40" s="14" t="s">
        <v>16</v>
      </c>
      <c r="D40" s="22">
        <v>448</v>
      </c>
      <c r="E40" s="16">
        <v>162.5</v>
      </c>
      <c r="F40" s="16">
        <v>0</v>
      </c>
      <c r="G40" s="16">
        <f t="shared" ref="G40:G43" si="8">E40+F40</f>
        <v>162.5</v>
      </c>
      <c r="H40" s="16">
        <f t="shared" ref="H40:H43" si="9">G40*D40</f>
        <v>72800</v>
      </c>
      <c r="J40" s="16"/>
      <c r="K40" s="21"/>
    </row>
    <row r="41" spans="1:11" ht="18" x14ac:dyDescent="0.15">
      <c r="A41" s="13" t="s">
        <v>62</v>
      </c>
      <c r="B41" s="29" t="s">
        <v>63</v>
      </c>
      <c r="C41" s="14" t="s">
        <v>16</v>
      </c>
      <c r="D41" s="22">
        <v>448</v>
      </c>
      <c r="E41" s="16">
        <v>86</v>
      </c>
      <c r="F41" s="16">
        <v>25</v>
      </c>
      <c r="G41" s="16">
        <f t="shared" si="8"/>
        <v>111</v>
      </c>
      <c r="H41" s="16">
        <f t="shared" si="9"/>
        <v>49728</v>
      </c>
      <c r="J41" s="16"/>
      <c r="K41" s="21"/>
    </row>
    <row r="42" spans="1:11" x14ac:dyDescent="0.15">
      <c r="A42" s="13" t="s">
        <v>64</v>
      </c>
      <c r="B42" s="29" t="s">
        <v>65</v>
      </c>
      <c r="C42" s="14" t="s">
        <v>19</v>
      </c>
      <c r="D42" s="22">
        <v>112</v>
      </c>
      <c r="E42" s="16">
        <v>120</v>
      </c>
      <c r="F42" s="16">
        <v>0</v>
      </c>
      <c r="G42" s="16">
        <f t="shared" si="8"/>
        <v>120</v>
      </c>
      <c r="H42" s="16">
        <f t="shared" si="9"/>
        <v>13440</v>
      </c>
      <c r="J42" s="16"/>
      <c r="K42" s="21"/>
    </row>
    <row r="43" spans="1:11" x14ac:dyDescent="0.15">
      <c r="A43" s="13" t="s">
        <v>66</v>
      </c>
      <c r="B43" s="29" t="s">
        <v>67</v>
      </c>
      <c r="C43" s="14" t="s">
        <v>16</v>
      </c>
      <c r="D43" s="22">
        <v>56</v>
      </c>
      <c r="E43" s="16">
        <v>320</v>
      </c>
      <c r="F43" s="16">
        <v>0</v>
      </c>
      <c r="G43" s="16">
        <f t="shared" si="8"/>
        <v>320</v>
      </c>
      <c r="H43" s="16">
        <f t="shared" si="9"/>
        <v>17920</v>
      </c>
      <c r="J43" s="16"/>
      <c r="K43" s="21"/>
    </row>
    <row r="44" spans="1:11" x14ac:dyDescent="0.15">
      <c r="A44" s="13"/>
      <c r="D44" s="22"/>
      <c r="E44" s="16"/>
      <c r="F44" s="16"/>
      <c r="G44" s="16"/>
      <c r="H44" s="16"/>
      <c r="J44" s="16"/>
      <c r="K44" s="21"/>
    </row>
    <row r="45" spans="1:11" x14ac:dyDescent="0.15">
      <c r="A45" s="18" t="s">
        <v>68</v>
      </c>
      <c r="B45" s="34" t="s">
        <v>69</v>
      </c>
      <c r="D45" s="22"/>
      <c r="E45" s="19">
        <f>SUMPRODUCT(D46:D49,E46:E49)</f>
        <v>22934.016782649996</v>
      </c>
      <c r="F45" s="19">
        <f>SUMPRODUCT(D46:D49,F46:F49)</f>
        <v>57562.206257519138</v>
      </c>
      <c r="G45" s="19"/>
      <c r="H45" s="19">
        <f>SUM(H46:H49)</f>
        <v>80496.223040169134</v>
      </c>
      <c r="I45" s="20">
        <f>H45/$H$125</f>
        <v>7.4513516649478279E-2</v>
      </c>
      <c r="J45" s="16"/>
      <c r="K45" s="21"/>
    </row>
    <row r="46" spans="1:11" x14ac:dyDescent="0.15">
      <c r="A46" s="13" t="s">
        <v>70</v>
      </c>
      <c r="B46" s="29" t="s">
        <v>71</v>
      </c>
      <c r="C46" s="14" t="s">
        <v>16</v>
      </c>
      <c r="D46" s="22">
        <v>951.9</v>
      </c>
      <c r="E46" s="16">
        <v>0.90179999999999993</v>
      </c>
      <c r="F46" s="16">
        <v>3.6168750953674316</v>
      </c>
      <c r="G46" s="16">
        <f t="shared" ref="G46:G49" si="10">E46+F46</f>
        <v>4.5186750953674313</v>
      </c>
      <c r="H46" s="16">
        <f t="shared" ref="H46:H49" si="11">G46*D46</f>
        <v>4301.3268232802575</v>
      </c>
      <c r="J46" s="16"/>
      <c r="K46" s="21"/>
    </row>
    <row r="47" spans="1:11" x14ac:dyDescent="0.15">
      <c r="A47" s="13" t="s">
        <v>72</v>
      </c>
      <c r="B47" s="29" t="s">
        <v>73</v>
      </c>
      <c r="C47" s="14" t="s">
        <v>16</v>
      </c>
      <c r="D47" s="22">
        <v>562.7149999999998</v>
      </c>
      <c r="E47" s="16">
        <v>5.1335700000000006</v>
      </c>
      <c r="F47" s="16">
        <v>32.112000152587889</v>
      </c>
      <c r="G47" s="16">
        <f t="shared" si="10"/>
        <v>37.245570152587888</v>
      </c>
      <c r="H47" s="16">
        <f t="shared" si="11"/>
        <v>20958.641008413488</v>
      </c>
      <c r="J47" s="16"/>
      <c r="K47" s="21"/>
    </row>
    <row r="48" spans="1:11" x14ac:dyDescent="0.15">
      <c r="A48" s="13" t="s">
        <v>74</v>
      </c>
      <c r="B48" s="29" t="s">
        <v>75</v>
      </c>
      <c r="C48" s="14" t="s">
        <v>16</v>
      </c>
      <c r="D48" s="22">
        <v>389.18</v>
      </c>
      <c r="E48" s="16">
        <v>5.1335700000000006</v>
      </c>
      <c r="F48" s="16">
        <v>34.118999923706056</v>
      </c>
      <c r="G48" s="16">
        <f t="shared" si="10"/>
        <v>39.252569923706055</v>
      </c>
      <c r="H48" s="16">
        <f t="shared" si="11"/>
        <v>15276.315162907922</v>
      </c>
      <c r="J48" s="16"/>
      <c r="K48" s="21"/>
    </row>
    <row r="49" spans="1:11" x14ac:dyDescent="0.15">
      <c r="A49" s="13" t="s">
        <v>76</v>
      </c>
      <c r="B49" s="29" t="s">
        <v>77</v>
      </c>
      <c r="C49" s="14" t="s">
        <v>16</v>
      </c>
      <c r="D49" s="15">
        <v>562.7149999999998</v>
      </c>
      <c r="E49" s="16">
        <v>30.546500000000002</v>
      </c>
      <c r="F49" s="16">
        <v>40.466250762939453</v>
      </c>
      <c r="G49" s="16">
        <f t="shared" si="10"/>
        <v>71.012750762939447</v>
      </c>
      <c r="H49" s="16">
        <f t="shared" si="11"/>
        <v>39959.940045567455</v>
      </c>
      <c r="J49" s="16"/>
      <c r="K49" s="21"/>
    </row>
    <row r="50" spans="1:11" x14ac:dyDescent="0.15">
      <c r="A50" s="13"/>
      <c r="E50" s="16"/>
      <c r="F50" s="16"/>
      <c r="G50" s="16"/>
      <c r="H50" s="16"/>
      <c r="J50" s="16"/>
      <c r="K50" s="21"/>
    </row>
    <row r="51" spans="1:11" x14ac:dyDescent="0.15">
      <c r="A51" s="18" t="s">
        <v>78</v>
      </c>
      <c r="B51" s="34" t="s">
        <v>79</v>
      </c>
      <c r="E51" s="19">
        <f>SUMPRODUCT(D52:D53,E52:E53)</f>
        <v>1440.3143999999998</v>
      </c>
      <c r="F51" s="19">
        <f>SUMPRODUCT(D52:D53,F52:F53)</f>
        <v>617.27759999999989</v>
      </c>
      <c r="G51" s="19"/>
      <c r="H51" s="19">
        <f>SUM(H52:H53)</f>
        <v>2057.5919999999996</v>
      </c>
      <c r="I51" s="20">
        <f>H51/$H$125</f>
        <v>1.9046659577223208E-3</v>
      </c>
      <c r="J51" s="16"/>
      <c r="K51" s="21"/>
    </row>
    <row r="52" spans="1:11" x14ac:dyDescent="0.15">
      <c r="A52" s="13" t="s">
        <v>80</v>
      </c>
      <c r="B52" s="29" t="s">
        <v>81</v>
      </c>
      <c r="C52" s="14" t="s">
        <v>16</v>
      </c>
      <c r="D52" s="22">
        <v>35.960999999999999</v>
      </c>
      <c r="E52" s="16">
        <v>22.4</v>
      </c>
      <c r="F52" s="16">
        <v>9.6</v>
      </c>
      <c r="G52" s="16">
        <f t="shared" ref="G52:G53" si="12">E52+F52</f>
        <v>32</v>
      </c>
      <c r="H52" s="16">
        <f t="shared" ref="H52:H53" si="13">G52*D52</f>
        <v>1150.752</v>
      </c>
      <c r="J52" s="16"/>
      <c r="K52" s="21"/>
    </row>
    <row r="53" spans="1:11" x14ac:dyDescent="0.15">
      <c r="A53" s="13" t="s">
        <v>82</v>
      </c>
      <c r="B53" s="29" t="s">
        <v>83</v>
      </c>
      <c r="C53" s="14" t="s">
        <v>19</v>
      </c>
      <c r="D53" s="22">
        <v>41.22</v>
      </c>
      <c r="E53" s="16">
        <v>15.399999999999999</v>
      </c>
      <c r="F53" s="16">
        <v>6.6</v>
      </c>
      <c r="G53" s="16">
        <f t="shared" si="12"/>
        <v>22</v>
      </c>
      <c r="H53" s="16">
        <f t="shared" si="13"/>
        <v>906.83999999999992</v>
      </c>
      <c r="J53" s="16"/>
      <c r="K53" s="21"/>
    </row>
    <row r="54" spans="1:11" x14ac:dyDescent="0.15">
      <c r="A54" s="13"/>
      <c r="D54" s="22"/>
      <c r="E54" s="16"/>
      <c r="F54" s="16"/>
      <c r="G54" s="16"/>
      <c r="H54" s="16"/>
      <c r="J54" s="16"/>
      <c r="K54" s="21"/>
    </row>
    <row r="55" spans="1:11" x14ac:dyDescent="0.15">
      <c r="A55" s="18" t="s">
        <v>84</v>
      </c>
      <c r="B55" s="34" t="s">
        <v>85</v>
      </c>
      <c r="D55" s="22"/>
      <c r="E55" s="19">
        <f>SUMPRODUCT(D56:D60,E56:E60)</f>
        <v>20017.312023400005</v>
      </c>
      <c r="F55" s="19">
        <f>SUMPRODUCT(D56:D60,F56:F60)</f>
        <v>34599.681926003759</v>
      </c>
      <c r="G55" s="19"/>
      <c r="H55" s="19">
        <f>SUM(H56:H60)</f>
        <v>54616.993949403768</v>
      </c>
      <c r="I55" s="20">
        <f>H55/$H$125</f>
        <v>5.0557704874705643E-2</v>
      </c>
      <c r="J55" s="16"/>
      <c r="K55" s="21"/>
    </row>
    <row r="56" spans="1:11" x14ac:dyDescent="0.15">
      <c r="A56" s="13" t="s">
        <v>86</v>
      </c>
      <c r="B56" s="29" t="s">
        <v>87</v>
      </c>
      <c r="C56" s="14" t="s">
        <v>16</v>
      </c>
      <c r="D56" s="22">
        <v>486.02600000000007</v>
      </c>
      <c r="E56" s="16">
        <v>0</v>
      </c>
      <c r="F56" s="16">
        <v>7.2337501907348631</v>
      </c>
      <c r="G56" s="16">
        <f t="shared" ref="G56:G60" si="14">E56+F56</f>
        <v>7.2337501907348631</v>
      </c>
      <c r="H56" s="16">
        <f t="shared" ref="H56:H60" si="15">G56*D56</f>
        <v>3515.7906702021032</v>
      </c>
      <c r="J56" s="16"/>
      <c r="K56" s="21"/>
    </row>
    <row r="57" spans="1:11" x14ac:dyDescent="0.15">
      <c r="A57" s="13" t="s">
        <v>88</v>
      </c>
      <c r="B57" s="29" t="s">
        <v>89</v>
      </c>
      <c r="C57" s="14" t="s">
        <v>16</v>
      </c>
      <c r="D57" s="22">
        <v>486.02600000000007</v>
      </c>
      <c r="E57" s="16">
        <v>24.584500000000002</v>
      </c>
      <c r="F57" s="16">
        <v>22.495500419616697</v>
      </c>
      <c r="G57" s="16">
        <f t="shared" si="14"/>
        <v>47.080000419616695</v>
      </c>
      <c r="H57" s="16">
        <f t="shared" si="15"/>
        <v>22882.104283944627</v>
      </c>
      <c r="J57" s="16"/>
      <c r="K57" s="21"/>
    </row>
    <row r="58" spans="1:11" x14ac:dyDescent="0.15">
      <c r="A58" s="13" t="s">
        <v>90</v>
      </c>
      <c r="B58" s="29" t="s">
        <v>91</v>
      </c>
      <c r="C58" s="14" t="s">
        <v>16</v>
      </c>
      <c r="D58" s="22">
        <v>160.21600000000009</v>
      </c>
      <c r="E58" s="16">
        <v>6.0803999999999991</v>
      </c>
      <c r="F58" s="16">
        <v>24.084000114440919</v>
      </c>
      <c r="G58" s="16">
        <f t="shared" si="14"/>
        <v>30.164400114440916</v>
      </c>
      <c r="H58" s="16">
        <f t="shared" si="15"/>
        <v>4832.8195287352682</v>
      </c>
      <c r="J58" s="16"/>
      <c r="K58" s="21"/>
    </row>
    <row r="59" spans="1:11" x14ac:dyDescent="0.15">
      <c r="A59" s="13" t="s">
        <v>92</v>
      </c>
      <c r="B59" s="29" t="s">
        <v>93</v>
      </c>
      <c r="C59" s="14" t="s">
        <v>16</v>
      </c>
      <c r="D59" s="22">
        <v>160.21600000000009</v>
      </c>
      <c r="E59" s="16">
        <v>30.546500000000002</v>
      </c>
      <c r="F59" s="16">
        <v>40.466250762939453</v>
      </c>
      <c r="G59" s="16">
        <f t="shared" si="14"/>
        <v>71.012750762939447</v>
      </c>
      <c r="H59" s="16">
        <f t="shared" si="15"/>
        <v>11377.378876235112</v>
      </c>
      <c r="J59" s="16"/>
      <c r="K59" s="21"/>
    </row>
    <row r="60" spans="1:11" x14ac:dyDescent="0.15">
      <c r="A60" s="13" t="s">
        <v>94</v>
      </c>
      <c r="B60" s="29" t="s">
        <v>95</v>
      </c>
      <c r="C60" s="14" t="s">
        <v>16</v>
      </c>
      <c r="D60" s="22">
        <v>325.81</v>
      </c>
      <c r="E60" s="16">
        <v>6.7535999999999996</v>
      </c>
      <c r="F60" s="16">
        <v>30.105000381469729</v>
      </c>
      <c r="G60" s="16">
        <f t="shared" si="14"/>
        <v>36.858600381469728</v>
      </c>
      <c r="H60" s="16">
        <f t="shared" si="15"/>
        <v>12008.900590286652</v>
      </c>
      <c r="J60" s="16"/>
      <c r="K60" s="21"/>
    </row>
    <row r="61" spans="1:11" x14ac:dyDescent="0.15">
      <c r="A61" s="13"/>
      <c r="D61" s="22"/>
      <c r="E61" s="16"/>
      <c r="F61" s="16"/>
      <c r="G61" s="16"/>
      <c r="H61" s="16"/>
      <c r="J61" s="16"/>
      <c r="K61" s="21"/>
    </row>
    <row r="62" spans="1:11" x14ac:dyDescent="0.15">
      <c r="A62" s="18" t="s">
        <v>96</v>
      </c>
      <c r="B62" s="34" t="s">
        <v>97</v>
      </c>
      <c r="D62" s="22"/>
      <c r="E62" s="19">
        <f>SUMPRODUCT(D63:D64,E63:E64)</f>
        <v>905.72302660000003</v>
      </c>
      <c r="F62" s="19">
        <f>SUMPRODUCT(D63:D64,F63:F64)</f>
        <v>4828.6707695450496</v>
      </c>
      <c r="G62" s="19"/>
      <c r="H62" s="19">
        <f>SUM(H63:H64)</f>
        <v>5734.3937961450501</v>
      </c>
      <c r="I62" s="20">
        <f>H62/$H$125</f>
        <v>5.3081974714576791E-3</v>
      </c>
      <c r="J62" s="16"/>
      <c r="K62" s="21"/>
    </row>
    <row r="63" spans="1:11" x14ac:dyDescent="0.15">
      <c r="A63" s="13" t="s">
        <v>98</v>
      </c>
      <c r="B63" s="29" t="s">
        <v>99</v>
      </c>
      <c r="C63" s="14" t="s">
        <v>16</v>
      </c>
      <c r="D63" s="15">
        <v>123.235</v>
      </c>
      <c r="E63" s="16">
        <v>1.2465600000000001</v>
      </c>
      <c r="F63" s="16">
        <v>5.0636248950958249</v>
      </c>
      <c r="G63" s="16">
        <f t="shared" ref="G63:G64" si="16">E63+F63</f>
        <v>6.3101848950958246</v>
      </c>
      <c r="H63" s="16">
        <f t="shared" ref="H63:H64" si="17">G63*D63</f>
        <v>777.63563554713392</v>
      </c>
      <c r="J63" s="16"/>
      <c r="K63" s="21"/>
    </row>
    <row r="64" spans="1:11" x14ac:dyDescent="0.15">
      <c r="A64" s="13" t="s">
        <v>100</v>
      </c>
      <c r="B64" s="29" t="s">
        <v>101</v>
      </c>
      <c r="C64" s="14" t="s">
        <v>16</v>
      </c>
      <c r="D64" s="15">
        <v>123.235</v>
      </c>
      <c r="E64" s="16">
        <v>6.1029999999999998</v>
      </c>
      <c r="F64" s="16">
        <v>34.118999923706056</v>
      </c>
      <c r="G64" s="16">
        <f t="shared" si="16"/>
        <v>40.221999923706058</v>
      </c>
      <c r="H64" s="16">
        <f t="shared" si="17"/>
        <v>4956.7581605979158</v>
      </c>
      <c r="J64" s="16"/>
      <c r="K64" s="21"/>
    </row>
    <row r="65" spans="1:11" x14ac:dyDescent="0.15">
      <c r="A65" s="13"/>
      <c r="E65" s="16"/>
      <c r="F65" s="16"/>
      <c r="G65" s="16"/>
      <c r="H65" s="16"/>
      <c r="J65" s="16"/>
      <c r="K65" s="21"/>
    </row>
    <row r="66" spans="1:11" x14ac:dyDescent="0.15">
      <c r="A66" s="18" t="s">
        <v>102</v>
      </c>
      <c r="B66" s="34" t="s">
        <v>103</v>
      </c>
      <c r="E66" s="19">
        <f>SUMPRODUCT(D67:D70,E67:E70)</f>
        <v>7335.4756937120001</v>
      </c>
      <c r="F66" s="19">
        <f>SUMPRODUCT(D67:D70,F67:F70)</f>
        <v>397.38599244689948</v>
      </c>
      <c r="G66" s="19"/>
      <c r="H66" s="19">
        <f>SUM(H67:H70)</f>
        <v>7732.8616861588998</v>
      </c>
      <c r="I66" s="20">
        <f>H66/$H$125</f>
        <v>7.1581335898477849E-3</v>
      </c>
      <c r="J66" s="16"/>
      <c r="K66" s="21"/>
    </row>
    <row r="67" spans="1:11" ht="18" x14ac:dyDescent="0.15">
      <c r="A67" s="13" t="s">
        <v>104</v>
      </c>
      <c r="B67" s="29" t="s">
        <v>105</v>
      </c>
      <c r="C67" s="14" t="s">
        <v>16</v>
      </c>
      <c r="D67" s="15">
        <v>9.9</v>
      </c>
      <c r="E67" s="16">
        <v>1.0581508799999999</v>
      </c>
      <c r="F67" s="16">
        <v>40.13999923706055</v>
      </c>
      <c r="G67" s="16">
        <f t="shared" ref="G67:G70" si="18">E67+F67</f>
        <v>41.19815011706055</v>
      </c>
      <c r="H67" s="16">
        <f t="shared" ref="H67:H70" si="19">G67*D67</f>
        <v>407.86168615889943</v>
      </c>
      <c r="J67" s="16"/>
      <c r="K67" s="21"/>
    </row>
    <row r="68" spans="1:11" ht="18" x14ac:dyDescent="0.15">
      <c r="A68" s="13" t="s">
        <v>106</v>
      </c>
      <c r="B68" s="29" t="s">
        <v>107</v>
      </c>
      <c r="C68" s="14" t="s">
        <v>16</v>
      </c>
      <c r="D68" s="15">
        <v>3.5</v>
      </c>
      <c r="E68" s="16">
        <v>550</v>
      </c>
      <c r="F68" s="16">
        <v>0</v>
      </c>
      <c r="G68" s="16">
        <f t="shared" si="18"/>
        <v>550</v>
      </c>
      <c r="H68" s="16">
        <f t="shared" si="19"/>
        <v>1925</v>
      </c>
      <c r="J68" s="16"/>
      <c r="K68" s="21"/>
    </row>
    <row r="69" spans="1:11" ht="18" x14ac:dyDescent="0.15">
      <c r="A69" s="13" t="s">
        <v>108</v>
      </c>
      <c r="B69" s="29" t="s">
        <v>109</v>
      </c>
      <c r="C69" s="14" t="s">
        <v>110</v>
      </c>
      <c r="D69" s="15">
        <v>4</v>
      </c>
      <c r="E69" s="16">
        <v>810</v>
      </c>
      <c r="F69" s="16">
        <v>0</v>
      </c>
      <c r="G69" s="16">
        <f t="shared" si="18"/>
        <v>810</v>
      </c>
      <c r="H69" s="16">
        <f t="shared" si="19"/>
        <v>3240</v>
      </c>
      <c r="J69" s="16"/>
      <c r="K69" s="21"/>
    </row>
    <row r="70" spans="1:11" ht="18" x14ac:dyDescent="0.15">
      <c r="A70" s="13" t="s">
        <v>111</v>
      </c>
      <c r="B70" s="29" t="s">
        <v>112</v>
      </c>
      <c r="C70" s="14" t="s">
        <v>110</v>
      </c>
      <c r="D70" s="15">
        <v>2</v>
      </c>
      <c r="E70" s="16">
        <v>1080.0000000000002</v>
      </c>
      <c r="F70" s="16">
        <v>0</v>
      </c>
      <c r="G70" s="16">
        <f t="shared" si="18"/>
        <v>1080.0000000000002</v>
      </c>
      <c r="H70" s="16">
        <f t="shared" si="19"/>
        <v>2160.0000000000005</v>
      </c>
      <c r="J70" s="16"/>
      <c r="K70" s="21"/>
    </row>
    <row r="71" spans="1:11" x14ac:dyDescent="0.15">
      <c r="A71" s="13"/>
      <c r="E71" s="16"/>
      <c r="F71" s="16"/>
      <c r="G71" s="16"/>
      <c r="H71" s="16"/>
      <c r="J71" s="16"/>
      <c r="K71" s="21"/>
    </row>
    <row r="72" spans="1:11" x14ac:dyDescent="0.15">
      <c r="A72" s="18" t="s">
        <v>113</v>
      </c>
      <c r="B72" s="34" t="s">
        <v>114</v>
      </c>
      <c r="E72" s="19">
        <f>SUMPRODUCT(D73:D74,E73:E74)</f>
        <v>32639.999999999993</v>
      </c>
      <c r="F72" s="19">
        <f>SUMPRODUCT(D73:D74,F73:F74)</f>
        <v>3275.4240155639641</v>
      </c>
      <c r="G72" s="19"/>
      <c r="H72" s="19">
        <f>SUM(H73:H74)</f>
        <v>35915.424015563956</v>
      </c>
      <c r="I72" s="20">
        <f>H72/$H$125</f>
        <v>3.3246088378846426E-2</v>
      </c>
      <c r="J72" s="16"/>
      <c r="K72" s="21"/>
    </row>
    <row r="73" spans="1:11" ht="18" x14ac:dyDescent="0.15">
      <c r="A73" s="13" t="s">
        <v>115</v>
      </c>
      <c r="B73" s="29" t="s">
        <v>116</v>
      </c>
      <c r="C73" s="14" t="s">
        <v>16</v>
      </c>
      <c r="D73" s="15">
        <v>3.2</v>
      </c>
      <c r="E73" s="16">
        <v>320</v>
      </c>
      <c r="F73" s="16">
        <v>32.112000152587889</v>
      </c>
      <c r="G73" s="16">
        <f t="shared" ref="G73:G74" si="20">E73+F73</f>
        <v>352.11200015258788</v>
      </c>
      <c r="H73" s="16">
        <f t="shared" ref="H73:H74" si="21">G73*D73</f>
        <v>1126.7584004882813</v>
      </c>
      <c r="J73" s="16"/>
      <c r="K73" s="21"/>
    </row>
    <row r="74" spans="1:11" ht="18" x14ac:dyDescent="0.15">
      <c r="A74" s="13" t="s">
        <v>117</v>
      </c>
      <c r="B74" s="29" t="s">
        <v>118</v>
      </c>
      <c r="C74" s="14" t="s">
        <v>16</v>
      </c>
      <c r="D74" s="15">
        <v>98.799999999999983</v>
      </c>
      <c r="E74" s="16">
        <v>320</v>
      </c>
      <c r="F74" s="16">
        <v>32.112000152587889</v>
      </c>
      <c r="G74" s="16">
        <f t="shared" si="20"/>
        <v>352.11200015258788</v>
      </c>
      <c r="H74" s="16">
        <f t="shared" si="21"/>
        <v>34788.665615075675</v>
      </c>
      <c r="J74" s="16"/>
      <c r="K74" s="21"/>
    </row>
    <row r="75" spans="1:11" x14ac:dyDescent="0.15">
      <c r="A75" s="13"/>
      <c r="E75" s="16"/>
      <c r="F75" s="16"/>
      <c r="G75" s="16"/>
      <c r="H75" s="16"/>
      <c r="J75" s="16"/>
      <c r="K75" s="21"/>
    </row>
    <row r="76" spans="1:11" x14ac:dyDescent="0.15">
      <c r="A76" s="18" t="s">
        <v>119</v>
      </c>
      <c r="B76" s="34" t="s">
        <v>120</v>
      </c>
      <c r="E76" s="19">
        <f>SUMPRODUCT(D77:D79,E77:E79)</f>
        <v>1174.5</v>
      </c>
      <c r="F76" s="19">
        <f>SUMPRODUCT(D77:D79,F77:F79)</f>
        <v>240</v>
      </c>
      <c r="G76" s="19"/>
      <c r="H76" s="19">
        <f>SUM(H77:H79)</f>
        <v>1414.5</v>
      </c>
      <c r="I76" s="20">
        <f>H76/$H$125</f>
        <v>1.3093703694406972E-3</v>
      </c>
      <c r="J76" s="16"/>
      <c r="K76" s="21"/>
    </row>
    <row r="77" spans="1:11" ht="18" x14ac:dyDescent="0.15">
      <c r="A77" s="13" t="s">
        <v>121</v>
      </c>
      <c r="B77" s="29" t="s">
        <v>122</v>
      </c>
      <c r="C77" s="14" t="s">
        <v>110</v>
      </c>
      <c r="D77" s="15">
        <v>3</v>
      </c>
      <c r="E77" s="16">
        <v>333.5</v>
      </c>
      <c r="F77" s="16">
        <v>80</v>
      </c>
      <c r="G77" s="16">
        <f t="shared" ref="G77:G79" si="22">E77+F77</f>
        <v>413.5</v>
      </c>
      <c r="H77" s="16">
        <f t="shared" ref="H77:H79" si="23">G77*D77</f>
        <v>1240.5</v>
      </c>
      <c r="J77" s="16"/>
      <c r="K77" s="21"/>
    </row>
    <row r="78" spans="1:11" x14ac:dyDescent="0.15">
      <c r="A78" s="13" t="s">
        <v>123</v>
      </c>
      <c r="B78" s="29" t="s">
        <v>124</v>
      </c>
      <c r="C78" s="14" t="s">
        <v>110</v>
      </c>
      <c r="D78" s="15">
        <v>3</v>
      </c>
      <c r="E78" s="16">
        <v>52</v>
      </c>
      <c r="F78" s="16">
        <v>0</v>
      </c>
      <c r="G78" s="16">
        <f t="shared" si="22"/>
        <v>52</v>
      </c>
      <c r="H78" s="16">
        <f t="shared" si="23"/>
        <v>156</v>
      </c>
      <c r="J78" s="16"/>
      <c r="K78" s="21"/>
    </row>
    <row r="79" spans="1:11" x14ac:dyDescent="0.15">
      <c r="A79" s="13" t="s">
        <v>125</v>
      </c>
      <c r="B79" s="29" t="s">
        <v>126</v>
      </c>
      <c r="C79" s="14" t="s">
        <v>110</v>
      </c>
      <c r="D79" s="15">
        <v>9</v>
      </c>
      <c r="E79" s="16">
        <v>2</v>
      </c>
      <c r="F79" s="16">
        <v>0</v>
      </c>
      <c r="G79" s="16">
        <f t="shared" si="22"/>
        <v>2</v>
      </c>
      <c r="H79" s="16">
        <f t="shared" si="23"/>
        <v>18</v>
      </c>
      <c r="J79" s="16"/>
      <c r="K79" s="21"/>
    </row>
    <row r="80" spans="1:11" x14ac:dyDescent="0.15">
      <c r="A80" s="13"/>
      <c r="E80" s="16"/>
      <c r="F80" s="16"/>
      <c r="G80" s="16"/>
      <c r="H80" s="16"/>
      <c r="J80" s="16"/>
      <c r="K80" s="21"/>
    </row>
    <row r="81" spans="1:11" x14ac:dyDescent="0.15">
      <c r="A81" s="18" t="s">
        <v>127</v>
      </c>
      <c r="B81" s="34" t="s">
        <v>128</v>
      </c>
      <c r="E81" s="19">
        <f>SUMPRODUCT(D82:D85,E82:E85)</f>
        <v>10884.028499999999</v>
      </c>
      <c r="F81" s="19">
        <f>SUMPRODUCT(D82:D85,F82:F85)</f>
        <v>7256.0189999999993</v>
      </c>
      <c r="G81" s="19"/>
      <c r="H81" s="19">
        <f>SUM(H82:H85)</f>
        <v>18140.047500000001</v>
      </c>
      <c r="I81" s="20">
        <f>H81/$H$125</f>
        <v>1.6791827993458321E-2</v>
      </c>
      <c r="J81" s="16"/>
      <c r="K81" s="21"/>
    </row>
    <row r="82" spans="1:11" x14ac:dyDescent="0.15">
      <c r="A82" s="13" t="s">
        <v>129</v>
      </c>
      <c r="B82" s="29" t="s">
        <v>130</v>
      </c>
      <c r="C82" s="14" t="s">
        <v>16</v>
      </c>
      <c r="D82" s="15">
        <v>289.57999999999993</v>
      </c>
      <c r="E82" s="16">
        <v>18</v>
      </c>
      <c r="F82" s="16">
        <v>12</v>
      </c>
      <c r="G82" s="16">
        <f t="shared" ref="G82:G85" si="24">E82+F82</f>
        <v>30</v>
      </c>
      <c r="H82" s="16">
        <f t="shared" ref="H82:H85" si="25">G82*D82</f>
        <v>8687.3999999999978</v>
      </c>
      <c r="J82" s="16"/>
      <c r="K82" s="21"/>
    </row>
    <row r="83" spans="1:11" x14ac:dyDescent="0.15">
      <c r="A83" s="13" t="s">
        <v>131</v>
      </c>
      <c r="B83" s="29" t="s">
        <v>132</v>
      </c>
      <c r="C83" s="14" t="s">
        <v>16</v>
      </c>
      <c r="D83" s="15">
        <v>135.56</v>
      </c>
      <c r="E83" s="16">
        <v>19.5</v>
      </c>
      <c r="F83" s="16">
        <v>13</v>
      </c>
      <c r="G83" s="16">
        <f t="shared" si="24"/>
        <v>32.5</v>
      </c>
      <c r="H83" s="16">
        <f t="shared" si="25"/>
        <v>4405.7</v>
      </c>
      <c r="J83" s="16"/>
      <c r="K83" s="21"/>
    </row>
    <row r="84" spans="1:11" x14ac:dyDescent="0.15">
      <c r="A84" s="13" t="s">
        <v>133</v>
      </c>
      <c r="B84" s="29" t="s">
        <v>134</v>
      </c>
      <c r="C84" s="14" t="s">
        <v>16</v>
      </c>
      <c r="D84" s="15">
        <v>123.235</v>
      </c>
      <c r="E84" s="16">
        <v>23.1</v>
      </c>
      <c r="F84" s="16">
        <v>15.4</v>
      </c>
      <c r="G84" s="16">
        <f t="shared" si="24"/>
        <v>38.5</v>
      </c>
      <c r="H84" s="16">
        <f t="shared" si="25"/>
        <v>4744.5474999999997</v>
      </c>
      <c r="J84" s="16"/>
      <c r="K84" s="21"/>
    </row>
    <row r="85" spans="1:11" x14ac:dyDescent="0.15">
      <c r="A85" s="13" t="s">
        <v>135</v>
      </c>
      <c r="B85" s="29" t="s">
        <v>136</v>
      </c>
      <c r="C85" s="14" t="s">
        <v>16</v>
      </c>
      <c r="D85" s="15">
        <v>10.080000000000002</v>
      </c>
      <c r="E85" s="16">
        <v>18</v>
      </c>
      <c r="F85" s="16">
        <v>12</v>
      </c>
      <c r="G85" s="16">
        <f t="shared" si="24"/>
        <v>30</v>
      </c>
      <c r="H85" s="16">
        <f t="shared" si="25"/>
        <v>302.40000000000003</v>
      </c>
      <c r="J85" s="16"/>
      <c r="K85" s="21"/>
    </row>
    <row r="86" spans="1:11" x14ac:dyDescent="0.15">
      <c r="A86" s="13"/>
      <c r="E86" s="16"/>
      <c r="F86" s="16"/>
      <c r="G86" s="16"/>
      <c r="H86" s="16"/>
      <c r="J86" s="16"/>
      <c r="K86" s="21"/>
    </row>
    <row r="87" spans="1:11" x14ac:dyDescent="0.15">
      <c r="A87" s="18" t="s">
        <v>137</v>
      </c>
      <c r="B87" s="34" t="s">
        <v>138</v>
      </c>
      <c r="E87" s="19">
        <f>SUMPRODUCT(D88:D91,E88:E91)</f>
        <v>7838.1239999999998</v>
      </c>
      <c r="F87" s="19">
        <f>SUMPRODUCT(D88:D91,F88:F91)</f>
        <v>1945.1949999999997</v>
      </c>
      <c r="G87" s="19"/>
      <c r="H87" s="19">
        <f>SUM(H88:H91)</f>
        <v>9783.3189999999995</v>
      </c>
      <c r="I87" s="20">
        <f>H87/$H$125</f>
        <v>9.0561951314147692E-3</v>
      </c>
      <c r="J87" s="16"/>
      <c r="K87" s="21"/>
    </row>
    <row r="88" spans="1:11" ht="18" x14ac:dyDescent="0.15">
      <c r="A88" s="13" t="s">
        <v>139</v>
      </c>
      <c r="B88" s="29" t="s">
        <v>140</v>
      </c>
      <c r="C88" s="14" t="s">
        <v>19</v>
      </c>
      <c r="D88" s="15">
        <v>4</v>
      </c>
      <c r="E88" s="16">
        <v>64.436000000000007</v>
      </c>
      <c r="F88" s="16">
        <v>15.65</v>
      </c>
      <c r="G88" s="16">
        <f t="shared" ref="G88:G91" si="26">E88+F88</f>
        <v>80.086000000000013</v>
      </c>
      <c r="H88" s="16">
        <f t="shared" ref="H88:H91" si="27">G88*D88</f>
        <v>320.34400000000005</v>
      </c>
      <c r="J88" s="16"/>
      <c r="K88" s="21"/>
    </row>
    <row r="89" spans="1:11" x14ac:dyDescent="0.15">
      <c r="A89" s="13" t="s">
        <v>141</v>
      </c>
      <c r="B89" s="29" t="s">
        <v>142</v>
      </c>
      <c r="C89" s="14" t="s">
        <v>110</v>
      </c>
      <c r="D89" s="15">
        <v>1</v>
      </c>
      <c r="E89" s="16">
        <v>526.79999999999995</v>
      </c>
      <c r="F89" s="16">
        <v>125.45</v>
      </c>
      <c r="G89" s="16">
        <f t="shared" si="26"/>
        <v>652.25</v>
      </c>
      <c r="H89" s="16">
        <f t="shared" si="27"/>
        <v>652.25</v>
      </c>
      <c r="J89" s="16"/>
      <c r="K89" s="21"/>
    </row>
    <row r="90" spans="1:11" x14ac:dyDescent="0.15">
      <c r="A90" s="13" t="s">
        <v>143</v>
      </c>
      <c r="B90" s="29" t="s">
        <v>144</v>
      </c>
      <c r="C90" s="14" t="s">
        <v>110</v>
      </c>
      <c r="D90" s="15">
        <v>1</v>
      </c>
      <c r="E90" s="16">
        <v>688.15</v>
      </c>
      <c r="F90" s="16">
        <v>165.78749999999999</v>
      </c>
      <c r="G90" s="16">
        <f t="shared" si="26"/>
        <v>853.9375</v>
      </c>
      <c r="H90" s="16">
        <f t="shared" si="27"/>
        <v>853.9375</v>
      </c>
      <c r="J90" s="16"/>
      <c r="K90" s="21"/>
    </row>
    <row r="91" spans="1:11" x14ac:dyDescent="0.15">
      <c r="A91" s="13" t="s">
        <v>145</v>
      </c>
      <c r="B91" s="29" t="s">
        <v>146</v>
      </c>
      <c r="C91" s="14" t="s">
        <v>16</v>
      </c>
      <c r="D91" s="15">
        <v>19.829999999999998</v>
      </c>
      <c r="E91" s="16">
        <v>321</v>
      </c>
      <c r="F91" s="16">
        <v>80.25</v>
      </c>
      <c r="G91" s="16">
        <f t="shared" si="26"/>
        <v>401.25</v>
      </c>
      <c r="H91" s="16">
        <f t="shared" si="27"/>
        <v>7956.7874999999995</v>
      </c>
      <c r="J91" s="16"/>
      <c r="K91" s="21"/>
    </row>
    <row r="92" spans="1:11" x14ac:dyDescent="0.15">
      <c r="A92" s="13"/>
      <c r="E92" s="16"/>
      <c r="F92" s="16"/>
      <c r="G92" s="16"/>
      <c r="H92" s="16"/>
      <c r="J92" s="16"/>
      <c r="K92" s="21"/>
    </row>
    <row r="93" spans="1:11" x14ac:dyDescent="0.15">
      <c r="A93" s="18" t="s">
        <v>147</v>
      </c>
      <c r="B93" s="34" t="s">
        <v>148</v>
      </c>
      <c r="E93" s="19">
        <f>SUMPRODUCT(D94:D96,E94:E96)</f>
        <v>9096.4967699999979</v>
      </c>
      <c r="F93" s="19">
        <f>SUMPRODUCT(D94:D96,F94:F96)</f>
        <v>12811.785707857129</v>
      </c>
      <c r="G93" s="19"/>
      <c r="H93" s="19">
        <f>SUM(H94:H96)</f>
        <v>21908.282477857127</v>
      </c>
      <c r="I93" s="20">
        <f>H93/$H$125</f>
        <v>2.0279997116891438E-2</v>
      </c>
      <c r="J93" s="16"/>
      <c r="K93" s="21"/>
    </row>
    <row r="94" spans="1:11" ht="18" x14ac:dyDescent="0.15">
      <c r="A94" s="13" t="s">
        <v>149</v>
      </c>
      <c r="B94" s="29" t="s">
        <v>150</v>
      </c>
      <c r="C94" s="14" t="s">
        <v>16</v>
      </c>
      <c r="D94" s="15">
        <v>184.12499999999997</v>
      </c>
      <c r="E94" s="16">
        <v>40.599999999999994</v>
      </c>
      <c r="F94" s="16">
        <v>17.399999999999999</v>
      </c>
      <c r="G94" s="16">
        <f t="shared" ref="G94:G96" si="28">E94+F94</f>
        <v>57.999999999999993</v>
      </c>
      <c r="H94" s="16">
        <f t="shared" ref="H94:H96" si="29">G94*D94</f>
        <v>10679.249999999996</v>
      </c>
      <c r="J94" s="16"/>
      <c r="K94" s="21"/>
    </row>
    <row r="95" spans="1:11" x14ac:dyDescent="0.15">
      <c r="A95" s="13" t="s">
        <v>151</v>
      </c>
      <c r="B95" s="29" t="s">
        <v>152</v>
      </c>
      <c r="C95" s="14" t="s">
        <v>16</v>
      </c>
      <c r="D95" s="15">
        <v>184.12499999999997</v>
      </c>
      <c r="E95" s="16">
        <v>5.7647999999999993</v>
      </c>
      <c r="F95" s="16">
        <v>32.112000152587889</v>
      </c>
      <c r="G95" s="16">
        <f t="shared" si="28"/>
        <v>37.87680015258789</v>
      </c>
      <c r="H95" s="16">
        <f t="shared" si="29"/>
        <v>6974.0658280952439</v>
      </c>
      <c r="J95" s="16"/>
      <c r="K95" s="21"/>
    </row>
    <row r="96" spans="1:11" x14ac:dyDescent="0.15">
      <c r="A96" s="13" t="s">
        <v>153</v>
      </c>
      <c r="B96" s="29" t="s">
        <v>154</v>
      </c>
      <c r="C96" s="14" t="s">
        <v>16</v>
      </c>
      <c r="D96" s="15">
        <v>184.12499999999997</v>
      </c>
      <c r="E96" s="16">
        <v>3.0391199999999996</v>
      </c>
      <c r="F96" s="16">
        <v>20.069999618530275</v>
      </c>
      <c r="G96" s="16">
        <f t="shared" si="28"/>
        <v>23.109119618530276</v>
      </c>
      <c r="H96" s="16">
        <f t="shared" si="29"/>
        <v>4254.9666497618864</v>
      </c>
      <c r="J96" s="16"/>
      <c r="K96" s="21"/>
    </row>
    <row r="97" spans="1:11" x14ac:dyDescent="0.15">
      <c r="A97" s="13"/>
      <c r="E97" s="16"/>
      <c r="F97" s="16"/>
      <c r="G97" s="16"/>
      <c r="H97" s="16"/>
      <c r="J97" s="16"/>
      <c r="K97" s="21"/>
    </row>
    <row r="98" spans="1:11" x14ac:dyDescent="0.15">
      <c r="A98" s="18" t="s">
        <v>155</v>
      </c>
      <c r="B98" s="34" t="s">
        <v>156</v>
      </c>
      <c r="E98" s="19">
        <f>SUMPRODUCT(D99:D102,E99:E102)</f>
        <v>14697.702649999999</v>
      </c>
      <c r="F98" s="19">
        <f>SUMPRODUCT(D99:D102,F99:F102)</f>
        <v>4858.0417752151488</v>
      </c>
      <c r="G98" s="19"/>
      <c r="H98" s="19">
        <f>SUM(H99:H102)</f>
        <v>19555.744425215147</v>
      </c>
      <c r="I98" s="20">
        <f>H98/$H$125</f>
        <v>1.8102306329255434E-2</v>
      </c>
      <c r="J98" s="16"/>
      <c r="K98" s="21"/>
    </row>
    <row r="99" spans="1:11" x14ac:dyDescent="0.15">
      <c r="A99" s="13" t="s">
        <v>157</v>
      </c>
      <c r="B99" s="29" t="s">
        <v>158</v>
      </c>
      <c r="C99" s="14" t="s">
        <v>16</v>
      </c>
      <c r="D99" s="15">
        <v>79.709999999999994</v>
      </c>
      <c r="E99" s="16">
        <v>90</v>
      </c>
      <c r="F99" s="16">
        <v>0</v>
      </c>
      <c r="G99" s="16">
        <f t="shared" ref="G99:G102" si="30">E99+F99</f>
        <v>90</v>
      </c>
      <c r="H99" s="16">
        <f t="shared" ref="H99:H102" si="31">G99*D99</f>
        <v>7173.9</v>
      </c>
      <c r="J99" s="16"/>
      <c r="K99" s="21"/>
    </row>
    <row r="100" spans="1:11" x14ac:dyDescent="0.15">
      <c r="A100" s="13" t="s">
        <v>159</v>
      </c>
      <c r="B100" s="29" t="s">
        <v>87</v>
      </c>
      <c r="C100" s="14" t="s">
        <v>16</v>
      </c>
      <c r="D100" s="22">
        <v>132.19999999999999</v>
      </c>
      <c r="E100" s="16">
        <v>0</v>
      </c>
      <c r="F100" s="16">
        <v>7.2337501907348631</v>
      </c>
      <c r="G100" s="16">
        <f t="shared" si="30"/>
        <v>7.2337501907348631</v>
      </c>
      <c r="H100" s="16">
        <f t="shared" si="31"/>
        <v>956.30177521514884</v>
      </c>
      <c r="J100" s="16"/>
      <c r="K100" s="21"/>
    </row>
    <row r="101" spans="1:11" ht="18" x14ac:dyDescent="0.15">
      <c r="A101" s="13" t="s">
        <v>160</v>
      </c>
      <c r="B101" s="29" t="s">
        <v>161</v>
      </c>
      <c r="C101" s="14" t="s">
        <v>16</v>
      </c>
      <c r="D101" s="22">
        <v>132.19999999999999</v>
      </c>
      <c r="E101" s="16">
        <v>24.584500000000002</v>
      </c>
      <c r="F101" s="16">
        <v>12</v>
      </c>
      <c r="G101" s="16">
        <f t="shared" si="30"/>
        <v>36.584500000000006</v>
      </c>
      <c r="H101" s="16">
        <f t="shared" si="31"/>
        <v>4836.4709000000003</v>
      </c>
      <c r="J101" s="16"/>
      <c r="K101" s="21"/>
    </row>
    <row r="102" spans="1:11" x14ac:dyDescent="0.15">
      <c r="A102" s="13" t="s">
        <v>162</v>
      </c>
      <c r="B102" s="29" t="s">
        <v>163</v>
      </c>
      <c r="C102" s="14" t="s">
        <v>19</v>
      </c>
      <c r="D102" s="22">
        <v>128.63</v>
      </c>
      <c r="E102" s="16">
        <v>33.225000000000001</v>
      </c>
      <c r="F102" s="16">
        <v>18</v>
      </c>
      <c r="G102" s="16">
        <f t="shared" si="30"/>
        <v>51.225000000000001</v>
      </c>
      <c r="H102" s="16">
        <f t="shared" si="31"/>
        <v>6589.0717500000001</v>
      </c>
      <c r="J102" s="16"/>
      <c r="K102" s="21"/>
    </row>
    <row r="103" spans="1:11" x14ac:dyDescent="0.15">
      <c r="A103" s="13"/>
      <c r="D103" s="22"/>
      <c r="E103" s="16"/>
      <c r="F103" s="16"/>
      <c r="G103" s="16"/>
      <c r="H103" s="16"/>
      <c r="J103" s="16"/>
      <c r="K103" s="21"/>
    </row>
    <row r="104" spans="1:11" x14ac:dyDescent="0.15">
      <c r="A104" s="18" t="s">
        <v>164</v>
      </c>
      <c r="B104" s="34" t="s">
        <v>165</v>
      </c>
      <c r="D104" s="22"/>
      <c r="E104" s="19">
        <f>SUMPRODUCT(D105:D116,E105:E116)</f>
        <v>124340</v>
      </c>
      <c r="F104" s="19">
        <f>SUMPRODUCT(D105:D116,F105:F116)</f>
        <v>0</v>
      </c>
      <c r="G104" s="19"/>
      <c r="H104" s="19">
        <f>SUM(H105:H116)</f>
        <v>124340</v>
      </c>
      <c r="I104" s="20">
        <f>H104/$H$125</f>
        <v>0.11509870041446185</v>
      </c>
      <c r="J104" s="16"/>
      <c r="K104" s="21"/>
    </row>
    <row r="105" spans="1:11" x14ac:dyDescent="0.15">
      <c r="A105" s="13" t="s">
        <v>166</v>
      </c>
      <c r="B105" s="29" t="s">
        <v>167</v>
      </c>
      <c r="C105" s="14" t="s">
        <v>168</v>
      </c>
      <c r="D105" s="22">
        <v>1</v>
      </c>
      <c r="E105" s="16">
        <v>8150</v>
      </c>
      <c r="F105" s="16">
        <v>0</v>
      </c>
      <c r="G105" s="16">
        <f t="shared" ref="G105:G116" si="32">E105+F105</f>
        <v>8150</v>
      </c>
      <c r="H105" s="16">
        <f t="shared" ref="H105:H116" si="33">G105*D105</f>
        <v>8150</v>
      </c>
      <c r="J105" s="16"/>
      <c r="K105" s="21"/>
    </row>
    <row r="106" spans="1:11" x14ac:dyDescent="0.15">
      <c r="A106" s="13" t="s">
        <v>169</v>
      </c>
      <c r="B106" s="29" t="s">
        <v>170</v>
      </c>
      <c r="C106" s="14" t="s">
        <v>168</v>
      </c>
      <c r="D106" s="22">
        <v>1</v>
      </c>
      <c r="E106" s="16">
        <v>9100</v>
      </c>
      <c r="F106" s="16">
        <v>0</v>
      </c>
      <c r="G106" s="16">
        <f t="shared" si="32"/>
        <v>9100</v>
      </c>
      <c r="H106" s="16">
        <f t="shared" si="33"/>
        <v>9100</v>
      </c>
      <c r="J106" s="16"/>
      <c r="K106" s="21"/>
    </row>
    <row r="107" spans="1:11" x14ac:dyDescent="0.15">
      <c r="A107" s="13" t="s">
        <v>171</v>
      </c>
      <c r="B107" s="29" t="s">
        <v>172</v>
      </c>
      <c r="C107" s="14" t="s">
        <v>168</v>
      </c>
      <c r="D107" s="22">
        <v>1</v>
      </c>
      <c r="E107" s="16">
        <v>22600</v>
      </c>
      <c r="F107" s="16">
        <v>0</v>
      </c>
      <c r="G107" s="16">
        <f t="shared" si="32"/>
        <v>22600</v>
      </c>
      <c r="H107" s="16">
        <f t="shared" si="33"/>
        <v>22600</v>
      </c>
      <c r="K107" s="21"/>
    </row>
    <row r="108" spans="1:11" x14ac:dyDescent="0.15">
      <c r="A108" s="13" t="s">
        <v>173</v>
      </c>
      <c r="B108" s="29" t="s">
        <v>174</v>
      </c>
      <c r="C108" s="14" t="s">
        <v>168</v>
      </c>
      <c r="D108" s="22">
        <v>1</v>
      </c>
      <c r="E108" s="16">
        <v>2550</v>
      </c>
      <c r="F108" s="16">
        <v>0</v>
      </c>
      <c r="G108" s="16">
        <f t="shared" si="32"/>
        <v>2550</v>
      </c>
      <c r="H108" s="16">
        <f t="shared" si="33"/>
        <v>2550</v>
      </c>
      <c r="J108" s="16"/>
      <c r="K108" s="21"/>
    </row>
    <row r="109" spans="1:11" x14ac:dyDescent="0.15">
      <c r="A109" s="13" t="s">
        <v>175</v>
      </c>
      <c r="B109" s="29" t="s">
        <v>176</v>
      </c>
      <c r="C109" s="14" t="s">
        <v>168</v>
      </c>
      <c r="D109" s="15">
        <v>1</v>
      </c>
      <c r="E109" s="16">
        <v>1750</v>
      </c>
      <c r="F109" s="16">
        <v>0</v>
      </c>
      <c r="G109" s="16">
        <f t="shared" si="32"/>
        <v>1750</v>
      </c>
      <c r="H109" s="16">
        <f t="shared" si="33"/>
        <v>1750</v>
      </c>
      <c r="J109" s="16"/>
      <c r="K109" s="21"/>
    </row>
    <row r="110" spans="1:11" x14ac:dyDescent="0.15">
      <c r="A110" s="13" t="s">
        <v>177</v>
      </c>
      <c r="B110" s="29" t="s">
        <v>178</v>
      </c>
      <c r="C110" s="14" t="s">
        <v>168</v>
      </c>
      <c r="D110" s="15">
        <v>1</v>
      </c>
      <c r="E110" s="16">
        <v>5200</v>
      </c>
      <c r="F110" s="16">
        <v>0</v>
      </c>
      <c r="G110" s="16">
        <f t="shared" si="32"/>
        <v>5200</v>
      </c>
      <c r="H110" s="16">
        <f t="shared" si="33"/>
        <v>5200</v>
      </c>
      <c r="J110" s="16"/>
      <c r="K110" s="21"/>
    </row>
    <row r="111" spans="1:11" x14ac:dyDescent="0.15">
      <c r="A111" s="13" t="s">
        <v>179</v>
      </c>
      <c r="B111" s="29" t="s">
        <v>180</v>
      </c>
      <c r="C111" s="14" t="s">
        <v>168</v>
      </c>
      <c r="D111" s="15">
        <v>1</v>
      </c>
      <c r="E111" s="16">
        <v>1000</v>
      </c>
      <c r="F111" s="16">
        <v>0</v>
      </c>
      <c r="G111" s="16">
        <f t="shared" si="32"/>
        <v>1000</v>
      </c>
      <c r="H111" s="16">
        <f t="shared" si="33"/>
        <v>1000</v>
      </c>
      <c r="J111" s="16"/>
      <c r="K111" s="21"/>
    </row>
    <row r="112" spans="1:11" x14ac:dyDescent="0.15">
      <c r="A112" s="13" t="s">
        <v>181</v>
      </c>
      <c r="B112" s="29" t="s">
        <v>182</v>
      </c>
      <c r="C112" s="14" t="s">
        <v>168</v>
      </c>
      <c r="D112" s="15">
        <v>1</v>
      </c>
      <c r="E112" s="16">
        <v>5800</v>
      </c>
      <c r="F112" s="16">
        <v>0</v>
      </c>
      <c r="G112" s="16">
        <f t="shared" si="32"/>
        <v>5800</v>
      </c>
      <c r="H112" s="16">
        <f t="shared" si="33"/>
        <v>5800</v>
      </c>
      <c r="J112" s="16"/>
      <c r="K112" s="21"/>
    </row>
    <row r="113" spans="1:11" x14ac:dyDescent="0.15">
      <c r="A113" s="13" t="s">
        <v>183</v>
      </c>
      <c r="B113" s="29" t="s">
        <v>184</v>
      </c>
      <c r="C113" s="14" t="s">
        <v>168</v>
      </c>
      <c r="D113" s="15">
        <v>1</v>
      </c>
      <c r="E113" s="16">
        <v>1450</v>
      </c>
      <c r="F113" s="16">
        <v>0</v>
      </c>
      <c r="G113" s="16">
        <f t="shared" si="32"/>
        <v>1450</v>
      </c>
      <c r="H113" s="16">
        <f t="shared" si="33"/>
        <v>1450</v>
      </c>
      <c r="J113" s="16"/>
      <c r="K113" s="21"/>
    </row>
    <row r="114" spans="1:11" x14ac:dyDescent="0.15">
      <c r="A114" s="13" t="s">
        <v>185</v>
      </c>
      <c r="B114" s="29" t="s">
        <v>186</v>
      </c>
      <c r="C114" s="14" t="s">
        <v>168</v>
      </c>
      <c r="D114" s="15">
        <v>1</v>
      </c>
      <c r="E114" s="16">
        <v>37000</v>
      </c>
      <c r="F114" s="16">
        <v>0</v>
      </c>
      <c r="G114" s="16">
        <f t="shared" si="32"/>
        <v>37000</v>
      </c>
      <c r="H114" s="16">
        <f t="shared" si="33"/>
        <v>37000</v>
      </c>
      <c r="J114" s="16"/>
      <c r="K114" s="21"/>
    </row>
    <row r="115" spans="1:11" x14ac:dyDescent="0.15">
      <c r="A115" s="13" t="s">
        <v>187</v>
      </c>
      <c r="B115" s="29" t="s">
        <v>188</v>
      </c>
      <c r="C115" s="14" t="s">
        <v>168</v>
      </c>
      <c r="D115" s="15">
        <v>1</v>
      </c>
      <c r="E115" s="16">
        <v>21100</v>
      </c>
      <c r="F115" s="16">
        <v>0</v>
      </c>
      <c r="G115" s="16">
        <f t="shared" si="32"/>
        <v>21100</v>
      </c>
      <c r="H115" s="16">
        <f t="shared" si="33"/>
        <v>21100</v>
      </c>
      <c r="J115" s="16"/>
      <c r="K115" s="21"/>
    </row>
    <row r="116" spans="1:11" x14ac:dyDescent="0.15">
      <c r="A116" s="13" t="s">
        <v>189</v>
      </c>
      <c r="B116" s="29" t="s">
        <v>190</v>
      </c>
      <c r="C116" s="14" t="s">
        <v>168</v>
      </c>
      <c r="D116" s="15">
        <v>1</v>
      </c>
      <c r="E116" s="16">
        <v>8640</v>
      </c>
      <c r="F116" s="16">
        <v>0</v>
      </c>
      <c r="G116" s="16">
        <f t="shared" si="32"/>
        <v>8640</v>
      </c>
      <c r="H116" s="16">
        <f t="shared" si="33"/>
        <v>8640</v>
      </c>
      <c r="J116" s="16"/>
      <c r="K116" s="21"/>
    </row>
    <row r="117" spans="1:11" x14ac:dyDescent="0.15">
      <c r="A117" s="13"/>
      <c r="E117" s="16"/>
      <c r="F117" s="16"/>
      <c r="G117" s="16"/>
      <c r="H117" s="16"/>
      <c r="J117" s="16"/>
      <c r="K117" s="21"/>
    </row>
    <row r="118" spans="1:11" x14ac:dyDescent="0.15">
      <c r="A118" s="18" t="s">
        <v>191</v>
      </c>
      <c r="B118" s="34" t="s">
        <v>192</v>
      </c>
      <c r="E118" s="19">
        <f>SUMPRODUCT(D119,E119)</f>
        <v>4132.16</v>
      </c>
      <c r="F118" s="19">
        <f>SUMPRODUCT(D119,F119)</f>
        <v>6198.24</v>
      </c>
      <c r="G118" s="19"/>
      <c r="H118" s="19">
        <f>SUM(H119)</f>
        <v>10330.4</v>
      </c>
      <c r="I118" s="20">
        <f>H118/$H$125</f>
        <v>9.5626155280807198E-3</v>
      </c>
      <c r="J118" s="16"/>
      <c r="K118" s="21"/>
    </row>
    <row r="119" spans="1:11" x14ac:dyDescent="0.15">
      <c r="A119" s="13" t="s">
        <v>193</v>
      </c>
      <c r="B119" s="29" t="s">
        <v>194</v>
      </c>
      <c r="C119" s="14" t="s">
        <v>16</v>
      </c>
      <c r="D119" s="15">
        <v>516.52</v>
      </c>
      <c r="E119" s="16">
        <v>8</v>
      </c>
      <c r="F119" s="16">
        <v>12</v>
      </c>
      <c r="G119" s="16">
        <f>E119+F119</f>
        <v>20</v>
      </c>
      <c r="H119" s="16">
        <f t="shared" ref="H119" si="34">G119*D119</f>
        <v>10330.4</v>
      </c>
      <c r="J119" s="16"/>
      <c r="K119" s="21"/>
    </row>
    <row r="120" spans="1:11" x14ac:dyDescent="0.15">
      <c r="A120" s="13"/>
      <c r="E120" s="16"/>
      <c r="F120" s="16"/>
      <c r="G120" s="16"/>
      <c r="H120" s="16"/>
      <c r="J120" s="16"/>
      <c r="K120" s="21"/>
    </row>
    <row r="121" spans="1:11" x14ac:dyDescent="0.15">
      <c r="A121" s="18" t="s">
        <v>195</v>
      </c>
      <c r="B121" s="34" t="s">
        <v>196</v>
      </c>
      <c r="E121" s="19">
        <f>SUMPRODUCT(D122,E122)</f>
        <v>280075.24133822357</v>
      </c>
      <c r="F121" s="19">
        <f>SUMPRODUCT(D122,F122)</f>
        <v>0</v>
      </c>
      <c r="G121" s="16"/>
      <c r="H121" s="19">
        <f>SUM(H122)</f>
        <v>280075.24133822357</v>
      </c>
      <c r="I121" s="20">
        <f>H121/$H$125</f>
        <v>0.25925925925925924</v>
      </c>
      <c r="J121" s="16"/>
      <c r="K121" s="21"/>
    </row>
    <row r="122" spans="1:11" x14ac:dyDescent="0.15">
      <c r="A122" s="13" t="s">
        <v>197</v>
      </c>
      <c r="B122" s="29" t="s">
        <v>198</v>
      </c>
      <c r="C122" s="14" t="s">
        <v>168</v>
      </c>
      <c r="D122" s="15">
        <v>1</v>
      </c>
      <c r="E122" s="16">
        <f>(H9+H17+H27+H33+H39+H45+H51+H55+H62+H66+H72+H76+H81+H87+H93+H98+H104+H118)*0.35</f>
        <v>280075.24133822357</v>
      </c>
      <c r="F122" s="16">
        <v>0</v>
      </c>
      <c r="G122" s="16">
        <f>E122+F122</f>
        <v>280075.24133822357</v>
      </c>
      <c r="H122" s="16">
        <f t="shared" ref="H122" si="35">G122*D122</f>
        <v>280075.24133822357</v>
      </c>
      <c r="J122" s="16"/>
      <c r="K122" s="21"/>
    </row>
    <row r="123" spans="1:11" x14ac:dyDescent="0.15">
      <c r="A123" s="13"/>
      <c r="E123" s="16"/>
      <c r="F123" s="16"/>
      <c r="G123" s="16"/>
      <c r="H123" s="16"/>
      <c r="K123" s="21"/>
    </row>
    <row r="124" spans="1:11" x14ac:dyDescent="0.15">
      <c r="A124" s="13"/>
      <c r="E124" s="16"/>
      <c r="F124" s="16"/>
      <c r="G124" s="16"/>
      <c r="H124" s="16"/>
      <c r="K124" s="21"/>
    </row>
    <row r="125" spans="1:11" x14ac:dyDescent="0.15">
      <c r="A125" s="13"/>
      <c r="B125" s="34" t="s">
        <v>199</v>
      </c>
      <c r="E125" s="19">
        <f>E9+E17+E27+E33+E39+E45+E51+E55+E62+E66+E72+E76+E81+E87+E93+E98+E104+E118+E121</f>
        <v>802822.59626886342</v>
      </c>
      <c r="F125" s="19">
        <f>F9+F17+F27+F33+F39+F45+F51+F55+F62+F66+F72+F76+F81+F87+F93+F98+F118</f>
        <v>277467.62032142747</v>
      </c>
      <c r="G125" s="16"/>
      <c r="H125" s="19">
        <f>H9+H17+H27+H33+H39+H45+H51+H55+H62+H66+H72+H76+H81+H87+H93+H98+H104+H118+H121</f>
        <v>1080290.2165902909</v>
      </c>
      <c r="J125" s="16"/>
      <c r="K125" s="21"/>
    </row>
    <row r="126" spans="1:11" x14ac:dyDescent="0.15">
      <c r="A126" s="13"/>
      <c r="E126" s="16"/>
      <c r="F126" s="16"/>
      <c r="G126" s="16"/>
      <c r="H126" s="16"/>
      <c r="J126" s="16"/>
      <c r="K126" s="21"/>
    </row>
    <row r="127" spans="1:11" x14ac:dyDescent="0.15">
      <c r="A127" s="13"/>
      <c r="B127" s="29" t="s">
        <v>202</v>
      </c>
      <c r="E127" s="16"/>
      <c r="F127" s="16"/>
      <c r="G127" s="16"/>
      <c r="H127" s="16"/>
      <c r="J127" s="16"/>
      <c r="K127" s="21"/>
    </row>
    <row r="128" spans="1:11" x14ac:dyDescent="0.15">
      <c r="A128" s="13"/>
      <c r="E128" s="16"/>
      <c r="F128" s="16"/>
      <c r="G128" s="16"/>
      <c r="H128" s="16"/>
      <c r="J128" s="16"/>
      <c r="K128" s="21"/>
    </row>
    <row r="129" spans="1:11" x14ac:dyDescent="0.15">
      <c r="A129" s="13"/>
      <c r="B129" s="29" t="s">
        <v>203</v>
      </c>
      <c r="E129" s="16">
        <f>E9+E17+E27+E33+E39+E45+E51+E55+E62+E66+E72+E76+E87+E81+E93+E98+E104+E118</f>
        <v>522747.35493063991</v>
      </c>
      <c r="F129" s="16">
        <f>F9+F17+F27+F33+F39+F45+F51+F55+F62+F66+F72+F76+F81+F87+F93+F98+F118</f>
        <v>277467.62032142747</v>
      </c>
      <c r="G129" s="16"/>
      <c r="H129" s="16">
        <f>E129+F129</f>
        <v>800214.97525206744</v>
      </c>
      <c r="J129" s="16"/>
      <c r="K129" s="21"/>
    </row>
    <row r="130" spans="1:11" x14ac:dyDescent="0.15">
      <c r="A130" s="13"/>
      <c r="E130" s="16"/>
      <c r="F130" s="16"/>
      <c r="G130" s="16"/>
      <c r="H130" s="16"/>
      <c r="J130" s="16"/>
      <c r="K130" s="21"/>
    </row>
    <row r="131" spans="1:11" x14ac:dyDescent="0.15">
      <c r="A131" s="13"/>
      <c r="B131" s="29" t="s">
        <v>204</v>
      </c>
      <c r="E131" s="16"/>
      <c r="F131" s="16"/>
      <c r="G131" s="16"/>
      <c r="H131" s="16">
        <f>$H$129*1.35</f>
        <v>1080290.2165902911</v>
      </c>
      <c r="J131" s="16"/>
      <c r="K131" s="21"/>
    </row>
    <row r="132" spans="1:11" x14ac:dyDescent="0.15">
      <c r="A132" s="13"/>
      <c r="B132" s="29" t="s">
        <v>205</v>
      </c>
      <c r="E132" s="16"/>
      <c r="F132" s="16"/>
      <c r="G132" s="16"/>
      <c r="H132" s="16">
        <f>$H$129*1.3</f>
        <v>1040279.4678276877</v>
      </c>
      <c r="J132" s="16"/>
      <c r="K132" s="21"/>
    </row>
    <row r="133" spans="1:11" x14ac:dyDescent="0.15">
      <c r="A133" s="13"/>
      <c r="B133" s="29" t="s">
        <v>206</v>
      </c>
      <c r="E133" s="16"/>
      <c r="F133" s="16"/>
      <c r="G133" s="16"/>
      <c r="H133" s="16">
        <f>$H$129*1.25</f>
        <v>1000268.7190650844</v>
      </c>
      <c r="J133" s="16"/>
      <c r="K133" s="21"/>
    </row>
    <row r="134" spans="1:11" x14ac:dyDescent="0.15">
      <c r="A134" s="13"/>
      <c r="B134" s="29" t="s">
        <v>207</v>
      </c>
      <c r="E134" s="16"/>
      <c r="F134" s="16"/>
      <c r="G134" s="16"/>
      <c r="H134" s="16">
        <f>$H$129*1.2</f>
        <v>960257.97030248086</v>
      </c>
      <c r="J134" s="16"/>
      <c r="K134" s="21"/>
    </row>
    <row r="135" spans="1:11" x14ac:dyDescent="0.15">
      <c r="A135" s="13"/>
      <c r="E135" s="16"/>
      <c r="F135" s="16"/>
      <c r="G135" s="16"/>
      <c r="H135" s="16"/>
      <c r="J135" s="16"/>
      <c r="K135" s="21"/>
    </row>
    <row r="136" spans="1:11" x14ac:dyDescent="0.15">
      <c r="A136" s="13"/>
      <c r="E136" s="16"/>
      <c r="F136" s="16"/>
      <c r="G136" s="16"/>
      <c r="H136" s="16"/>
      <c r="J136" s="16"/>
      <c r="K136" s="21"/>
    </row>
    <row r="137" spans="1:11" x14ac:dyDescent="0.15">
      <c r="A137" s="13"/>
      <c r="E137" s="16"/>
      <c r="F137" s="16"/>
      <c r="G137" s="16"/>
      <c r="H137" s="16"/>
      <c r="J137" s="16"/>
      <c r="K137" s="21"/>
    </row>
    <row r="138" spans="1:11" x14ac:dyDescent="0.15">
      <c r="A138" s="13"/>
      <c r="E138" s="16"/>
      <c r="F138" s="16"/>
      <c r="G138" s="16"/>
      <c r="H138" s="16"/>
      <c r="J138" s="16"/>
      <c r="K138" s="21"/>
    </row>
    <row r="139" spans="1:11" x14ac:dyDescent="0.15">
      <c r="A139" s="13"/>
      <c r="E139" s="16"/>
      <c r="F139" s="16"/>
      <c r="G139" s="16"/>
      <c r="H139" s="16"/>
      <c r="J139" s="16"/>
      <c r="K139" s="21"/>
    </row>
    <row r="140" spans="1:11" x14ac:dyDescent="0.15">
      <c r="A140" s="13"/>
      <c r="B140" s="6"/>
      <c r="E140" s="16"/>
      <c r="F140" s="16"/>
      <c r="G140" s="16"/>
      <c r="H140" s="16"/>
      <c r="J140" s="16"/>
      <c r="K140" s="21"/>
    </row>
    <row r="141" spans="1:11" x14ac:dyDescent="0.15">
      <c r="A141" s="13"/>
      <c r="B141" s="6"/>
      <c r="E141" s="16"/>
      <c r="F141" s="16"/>
      <c r="G141" s="16"/>
      <c r="H141" s="16"/>
      <c r="J141" s="16"/>
      <c r="K141" s="21"/>
    </row>
    <row r="142" spans="1:11" x14ac:dyDescent="0.15">
      <c r="A142" s="13"/>
      <c r="B142" s="6"/>
      <c r="E142" s="16"/>
      <c r="F142" s="16"/>
      <c r="G142" s="16"/>
      <c r="H142" s="16"/>
      <c r="J142" s="16"/>
      <c r="K142" s="21"/>
    </row>
    <row r="143" spans="1:11" x14ac:dyDescent="0.15">
      <c r="A143" s="13"/>
      <c r="B143" s="6"/>
      <c r="E143" s="16"/>
      <c r="F143" s="16"/>
      <c r="G143" s="16"/>
      <c r="H143" s="16"/>
      <c r="J143" s="16"/>
      <c r="K143" s="21"/>
    </row>
    <row r="144" spans="1:11" x14ac:dyDescent="0.15">
      <c r="A144" s="13"/>
      <c r="B144" s="6"/>
      <c r="E144" s="16"/>
      <c r="F144" s="16"/>
      <c r="G144" s="16"/>
      <c r="H144" s="16"/>
      <c r="J144" s="16"/>
      <c r="K144" s="21"/>
    </row>
    <row r="145" spans="1:22" x14ac:dyDescent="0.15">
      <c r="A145" s="13"/>
      <c r="B145" s="6"/>
      <c r="E145" s="16"/>
      <c r="F145" s="16"/>
      <c r="G145" s="16"/>
      <c r="H145" s="16"/>
      <c r="J145" s="16"/>
      <c r="K145" s="21"/>
    </row>
    <row r="146" spans="1:22" x14ac:dyDescent="0.15">
      <c r="A146" s="13"/>
      <c r="B146" s="6"/>
      <c r="E146" s="16"/>
      <c r="F146" s="16"/>
      <c r="G146" s="16"/>
      <c r="H146" s="16"/>
      <c r="J146" s="16"/>
      <c r="K146" s="21"/>
    </row>
    <row r="147" spans="1:22" x14ac:dyDescent="0.15">
      <c r="A147" s="13"/>
      <c r="B147" s="6"/>
      <c r="E147" s="16"/>
      <c r="F147" s="16"/>
      <c r="G147" s="16"/>
      <c r="H147" s="16"/>
      <c r="J147" s="16"/>
      <c r="K147" s="21"/>
    </row>
    <row r="148" spans="1:22" x14ac:dyDescent="0.15">
      <c r="A148" s="13"/>
      <c r="B148" s="6"/>
      <c r="E148" s="16"/>
      <c r="F148" s="16"/>
      <c r="G148" s="16"/>
      <c r="H148" s="16"/>
      <c r="J148" s="16"/>
      <c r="K148" s="21"/>
    </row>
    <row r="149" spans="1:22" x14ac:dyDescent="0.15">
      <c r="A149" s="13"/>
      <c r="B149" s="6"/>
      <c r="E149" s="16"/>
      <c r="F149" s="16"/>
      <c r="G149" s="16"/>
      <c r="H149" s="16"/>
      <c r="J149" s="16"/>
      <c r="K149" s="21"/>
    </row>
    <row r="150" spans="1:22" x14ac:dyDescent="0.15">
      <c r="A150" s="13"/>
      <c r="B150" s="6"/>
      <c r="E150" s="16"/>
      <c r="F150" s="16"/>
      <c r="G150" s="16"/>
      <c r="H150" s="16"/>
      <c r="K150" s="21"/>
    </row>
    <row r="151" spans="1:22" x14ac:dyDescent="0.15">
      <c r="A151" s="13"/>
      <c r="B151" s="6"/>
      <c r="E151" s="16"/>
      <c r="F151" s="16"/>
      <c r="G151" s="16"/>
      <c r="H151" s="16"/>
      <c r="J151" s="16"/>
      <c r="K151" s="21"/>
    </row>
    <row r="152" spans="1:22" x14ac:dyDescent="0.15">
      <c r="A152" s="13"/>
      <c r="B152" s="6"/>
      <c r="E152" s="16"/>
      <c r="F152" s="16"/>
      <c r="G152" s="16"/>
      <c r="H152" s="16"/>
      <c r="J152" s="16"/>
      <c r="K152" s="21"/>
      <c r="L152" s="13"/>
      <c r="M152" s="23"/>
      <c r="N152" s="14"/>
      <c r="O152" s="24"/>
      <c r="P152" s="16"/>
      <c r="Q152" s="16"/>
      <c r="R152" s="16"/>
      <c r="S152" s="16"/>
      <c r="T152" s="16"/>
      <c r="U152" s="19"/>
      <c r="V152" s="17"/>
    </row>
    <row r="153" spans="1:22" x14ac:dyDescent="0.15">
      <c r="A153" s="13"/>
      <c r="B153" s="6"/>
      <c r="E153" s="16"/>
      <c r="F153" s="16"/>
      <c r="G153" s="16"/>
      <c r="H153" s="16"/>
      <c r="J153" s="16"/>
      <c r="K153" s="21"/>
      <c r="L153" s="13"/>
      <c r="M153" s="23"/>
      <c r="N153" s="14"/>
      <c r="O153" s="24"/>
      <c r="P153" s="16"/>
      <c r="Q153" s="16"/>
      <c r="R153" s="16"/>
      <c r="S153" s="16"/>
      <c r="T153" s="16"/>
      <c r="U153" s="19"/>
      <c r="V153" s="17"/>
    </row>
    <row r="154" spans="1:22" x14ac:dyDescent="0.15">
      <c r="A154" s="13"/>
      <c r="B154" s="6"/>
      <c r="E154" s="16"/>
      <c r="F154" s="16"/>
      <c r="G154" s="16"/>
      <c r="H154" s="16"/>
      <c r="J154" s="16"/>
      <c r="K154" s="21"/>
      <c r="L154" s="13"/>
      <c r="M154" s="23"/>
      <c r="N154" s="14"/>
      <c r="O154" s="24"/>
      <c r="P154" s="16"/>
      <c r="Q154" s="16"/>
      <c r="R154" s="16"/>
      <c r="S154" s="16"/>
      <c r="T154" s="16"/>
      <c r="U154" s="19"/>
      <c r="V154" s="17"/>
    </row>
    <row r="155" spans="1:22" x14ac:dyDescent="0.15">
      <c r="A155" s="13"/>
      <c r="B155" s="6"/>
      <c r="E155" s="16"/>
      <c r="F155" s="16"/>
      <c r="G155" s="16"/>
      <c r="H155" s="16"/>
      <c r="J155" s="16"/>
      <c r="K155" s="21"/>
    </row>
    <row r="156" spans="1:22" x14ac:dyDescent="0.15">
      <c r="A156" s="13"/>
      <c r="B156" s="6"/>
      <c r="E156" s="16"/>
      <c r="F156" s="16"/>
      <c r="G156" s="16"/>
      <c r="H156" s="16"/>
      <c r="J156" s="16"/>
      <c r="K156" s="21"/>
    </row>
    <row r="157" spans="1:22" x14ac:dyDescent="0.15">
      <c r="A157" s="13"/>
      <c r="B157" s="6"/>
      <c r="E157" s="16"/>
      <c r="F157" s="16"/>
      <c r="G157" s="16"/>
      <c r="H157" s="16"/>
      <c r="J157" s="16"/>
      <c r="K157" s="21"/>
    </row>
    <row r="158" spans="1:22" x14ac:dyDescent="0.15">
      <c r="A158" s="13"/>
      <c r="B158" s="6"/>
      <c r="E158" s="16"/>
      <c r="F158" s="16"/>
      <c r="G158" s="16"/>
      <c r="H158" s="16"/>
      <c r="J158" s="16"/>
      <c r="K158" s="21"/>
    </row>
    <row r="159" spans="1:22" x14ac:dyDescent="0.15">
      <c r="A159" s="13"/>
      <c r="B159" s="6"/>
      <c r="E159" s="16"/>
      <c r="F159" s="16"/>
      <c r="G159" s="16"/>
      <c r="H159" s="16"/>
      <c r="J159" s="16"/>
      <c r="K159" s="21"/>
    </row>
    <row r="160" spans="1:22" x14ac:dyDescent="0.15">
      <c r="A160" s="13"/>
      <c r="B160" s="6"/>
      <c r="E160" s="16"/>
      <c r="F160" s="16"/>
      <c r="G160" s="16"/>
      <c r="H160" s="16"/>
      <c r="J160" s="16"/>
      <c r="K160" s="21"/>
    </row>
    <row r="161" spans="1:11" x14ac:dyDescent="0.15">
      <c r="A161" s="13"/>
      <c r="B161" s="6"/>
      <c r="E161" s="16"/>
      <c r="F161" s="16"/>
      <c r="G161" s="16"/>
      <c r="H161" s="16"/>
      <c r="J161" s="16"/>
      <c r="K161" s="21"/>
    </row>
    <row r="162" spans="1:11" x14ac:dyDescent="0.15">
      <c r="A162" s="13"/>
      <c r="B162" s="6"/>
      <c r="E162" s="16"/>
      <c r="F162" s="16"/>
      <c r="G162" s="16"/>
      <c r="H162" s="16"/>
      <c r="J162" s="16"/>
      <c r="K162" s="21"/>
    </row>
    <row r="163" spans="1:11" x14ac:dyDescent="0.15">
      <c r="A163" s="13"/>
      <c r="B163" s="6"/>
      <c r="E163" s="16"/>
      <c r="F163" s="16"/>
      <c r="G163" s="16"/>
      <c r="H163" s="16"/>
      <c r="J163" s="16"/>
      <c r="K163" s="21"/>
    </row>
    <row r="164" spans="1:11" x14ac:dyDescent="0.15">
      <c r="A164" s="13"/>
      <c r="B164" s="6"/>
      <c r="E164" s="16"/>
      <c r="F164" s="16"/>
      <c r="G164" s="16"/>
      <c r="H164" s="16"/>
      <c r="J164" s="16"/>
      <c r="K164" s="21"/>
    </row>
    <row r="165" spans="1:11" x14ac:dyDescent="0.15">
      <c r="A165" s="13"/>
      <c r="B165" s="6"/>
      <c r="E165" s="16"/>
      <c r="F165" s="16"/>
      <c r="G165" s="16"/>
      <c r="H165" s="16"/>
      <c r="J165" s="16"/>
      <c r="K165" s="21"/>
    </row>
    <row r="166" spans="1:11" x14ac:dyDescent="0.15">
      <c r="A166" s="13"/>
      <c r="B166" s="6"/>
      <c r="E166" s="16"/>
      <c r="F166" s="16"/>
      <c r="G166" s="16"/>
      <c r="H166" s="16"/>
      <c r="J166" s="16"/>
      <c r="K166" s="21"/>
    </row>
    <row r="167" spans="1:11" x14ac:dyDescent="0.15">
      <c r="A167" s="13"/>
      <c r="B167" s="6"/>
      <c r="E167" s="16"/>
      <c r="F167" s="16"/>
      <c r="G167" s="16"/>
      <c r="H167" s="16"/>
      <c r="J167" s="16"/>
      <c r="K167" s="21"/>
    </row>
    <row r="168" spans="1:11" x14ac:dyDescent="0.15">
      <c r="A168" s="13"/>
      <c r="B168" s="6"/>
      <c r="E168" s="16"/>
      <c r="F168" s="16"/>
      <c r="G168" s="16"/>
      <c r="H168" s="16"/>
      <c r="J168" s="16"/>
      <c r="K168" s="21"/>
    </row>
    <row r="169" spans="1:11" x14ac:dyDescent="0.15">
      <c r="A169" s="13"/>
      <c r="B169" s="6"/>
      <c r="E169" s="16"/>
      <c r="F169" s="16"/>
      <c r="G169" s="16"/>
      <c r="H169" s="16"/>
      <c r="J169" s="16"/>
      <c r="K169" s="21"/>
    </row>
    <row r="170" spans="1:11" x14ac:dyDescent="0.15">
      <c r="A170" s="13"/>
      <c r="B170" s="6"/>
      <c r="E170" s="16"/>
      <c r="F170" s="16"/>
      <c r="G170" s="16"/>
      <c r="H170" s="16"/>
      <c r="J170" s="16"/>
      <c r="K170" s="21"/>
    </row>
    <row r="171" spans="1:11" x14ac:dyDescent="0.15">
      <c r="A171" s="13"/>
      <c r="B171" s="6"/>
      <c r="E171" s="16"/>
      <c r="F171" s="16"/>
      <c r="G171" s="16"/>
      <c r="H171" s="16"/>
      <c r="J171" s="16"/>
      <c r="K171" s="21"/>
    </row>
    <row r="172" spans="1:11" x14ac:dyDescent="0.15">
      <c r="A172" s="13"/>
      <c r="B172" s="6"/>
      <c r="E172" s="16"/>
      <c r="F172" s="16"/>
      <c r="G172" s="16"/>
      <c r="H172" s="16"/>
      <c r="J172" s="16"/>
      <c r="K172" s="21"/>
    </row>
    <row r="173" spans="1:11" x14ac:dyDescent="0.15">
      <c r="A173" s="13"/>
      <c r="B173" s="6"/>
      <c r="E173" s="16"/>
      <c r="F173" s="16"/>
      <c r="G173" s="16"/>
      <c r="H173" s="16"/>
      <c r="J173" s="16"/>
      <c r="K173" s="21"/>
    </row>
    <row r="174" spans="1:11" x14ac:dyDescent="0.15">
      <c r="A174" s="13"/>
      <c r="B174" s="6"/>
      <c r="E174" s="16"/>
      <c r="F174" s="16"/>
      <c r="G174" s="16"/>
      <c r="H174" s="16"/>
      <c r="J174" s="16"/>
      <c r="K174" s="21"/>
    </row>
    <row r="175" spans="1:11" x14ac:dyDescent="0.15">
      <c r="A175" s="13"/>
      <c r="B175" s="6"/>
      <c r="E175" s="16"/>
      <c r="F175" s="16"/>
      <c r="G175" s="16"/>
      <c r="H175" s="16"/>
      <c r="J175" s="16"/>
      <c r="K175" s="21"/>
    </row>
    <row r="176" spans="1:11" x14ac:dyDescent="0.15">
      <c r="A176" s="13"/>
      <c r="B176" s="6"/>
      <c r="E176" s="16"/>
      <c r="F176" s="16"/>
      <c r="G176" s="16"/>
      <c r="H176" s="16"/>
      <c r="J176" s="16"/>
      <c r="K176" s="21"/>
    </row>
    <row r="177" spans="1:11" x14ac:dyDescent="0.15">
      <c r="A177" s="13"/>
      <c r="B177" s="6"/>
      <c r="E177" s="16"/>
      <c r="F177" s="16"/>
      <c r="G177" s="16"/>
      <c r="H177" s="16"/>
      <c r="J177" s="16"/>
      <c r="K177" s="21"/>
    </row>
    <row r="178" spans="1:11" x14ac:dyDescent="0.15">
      <c r="A178" s="13"/>
      <c r="B178" s="6"/>
      <c r="E178" s="16"/>
      <c r="F178" s="16"/>
      <c r="G178" s="16"/>
      <c r="H178" s="16"/>
      <c r="J178" s="16"/>
      <c r="K178" s="21"/>
    </row>
    <row r="179" spans="1:11" x14ac:dyDescent="0.15">
      <c r="A179" s="13"/>
      <c r="B179" s="6"/>
      <c r="E179" s="16"/>
      <c r="F179" s="16"/>
      <c r="G179" s="16"/>
      <c r="H179" s="16"/>
      <c r="J179" s="16"/>
      <c r="K179" s="21"/>
    </row>
    <row r="180" spans="1:11" x14ac:dyDescent="0.15">
      <c r="A180" s="13"/>
      <c r="B180" s="6"/>
      <c r="E180" s="16"/>
      <c r="F180" s="16"/>
      <c r="G180" s="16"/>
      <c r="H180" s="16"/>
      <c r="J180" s="16"/>
      <c r="K180" s="21"/>
    </row>
    <row r="181" spans="1:11" x14ac:dyDescent="0.15">
      <c r="A181" s="13"/>
      <c r="B181" s="6"/>
      <c r="E181" s="16"/>
      <c r="F181" s="16"/>
      <c r="G181" s="16"/>
      <c r="H181" s="16"/>
      <c r="J181" s="16"/>
      <c r="K181" s="21"/>
    </row>
    <row r="182" spans="1:11" x14ac:dyDescent="0.15">
      <c r="A182" s="13"/>
      <c r="B182" s="6"/>
      <c r="E182" s="16"/>
      <c r="F182" s="16"/>
      <c r="G182" s="16"/>
      <c r="H182" s="16"/>
      <c r="J182" s="16"/>
      <c r="K182" s="21"/>
    </row>
    <row r="183" spans="1:11" x14ac:dyDescent="0.15">
      <c r="A183" s="13"/>
      <c r="B183" s="6"/>
      <c r="E183" s="16"/>
      <c r="F183" s="16"/>
      <c r="G183" s="16"/>
      <c r="H183" s="16"/>
      <c r="J183" s="16"/>
      <c r="K183" s="21"/>
    </row>
    <row r="184" spans="1:11" x14ac:dyDescent="0.15">
      <c r="A184" s="13"/>
      <c r="B184" s="6"/>
      <c r="E184" s="16"/>
      <c r="F184" s="16"/>
      <c r="G184" s="16"/>
      <c r="H184" s="16"/>
      <c r="J184" s="16"/>
      <c r="K184" s="21"/>
    </row>
    <row r="185" spans="1:11" x14ac:dyDescent="0.15">
      <c r="A185" s="13"/>
      <c r="B185" s="6"/>
      <c r="E185" s="16"/>
      <c r="F185" s="16"/>
      <c r="G185" s="16"/>
      <c r="H185" s="16"/>
      <c r="J185" s="16"/>
      <c r="K185" s="21"/>
    </row>
    <row r="186" spans="1:11" x14ac:dyDescent="0.15">
      <c r="A186" s="13"/>
      <c r="B186" s="6"/>
      <c r="E186" s="16"/>
      <c r="F186" s="16"/>
      <c r="G186" s="16"/>
      <c r="H186" s="16"/>
      <c r="J186" s="16"/>
      <c r="K186" s="21"/>
    </row>
    <row r="187" spans="1:11" x14ac:dyDescent="0.15">
      <c r="A187" s="13"/>
      <c r="B187" s="6"/>
      <c r="E187" s="16"/>
      <c r="F187" s="16"/>
      <c r="G187" s="16"/>
      <c r="H187" s="16"/>
      <c r="J187" s="16"/>
      <c r="K187" s="21"/>
    </row>
    <row r="188" spans="1:11" x14ac:dyDescent="0.15">
      <c r="A188" s="13"/>
      <c r="B188" s="6"/>
      <c r="E188" s="16"/>
      <c r="F188" s="16"/>
      <c r="G188" s="16"/>
      <c r="H188" s="16"/>
      <c r="J188" s="16"/>
      <c r="K188" s="21"/>
    </row>
    <row r="189" spans="1:11" x14ac:dyDescent="0.15">
      <c r="A189" s="13"/>
      <c r="B189" s="6"/>
      <c r="E189" s="16"/>
      <c r="F189" s="16"/>
      <c r="G189" s="16"/>
      <c r="H189" s="16"/>
      <c r="J189" s="16"/>
      <c r="K189" s="21"/>
    </row>
    <row r="190" spans="1:11" x14ac:dyDescent="0.15">
      <c r="A190" s="13"/>
      <c r="B190" s="6"/>
      <c r="E190" s="16"/>
      <c r="F190" s="16"/>
      <c r="G190" s="16"/>
      <c r="H190" s="16"/>
      <c r="J190" s="16"/>
      <c r="K190" s="21"/>
    </row>
    <row r="191" spans="1:11" x14ac:dyDescent="0.15">
      <c r="A191" s="13"/>
      <c r="B191" s="6"/>
      <c r="E191" s="16"/>
      <c r="F191" s="16"/>
      <c r="G191" s="16"/>
      <c r="H191" s="16"/>
      <c r="J191" s="16"/>
      <c r="K191" s="21"/>
    </row>
    <row r="192" spans="1:11" x14ac:dyDescent="0.15">
      <c r="A192" s="13"/>
      <c r="B192" s="6"/>
      <c r="E192" s="16"/>
      <c r="F192" s="16"/>
      <c r="G192" s="16"/>
      <c r="H192" s="16"/>
      <c r="J192" s="16"/>
      <c r="K192" s="21"/>
    </row>
    <row r="193" spans="1:11" x14ac:dyDescent="0.15">
      <c r="A193" s="13"/>
      <c r="B193" s="6"/>
      <c r="E193" s="16"/>
      <c r="F193" s="16"/>
      <c r="G193" s="16"/>
      <c r="H193" s="16"/>
      <c r="J193" s="16"/>
      <c r="K193" s="21"/>
    </row>
    <row r="194" spans="1:11" x14ac:dyDescent="0.15">
      <c r="A194" s="13"/>
      <c r="B194" s="6"/>
      <c r="E194" s="16"/>
      <c r="F194" s="16"/>
      <c r="G194" s="25"/>
      <c r="H194" s="16"/>
      <c r="J194" s="16"/>
      <c r="K194" s="21"/>
    </row>
    <row r="195" spans="1:11" x14ac:dyDescent="0.15">
      <c r="A195" s="13"/>
      <c r="B195" s="6"/>
      <c r="E195" s="16"/>
      <c r="F195" s="16"/>
      <c r="G195" s="16"/>
      <c r="H195" s="16"/>
      <c r="J195" s="16"/>
      <c r="K195" s="21"/>
    </row>
    <row r="196" spans="1:11" x14ac:dyDescent="0.15">
      <c r="A196" s="13"/>
      <c r="B196" s="6"/>
      <c r="E196" s="16"/>
      <c r="F196" s="16"/>
      <c r="G196" s="16"/>
      <c r="H196" s="16"/>
      <c r="J196" s="16"/>
      <c r="K196" s="21"/>
    </row>
    <row r="197" spans="1:11" x14ac:dyDescent="0.15">
      <c r="A197" s="13"/>
      <c r="B197" s="6"/>
      <c r="E197" s="16"/>
      <c r="F197" s="16"/>
      <c r="G197" s="16"/>
      <c r="H197" s="16"/>
      <c r="J197" s="16"/>
      <c r="K197" s="21"/>
    </row>
    <row r="198" spans="1:11" x14ac:dyDescent="0.15">
      <c r="A198" s="13"/>
      <c r="B198" s="6"/>
      <c r="E198" s="16"/>
      <c r="F198" s="16"/>
      <c r="G198" s="16"/>
      <c r="H198" s="16"/>
      <c r="J198" s="16"/>
      <c r="K198" s="21"/>
    </row>
    <row r="199" spans="1:11" x14ac:dyDescent="0.15">
      <c r="A199" s="13"/>
      <c r="B199" s="6"/>
      <c r="E199" s="16"/>
      <c r="F199" s="16"/>
      <c r="G199" s="16"/>
      <c r="H199" s="16"/>
      <c r="J199" s="16"/>
      <c r="K199" s="21"/>
    </row>
    <row r="200" spans="1:11" x14ac:dyDescent="0.15">
      <c r="A200" s="13"/>
      <c r="B200" s="6"/>
      <c r="E200" s="16"/>
      <c r="F200" s="16"/>
      <c r="G200" s="16"/>
      <c r="H200" s="16"/>
      <c r="J200" s="16"/>
      <c r="K200" s="21"/>
    </row>
    <row r="201" spans="1:11" x14ac:dyDescent="0.15">
      <c r="A201" s="13"/>
      <c r="B201" s="6"/>
      <c r="E201" s="16"/>
      <c r="F201" s="16"/>
      <c r="G201" s="16"/>
      <c r="H201" s="16"/>
      <c r="J201" s="16"/>
      <c r="K201" s="21"/>
    </row>
    <row r="202" spans="1:11" x14ac:dyDescent="0.15">
      <c r="A202" s="13"/>
      <c r="B202" s="6"/>
      <c r="E202" s="16"/>
      <c r="F202" s="16"/>
      <c r="G202" s="16"/>
      <c r="H202" s="16"/>
      <c r="J202" s="16"/>
      <c r="K202" s="21"/>
    </row>
    <row r="203" spans="1:11" x14ac:dyDescent="0.15">
      <c r="A203" s="13"/>
      <c r="B203" s="6"/>
      <c r="E203" s="16"/>
      <c r="F203" s="16"/>
      <c r="G203" s="16"/>
      <c r="H203" s="16"/>
      <c r="J203" s="16"/>
      <c r="K203" s="21"/>
    </row>
    <row r="204" spans="1:11" x14ac:dyDescent="0.15">
      <c r="A204" s="13"/>
      <c r="B204" s="6"/>
      <c r="E204" s="16"/>
      <c r="F204" s="16"/>
      <c r="G204" s="16"/>
      <c r="H204" s="16"/>
      <c r="J204" s="16"/>
      <c r="K204" s="21"/>
    </row>
    <row r="205" spans="1:11" x14ac:dyDescent="0.15">
      <c r="A205" s="13"/>
      <c r="B205" s="6"/>
      <c r="E205" s="16"/>
      <c r="F205" s="16"/>
      <c r="G205" s="16"/>
      <c r="H205" s="16"/>
      <c r="J205" s="16"/>
      <c r="K205" s="21"/>
    </row>
    <row r="206" spans="1:11" x14ac:dyDescent="0.15">
      <c r="A206" s="13"/>
      <c r="B206" s="6"/>
      <c r="E206" s="16"/>
      <c r="F206" s="16"/>
      <c r="G206" s="16"/>
      <c r="H206" s="16"/>
      <c r="J206" s="16"/>
      <c r="K206" s="21"/>
    </row>
    <row r="207" spans="1:11" x14ac:dyDescent="0.15">
      <c r="A207" s="13"/>
      <c r="B207" s="6"/>
      <c r="E207" s="16"/>
      <c r="F207" s="16"/>
      <c r="G207" s="16"/>
      <c r="H207" s="16"/>
      <c r="J207" s="16"/>
      <c r="K207" s="21"/>
    </row>
    <row r="208" spans="1:11" x14ac:dyDescent="0.15">
      <c r="A208" s="13"/>
      <c r="B208" s="6"/>
      <c r="E208" s="16"/>
      <c r="F208" s="16"/>
      <c r="G208" s="16"/>
      <c r="H208" s="16"/>
      <c r="J208" s="16"/>
      <c r="K208" s="21"/>
    </row>
    <row r="209" spans="1:21" x14ac:dyDescent="0.15">
      <c r="A209" s="13"/>
      <c r="B209" s="6"/>
      <c r="E209" s="16"/>
      <c r="F209" s="16"/>
      <c r="G209" s="16"/>
      <c r="H209" s="16"/>
      <c r="J209" s="16"/>
      <c r="K209" s="21"/>
    </row>
    <row r="210" spans="1:21" x14ac:dyDescent="0.15">
      <c r="A210" s="13"/>
      <c r="B210" s="6"/>
      <c r="E210" s="16"/>
      <c r="F210" s="16"/>
      <c r="G210" s="16"/>
      <c r="H210" s="16"/>
      <c r="J210" s="16"/>
      <c r="K210" s="21"/>
    </row>
    <row r="211" spans="1:21" x14ac:dyDescent="0.15">
      <c r="A211" s="13"/>
      <c r="B211" s="6"/>
      <c r="E211" s="16"/>
      <c r="F211" s="16"/>
      <c r="G211" s="16"/>
      <c r="H211" s="16"/>
      <c r="J211" s="16"/>
      <c r="K211" s="21"/>
    </row>
    <row r="212" spans="1:21" x14ac:dyDescent="0.15">
      <c r="A212" s="13"/>
      <c r="B212" s="6"/>
      <c r="E212" s="16"/>
      <c r="F212" s="16"/>
      <c r="G212" s="16"/>
      <c r="H212" s="16"/>
      <c r="J212" s="16"/>
      <c r="K212" s="21"/>
    </row>
    <row r="213" spans="1:21" x14ac:dyDescent="0.15">
      <c r="A213" s="13"/>
      <c r="B213" s="6"/>
      <c r="E213" s="16"/>
      <c r="F213" s="16"/>
      <c r="G213" s="16"/>
      <c r="H213" s="16"/>
      <c r="K213" s="21"/>
    </row>
    <row r="214" spans="1:21" x14ac:dyDescent="0.15">
      <c r="A214" s="13"/>
      <c r="B214" s="6"/>
      <c r="C214" s="26"/>
      <c r="E214" s="16"/>
      <c r="F214" s="16"/>
      <c r="G214" s="16"/>
      <c r="H214" s="16"/>
      <c r="K214" s="21"/>
      <c r="L214" s="23"/>
      <c r="M214" s="23"/>
      <c r="N214" s="24"/>
      <c r="O214" s="16"/>
      <c r="P214" s="16"/>
      <c r="Q214" s="16"/>
      <c r="R214" s="16"/>
      <c r="S214" s="16"/>
      <c r="T214" s="19"/>
      <c r="U214" s="17"/>
    </row>
    <row r="215" spans="1:21" x14ac:dyDescent="0.15">
      <c r="A215" s="13"/>
      <c r="B215" s="6"/>
      <c r="E215" s="16"/>
      <c r="F215" s="16"/>
      <c r="G215" s="16"/>
      <c r="H215" s="16"/>
      <c r="K215" s="21"/>
      <c r="M215" s="14"/>
      <c r="N215" s="24"/>
      <c r="O215" s="16"/>
      <c r="P215" s="16"/>
      <c r="Q215" s="16"/>
      <c r="R215" s="16"/>
      <c r="S215" s="16"/>
      <c r="T215" s="16"/>
      <c r="U215" s="17"/>
    </row>
    <row r="216" spans="1:21" x14ac:dyDescent="0.15">
      <c r="A216" s="13"/>
      <c r="B216" s="6"/>
      <c r="E216" s="16"/>
      <c r="F216" s="16"/>
      <c r="G216" s="16"/>
      <c r="H216" s="16"/>
      <c r="K216" s="21"/>
      <c r="L216" s="23"/>
      <c r="M216" s="14"/>
      <c r="N216" s="24"/>
      <c r="O216" s="16"/>
      <c r="P216" s="16"/>
      <c r="Q216" s="16"/>
      <c r="R216" s="16"/>
      <c r="S216" s="16"/>
      <c r="T216" s="19"/>
      <c r="U216" s="17"/>
    </row>
    <row r="217" spans="1:21" x14ac:dyDescent="0.15">
      <c r="A217" s="13"/>
      <c r="B217" s="6"/>
      <c r="C217" s="26"/>
      <c r="E217" s="16"/>
      <c r="F217" s="16"/>
      <c r="G217" s="16"/>
      <c r="H217" s="16"/>
      <c r="K217" s="13"/>
      <c r="L217" s="23"/>
      <c r="M217" s="23"/>
      <c r="N217" s="24"/>
      <c r="O217" s="16"/>
      <c r="P217" s="16"/>
      <c r="Q217" s="16"/>
      <c r="R217" s="16"/>
      <c r="S217" s="16"/>
      <c r="T217" s="19"/>
      <c r="U217" s="17"/>
    </row>
    <row r="218" spans="1:21" x14ac:dyDescent="0.15">
      <c r="A218" s="13"/>
      <c r="B218" s="6"/>
      <c r="E218" s="16"/>
      <c r="F218" s="16"/>
      <c r="G218" s="16"/>
      <c r="H218" s="16"/>
      <c r="K218" s="13"/>
      <c r="M218" s="14"/>
      <c r="N218" s="24"/>
      <c r="O218" s="16"/>
      <c r="P218" s="16"/>
      <c r="Q218" s="16"/>
      <c r="R218" s="16"/>
      <c r="S218" s="16"/>
      <c r="T218" s="16"/>
      <c r="U218" s="17"/>
    </row>
    <row r="219" spans="1:21" x14ac:dyDescent="0.15">
      <c r="A219" s="13"/>
      <c r="B219" s="6"/>
      <c r="E219" s="16"/>
      <c r="F219" s="16"/>
      <c r="G219" s="16"/>
      <c r="H219" s="16"/>
      <c r="K219" s="13"/>
      <c r="L219" s="23"/>
      <c r="M219" s="14"/>
      <c r="N219" s="24"/>
      <c r="O219" s="16"/>
      <c r="P219" s="16"/>
      <c r="Q219" s="16"/>
      <c r="R219" s="16"/>
      <c r="S219" s="16"/>
      <c r="T219" s="19"/>
      <c r="U219" s="17"/>
    </row>
    <row r="220" spans="1:21" x14ac:dyDescent="0.15">
      <c r="A220" s="13"/>
      <c r="B220" s="6"/>
      <c r="E220" s="16"/>
      <c r="F220" s="16"/>
      <c r="G220" s="16"/>
      <c r="H220" s="16"/>
      <c r="K220" s="13"/>
      <c r="M220" s="14"/>
      <c r="N220" s="24"/>
      <c r="O220" s="16"/>
      <c r="P220" s="16"/>
      <c r="Q220" s="16"/>
      <c r="R220" s="16"/>
      <c r="S220" s="16"/>
      <c r="T220" s="16"/>
      <c r="U220" s="17"/>
    </row>
    <row r="221" spans="1:21" x14ac:dyDescent="0.15">
      <c r="A221" s="13"/>
      <c r="B221" s="6"/>
      <c r="E221" s="16"/>
      <c r="F221" s="16"/>
      <c r="G221" s="16"/>
      <c r="H221" s="16"/>
      <c r="K221" s="13"/>
      <c r="L221" s="23"/>
      <c r="M221" s="14"/>
      <c r="N221" s="24"/>
      <c r="O221" s="16"/>
      <c r="P221" s="16"/>
      <c r="Q221" s="16"/>
      <c r="R221" s="16"/>
      <c r="S221" s="16"/>
      <c r="T221" s="19"/>
      <c r="U221" s="17"/>
    </row>
    <row r="222" spans="1:21" x14ac:dyDescent="0.15">
      <c r="A222" s="13"/>
      <c r="B222" s="6"/>
      <c r="E222" s="16"/>
      <c r="F222" s="16"/>
      <c r="G222" s="16"/>
      <c r="H222" s="16"/>
      <c r="K222" s="13"/>
      <c r="M222" s="14"/>
      <c r="N222" s="24"/>
      <c r="O222" s="16"/>
      <c r="P222" s="16"/>
      <c r="Q222" s="16"/>
      <c r="R222" s="16"/>
      <c r="S222" s="16"/>
      <c r="T222" s="16"/>
      <c r="U222" s="17"/>
    </row>
    <row r="223" spans="1:21" x14ac:dyDescent="0.15">
      <c r="A223" s="13"/>
      <c r="B223" s="6"/>
      <c r="E223" s="16"/>
      <c r="F223" s="16"/>
      <c r="G223" s="16"/>
      <c r="H223" s="16"/>
      <c r="K223" s="13"/>
      <c r="L223" s="23"/>
      <c r="M223" s="14"/>
      <c r="N223" s="24"/>
      <c r="O223" s="16"/>
      <c r="P223" s="16"/>
      <c r="Q223" s="16"/>
      <c r="R223" s="16"/>
      <c r="S223" s="16"/>
      <c r="T223" s="19"/>
    </row>
    <row r="224" spans="1:21" x14ac:dyDescent="0.15">
      <c r="A224" s="13"/>
      <c r="B224" s="6"/>
      <c r="E224" s="16"/>
      <c r="F224" s="16"/>
      <c r="G224" s="16"/>
      <c r="H224" s="16"/>
      <c r="K224" s="13"/>
      <c r="M224" s="14"/>
      <c r="N224" s="24"/>
      <c r="O224" s="16"/>
      <c r="P224" s="16"/>
      <c r="Q224" s="16"/>
      <c r="R224" s="16"/>
      <c r="S224" s="16"/>
      <c r="T224" s="16"/>
    </row>
    <row r="225" spans="1:21" x14ac:dyDescent="0.15">
      <c r="A225" s="13"/>
      <c r="B225" s="6"/>
      <c r="E225" s="16"/>
      <c r="F225" s="16"/>
      <c r="G225" s="16"/>
      <c r="H225" s="16"/>
      <c r="K225" s="13"/>
      <c r="L225" s="23"/>
      <c r="M225" s="14"/>
      <c r="N225" s="24"/>
      <c r="O225" s="16"/>
      <c r="P225" s="16"/>
      <c r="Q225" s="16"/>
      <c r="R225" s="16"/>
      <c r="S225" s="16"/>
      <c r="T225" s="19"/>
    </row>
    <row r="226" spans="1:21" x14ac:dyDescent="0.15">
      <c r="A226" s="13"/>
      <c r="B226" s="6"/>
      <c r="E226" s="16"/>
      <c r="F226" s="16"/>
      <c r="G226" s="16"/>
      <c r="H226" s="16"/>
      <c r="K226" s="21"/>
      <c r="M226" s="14"/>
      <c r="N226" s="24"/>
      <c r="O226" s="16"/>
      <c r="P226" s="16"/>
      <c r="Q226" s="16"/>
      <c r="R226" s="16"/>
      <c r="S226" s="16"/>
      <c r="T226" s="16"/>
    </row>
    <row r="227" spans="1:21" x14ac:dyDescent="0.15">
      <c r="A227" s="13"/>
      <c r="B227" s="6"/>
      <c r="E227" s="16"/>
      <c r="F227" s="16"/>
      <c r="G227" s="16"/>
      <c r="H227" s="16"/>
      <c r="K227" s="21"/>
      <c r="L227" s="23"/>
      <c r="M227" s="14"/>
      <c r="N227" s="24"/>
      <c r="O227" s="16"/>
      <c r="P227" s="16"/>
      <c r="Q227" s="16"/>
      <c r="R227" s="16"/>
      <c r="S227" s="16"/>
      <c r="T227" s="19"/>
    </row>
    <row r="228" spans="1:21" x14ac:dyDescent="0.15">
      <c r="A228" s="13"/>
      <c r="B228" s="6"/>
      <c r="E228" s="16"/>
      <c r="F228" s="16"/>
      <c r="G228" s="16"/>
      <c r="H228" s="16"/>
      <c r="K228" s="21"/>
      <c r="L228" s="23"/>
      <c r="M228" s="23"/>
      <c r="N228" s="24"/>
      <c r="O228" s="16"/>
      <c r="P228" s="16"/>
      <c r="Q228" s="16"/>
      <c r="R228" s="16"/>
      <c r="S228" s="16"/>
      <c r="T228" s="19"/>
    </row>
    <row r="229" spans="1:21" x14ac:dyDescent="0.15">
      <c r="A229" s="13"/>
      <c r="B229" s="6"/>
      <c r="C229" s="26"/>
      <c r="E229" s="16"/>
      <c r="F229" s="16"/>
      <c r="G229" s="16"/>
      <c r="H229" s="16"/>
      <c r="K229" s="21"/>
      <c r="M229" s="14"/>
      <c r="N229" s="24"/>
      <c r="O229" s="16"/>
      <c r="P229" s="16"/>
      <c r="Q229" s="16"/>
      <c r="R229" s="16"/>
      <c r="S229" s="16"/>
      <c r="T229" s="16"/>
    </row>
    <row r="230" spans="1:21" x14ac:dyDescent="0.15">
      <c r="A230" s="13"/>
      <c r="B230" s="6"/>
      <c r="E230" s="16"/>
      <c r="F230" s="16"/>
      <c r="G230" s="16"/>
      <c r="H230" s="16"/>
      <c r="K230" s="16"/>
      <c r="L230" s="23"/>
      <c r="M230" s="14"/>
      <c r="N230" s="24"/>
      <c r="O230" s="16"/>
      <c r="P230" s="16"/>
      <c r="Q230" s="16"/>
      <c r="R230" s="16"/>
      <c r="S230" s="16"/>
      <c r="T230" s="19"/>
    </row>
    <row r="231" spans="1:21" x14ac:dyDescent="0.15">
      <c r="A231" s="13"/>
      <c r="B231" s="6"/>
      <c r="E231" s="16"/>
      <c r="F231" s="16"/>
      <c r="G231" s="16"/>
      <c r="H231" s="16"/>
      <c r="K231" s="21"/>
      <c r="M231" s="14"/>
      <c r="N231" s="24"/>
      <c r="O231" s="16"/>
      <c r="P231" s="16"/>
      <c r="Q231" s="16"/>
      <c r="R231" s="16"/>
      <c r="S231" s="16"/>
      <c r="T231" s="16"/>
    </row>
    <row r="232" spans="1:21" x14ac:dyDescent="0.15">
      <c r="A232" s="13"/>
      <c r="B232" s="6"/>
      <c r="E232" s="16"/>
      <c r="F232" s="16"/>
      <c r="G232" s="16"/>
      <c r="H232" s="16"/>
      <c r="K232" s="21"/>
      <c r="L232" s="23"/>
      <c r="M232" s="14"/>
      <c r="N232" s="24"/>
      <c r="O232" s="16"/>
      <c r="P232" s="16"/>
      <c r="Q232" s="16"/>
      <c r="R232" s="16"/>
      <c r="S232" s="16"/>
      <c r="T232" s="19"/>
      <c r="U232" s="19"/>
    </row>
    <row r="233" spans="1:21" x14ac:dyDescent="0.15">
      <c r="A233" s="13"/>
      <c r="B233" s="6"/>
      <c r="E233" s="16"/>
      <c r="F233" s="16"/>
      <c r="G233" s="16"/>
      <c r="H233" s="16"/>
      <c r="K233" s="21"/>
      <c r="M233" s="14"/>
      <c r="N233" s="24"/>
      <c r="O233" s="16"/>
      <c r="P233" s="16"/>
      <c r="Q233" s="16"/>
      <c r="R233" s="16"/>
      <c r="S233" s="16"/>
      <c r="T233" s="16"/>
      <c r="U233" s="16"/>
    </row>
    <row r="234" spans="1:21" x14ac:dyDescent="0.15">
      <c r="A234" s="13"/>
      <c r="B234" s="6"/>
      <c r="E234" s="16"/>
      <c r="F234" s="16"/>
      <c r="G234" s="16"/>
      <c r="H234" s="16"/>
      <c r="K234" s="21"/>
      <c r="L234" s="23"/>
      <c r="M234" s="14"/>
      <c r="N234" s="24"/>
      <c r="O234" s="16"/>
      <c r="P234" s="16"/>
      <c r="Q234" s="16"/>
      <c r="R234" s="16"/>
      <c r="S234" s="16"/>
      <c r="T234" s="19"/>
      <c r="U234" s="19"/>
    </row>
    <row r="235" spans="1:21" x14ac:dyDescent="0.15">
      <c r="A235" s="13"/>
      <c r="B235" s="6"/>
      <c r="E235" s="16"/>
      <c r="F235" s="16"/>
      <c r="G235" s="16"/>
      <c r="H235" s="16"/>
      <c r="K235" s="21"/>
      <c r="M235" s="14"/>
      <c r="N235" s="24"/>
      <c r="O235" s="16"/>
      <c r="P235" s="16"/>
      <c r="Q235" s="16"/>
      <c r="R235" s="16"/>
      <c r="S235" s="16"/>
      <c r="T235" s="16"/>
      <c r="U235" s="16"/>
    </row>
    <row r="236" spans="1:21" x14ac:dyDescent="0.15">
      <c r="A236" s="13"/>
      <c r="B236" s="6"/>
      <c r="E236" s="16"/>
      <c r="F236" s="16"/>
      <c r="G236" s="16"/>
      <c r="H236" s="16"/>
      <c r="K236" s="21"/>
      <c r="L236" s="23"/>
      <c r="M236" s="14"/>
      <c r="N236" s="24"/>
      <c r="O236" s="16"/>
      <c r="P236" s="16"/>
      <c r="Q236" s="16"/>
      <c r="R236" s="16"/>
      <c r="S236" s="16"/>
      <c r="T236" s="19"/>
      <c r="U236" s="19"/>
    </row>
    <row r="237" spans="1:21" x14ac:dyDescent="0.15">
      <c r="A237" s="13"/>
      <c r="B237" s="6"/>
      <c r="E237" s="16"/>
      <c r="F237" s="16"/>
      <c r="G237" s="16"/>
      <c r="H237" s="16"/>
      <c r="K237" s="21"/>
      <c r="M237" s="14"/>
      <c r="N237" s="24"/>
      <c r="O237" s="16"/>
      <c r="P237" s="16"/>
      <c r="Q237" s="16"/>
      <c r="R237" s="16"/>
      <c r="S237" s="16"/>
      <c r="T237" s="16"/>
      <c r="U237" s="16"/>
    </row>
    <row r="238" spans="1:21" x14ac:dyDescent="0.15">
      <c r="A238" s="13"/>
      <c r="B238" s="6"/>
      <c r="E238" s="16"/>
      <c r="F238" s="16"/>
      <c r="G238" s="16"/>
      <c r="H238" s="16"/>
      <c r="K238" s="21"/>
      <c r="L238" s="23"/>
      <c r="M238" s="14"/>
      <c r="N238" s="24"/>
      <c r="O238" s="16"/>
      <c r="P238" s="16"/>
      <c r="Q238" s="16"/>
      <c r="R238" s="16"/>
      <c r="S238" s="16"/>
      <c r="T238" s="19"/>
      <c r="U238" s="19"/>
    </row>
    <row r="239" spans="1:21" x14ac:dyDescent="0.15">
      <c r="A239" s="13"/>
      <c r="B239" s="6"/>
      <c r="E239" s="16"/>
      <c r="F239" s="16"/>
      <c r="G239" s="16"/>
      <c r="H239" s="16"/>
      <c r="K239" s="21"/>
      <c r="L239" s="23"/>
      <c r="M239" s="14"/>
      <c r="N239" s="24"/>
      <c r="O239" s="16"/>
      <c r="P239" s="16"/>
      <c r="Q239" s="16"/>
      <c r="R239" s="16"/>
      <c r="S239" s="16"/>
      <c r="T239" s="19"/>
      <c r="U239" s="16"/>
    </row>
    <row r="240" spans="1:21" x14ac:dyDescent="0.15">
      <c r="B240" s="27"/>
      <c r="C240" s="26"/>
      <c r="D240" s="28"/>
      <c r="E240" s="16"/>
      <c r="F240" s="16"/>
      <c r="G240" s="16"/>
      <c r="H240" s="16"/>
      <c r="K240" s="21"/>
      <c r="L240" s="13"/>
      <c r="M240" s="23"/>
      <c r="N240" s="14"/>
      <c r="O240" s="24"/>
      <c r="P240" s="16"/>
      <c r="Q240" s="16"/>
      <c r="R240" s="16"/>
      <c r="S240" s="16"/>
      <c r="T240" s="16"/>
      <c r="U240" s="19"/>
    </row>
    <row r="241" spans="1:11" x14ac:dyDescent="0.15">
      <c r="A241" s="13"/>
      <c r="B241" s="6"/>
      <c r="E241" s="16"/>
      <c r="F241" s="16"/>
      <c r="G241" s="16"/>
      <c r="H241" s="16"/>
      <c r="K241" s="21"/>
    </row>
    <row r="242" spans="1:11" x14ac:dyDescent="0.15">
      <c r="A242" s="13"/>
      <c r="B242" s="6"/>
      <c r="E242" s="16"/>
      <c r="F242" s="16"/>
      <c r="G242" s="16"/>
      <c r="H242" s="16"/>
      <c r="K242" s="21"/>
    </row>
    <row r="243" spans="1:11" x14ac:dyDescent="0.15">
      <c r="A243" s="13"/>
      <c r="B243" s="6"/>
      <c r="E243" s="16"/>
      <c r="F243" s="16"/>
      <c r="G243" s="16"/>
      <c r="H243" s="16"/>
      <c r="K243" s="21"/>
    </row>
    <row r="244" spans="1:11" x14ac:dyDescent="0.15">
      <c r="A244" s="13"/>
      <c r="B244" s="6"/>
      <c r="E244" s="16"/>
      <c r="F244" s="16"/>
      <c r="G244" s="16"/>
      <c r="H244" s="16"/>
      <c r="K244" s="21"/>
    </row>
    <row r="245" spans="1:11" x14ac:dyDescent="0.15">
      <c r="A245" s="13"/>
      <c r="B245" s="6"/>
      <c r="E245" s="16"/>
      <c r="F245" s="16"/>
      <c r="G245" s="16"/>
      <c r="H245" s="16"/>
      <c r="K245" s="21"/>
    </row>
    <row r="246" spans="1:11" x14ac:dyDescent="0.15">
      <c r="A246" s="13"/>
      <c r="B246" s="6"/>
      <c r="E246" s="16"/>
      <c r="F246" s="16"/>
      <c r="G246" s="16"/>
      <c r="H246" s="16"/>
      <c r="K246" s="21"/>
    </row>
    <row r="247" spans="1:11" x14ac:dyDescent="0.15">
      <c r="A247" s="13"/>
      <c r="B247" s="6"/>
      <c r="E247" s="16"/>
      <c r="F247" s="16"/>
      <c r="G247" s="16"/>
      <c r="H247" s="16"/>
      <c r="K247" s="21"/>
    </row>
    <row r="248" spans="1:11" x14ac:dyDescent="0.15">
      <c r="A248" s="13"/>
      <c r="B248" s="6"/>
      <c r="E248" s="16"/>
      <c r="F248" s="16"/>
      <c r="G248" s="16"/>
      <c r="H248" s="16"/>
      <c r="K248" s="21"/>
    </row>
    <row r="249" spans="1:11" x14ac:dyDescent="0.15">
      <c r="A249" s="13"/>
      <c r="B249" s="6"/>
      <c r="E249" s="16"/>
      <c r="F249" s="16"/>
      <c r="G249" s="16"/>
      <c r="H249" s="16"/>
      <c r="K249" s="21"/>
    </row>
    <row r="250" spans="1:11" x14ac:dyDescent="0.15">
      <c r="A250" s="13"/>
      <c r="B250" s="6"/>
      <c r="E250" s="16"/>
      <c r="F250" s="16"/>
      <c r="G250" s="16"/>
      <c r="H250" s="16"/>
      <c r="K250" s="21"/>
    </row>
    <row r="251" spans="1:11" x14ac:dyDescent="0.15">
      <c r="A251" s="13"/>
      <c r="B251" s="6"/>
      <c r="E251" s="16"/>
      <c r="F251" s="16"/>
      <c r="G251" s="16"/>
      <c r="H251" s="16"/>
      <c r="K251" s="21"/>
    </row>
    <row r="252" spans="1:11" x14ac:dyDescent="0.15">
      <c r="A252" s="13"/>
      <c r="B252" s="6"/>
      <c r="E252" s="16"/>
      <c r="F252" s="16"/>
      <c r="G252" s="16"/>
      <c r="H252" s="16"/>
      <c r="K252" s="21"/>
    </row>
    <row r="253" spans="1:11" x14ac:dyDescent="0.15">
      <c r="A253" s="13"/>
      <c r="B253" s="6"/>
      <c r="E253" s="16"/>
      <c r="F253" s="16"/>
      <c r="G253" s="16"/>
      <c r="H253" s="16"/>
      <c r="K253" s="21"/>
    </row>
    <row r="254" spans="1:11" x14ac:dyDescent="0.15">
      <c r="A254" s="13"/>
      <c r="B254" s="6"/>
      <c r="E254" s="16"/>
      <c r="F254" s="16"/>
      <c r="G254" s="16"/>
      <c r="H254" s="16"/>
      <c r="K254" s="21"/>
    </row>
    <row r="255" spans="1:11" x14ac:dyDescent="0.15">
      <c r="A255" s="13"/>
      <c r="B255" s="6"/>
      <c r="E255" s="16"/>
      <c r="F255" s="16"/>
      <c r="G255" s="16"/>
      <c r="H255" s="16"/>
      <c r="K255" s="21"/>
    </row>
    <row r="256" spans="1:11" x14ac:dyDescent="0.15">
      <c r="A256" s="13"/>
      <c r="B256" s="6"/>
      <c r="E256" s="16"/>
      <c r="F256" s="16"/>
      <c r="G256" s="16"/>
      <c r="H256" s="16"/>
      <c r="K256" s="21"/>
    </row>
    <row r="257" spans="1:11" x14ac:dyDescent="0.15">
      <c r="A257" s="13"/>
      <c r="B257" s="6"/>
      <c r="E257" s="16"/>
      <c r="F257" s="16"/>
      <c r="G257" s="16"/>
      <c r="H257" s="16"/>
      <c r="K257" s="21"/>
    </row>
    <row r="258" spans="1:11" x14ac:dyDescent="0.15">
      <c r="A258" s="13"/>
      <c r="B258" s="6"/>
      <c r="E258" s="16"/>
      <c r="F258" s="16"/>
      <c r="G258" s="16"/>
      <c r="H258" s="16"/>
      <c r="K258" s="21"/>
    </row>
    <row r="259" spans="1:11" x14ac:dyDescent="0.15">
      <c r="A259" s="13"/>
      <c r="B259" s="6"/>
      <c r="E259" s="16"/>
      <c r="F259" s="16"/>
      <c r="G259" s="16"/>
      <c r="H259" s="16"/>
      <c r="K259" s="21"/>
    </row>
    <row r="260" spans="1:11" x14ac:dyDescent="0.15">
      <c r="A260" s="13"/>
      <c r="B260" s="6"/>
      <c r="E260" s="16"/>
      <c r="F260" s="16"/>
      <c r="G260" s="16"/>
      <c r="H260" s="16"/>
      <c r="K260" s="21"/>
    </row>
    <row r="261" spans="1:11" x14ac:dyDescent="0.15">
      <c r="A261" s="13"/>
      <c r="B261" s="6"/>
      <c r="E261" s="16"/>
      <c r="F261" s="16"/>
      <c r="G261" s="16"/>
      <c r="H261" s="16"/>
      <c r="K261" s="21"/>
    </row>
    <row r="262" spans="1:11" x14ac:dyDescent="0.15">
      <c r="A262" s="13"/>
      <c r="B262" s="6"/>
      <c r="E262" s="16"/>
      <c r="F262" s="16"/>
      <c r="G262" s="16"/>
      <c r="H262" s="16"/>
      <c r="K262" s="21"/>
    </row>
    <row r="263" spans="1:11" x14ac:dyDescent="0.15">
      <c r="A263" s="13"/>
      <c r="B263" s="6"/>
      <c r="E263" s="16"/>
      <c r="F263" s="16"/>
      <c r="G263" s="16"/>
      <c r="H263" s="16"/>
      <c r="K263" s="21"/>
    </row>
    <row r="264" spans="1:11" x14ac:dyDescent="0.15">
      <c r="A264" s="13"/>
      <c r="B264" s="6"/>
      <c r="E264" s="16"/>
      <c r="F264" s="16"/>
      <c r="G264" s="16"/>
      <c r="H264" s="16"/>
      <c r="K264" s="21"/>
    </row>
    <row r="265" spans="1:11" x14ac:dyDescent="0.15">
      <c r="A265" s="13"/>
      <c r="B265" s="6"/>
      <c r="E265" s="16"/>
      <c r="F265" s="16"/>
      <c r="G265" s="16"/>
      <c r="H265" s="16"/>
      <c r="K265" s="21"/>
    </row>
    <row r="266" spans="1:11" x14ac:dyDescent="0.15">
      <c r="A266" s="13"/>
      <c r="B266" s="6"/>
      <c r="E266" s="16"/>
      <c r="F266" s="16"/>
      <c r="G266" s="16"/>
      <c r="H266" s="16"/>
      <c r="K266" s="21"/>
    </row>
    <row r="267" spans="1:11" x14ac:dyDescent="0.15">
      <c r="A267" s="13"/>
      <c r="B267" s="6"/>
      <c r="E267" s="16"/>
      <c r="F267" s="16"/>
      <c r="G267" s="16"/>
      <c r="H267" s="16"/>
      <c r="K267" s="21"/>
    </row>
    <row r="268" spans="1:11" x14ac:dyDescent="0.15">
      <c r="A268" s="13"/>
      <c r="B268" s="6"/>
      <c r="E268" s="16"/>
      <c r="F268" s="16"/>
      <c r="G268" s="16"/>
      <c r="H268" s="16"/>
      <c r="K268" s="21"/>
    </row>
    <row r="269" spans="1:11" x14ac:dyDescent="0.15">
      <c r="A269" s="13"/>
      <c r="B269" s="6"/>
      <c r="E269" s="16"/>
      <c r="F269" s="16"/>
      <c r="G269" s="16"/>
      <c r="H269" s="16"/>
      <c r="K269" s="21"/>
    </row>
    <row r="270" spans="1:11" x14ac:dyDescent="0.15">
      <c r="A270" s="13"/>
      <c r="B270" s="6"/>
      <c r="E270" s="16"/>
      <c r="F270" s="16"/>
      <c r="G270" s="16"/>
      <c r="H270" s="16"/>
      <c r="K270" s="21"/>
    </row>
    <row r="271" spans="1:11" x14ac:dyDescent="0.15">
      <c r="A271" s="13"/>
      <c r="B271" s="6"/>
      <c r="E271" s="16"/>
      <c r="F271" s="16"/>
      <c r="G271" s="16"/>
      <c r="H271" s="16"/>
      <c r="K271" s="21"/>
    </row>
    <row r="272" spans="1:11" x14ac:dyDescent="0.15">
      <c r="A272" s="13"/>
      <c r="B272" s="6"/>
      <c r="E272" s="16"/>
      <c r="F272" s="16"/>
      <c r="G272" s="16"/>
      <c r="H272" s="16"/>
      <c r="K272" s="21"/>
    </row>
    <row r="273" spans="1:11" x14ac:dyDescent="0.15">
      <c r="A273" s="13"/>
      <c r="B273" s="6"/>
      <c r="E273" s="16"/>
      <c r="F273" s="16"/>
      <c r="G273" s="16"/>
      <c r="H273" s="16"/>
      <c r="K273" s="21"/>
    </row>
    <row r="274" spans="1:11" x14ac:dyDescent="0.15">
      <c r="A274" s="13"/>
      <c r="B274" s="6"/>
      <c r="E274" s="16"/>
      <c r="F274" s="16"/>
      <c r="G274" s="16"/>
      <c r="H274" s="16"/>
      <c r="K274" s="21"/>
    </row>
    <row r="275" spans="1:11" x14ac:dyDescent="0.15">
      <c r="A275" s="13"/>
      <c r="B275" s="6"/>
      <c r="E275" s="16"/>
      <c r="F275" s="16"/>
      <c r="G275" s="16"/>
      <c r="H275" s="16"/>
      <c r="K275" s="21"/>
    </row>
    <row r="276" spans="1:11" x14ac:dyDescent="0.15">
      <c r="A276" s="13"/>
      <c r="B276" s="6"/>
      <c r="E276" s="16"/>
      <c r="F276" s="16"/>
      <c r="G276" s="16"/>
      <c r="H276" s="16"/>
      <c r="K276" s="21"/>
    </row>
    <row r="277" spans="1:11" x14ac:dyDescent="0.15">
      <c r="A277" s="13"/>
      <c r="B277" s="6"/>
      <c r="E277" s="16"/>
      <c r="F277" s="16"/>
      <c r="G277" s="16"/>
      <c r="H277" s="16"/>
      <c r="K277" s="21"/>
    </row>
    <row r="278" spans="1:11" x14ac:dyDescent="0.15">
      <c r="A278" s="13"/>
      <c r="B278" s="6"/>
      <c r="E278" s="16"/>
      <c r="F278" s="16"/>
      <c r="G278" s="16"/>
      <c r="H278" s="16"/>
      <c r="K278" s="21"/>
    </row>
    <row r="279" spans="1:11" x14ac:dyDescent="0.15">
      <c r="A279" s="13"/>
      <c r="B279" s="6"/>
      <c r="E279" s="16"/>
      <c r="F279" s="16"/>
      <c r="G279" s="16"/>
      <c r="H279" s="16"/>
      <c r="K279" s="21"/>
    </row>
    <row r="280" spans="1:11" x14ac:dyDescent="0.15">
      <c r="A280" s="13"/>
      <c r="B280" s="6"/>
      <c r="E280" s="16"/>
      <c r="F280" s="16"/>
      <c r="G280" s="16"/>
      <c r="H280" s="16"/>
      <c r="K280" s="21"/>
    </row>
    <row r="281" spans="1:11" x14ac:dyDescent="0.15">
      <c r="A281" s="13"/>
      <c r="B281" s="6"/>
      <c r="E281" s="16"/>
      <c r="F281" s="16"/>
      <c r="G281" s="16"/>
      <c r="H281" s="16"/>
      <c r="K281" s="21"/>
    </row>
    <row r="282" spans="1:11" x14ac:dyDescent="0.15">
      <c r="A282" s="13"/>
      <c r="B282" s="6"/>
      <c r="E282" s="16"/>
      <c r="F282" s="16"/>
      <c r="G282" s="16"/>
      <c r="H282" s="16"/>
      <c r="K282" s="21"/>
    </row>
    <row r="283" spans="1:11" x14ac:dyDescent="0.15">
      <c r="A283" s="13"/>
      <c r="B283" s="6"/>
      <c r="E283" s="16"/>
      <c r="F283" s="16"/>
      <c r="G283" s="16"/>
      <c r="H283" s="16"/>
      <c r="K283" s="21"/>
    </row>
    <row r="284" spans="1:11" x14ac:dyDescent="0.15">
      <c r="A284" s="13"/>
      <c r="B284" s="6"/>
      <c r="E284" s="16"/>
      <c r="F284" s="16"/>
      <c r="G284" s="16"/>
      <c r="H284" s="16"/>
      <c r="K284" s="21"/>
    </row>
    <row r="285" spans="1:11" x14ac:dyDescent="0.15">
      <c r="A285" s="13"/>
      <c r="B285" s="6"/>
      <c r="E285" s="16"/>
      <c r="F285" s="16"/>
      <c r="G285" s="16"/>
      <c r="H285" s="16"/>
      <c r="K285" s="21"/>
    </row>
    <row r="286" spans="1:11" x14ac:dyDescent="0.15">
      <c r="A286" s="13"/>
      <c r="B286" s="6"/>
      <c r="E286" s="16"/>
      <c r="F286" s="16"/>
      <c r="G286" s="16"/>
      <c r="H286" s="16"/>
      <c r="K286" s="21"/>
    </row>
    <row r="287" spans="1:11" x14ac:dyDescent="0.15">
      <c r="A287" s="13"/>
      <c r="B287" s="6"/>
      <c r="E287" s="16"/>
      <c r="F287" s="16"/>
      <c r="G287" s="16"/>
      <c r="H287" s="16"/>
      <c r="K287" s="21"/>
    </row>
    <row r="288" spans="1:11" x14ac:dyDescent="0.15">
      <c r="A288" s="13"/>
      <c r="B288" s="6"/>
      <c r="E288" s="16"/>
      <c r="F288" s="16"/>
      <c r="G288" s="16"/>
      <c r="H288" s="16"/>
      <c r="K288" s="21"/>
    </row>
    <row r="289" spans="1:11" x14ac:dyDescent="0.15">
      <c r="A289" s="13"/>
      <c r="B289" s="6"/>
      <c r="E289" s="16"/>
      <c r="F289" s="16"/>
      <c r="G289" s="16"/>
      <c r="H289" s="16"/>
      <c r="K289" s="21"/>
    </row>
    <row r="290" spans="1:11" x14ac:dyDescent="0.15">
      <c r="A290" s="13"/>
      <c r="B290" s="6"/>
      <c r="E290" s="16"/>
      <c r="F290" s="16"/>
      <c r="G290" s="16"/>
      <c r="H290" s="16"/>
      <c r="K290" s="21"/>
    </row>
    <row r="291" spans="1:11" x14ac:dyDescent="0.15">
      <c r="A291" s="13"/>
      <c r="B291" s="6"/>
      <c r="E291" s="16"/>
      <c r="F291" s="16"/>
      <c r="G291" s="16"/>
      <c r="H291" s="16"/>
      <c r="K291" s="21"/>
    </row>
    <row r="292" spans="1:11" x14ac:dyDescent="0.15">
      <c r="A292" s="13"/>
      <c r="B292" s="6"/>
      <c r="E292" s="16"/>
      <c r="F292" s="16"/>
      <c r="G292" s="16"/>
      <c r="H292" s="16"/>
      <c r="K292" s="21"/>
    </row>
    <row r="293" spans="1:11" x14ac:dyDescent="0.15">
      <c r="A293" s="13"/>
      <c r="B293" s="6"/>
      <c r="E293" s="16"/>
      <c r="F293" s="16"/>
      <c r="G293" s="16"/>
      <c r="H293" s="16"/>
      <c r="K293" s="21"/>
    </row>
    <row r="294" spans="1:11" x14ac:dyDescent="0.15">
      <c r="A294" s="13"/>
      <c r="B294" s="6"/>
      <c r="E294" s="16"/>
      <c r="F294" s="16"/>
      <c r="G294" s="16"/>
      <c r="H294" s="16"/>
      <c r="K294" s="21"/>
    </row>
    <row r="295" spans="1:11" x14ac:dyDescent="0.15">
      <c r="A295" s="13"/>
      <c r="B295" s="6"/>
      <c r="E295" s="16"/>
      <c r="F295" s="16"/>
      <c r="G295" s="16"/>
      <c r="H295" s="16"/>
      <c r="K295" s="21"/>
    </row>
    <row r="296" spans="1:11" x14ac:dyDescent="0.15">
      <c r="A296" s="13"/>
      <c r="B296" s="6"/>
      <c r="E296" s="16"/>
      <c r="F296" s="16"/>
      <c r="G296" s="16"/>
      <c r="H296" s="16"/>
      <c r="K296" s="21"/>
    </row>
    <row r="297" spans="1:11" x14ac:dyDescent="0.15">
      <c r="A297" s="13"/>
      <c r="B297" s="6"/>
      <c r="E297" s="16"/>
      <c r="F297" s="16"/>
      <c r="G297" s="16"/>
      <c r="H297" s="16"/>
      <c r="K297" s="21"/>
    </row>
    <row r="298" spans="1:11" x14ac:dyDescent="0.15">
      <c r="A298" s="13"/>
      <c r="B298" s="6"/>
      <c r="E298" s="16"/>
      <c r="F298" s="16"/>
      <c r="G298" s="16"/>
      <c r="H298" s="16"/>
      <c r="K298" s="21"/>
    </row>
    <row r="299" spans="1:11" x14ac:dyDescent="0.15">
      <c r="A299" s="13"/>
      <c r="B299" s="6"/>
      <c r="E299" s="16"/>
      <c r="F299" s="16"/>
      <c r="G299" s="16"/>
      <c r="H299" s="16"/>
      <c r="K299" s="21"/>
    </row>
    <row r="300" spans="1:11" x14ac:dyDescent="0.15">
      <c r="A300" s="13"/>
      <c r="B300" s="6"/>
      <c r="E300" s="16"/>
      <c r="F300" s="16"/>
      <c r="G300" s="16"/>
      <c r="H300" s="16"/>
      <c r="K300" s="21"/>
    </row>
    <row r="301" spans="1:11" x14ac:dyDescent="0.15">
      <c r="A301" s="13"/>
      <c r="B301" s="6"/>
      <c r="E301" s="16"/>
      <c r="F301" s="16"/>
      <c r="G301" s="16"/>
      <c r="H301" s="16"/>
      <c r="K301" s="21"/>
    </row>
    <row r="302" spans="1:11" x14ac:dyDescent="0.15">
      <c r="A302" s="13"/>
      <c r="B302" s="6"/>
      <c r="E302" s="16"/>
      <c r="F302" s="16"/>
      <c r="G302" s="16"/>
      <c r="H302" s="16"/>
      <c r="K302" s="21"/>
    </row>
    <row r="303" spans="1:11" x14ac:dyDescent="0.15">
      <c r="A303" s="13"/>
      <c r="B303" s="6"/>
      <c r="E303" s="16"/>
      <c r="F303" s="16"/>
      <c r="G303" s="16"/>
      <c r="H303" s="16"/>
      <c r="K303" s="21"/>
    </row>
    <row r="304" spans="1:11" x14ac:dyDescent="0.15">
      <c r="A304" s="13"/>
      <c r="B304" s="6"/>
      <c r="E304" s="16"/>
      <c r="F304" s="16"/>
      <c r="G304" s="16"/>
      <c r="H304" s="16"/>
      <c r="K304" s="21"/>
    </row>
    <row r="305" spans="1:11" x14ac:dyDescent="0.15">
      <c r="A305" s="13"/>
      <c r="B305" s="6"/>
      <c r="E305" s="16"/>
      <c r="F305" s="16"/>
      <c r="G305" s="16"/>
      <c r="H305" s="16"/>
      <c r="K305" s="21"/>
    </row>
    <row r="306" spans="1:11" x14ac:dyDescent="0.15">
      <c r="A306" s="13"/>
      <c r="B306" s="6"/>
      <c r="E306" s="16"/>
      <c r="F306" s="16"/>
      <c r="G306" s="16"/>
      <c r="H306" s="16"/>
      <c r="K306" s="21"/>
    </row>
    <row r="307" spans="1:11" x14ac:dyDescent="0.15">
      <c r="A307" s="13"/>
      <c r="B307" s="6"/>
      <c r="E307" s="16"/>
      <c r="F307" s="16"/>
      <c r="G307" s="16"/>
      <c r="H307" s="16"/>
      <c r="K307" s="21"/>
    </row>
    <row r="308" spans="1:11" x14ac:dyDescent="0.15">
      <c r="A308" s="13"/>
      <c r="B308" s="6"/>
      <c r="E308" s="16"/>
      <c r="F308" s="16"/>
      <c r="G308" s="16"/>
      <c r="H308" s="16"/>
      <c r="K308" s="21"/>
    </row>
    <row r="309" spans="1:11" x14ac:dyDescent="0.15">
      <c r="A309" s="13"/>
      <c r="B309" s="6"/>
      <c r="E309" s="16"/>
      <c r="F309" s="16"/>
      <c r="G309" s="16"/>
      <c r="H309" s="16"/>
      <c r="K309" s="21"/>
    </row>
    <row r="310" spans="1:11" x14ac:dyDescent="0.15">
      <c r="A310" s="13"/>
      <c r="B310" s="6"/>
      <c r="E310" s="16"/>
      <c r="F310" s="16"/>
      <c r="G310" s="16"/>
      <c r="H310" s="16"/>
      <c r="K310" s="21"/>
    </row>
    <row r="311" spans="1:11" x14ac:dyDescent="0.15">
      <c r="A311" s="13"/>
      <c r="B311" s="6"/>
      <c r="E311" s="16"/>
      <c r="F311" s="16"/>
      <c r="G311" s="16"/>
      <c r="H311" s="16"/>
      <c r="K311" s="21"/>
    </row>
    <row r="312" spans="1:11" x14ac:dyDescent="0.15">
      <c r="A312" s="13"/>
      <c r="B312" s="6"/>
      <c r="E312" s="16"/>
      <c r="F312" s="16"/>
      <c r="G312" s="16"/>
      <c r="H312" s="16"/>
      <c r="K312" s="21"/>
    </row>
    <row r="313" spans="1:11" x14ac:dyDescent="0.15">
      <c r="A313" s="13"/>
      <c r="B313" s="6"/>
      <c r="E313" s="16"/>
      <c r="F313" s="16"/>
      <c r="G313" s="16"/>
      <c r="H313" s="16"/>
      <c r="K313" s="21"/>
    </row>
    <row r="314" spans="1:11" x14ac:dyDescent="0.15">
      <c r="A314" s="13"/>
      <c r="B314" s="6"/>
      <c r="E314" s="16"/>
      <c r="F314" s="16"/>
      <c r="G314" s="16"/>
      <c r="H314" s="16"/>
      <c r="K314" s="21"/>
    </row>
    <row r="315" spans="1:11" x14ac:dyDescent="0.15">
      <c r="A315" s="13"/>
      <c r="B315" s="6"/>
      <c r="E315" s="16"/>
      <c r="F315" s="16"/>
      <c r="G315" s="16"/>
      <c r="H315" s="16"/>
      <c r="K315" s="21"/>
    </row>
    <row r="316" spans="1:11" x14ac:dyDescent="0.15">
      <c r="A316" s="13"/>
      <c r="B316" s="6"/>
      <c r="E316" s="16"/>
      <c r="F316" s="16"/>
      <c r="G316" s="16"/>
      <c r="H316" s="16"/>
      <c r="K316" s="21"/>
    </row>
    <row r="317" spans="1:11" x14ac:dyDescent="0.15">
      <c r="A317" s="13"/>
      <c r="B317" s="6"/>
      <c r="E317" s="16"/>
      <c r="F317" s="16"/>
      <c r="G317" s="16"/>
      <c r="H317" s="16"/>
      <c r="K317" s="21"/>
    </row>
    <row r="318" spans="1:11" x14ac:dyDescent="0.15">
      <c r="A318" s="13"/>
      <c r="B318" s="6"/>
      <c r="E318" s="16"/>
      <c r="F318" s="16"/>
      <c r="G318" s="16"/>
      <c r="H318" s="16"/>
      <c r="K318" s="21"/>
    </row>
    <row r="319" spans="1:11" x14ac:dyDescent="0.15">
      <c r="A319" s="13"/>
      <c r="B319" s="6"/>
      <c r="E319" s="16"/>
      <c r="F319" s="16"/>
      <c r="G319" s="16"/>
      <c r="H319" s="16"/>
      <c r="K319" s="21"/>
    </row>
    <row r="320" spans="1:11" x14ac:dyDescent="0.15">
      <c r="A320" s="13"/>
      <c r="B320" s="6"/>
      <c r="E320" s="16"/>
      <c r="F320" s="16"/>
      <c r="G320" s="16"/>
      <c r="H320" s="16"/>
      <c r="K320" s="21"/>
    </row>
    <row r="321" spans="1:11" x14ac:dyDescent="0.15">
      <c r="A321" s="13"/>
      <c r="B321" s="6"/>
      <c r="E321" s="16"/>
      <c r="F321" s="16"/>
      <c r="G321" s="16"/>
      <c r="H321" s="16"/>
      <c r="K321" s="21"/>
    </row>
    <row r="322" spans="1:11" x14ac:dyDescent="0.15">
      <c r="A322" s="13"/>
      <c r="B322" s="6"/>
      <c r="E322" s="16"/>
      <c r="F322" s="16"/>
      <c r="G322" s="16"/>
      <c r="H322" s="16"/>
      <c r="K322" s="21"/>
    </row>
    <row r="323" spans="1:11" x14ac:dyDescent="0.15">
      <c r="A323" s="13"/>
      <c r="B323" s="6"/>
      <c r="E323" s="16"/>
      <c r="F323" s="16"/>
      <c r="G323" s="16"/>
      <c r="H323" s="16"/>
      <c r="K323" s="21"/>
    </row>
    <row r="324" spans="1:11" x14ac:dyDescent="0.15">
      <c r="A324" s="13"/>
      <c r="B324" s="6"/>
      <c r="E324" s="16"/>
      <c r="F324" s="16"/>
      <c r="G324" s="16"/>
      <c r="H324" s="16"/>
      <c r="K324" s="21"/>
    </row>
    <row r="325" spans="1:11" x14ac:dyDescent="0.15">
      <c r="A325" s="13"/>
      <c r="B325" s="6"/>
      <c r="E325" s="16"/>
      <c r="F325" s="16"/>
      <c r="G325" s="16"/>
      <c r="H325" s="16"/>
      <c r="K325" s="21"/>
    </row>
    <row r="326" spans="1:11" x14ac:dyDescent="0.15">
      <c r="A326" s="13"/>
      <c r="B326" s="6"/>
      <c r="E326" s="16"/>
      <c r="F326" s="16"/>
      <c r="G326" s="16"/>
      <c r="H326" s="16"/>
      <c r="K326" s="21"/>
    </row>
    <row r="327" spans="1:11" x14ac:dyDescent="0.15">
      <c r="A327" s="13"/>
      <c r="B327" s="6"/>
      <c r="E327" s="16"/>
      <c r="F327" s="16"/>
      <c r="G327" s="16"/>
      <c r="H327" s="16"/>
      <c r="K327" s="21"/>
    </row>
    <row r="328" spans="1:11" x14ac:dyDescent="0.15">
      <c r="A328" s="13"/>
      <c r="B328" s="6"/>
      <c r="E328" s="16"/>
      <c r="F328" s="16"/>
      <c r="G328" s="16"/>
      <c r="H328" s="16"/>
      <c r="K328" s="21"/>
    </row>
    <row r="329" spans="1:11" x14ac:dyDescent="0.15">
      <c r="A329" s="13"/>
      <c r="B329" s="6"/>
      <c r="E329" s="16"/>
      <c r="F329" s="16"/>
      <c r="G329" s="16"/>
      <c r="H329" s="16"/>
      <c r="K329" s="21"/>
    </row>
    <row r="330" spans="1:11" x14ac:dyDescent="0.15">
      <c r="A330" s="13"/>
      <c r="B330" s="6"/>
      <c r="E330" s="16"/>
      <c r="F330" s="16"/>
      <c r="G330" s="16"/>
      <c r="H330" s="16"/>
      <c r="K330" s="21"/>
    </row>
    <row r="331" spans="1:11" x14ac:dyDescent="0.15">
      <c r="A331" s="13"/>
      <c r="B331" s="6"/>
      <c r="E331" s="16"/>
      <c r="F331" s="16"/>
      <c r="G331" s="16"/>
      <c r="H331" s="16"/>
      <c r="K331" s="21"/>
    </row>
    <row r="332" spans="1:11" x14ac:dyDescent="0.15">
      <c r="A332" s="13"/>
      <c r="B332" s="6"/>
      <c r="E332" s="16"/>
      <c r="F332" s="16"/>
      <c r="G332" s="16"/>
      <c r="H332" s="16"/>
      <c r="K332" s="21"/>
    </row>
    <row r="333" spans="1:11" x14ac:dyDescent="0.15">
      <c r="A333" s="13"/>
      <c r="B333" s="6"/>
      <c r="E333" s="16"/>
      <c r="F333" s="16"/>
      <c r="G333" s="16"/>
      <c r="H333" s="16"/>
      <c r="K333" s="21"/>
    </row>
    <row r="334" spans="1:11" x14ac:dyDescent="0.15">
      <c r="A334" s="13"/>
      <c r="B334" s="6"/>
      <c r="E334" s="16"/>
      <c r="F334" s="16"/>
      <c r="G334" s="16"/>
      <c r="H334" s="16"/>
      <c r="K334" s="21"/>
    </row>
    <row r="335" spans="1:11" x14ac:dyDescent="0.15">
      <c r="A335" s="13"/>
      <c r="B335" s="6"/>
      <c r="E335" s="16"/>
      <c r="F335" s="16"/>
      <c r="G335" s="16"/>
      <c r="H335" s="16"/>
      <c r="K335" s="21"/>
    </row>
    <row r="336" spans="1:11" x14ac:dyDescent="0.15">
      <c r="A336" s="13"/>
      <c r="B336" s="6"/>
      <c r="E336" s="16"/>
      <c r="F336" s="16"/>
      <c r="G336" s="16"/>
      <c r="H336" s="16"/>
      <c r="K336" s="21"/>
    </row>
    <row r="337" spans="1:11" x14ac:dyDescent="0.15">
      <c r="A337" s="13"/>
      <c r="B337" s="6"/>
      <c r="E337" s="16"/>
      <c r="F337" s="16"/>
      <c r="G337" s="16"/>
      <c r="H337" s="16"/>
      <c r="K337" s="21"/>
    </row>
    <row r="338" spans="1:11" x14ac:dyDescent="0.15">
      <c r="A338" s="13"/>
      <c r="B338" s="6"/>
      <c r="E338" s="16"/>
      <c r="F338" s="16"/>
      <c r="G338" s="16"/>
      <c r="H338" s="16"/>
      <c r="K338" s="21"/>
    </row>
    <row r="339" spans="1:11" x14ac:dyDescent="0.15">
      <c r="A339" s="13"/>
      <c r="B339" s="6"/>
      <c r="E339" s="16"/>
      <c r="F339" s="16"/>
      <c r="G339" s="16"/>
      <c r="H339" s="16"/>
      <c r="K339" s="21"/>
    </row>
    <row r="340" spans="1:11" x14ac:dyDescent="0.15">
      <c r="A340" s="13"/>
      <c r="B340" s="6"/>
      <c r="E340" s="16"/>
      <c r="F340" s="16"/>
      <c r="G340" s="16"/>
      <c r="H340" s="16"/>
      <c r="K340" s="21"/>
    </row>
    <row r="341" spans="1:11" x14ac:dyDescent="0.15">
      <c r="A341" s="13"/>
      <c r="B341" s="6"/>
      <c r="E341" s="16"/>
      <c r="F341" s="16"/>
      <c r="G341" s="16"/>
      <c r="H341" s="16"/>
      <c r="K341" s="21"/>
    </row>
    <row r="342" spans="1:11" x14ac:dyDescent="0.15">
      <c r="A342" s="13"/>
      <c r="B342" s="6"/>
      <c r="E342" s="16"/>
      <c r="F342" s="16"/>
      <c r="G342" s="16"/>
      <c r="H342" s="16"/>
      <c r="K342" s="21"/>
    </row>
    <row r="343" spans="1:11" x14ac:dyDescent="0.15">
      <c r="A343" s="13"/>
      <c r="B343" s="6"/>
      <c r="E343" s="16"/>
      <c r="F343" s="16"/>
      <c r="G343" s="16"/>
      <c r="H343" s="16"/>
      <c r="K343" s="21"/>
    </row>
    <row r="344" spans="1:11" x14ac:dyDescent="0.15">
      <c r="A344" s="13"/>
      <c r="B344" s="6"/>
      <c r="E344" s="16"/>
      <c r="F344" s="16"/>
      <c r="G344" s="16"/>
      <c r="H344" s="16"/>
      <c r="K344" s="21"/>
    </row>
    <row r="345" spans="1:11" x14ac:dyDescent="0.15">
      <c r="A345" s="13"/>
      <c r="B345" s="6"/>
      <c r="E345" s="16"/>
      <c r="F345" s="16"/>
      <c r="G345" s="16"/>
      <c r="H345" s="16"/>
      <c r="K345" s="21"/>
    </row>
    <row r="346" spans="1:11" x14ac:dyDescent="0.15">
      <c r="A346" s="13"/>
      <c r="B346" s="6"/>
      <c r="E346" s="16"/>
      <c r="F346" s="16"/>
      <c r="G346" s="16"/>
      <c r="H346" s="16"/>
      <c r="K346" s="21"/>
    </row>
    <row r="347" spans="1:11" x14ac:dyDescent="0.15">
      <c r="A347" s="13"/>
      <c r="B347" s="6"/>
      <c r="E347" s="16"/>
      <c r="F347" s="16"/>
      <c r="G347" s="16"/>
      <c r="H347" s="16"/>
      <c r="K347" s="21"/>
    </row>
    <row r="348" spans="1:11" x14ac:dyDescent="0.15">
      <c r="A348" s="13"/>
      <c r="B348" s="6"/>
      <c r="E348" s="16"/>
      <c r="F348" s="16"/>
      <c r="G348" s="16"/>
      <c r="H348" s="16"/>
      <c r="K348" s="21"/>
    </row>
    <row r="349" spans="1:11" x14ac:dyDescent="0.15">
      <c r="A349" s="13"/>
      <c r="B349" s="6"/>
      <c r="E349" s="16"/>
      <c r="F349" s="16"/>
      <c r="G349" s="16"/>
      <c r="H349" s="16"/>
      <c r="K349" s="21"/>
    </row>
    <row r="350" spans="1:11" x14ac:dyDescent="0.15">
      <c r="A350" s="13"/>
      <c r="B350" s="6"/>
      <c r="E350" s="16"/>
      <c r="F350" s="16"/>
      <c r="G350" s="16"/>
      <c r="H350" s="16"/>
      <c r="K350" s="21"/>
    </row>
    <row r="351" spans="1:11" x14ac:dyDescent="0.15">
      <c r="A351" s="13"/>
      <c r="B351" s="6"/>
      <c r="E351" s="16"/>
      <c r="F351" s="16"/>
      <c r="G351" s="16"/>
      <c r="H351" s="16"/>
      <c r="K351" s="21"/>
    </row>
    <row r="352" spans="1:11" x14ac:dyDescent="0.15">
      <c r="A352" s="13"/>
      <c r="B352" s="6"/>
      <c r="E352" s="16"/>
      <c r="F352" s="16"/>
      <c r="G352" s="16"/>
      <c r="H352" s="16"/>
      <c r="K352" s="21"/>
    </row>
    <row r="353" spans="1:11" x14ac:dyDescent="0.15">
      <c r="A353" s="13"/>
      <c r="B353" s="6"/>
      <c r="E353" s="16"/>
      <c r="F353" s="16"/>
      <c r="G353" s="16"/>
      <c r="H353" s="16"/>
      <c r="K353" s="21"/>
    </row>
    <row r="354" spans="1:11" x14ac:dyDescent="0.15">
      <c r="A354" s="13"/>
      <c r="B354" s="6"/>
      <c r="E354" s="16"/>
      <c r="F354" s="16"/>
      <c r="G354" s="16"/>
      <c r="H354" s="16"/>
      <c r="K354" s="21"/>
    </row>
    <row r="355" spans="1:11" x14ac:dyDescent="0.15">
      <c r="A355" s="13"/>
      <c r="B355" s="6"/>
      <c r="E355" s="16"/>
      <c r="F355" s="16"/>
      <c r="G355" s="16"/>
      <c r="H355" s="16"/>
      <c r="K355" s="21"/>
    </row>
    <row r="356" spans="1:11" x14ac:dyDescent="0.15">
      <c r="A356" s="13"/>
      <c r="B356" s="6"/>
      <c r="E356" s="16"/>
      <c r="F356" s="16"/>
      <c r="G356" s="16"/>
      <c r="H356" s="16"/>
      <c r="K356" s="21"/>
    </row>
    <row r="357" spans="1:11" x14ac:dyDescent="0.15">
      <c r="A357" s="13"/>
      <c r="B357" s="6"/>
      <c r="E357" s="16"/>
      <c r="F357" s="16"/>
      <c r="G357" s="16"/>
      <c r="H357" s="16"/>
      <c r="K357" s="21"/>
    </row>
    <row r="358" spans="1:11" x14ac:dyDescent="0.15">
      <c r="A358" s="13"/>
      <c r="B358" s="6"/>
      <c r="E358" s="16"/>
      <c r="F358" s="16"/>
      <c r="G358" s="16"/>
      <c r="H358" s="16"/>
      <c r="K358" s="21"/>
    </row>
    <row r="359" spans="1:11" x14ac:dyDescent="0.15">
      <c r="A359" s="13"/>
      <c r="B359" s="6"/>
      <c r="E359" s="16"/>
      <c r="F359" s="16"/>
      <c r="G359" s="16"/>
      <c r="H359" s="16"/>
      <c r="K359" s="21"/>
    </row>
    <row r="360" spans="1:11" x14ac:dyDescent="0.15">
      <c r="A360" s="13"/>
      <c r="B360" s="6"/>
      <c r="E360" s="16"/>
      <c r="F360" s="16"/>
      <c r="G360" s="16"/>
      <c r="H360" s="16"/>
      <c r="K360" s="21"/>
    </row>
    <row r="361" spans="1:11" x14ac:dyDescent="0.15">
      <c r="A361" s="13"/>
      <c r="B361" s="6"/>
      <c r="E361" s="16"/>
      <c r="F361" s="16"/>
      <c r="G361" s="16"/>
      <c r="H361" s="16"/>
      <c r="K361" s="21"/>
    </row>
    <row r="362" spans="1:11" x14ac:dyDescent="0.15">
      <c r="A362" s="13"/>
      <c r="B362" s="6"/>
      <c r="E362" s="16"/>
      <c r="F362" s="16"/>
      <c r="G362" s="16"/>
      <c r="H362" s="16"/>
      <c r="K362" s="21"/>
    </row>
    <row r="363" spans="1:11" x14ac:dyDescent="0.15">
      <c r="A363" s="13"/>
      <c r="B363" s="6"/>
      <c r="E363" s="16"/>
      <c r="F363" s="16"/>
      <c r="G363" s="16"/>
      <c r="H363" s="16"/>
      <c r="K363" s="21"/>
    </row>
    <row r="364" spans="1:11" x14ac:dyDescent="0.15">
      <c r="A364" s="13"/>
      <c r="B364" s="6"/>
      <c r="E364" s="16"/>
      <c r="F364" s="16"/>
      <c r="G364" s="16"/>
      <c r="H364" s="16"/>
      <c r="K364" s="21"/>
    </row>
    <row r="365" spans="1:11" x14ac:dyDescent="0.15">
      <c r="A365" s="13"/>
      <c r="B365" s="6"/>
      <c r="E365" s="16"/>
      <c r="F365" s="16"/>
      <c r="G365" s="16"/>
      <c r="H365" s="16"/>
      <c r="K365" s="21"/>
    </row>
    <row r="366" spans="1:11" x14ac:dyDescent="0.15">
      <c r="A366" s="13"/>
      <c r="B366" s="6"/>
      <c r="E366" s="16"/>
      <c r="F366" s="16"/>
      <c r="G366" s="16"/>
      <c r="H366" s="16"/>
      <c r="K366" s="21"/>
    </row>
    <row r="367" spans="1:11" x14ac:dyDescent="0.15">
      <c r="A367" s="13"/>
      <c r="B367" s="6"/>
      <c r="E367" s="16"/>
      <c r="F367" s="16"/>
      <c r="G367" s="16"/>
      <c r="H367" s="16"/>
      <c r="K367" s="21"/>
    </row>
    <row r="368" spans="1:11" x14ac:dyDescent="0.15">
      <c r="A368" s="13"/>
      <c r="B368" s="6"/>
      <c r="E368" s="16"/>
      <c r="F368" s="16"/>
      <c r="G368" s="16"/>
      <c r="H368" s="16"/>
      <c r="K368" s="21"/>
    </row>
    <row r="369" spans="1:11" x14ac:dyDescent="0.15">
      <c r="A369" s="13"/>
      <c r="B369" s="6"/>
      <c r="E369" s="16"/>
      <c r="F369" s="16"/>
      <c r="G369" s="16"/>
      <c r="H369" s="16"/>
      <c r="K369" s="21"/>
    </row>
    <row r="370" spans="1:11" x14ac:dyDescent="0.15">
      <c r="A370" s="13"/>
      <c r="B370" s="6"/>
      <c r="E370" s="16"/>
      <c r="F370" s="16"/>
      <c r="G370" s="16"/>
      <c r="H370" s="16"/>
      <c r="K370" s="21"/>
    </row>
    <row r="371" spans="1:11" x14ac:dyDescent="0.15">
      <c r="A371" s="13"/>
      <c r="B371" s="6"/>
      <c r="E371" s="16"/>
      <c r="F371" s="16"/>
      <c r="G371" s="16"/>
      <c r="H371" s="16"/>
      <c r="K371" s="21"/>
    </row>
    <row r="372" spans="1:11" x14ac:dyDescent="0.15">
      <c r="A372" s="13"/>
      <c r="B372" s="6"/>
      <c r="E372" s="16"/>
      <c r="F372" s="16"/>
      <c r="G372" s="16"/>
      <c r="H372" s="16"/>
      <c r="K372" s="21"/>
    </row>
    <row r="373" spans="1:11" x14ac:dyDescent="0.15">
      <c r="A373" s="13"/>
      <c r="B373" s="6"/>
      <c r="E373" s="16"/>
      <c r="F373" s="16"/>
      <c r="G373" s="16"/>
      <c r="H373" s="16"/>
      <c r="K373" s="21"/>
    </row>
    <row r="374" spans="1:11" x14ac:dyDescent="0.15">
      <c r="A374" s="13"/>
      <c r="B374" s="6"/>
      <c r="E374" s="16"/>
      <c r="F374" s="16"/>
      <c r="G374" s="16"/>
      <c r="H374" s="16"/>
      <c r="K374" s="21"/>
    </row>
    <row r="375" spans="1:11" x14ac:dyDescent="0.15">
      <c r="A375" s="13"/>
      <c r="B375" s="6"/>
      <c r="E375" s="16"/>
      <c r="F375" s="16"/>
      <c r="G375" s="16"/>
      <c r="H375" s="16"/>
      <c r="K375" s="21"/>
    </row>
    <row r="376" spans="1:11" x14ac:dyDescent="0.15">
      <c r="A376" s="13"/>
      <c r="B376" s="6"/>
      <c r="E376" s="16"/>
      <c r="F376" s="16"/>
      <c r="G376" s="16"/>
      <c r="H376" s="16"/>
      <c r="K376" s="21"/>
    </row>
    <row r="377" spans="1:11" x14ac:dyDescent="0.15">
      <c r="A377" s="13"/>
      <c r="B377" s="6"/>
      <c r="E377" s="16"/>
      <c r="F377" s="16"/>
      <c r="G377" s="16"/>
      <c r="H377" s="16"/>
      <c r="K377" s="21"/>
    </row>
    <row r="378" spans="1:11" x14ac:dyDescent="0.15">
      <c r="A378" s="13"/>
      <c r="B378" s="6"/>
      <c r="E378" s="16"/>
      <c r="F378" s="16"/>
      <c r="G378" s="16"/>
      <c r="H378" s="16"/>
      <c r="K378" s="21"/>
    </row>
    <row r="379" spans="1:11" x14ac:dyDescent="0.15">
      <c r="A379" s="13"/>
      <c r="B379" s="6"/>
      <c r="E379" s="16"/>
      <c r="F379" s="16"/>
      <c r="G379" s="16"/>
      <c r="H379" s="16"/>
      <c r="K379" s="21"/>
    </row>
    <row r="380" spans="1:11" x14ac:dyDescent="0.15">
      <c r="A380" s="13"/>
      <c r="B380" s="6"/>
      <c r="E380" s="16"/>
      <c r="F380" s="16"/>
      <c r="G380" s="16"/>
      <c r="H380" s="16"/>
      <c r="K380" s="21"/>
    </row>
    <row r="381" spans="1:11" x14ac:dyDescent="0.15">
      <c r="A381" s="13"/>
      <c r="B381" s="6"/>
      <c r="E381" s="16"/>
      <c r="F381" s="16"/>
      <c r="G381" s="16"/>
      <c r="H381" s="16"/>
      <c r="K381" s="21"/>
    </row>
    <row r="382" spans="1:11" x14ac:dyDescent="0.15">
      <c r="A382" s="13"/>
      <c r="B382" s="6"/>
      <c r="E382" s="16"/>
      <c r="F382" s="16"/>
      <c r="G382" s="16"/>
      <c r="H382" s="16"/>
      <c r="K382" s="21"/>
    </row>
    <row r="383" spans="1:11" x14ac:dyDescent="0.15">
      <c r="A383" s="13"/>
      <c r="B383" s="6"/>
      <c r="E383" s="16"/>
      <c r="F383" s="16"/>
      <c r="G383" s="16"/>
      <c r="H383" s="16"/>
      <c r="K383" s="21"/>
    </row>
    <row r="384" spans="1:11" x14ac:dyDescent="0.15">
      <c r="A384" s="13"/>
      <c r="B384" s="6"/>
      <c r="E384" s="16"/>
      <c r="F384" s="16"/>
      <c r="G384" s="16"/>
      <c r="H384" s="16"/>
      <c r="K384" s="21"/>
    </row>
    <row r="385" spans="1:11" x14ac:dyDescent="0.15">
      <c r="A385" s="13"/>
      <c r="B385" s="6"/>
      <c r="E385" s="16"/>
      <c r="F385" s="16"/>
      <c r="G385" s="16"/>
      <c r="H385" s="16"/>
      <c r="K385" s="21"/>
    </row>
    <row r="386" spans="1:11" x14ac:dyDescent="0.15">
      <c r="A386" s="13"/>
      <c r="B386" s="6"/>
      <c r="E386" s="16"/>
      <c r="F386" s="16"/>
      <c r="G386" s="16"/>
      <c r="H386" s="16"/>
      <c r="K386" s="21"/>
    </row>
    <row r="387" spans="1:11" x14ac:dyDescent="0.15">
      <c r="A387" s="13"/>
      <c r="B387" s="6"/>
      <c r="E387" s="16"/>
      <c r="F387" s="16"/>
      <c r="G387" s="16"/>
      <c r="H387" s="16"/>
      <c r="K387" s="21"/>
    </row>
    <row r="388" spans="1:11" x14ac:dyDescent="0.15">
      <c r="A388" s="13"/>
      <c r="B388" s="6"/>
      <c r="E388" s="16"/>
      <c r="F388" s="16"/>
      <c r="G388" s="16"/>
      <c r="H388" s="16"/>
      <c r="K388" s="21"/>
    </row>
    <row r="389" spans="1:11" x14ac:dyDescent="0.15">
      <c r="A389" s="13"/>
      <c r="B389" s="6"/>
      <c r="E389" s="16"/>
      <c r="F389" s="16"/>
      <c r="G389" s="16"/>
      <c r="H389" s="16"/>
      <c r="K389" s="21"/>
    </row>
    <row r="390" spans="1:11" x14ac:dyDescent="0.15">
      <c r="A390" s="13"/>
      <c r="B390" s="6"/>
      <c r="E390" s="16"/>
      <c r="F390" s="16"/>
      <c r="G390" s="16"/>
      <c r="H390" s="16"/>
      <c r="K390" s="21"/>
    </row>
    <row r="391" spans="1:11" x14ac:dyDescent="0.15">
      <c r="A391" s="13"/>
      <c r="B391" s="6"/>
      <c r="E391" s="16"/>
      <c r="F391" s="16"/>
      <c r="G391" s="16"/>
      <c r="H391" s="16"/>
      <c r="K391" s="21"/>
    </row>
    <row r="392" spans="1:11" x14ac:dyDescent="0.15">
      <c r="A392" s="13"/>
      <c r="B392" s="6"/>
      <c r="E392" s="16"/>
      <c r="F392" s="16"/>
      <c r="G392" s="16"/>
      <c r="H392" s="16"/>
      <c r="K392" s="21"/>
    </row>
    <row r="393" spans="1:11" x14ac:dyDescent="0.15">
      <c r="A393" s="13"/>
      <c r="B393" s="6"/>
      <c r="E393" s="16"/>
      <c r="F393" s="16"/>
      <c r="G393" s="16"/>
      <c r="H393" s="16"/>
      <c r="K393" s="21"/>
    </row>
    <row r="394" spans="1:11" x14ac:dyDescent="0.15">
      <c r="A394" s="13"/>
      <c r="B394" s="6"/>
      <c r="E394" s="16"/>
      <c r="F394" s="16"/>
      <c r="G394" s="16"/>
      <c r="H394" s="16"/>
      <c r="K394" s="21"/>
    </row>
    <row r="395" spans="1:11" x14ac:dyDescent="0.15">
      <c r="A395" s="13"/>
      <c r="B395" s="6"/>
      <c r="E395" s="16"/>
      <c r="F395" s="16"/>
      <c r="G395" s="16"/>
      <c r="H395" s="16"/>
      <c r="K395" s="21"/>
    </row>
    <row r="396" spans="1:11" x14ac:dyDescent="0.15">
      <c r="A396" s="13"/>
      <c r="B396" s="6"/>
      <c r="E396" s="16"/>
      <c r="F396" s="16"/>
      <c r="G396" s="16"/>
      <c r="H396" s="16"/>
      <c r="K396" s="21"/>
    </row>
    <row r="397" spans="1:11" x14ac:dyDescent="0.15">
      <c r="A397" s="13"/>
      <c r="B397" s="6"/>
      <c r="E397" s="16"/>
      <c r="F397" s="16"/>
      <c r="G397" s="16"/>
      <c r="H397" s="16"/>
      <c r="K397" s="21"/>
    </row>
    <row r="398" spans="1:11" x14ac:dyDescent="0.15">
      <c r="A398" s="13"/>
      <c r="B398" s="6"/>
      <c r="E398" s="16"/>
      <c r="F398" s="16"/>
      <c r="G398" s="16"/>
      <c r="H398" s="16"/>
      <c r="K398" s="21"/>
    </row>
    <row r="399" spans="1:11" x14ac:dyDescent="0.15">
      <c r="A399" s="13"/>
      <c r="B399" s="6"/>
      <c r="E399" s="16"/>
      <c r="F399" s="16"/>
      <c r="G399" s="16"/>
      <c r="H399" s="16"/>
      <c r="K399" s="21"/>
    </row>
    <row r="400" spans="1:11" x14ac:dyDescent="0.15">
      <c r="A400" s="13"/>
      <c r="B400" s="6"/>
      <c r="E400" s="16"/>
      <c r="F400" s="16"/>
      <c r="G400" s="16"/>
      <c r="H400" s="16"/>
      <c r="K400" s="21"/>
    </row>
    <row r="401" spans="1:11" x14ac:dyDescent="0.15">
      <c r="A401" s="13"/>
      <c r="B401" s="6"/>
      <c r="E401" s="16"/>
      <c r="F401" s="16"/>
      <c r="G401" s="16"/>
      <c r="H401" s="16"/>
      <c r="K401" s="21"/>
    </row>
    <row r="402" spans="1:11" x14ac:dyDescent="0.15">
      <c r="A402" s="13"/>
      <c r="B402" s="6"/>
      <c r="E402" s="16"/>
      <c r="F402" s="16"/>
      <c r="G402" s="16"/>
      <c r="H402" s="16"/>
      <c r="K402" s="21"/>
    </row>
    <row r="403" spans="1:11" x14ac:dyDescent="0.15">
      <c r="A403" s="13"/>
      <c r="B403" s="6"/>
      <c r="E403" s="16"/>
      <c r="F403" s="16"/>
      <c r="G403" s="16"/>
      <c r="H403" s="16"/>
      <c r="K403" s="21"/>
    </row>
    <row r="404" spans="1:11" x14ac:dyDescent="0.15">
      <c r="A404" s="13"/>
      <c r="B404" s="6"/>
      <c r="E404" s="16"/>
      <c r="F404" s="16"/>
      <c r="G404" s="16"/>
      <c r="H404" s="16"/>
      <c r="K404" s="21"/>
    </row>
    <row r="405" spans="1:11" x14ac:dyDescent="0.15">
      <c r="A405" s="13"/>
      <c r="B405" s="6"/>
      <c r="E405" s="16"/>
      <c r="F405" s="16"/>
      <c r="G405" s="16"/>
      <c r="H405" s="16"/>
      <c r="K405" s="21"/>
    </row>
    <row r="406" spans="1:11" x14ac:dyDescent="0.15">
      <c r="A406" s="13"/>
      <c r="B406" s="6"/>
      <c r="E406" s="16"/>
      <c r="F406" s="16"/>
      <c r="G406" s="16"/>
      <c r="H406" s="16"/>
      <c r="K406" s="21"/>
    </row>
    <row r="407" spans="1:11" x14ac:dyDescent="0.15">
      <c r="A407" s="13"/>
      <c r="B407" s="6"/>
      <c r="E407" s="16"/>
      <c r="F407" s="16"/>
      <c r="G407" s="16"/>
      <c r="H407" s="16"/>
      <c r="K407" s="21"/>
    </row>
    <row r="408" spans="1:11" x14ac:dyDescent="0.15">
      <c r="A408" s="13"/>
      <c r="B408" s="6"/>
      <c r="E408" s="16"/>
      <c r="F408" s="16"/>
      <c r="G408" s="16"/>
      <c r="H408" s="16"/>
      <c r="K408" s="21"/>
    </row>
    <row r="409" spans="1:11" x14ac:dyDescent="0.15">
      <c r="A409" s="13"/>
      <c r="B409" s="6"/>
      <c r="E409" s="16"/>
      <c r="F409" s="16"/>
      <c r="G409" s="16"/>
      <c r="H409" s="16"/>
      <c r="K409" s="21"/>
    </row>
    <row r="410" spans="1:11" x14ac:dyDescent="0.15">
      <c r="A410" s="13"/>
      <c r="B410" s="6"/>
      <c r="E410" s="16"/>
      <c r="F410" s="16"/>
      <c r="G410" s="16"/>
      <c r="H410" s="16"/>
      <c r="K410" s="21"/>
    </row>
    <row r="411" spans="1:11" x14ac:dyDescent="0.15">
      <c r="A411" s="13"/>
      <c r="B411" s="6"/>
      <c r="E411" s="16"/>
      <c r="F411" s="16"/>
      <c r="G411" s="16"/>
      <c r="H411" s="16"/>
      <c r="K411" s="21"/>
    </row>
    <row r="412" spans="1:11" x14ac:dyDescent="0.15">
      <c r="A412" s="13"/>
      <c r="B412" s="6"/>
      <c r="E412" s="16"/>
      <c r="F412" s="16"/>
      <c r="G412" s="16"/>
      <c r="H412" s="16"/>
      <c r="K412" s="21"/>
    </row>
    <row r="413" spans="1:11" x14ac:dyDescent="0.15">
      <c r="A413" s="13"/>
      <c r="B413" s="6"/>
      <c r="E413" s="16"/>
      <c r="F413" s="16"/>
      <c r="G413" s="16"/>
      <c r="H413" s="16"/>
      <c r="K413" s="21"/>
    </row>
    <row r="414" spans="1:11" x14ac:dyDescent="0.15">
      <c r="B414" s="6"/>
      <c r="K414" s="21"/>
    </row>
    <row r="415" spans="1:11" x14ac:dyDescent="0.15">
      <c r="B415" s="6"/>
      <c r="K415" s="21"/>
    </row>
    <row r="416" spans="1:11" x14ac:dyDescent="0.15">
      <c r="B416" s="6"/>
      <c r="K416" s="21"/>
    </row>
    <row r="417" spans="2:11" x14ac:dyDescent="0.15">
      <c r="B417" s="6"/>
      <c r="K417" s="21"/>
    </row>
    <row r="418" spans="2:11" x14ac:dyDescent="0.15">
      <c r="B418" s="6"/>
      <c r="K418" s="21"/>
    </row>
    <row r="419" spans="2:11" x14ac:dyDescent="0.15">
      <c r="B419" s="6"/>
      <c r="K419" s="21"/>
    </row>
    <row r="420" spans="2:11" x14ac:dyDescent="0.15">
      <c r="B420" s="6"/>
      <c r="K420" s="21"/>
    </row>
    <row r="421" spans="2:11" x14ac:dyDescent="0.15">
      <c r="B421" s="6"/>
      <c r="K421" s="21"/>
    </row>
    <row r="422" spans="2:11" x14ac:dyDescent="0.15">
      <c r="B422" s="6"/>
      <c r="K422" s="21"/>
    </row>
    <row r="423" spans="2:11" x14ac:dyDescent="0.15">
      <c r="B423" s="6"/>
      <c r="K423" s="21"/>
    </row>
    <row r="424" spans="2:11" x14ac:dyDescent="0.15">
      <c r="B424" s="6"/>
      <c r="K424" s="21"/>
    </row>
    <row r="425" spans="2:11" x14ac:dyDescent="0.15">
      <c r="B425" s="6"/>
      <c r="K425" s="21"/>
    </row>
    <row r="426" spans="2:11" x14ac:dyDescent="0.15">
      <c r="B426" s="6"/>
      <c r="K426" s="21"/>
    </row>
    <row r="427" spans="2:11" x14ac:dyDescent="0.15">
      <c r="B427" s="6"/>
      <c r="K427" s="21"/>
    </row>
    <row r="428" spans="2:11" x14ac:dyDescent="0.15">
      <c r="B428" s="6"/>
      <c r="K428" s="21"/>
    </row>
    <row r="429" spans="2:11" x14ac:dyDescent="0.15">
      <c r="B429" s="6"/>
      <c r="K429" s="21"/>
    </row>
    <row r="430" spans="2:11" x14ac:dyDescent="0.15">
      <c r="B430" s="6"/>
      <c r="K430" s="21"/>
    </row>
    <row r="431" spans="2:11" x14ac:dyDescent="0.15">
      <c r="B431" s="6"/>
      <c r="K431" s="21"/>
    </row>
    <row r="432" spans="2:11" x14ac:dyDescent="0.15">
      <c r="B432" s="6"/>
      <c r="K432" s="21"/>
    </row>
    <row r="433" spans="2:11" x14ac:dyDescent="0.15">
      <c r="B433" s="6"/>
      <c r="K433" s="21"/>
    </row>
    <row r="434" spans="2:11" x14ac:dyDescent="0.15">
      <c r="B434" s="6"/>
      <c r="K434" s="21"/>
    </row>
    <row r="435" spans="2:11" x14ac:dyDescent="0.15">
      <c r="B435" s="6"/>
      <c r="K435" s="21"/>
    </row>
    <row r="436" spans="2:11" x14ac:dyDescent="0.15">
      <c r="B436" s="6"/>
      <c r="K436" s="21"/>
    </row>
    <row r="437" spans="2:11" x14ac:dyDescent="0.15">
      <c r="B437" s="6"/>
      <c r="K437" s="21"/>
    </row>
    <row r="438" spans="2:11" x14ac:dyDescent="0.15">
      <c r="B438" s="6"/>
      <c r="K438" s="21"/>
    </row>
    <row r="439" spans="2:11" x14ac:dyDescent="0.15">
      <c r="B439" s="6"/>
      <c r="K439" s="21"/>
    </row>
    <row r="440" spans="2:11" x14ac:dyDescent="0.15">
      <c r="B440" s="6"/>
      <c r="K440" s="21"/>
    </row>
    <row r="441" spans="2:11" x14ac:dyDescent="0.15">
      <c r="B441" s="6"/>
      <c r="K441" s="21"/>
    </row>
    <row r="442" spans="2:11" x14ac:dyDescent="0.15">
      <c r="B442" s="6"/>
      <c r="K442" s="21"/>
    </row>
    <row r="443" spans="2:11" x14ac:dyDescent="0.15">
      <c r="B443" s="6"/>
      <c r="K443" s="21"/>
    </row>
    <row r="444" spans="2:11" x14ac:dyDescent="0.15">
      <c r="B444" s="6"/>
      <c r="K444" s="21"/>
    </row>
    <row r="445" spans="2:11" x14ac:dyDescent="0.15">
      <c r="B445" s="6"/>
      <c r="K445" s="21"/>
    </row>
    <row r="446" spans="2:11" x14ac:dyDescent="0.15">
      <c r="B446" s="6"/>
      <c r="K446" s="21"/>
    </row>
    <row r="447" spans="2:11" x14ac:dyDescent="0.15">
      <c r="B447" s="6"/>
      <c r="K447" s="21"/>
    </row>
    <row r="448" spans="2:11" x14ac:dyDescent="0.15">
      <c r="B448" s="6"/>
      <c r="K448" s="21"/>
    </row>
    <row r="449" spans="2:11" x14ac:dyDescent="0.15">
      <c r="B449" s="6"/>
      <c r="K449" s="21"/>
    </row>
    <row r="450" spans="2:11" x14ac:dyDescent="0.15">
      <c r="B450" s="6"/>
      <c r="K450" s="21"/>
    </row>
    <row r="451" spans="2:11" x14ac:dyDescent="0.15">
      <c r="B451" s="6"/>
      <c r="K451" s="21"/>
    </row>
    <row r="452" spans="2:11" x14ac:dyDescent="0.15">
      <c r="B452" s="6"/>
      <c r="K452" s="21"/>
    </row>
    <row r="453" spans="2:11" x14ac:dyDescent="0.15">
      <c r="B453" s="6"/>
      <c r="K453" s="21"/>
    </row>
    <row r="454" spans="2:11" x14ac:dyDescent="0.15">
      <c r="B454" s="6"/>
      <c r="K454" s="21"/>
    </row>
    <row r="455" spans="2:11" x14ac:dyDescent="0.15">
      <c r="B455" s="6"/>
      <c r="K455" s="21"/>
    </row>
    <row r="456" spans="2:11" x14ac:dyDescent="0.15">
      <c r="B456" s="6"/>
      <c r="K456" s="21"/>
    </row>
    <row r="457" spans="2:11" x14ac:dyDescent="0.15">
      <c r="B457" s="6"/>
      <c r="K457" s="21"/>
    </row>
    <row r="458" spans="2:11" x14ac:dyDescent="0.15">
      <c r="B458" s="6"/>
      <c r="K458" s="21"/>
    </row>
    <row r="459" spans="2:11" x14ac:dyDescent="0.15">
      <c r="B459" s="6"/>
      <c r="K459" s="21"/>
    </row>
    <row r="460" spans="2:11" x14ac:dyDescent="0.15">
      <c r="B460" s="6"/>
      <c r="K460" s="21"/>
    </row>
    <row r="461" spans="2:11" x14ac:dyDescent="0.15">
      <c r="B461" s="6"/>
      <c r="K461" s="21"/>
    </row>
    <row r="462" spans="2:11" x14ac:dyDescent="0.15">
      <c r="B462" s="6"/>
      <c r="K462" s="21"/>
    </row>
    <row r="463" spans="2:11" x14ac:dyDescent="0.15">
      <c r="B463" s="6"/>
      <c r="K463" s="21"/>
    </row>
    <row r="464" spans="2:11" x14ac:dyDescent="0.15">
      <c r="B464" s="6"/>
      <c r="K464" s="21"/>
    </row>
    <row r="465" spans="2:11" x14ac:dyDescent="0.15">
      <c r="B465" s="6"/>
      <c r="K465" s="21"/>
    </row>
    <row r="466" spans="2:11" x14ac:dyDescent="0.15">
      <c r="B466" s="6"/>
      <c r="K466" s="21"/>
    </row>
    <row r="467" spans="2:11" x14ac:dyDescent="0.15">
      <c r="B467" s="6"/>
      <c r="K467" s="21"/>
    </row>
    <row r="468" spans="2:11" x14ac:dyDescent="0.15">
      <c r="B468" s="6"/>
      <c r="K468" s="21"/>
    </row>
    <row r="469" spans="2:11" x14ac:dyDescent="0.15">
      <c r="B469" s="6"/>
      <c r="K469" s="21"/>
    </row>
    <row r="470" spans="2:11" x14ac:dyDescent="0.15">
      <c r="B470" s="6"/>
      <c r="K470" s="21"/>
    </row>
    <row r="471" spans="2:11" x14ac:dyDescent="0.15">
      <c r="B471" s="6"/>
      <c r="K471" s="21"/>
    </row>
    <row r="472" spans="2:11" x14ac:dyDescent="0.15">
      <c r="B472" s="6"/>
      <c r="K472" s="21"/>
    </row>
    <row r="473" spans="2:11" x14ac:dyDescent="0.15">
      <c r="B473" s="6"/>
      <c r="K473" s="21"/>
    </row>
    <row r="474" spans="2:11" x14ac:dyDescent="0.15">
      <c r="B474" s="6"/>
      <c r="K474" s="21"/>
    </row>
    <row r="475" spans="2:11" x14ac:dyDescent="0.15">
      <c r="B475" s="6"/>
      <c r="K475" s="21"/>
    </row>
    <row r="476" spans="2:11" x14ac:dyDescent="0.15">
      <c r="B476" s="6"/>
      <c r="K476" s="21"/>
    </row>
    <row r="477" spans="2:11" x14ac:dyDescent="0.15">
      <c r="B477" s="6"/>
      <c r="K477" s="21"/>
    </row>
    <row r="478" spans="2:11" x14ac:dyDescent="0.15">
      <c r="B478" s="6"/>
      <c r="K478" s="21"/>
    </row>
    <row r="479" spans="2:11" x14ac:dyDescent="0.15">
      <c r="B479" s="6"/>
      <c r="K479" s="21"/>
    </row>
    <row r="480" spans="2:11" x14ac:dyDescent="0.15">
      <c r="B480" s="6"/>
      <c r="K480" s="21"/>
    </row>
    <row r="481" spans="2:11" x14ac:dyDescent="0.15">
      <c r="B481" s="6"/>
      <c r="K481" s="21"/>
    </row>
    <row r="482" spans="2:11" x14ac:dyDescent="0.15">
      <c r="B482" s="6"/>
      <c r="K482" s="21"/>
    </row>
    <row r="483" spans="2:11" x14ac:dyDescent="0.15">
      <c r="B483" s="6"/>
      <c r="K483" s="21"/>
    </row>
    <row r="484" spans="2:11" x14ac:dyDescent="0.15">
      <c r="B484" s="6"/>
      <c r="K484" s="21"/>
    </row>
    <row r="485" spans="2:11" x14ac:dyDescent="0.15">
      <c r="B485" s="6"/>
      <c r="K485" s="21"/>
    </row>
    <row r="486" spans="2:11" x14ac:dyDescent="0.15">
      <c r="B486" s="6"/>
      <c r="K486" s="21"/>
    </row>
    <row r="487" spans="2:11" x14ac:dyDescent="0.15">
      <c r="B487" s="6"/>
      <c r="K487" s="21"/>
    </row>
    <row r="488" spans="2:11" x14ac:dyDescent="0.15">
      <c r="B488" s="6"/>
      <c r="K488" s="21"/>
    </row>
    <row r="489" spans="2:11" x14ac:dyDescent="0.15">
      <c r="B489" s="6"/>
      <c r="K489" s="21"/>
    </row>
    <row r="490" spans="2:11" x14ac:dyDescent="0.15">
      <c r="B490" s="6"/>
      <c r="K490" s="21"/>
    </row>
    <row r="491" spans="2:11" x14ac:dyDescent="0.15">
      <c r="B491" s="6"/>
      <c r="K491" s="21"/>
    </row>
    <row r="492" spans="2:11" x14ac:dyDescent="0.15">
      <c r="B492" s="6"/>
      <c r="K492" s="21"/>
    </row>
    <row r="493" spans="2:11" x14ac:dyDescent="0.15">
      <c r="B493" s="6"/>
      <c r="K493" s="21"/>
    </row>
    <row r="494" spans="2:11" x14ac:dyDescent="0.15">
      <c r="B494" s="6"/>
      <c r="K494" s="21"/>
    </row>
    <row r="495" spans="2:11" x14ac:dyDescent="0.15">
      <c r="B495" s="6"/>
      <c r="K495" s="21"/>
    </row>
    <row r="496" spans="2:11" x14ac:dyDescent="0.15">
      <c r="B496" s="6"/>
      <c r="K496" s="21"/>
    </row>
    <row r="497" spans="2:11" x14ac:dyDescent="0.15">
      <c r="B497" s="6"/>
      <c r="K497" s="21"/>
    </row>
    <row r="498" spans="2:11" x14ac:dyDescent="0.15">
      <c r="B498" s="6"/>
      <c r="K498" s="21"/>
    </row>
    <row r="499" spans="2:11" x14ac:dyDescent="0.15">
      <c r="B499" s="6"/>
      <c r="K499" s="21"/>
    </row>
    <row r="500" spans="2:11" x14ac:dyDescent="0.15">
      <c r="B500" s="6"/>
      <c r="K500" s="21"/>
    </row>
    <row r="501" spans="2:11" x14ac:dyDescent="0.15">
      <c r="B501" s="6"/>
      <c r="K501" s="21"/>
    </row>
    <row r="502" spans="2:11" x14ac:dyDescent="0.15">
      <c r="B502" s="6"/>
      <c r="K502" s="21"/>
    </row>
    <row r="503" spans="2:11" x14ac:dyDescent="0.15">
      <c r="B503" s="6"/>
      <c r="K503" s="21"/>
    </row>
    <row r="504" spans="2:11" x14ac:dyDescent="0.15">
      <c r="B504" s="6"/>
      <c r="K504" s="21"/>
    </row>
    <row r="505" spans="2:11" x14ac:dyDescent="0.15">
      <c r="B505" s="6"/>
      <c r="K505" s="21"/>
    </row>
    <row r="506" spans="2:11" x14ac:dyDescent="0.15">
      <c r="B506" s="6"/>
      <c r="K506" s="21"/>
    </row>
    <row r="507" spans="2:11" x14ac:dyDescent="0.15">
      <c r="B507" s="6"/>
      <c r="K507" s="21"/>
    </row>
    <row r="508" spans="2:11" x14ac:dyDescent="0.15">
      <c r="B508" s="6"/>
      <c r="K508" s="21"/>
    </row>
    <row r="509" spans="2:11" x14ac:dyDescent="0.15">
      <c r="B509" s="6"/>
      <c r="K509" s="21"/>
    </row>
    <row r="510" spans="2:11" x14ac:dyDescent="0.15">
      <c r="B510" s="6"/>
      <c r="K510" s="21"/>
    </row>
    <row r="511" spans="2:11" x14ac:dyDescent="0.15">
      <c r="B511" s="6"/>
      <c r="K511" s="21"/>
    </row>
    <row r="512" spans="2:11" x14ac:dyDescent="0.15">
      <c r="B512" s="6"/>
      <c r="K512" s="21"/>
    </row>
    <row r="513" spans="2:11" x14ac:dyDescent="0.15">
      <c r="B513" s="6"/>
      <c r="K513" s="21"/>
    </row>
    <row r="514" spans="2:11" x14ac:dyDescent="0.15">
      <c r="B514" s="6"/>
      <c r="K514" s="21"/>
    </row>
    <row r="515" spans="2:11" x14ac:dyDescent="0.15">
      <c r="B515" s="6"/>
      <c r="K515" s="21"/>
    </row>
    <row r="516" spans="2:11" x14ac:dyDescent="0.15">
      <c r="B516" s="6"/>
      <c r="K516" s="21"/>
    </row>
    <row r="517" spans="2:11" x14ac:dyDescent="0.15">
      <c r="B517" s="6"/>
      <c r="K517" s="21"/>
    </row>
    <row r="518" spans="2:11" x14ac:dyDescent="0.15">
      <c r="B518" s="6"/>
      <c r="K518" s="21"/>
    </row>
    <row r="519" spans="2:11" x14ac:dyDescent="0.15">
      <c r="B519" s="6"/>
      <c r="K519" s="21"/>
    </row>
    <row r="520" spans="2:11" x14ac:dyDescent="0.15">
      <c r="B520" s="6"/>
      <c r="K520" s="21"/>
    </row>
    <row r="521" spans="2:11" x14ac:dyDescent="0.15">
      <c r="B521" s="6"/>
      <c r="K521" s="21"/>
    </row>
    <row r="522" spans="2:11" x14ac:dyDescent="0.15">
      <c r="B522" s="6"/>
      <c r="K522" s="21"/>
    </row>
    <row r="523" spans="2:11" x14ac:dyDescent="0.15">
      <c r="B523" s="6"/>
      <c r="K523" s="21"/>
    </row>
    <row r="524" spans="2:11" x14ac:dyDescent="0.15">
      <c r="B524" s="6"/>
      <c r="K524" s="21"/>
    </row>
    <row r="525" spans="2:11" x14ac:dyDescent="0.15">
      <c r="B525" s="6"/>
      <c r="K525" s="21"/>
    </row>
    <row r="526" spans="2:11" x14ac:dyDescent="0.15">
      <c r="B526" s="6"/>
      <c r="K526" s="21"/>
    </row>
    <row r="527" spans="2:11" x14ac:dyDescent="0.15">
      <c r="B527" s="6"/>
      <c r="K527" s="21"/>
    </row>
    <row r="528" spans="2:11" x14ac:dyDescent="0.15">
      <c r="B528" s="6"/>
      <c r="K528" s="21"/>
    </row>
    <row r="529" spans="2:11" x14ac:dyDescent="0.15">
      <c r="B529" s="6"/>
      <c r="K529" s="21"/>
    </row>
    <row r="530" spans="2:11" x14ac:dyDescent="0.15">
      <c r="B530" s="6"/>
      <c r="K530" s="21"/>
    </row>
    <row r="531" spans="2:11" x14ac:dyDescent="0.15">
      <c r="B531" s="6"/>
      <c r="K531" s="21"/>
    </row>
    <row r="532" spans="2:11" x14ac:dyDescent="0.15">
      <c r="B532" s="6"/>
      <c r="K532" s="21"/>
    </row>
    <row r="533" spans="2:11" x14ac:dyDescent="0.15">
      <c r="B533" s="6"/>
      <c r="K533" s="21"/>
    </row>
    <row r="534" spans="2:11" x14ac:dyDescent="0.15">
      <c r="B534" s="6"/>
      <c r="K534" s="21"/>
    </row>
    <row r="535" spans="2:11" x14ac:dyDescent="0.15">
      <c r="B535" s="6"/>
      <c r="K535" s="21"/>
    </row>
    <row r="536" spans="2:11" x14ac:dyDescent="0.15">
      <c r="B536" s="6"/>
      <c r="K536" s="21"/>
    </row>
    <row r="537" spans="2:11" x14ac:dyDescent="0.15">
      <c r="B537" s="6"/>
      <c r="K537" s="21"/>
    </row>
    <row r="538" spans="2:11" x14ac:dyDescent="0.15">
      <c r="B538" s="6"/>
      <c r="K538" s="21"/>
    </row>
    <row r="539" spans="2:11" x14ac:dyDescent="0.15">
      <c r="B539" s="6"/>
      <c r="K539" s="21"/>
    </row>
    <row r="540" spans="2:11" x14ac:dyDescent="0.15">
      <c r="B540" s="6"/>
      <c r="K540" s="21"/>
    </row>
    <row r="541" spans="2:11" x14ac:dyDescent="0.15">
      <c r="B541" s="6"/>
      <c r="K541" s="21"/>
    </row>
    <row r="542" spans="2:11" x14ac:dyDescent="0.15">
      <c r="B542" s="6"/>
      <c r="K542" s="21"/>
    </row>
    <row r="543" spans="2:11" x14ac:dyDescent="0.15">
      <c r="B543" s="6"/>
      <c r="K543" s="21"/>
    </row>
    <row r="544" spans="2:11" x14ac:dyDescent="0.15">
      <c r="B544" s="6"/>
      <c r="K544" s="21"/>
    </row>
    <row r="545" spans="2:11" x14ac:dyDescent="0.15">
      <c r="B545" s="6"/>
      <c r="K545" s="21"/>
    </row>
    <row r="546" spans="2:11" x14ac:dyDescent="0.15">
      <c r="B546" s="6"/>
      <c r="K546" s="21"/>
    </row>
    <row r="547" spans="2:11" x14ac:dyDescent="0.15">
      <c r="B547" s="6"/>
      <c r="K547" s="21"/>
    </row>
    <row r="548" spans="2:11" x14ac:dyDescent="0.15">
      <c r="B548" s="6"/>
      <c r="K548" s="21"/>
    </row>
    <row r="549" spans="2:11" x14ac:dyDescent="0.15">
      <c r="B549" s="6"/>
      <c r="K549" s="21"/>
    </row>
    <row r="550" spans="2:11" x14ac:dyDescent="0.15">
      <c r="B550" s="6"/>
      <c r="K550" s="21"/>
    </row>
    <row r="551" spans="2:11" x14ac:dyDescent="0.15">
      <c r="B551" s="6"/>
      <c r="K551" s="21"/>
    </row>
    <row r="552" spans="2:11" x14ac:dyDescent="0.15">
      <c r="B552" s="6"/>
      <c r="K552" s="21"/>
    </row>
    <row r="553" spans="2:11" x14ac:dyDescent="0.15">
      <c r="B553" s="6"/>
      <c r="K553" s="21"/>
    </row>
    <row r="554" spans="2:11" x14ac:dyDescent="0.15">
      <c r="B554" s="6"/>
      <c r="K554" s="21"/>
    </row>
    <row r="555" spans="2:11" x14ac:dyDescent="0.15">
      <c r="B555" s="6"/>
      <c r="K555" s="21"/>
    </row>
    <row r="556" spans="2:11" x14ac:dyDescent="0.15">
      <c r="B556" s="6"/>
      <c r="K556" s="21"/>
    </row>
    <row r="557" spans="2:11" x14ac:dyDescent="0.15">
      <c r="B557" s="6"/>
      <c r="K557" s="21"/>
    </row>
    <row r="558" spans="2:11" x14ac:dyDescent="0.15">
      <c r="B558" s="6"/>
      <c r="K558" s="21"/>
    </row>
    <row r="559" spans="2:11" x14ac:dyDescent="0.15">
      <c r="B559" s="6"/>
      <c r="K559" s="21"/>
    </row>
    <row r="560" spans="2:11" x14ac:dyDescent="0.15">
      <c r="B560" s="6"/>
      <c r="K560" s="21"/>
    </row>
    <row r="561" spans="2:11" x14ac:dyDescent="0.15">
      <c r="B561" s="6"/>
      <c r="K561" s="21"/>
    </row>
    <row r="562" spans="2:11" x14ac:dyDescent="0.15">
      <c r="B562" s="6"/>
      <c r="K562" s="21"/>
    </row>
    <row r="563" spans="2:11" x14ac:dyDescent="0.15">
      <c r="B563" s="6"/>
      <c r="K563" s="21"/>
    </row>
    <row r="564" spans="2:11" x14ac:dyDescent="0.15">
      <c r="B564" s="6"/>
      <c r="K564" s="21"/>
    </row>
    <row r="565" spans="2:11" x14ac:dyDescent="0.15">
      <c r="B565" s="6"/>
      <c r="K565" s="21"/>
    </row>
    <row r="566" spans="2:11" x14ac:dyDescent="0.15">
      <c r="B566" s="6"/>
      <c r="K566" s="21"/>
    </row>
    <row r="567" spans="2:11" x14ac:dyDescent="0.15">
      <c r="B567" s="6"/>
      <c r="K567" s="21"/>
    </row>
    <row r="568" spans="2:11" x14ac:dyDescent="0.15">
      <c r="B568" s="6"/>
      <c r="K568" s="21"/>
    </row>
    <row r="569" spans="2:11" x14ac:dyDescent="0.15">
      <c r="B569" s="6"/>
      <c r="K569" s="21"/>
    </row>
    <row r="570" spans="2:11" x14ac:dyDescent="0.15">
      <c r="B570" s="6"/>
      <c r="K570" s="21"/>
    </row>
    <row r="571" spans="2:11" x14ac:dyDescent="0.15">
      <c r="B571" s="6"/>
      <c r="K571" s="21"/>
    </row>
    <row r="572" spans="2:11" x14ac:dyDescent="0.15">
      <c r="B572" s="6"/>
      <c r="K572" s="21"/>
    </row>
    <row r="573" spans="2:11" x14ac:dyDescent="0.15">
      <c r="B573" s="6"/>
      <c r="K573" s="21"/>
    </row>
    <row r="574" spans="2:11" x14ac:dyDescent="0.15">
      <c r="B574" s="6"/>
      <c r="K574" s="21"/>
    </row>
    <row r="575" spans="2:11" x14ac:dyDescent="0.15">
      <c r="B575" s="6"/>
      <c r="K575" s="21"/>
    </row>
    <row r="576" spans="2:11" x14ac:dyDescent="0.15">
      <c r="B576" s="6"/>
      <c r="K576" s="21"/>
    </row>
    <row r="577" spans="2:11" x14ac:dyDescent="0.15">
      <c r="B577" s="6"/>
      <c r="K577" s="21"/>
    </row>
    <row r="578" spans="2:11" x14ac:dyDescent="0.15">
      <c r="B578" s="6"/>
      <c r="K578" s="21"/>
    </row>
    <row r="579" spans="2:11" x14ac:dyDescent="0.15">
      <c r="B579" s="6"/>
      <c r="K579" s="21"/>
    </row>
    <row r="580" spans="2:11" x14ac:dyDescent="0.15">
      <c r="B580" s="6"/>
      <c r="K580" s="21"/>
    </row>
    <row r="581" spans="2:11" x14ac:dyDescent="0.15">
      <c r="B581" s="6"/>
      <c r="K581" s="21"/>
    </row>
    <row r="582" spans="2:11" x14ac:dyDescent="0.15">
      <c r="B582" s="6"/>
      <c r="K582" s="21"/>
    </row>
    <row r="583" spans="2:11" x14ac:dyDescent="0.15">
      <c r="B583" s="6"/>
      <c r="K583" s="21"/>
    </row>
    <row r="584" spans="2:11" x14ac:dyDescent="0.15">
      <c r="B584" s="6"/>
      <c r="K584" s="21"/>
    </row>
    <row r="585" spans="2:11" x14ac:dyDescent="0.15">
      <c r="B585" s="6"/>
      <c r="K585" s="21"/>
    </row>
    <row r="586" spans="2:11" x14ac:dyDescent="0.15">
      <c r="B586" s="6"/>
      <c r="K586" s="21"/>
    </row>
    <row r="587" spans="2:11" x14ac:dyDescent="0.15">
      <c r="B587" s="6"/>
      <c r="K587" s="21"/>
    </row>
    <row r="588" spans="2:11" x14ac:dyDescent="0.15">
      <c r="B588" s="6"/>
      <c r="K588" s="21"/>
    </row>
    <row r="589" spans="2:11" x14ac:dyDescent="0.15">
      <c r="B589" s="6"/>
      <c r="K589" s="21"/>
    </row>
    <row r="590" spans="2:11" x14ac:dyDescent="0.15">
      <c r="B590" s="6"/>
      <c r="K590" s="21"/>
    </row>
    <row r="591" spans="2:11" x14ac:dyDescent="0.15">
      <c r="B591" s="6"/>
      <c r="K591" s="21"/>
    </row>
    <row r="592" spans="2:11" x14ac:dyDescent="0.15">
      <c r="B592" s="6"/>
      <c r="K592" s="21"/>
    </row>
    <row r="593" spans="2:11" x14ac:dyDescent="0.15">
      <c r="B593" s="6"/>
      <c r="K593" s="21"/>
    </row>
    <row r="594" spans="2:11" x14ac:dyDescent="0.15">
      <c r="B594" s="6"/>
      <c r="K594" s="21"/>
    </row>
    <row r="595" spans="2:11" x14ac:dyDescent="0.15">
      <c r="B595" s="6"/>
      <c r="K595" s="21"/>
    </row>
    <row r="596" spans="2:11" x14ac:dyDescent="0.15">
      <c r="B596" s="6"/>
      <c r="K596" s="21"/>
    </row>
    <row r="597" spans="2:11" x14ac:dyDescent="0.15">
      <c r="B597" s="6"/>
      <c r="K597" s="21"/>
    </row>
    <row r="598" spans="2:11" x14ac:dyDescent="0.15">
      <c r="B598" s="6"/>
      <c r="K598" s="21"/>
    </row>
    <row r="599" spans="2:11" x14ac:dyDescent="0.15">
      <c r="B599" s="6"/>
      <c r="K599" s="21"/>
    </row>
    <row r="600" spans="2:11" x14ac:dyDescent="0.15">
      <c r="B600" s="6"/>
      <c r="K600" s="21"/>
    </row>
    <row r="601" spans="2:11" x14ac:dyDescent="0.15">
      <c r="B601" s="6"/>
      <c r="K601" s="21"/>
    </row>
    <row r="602" spans="2:11" x14ac:dyDescent="0.15">
      <c r="B602" s="6"/>
      <c r="K602" s="21"/>
    </row>
    <row r="603" spans="2:11" x14ac:dyDescent="0.15">
      <c r="B603" s="6"/>
      <c r="K603" s="21"/>
    </row>
    <row r="604" spans="2:11" x14ac:dyDescent="0.15">
      <c r="B604" s="6"/>
      <c r="K604" s="21"/>
    </row>
    <row r="605" spans="2:11" x14ac:dyDescent="0.15">
      <c r="B605" s="6"/>
      <c r="K605" s="21"/>
    </row>
    <row r="606" spans="2:11" x14ac:dyDescent="0.15">
      <c r="B606" s="6"/>
      <c r="K606" s="21"/>
    </row>
    <row r="607" spans="2:11" x14ac:dyDescent="0.15">
      <c r="B607" s="6"/>
      <c r="K607" s="21"/>
    </row>
    <row r="608" spans="2:11" x14ac:dyDescent="0.15">
      <c r="B608" s="6"/>
      <c r="K608" s="21"/>
    </row>
    <row r="609" spans="2:11" x14ac:dyDescent="0.15">
      <c r="B609" s="6"/>
      <c r="K609" s="21"/>
    </row>
    <row r="610" spans="2:11" x14ac:dyDescent="0.15">
      <c r="B610" s="6"/>
      <c r="K610" s="21"/>
    </row>
    <row r="611" spans="2:11" x14ac:dyDescent="0.15">
      <c r="B611" s="6"/>
      <c r="K611" s="21"/>
    </row>
    <row r="612" spans="2:11" x14ac:dyDescent="0.15">
      <c r="B612" s="6"/>
      <c r="K612" s="21"/>
    </row>
    <row r="613" spans="2:11" x14ac:dyDescent="0.15">
      <c r="B613" s="6"/>
      <c r="K613" s="21"/>
    </row>
    <row r="614" spans="2:11" x14ac:dyDescent="0.15">
      <c r="B614" s="6"/>
      <c r="K614" s="21"/>
    </row>
    <row r="615" spans="2:11" x14ac:dyDescent="0.15">
      <c r="B615" s="6"/>
      <c r="K615" s="21"/>
    </row>
    <row r="616" spans="2:11" x14ac:dyDescent="0.15">
      <c r="B616" s="6"/>
      <c r="K616" s="21"/>
    </row>
    <row r="617" spans="2:11" x14ac:dyDescent="0.15">
      <c r="B617" s="6"/>
      <c r="K617" s="21"/>
    </row>
    <row r="618" spans="2:11" x14ac:dyDescent="0.15">
      <c r="B618" s="6"/>
      <c r="K618" s="21"/>
    </row>
    <row r="619" spans="2:11" x14ac:dyDescent="0.15">
      <c r="B619" s="6"/>
      <c r="K619" s="21"/>
    </row>
    <row r="620" spans="2:11" x14ac:dyDescent="0.15">
      <c r="B620" s="6"/>
      <c r="K620" s="21"/>
    </row>
    <row r="621" spans="2:11" x14ac:dyDescent="0.15">
      <c r="B621" s="6"/>
      <c r="K621" s="21"/>
    </row>
    <row r="622" spans="2:11" x14ac:dyDescent="0.15">
      <c r="B622" s="6"/>
      <c r="K622" s="21"/>
    </row>
    <row r="623" spans="2:11" x14ac:dyDescent="0.15">
      <c r="B623" s="6"/>
      <c r="K623" s="21"/>
    </row>
    <row r="624" spans="2:11" x14ac:dyDescent="0.15">
      <c r="B624" s="6"/>
      <c r="K624" s="21"/>
    </row>
    <row r="625" spans="2:11" x14ac:dyDescent="0.15">
      <c r="B625" s="6"/>
      <c r="K625" s="21"/>
    </row>
    <row r="626" spans="2:11" x14ac:dyDescent="0.15">
      <c r="B626" s="6"/>
      <c r="K626" s="21"/>
    </row>
    <row r="627" spans="2:11" x14ac:dyDescent="0.15">
      <c r="B627" s="6"/>
      <c r="K627" s="21"/>
    </row>
    <row r="628" spans="2:11" x14ac:dyDescent="0.15">
      <c r="B628" s="6"/>
      <c r="K628" s="21"/>
    </row>
    <row r="629" spans="2:11" x14ac:dyDescent="0.15">
      <c r="B629" s="6"/>
      <c r="K629" s="21"/>
    </row>
    <row r="630" spans="2:11" x14ac:dyDescent="0.15">
      <c r="B630" s="6"/>
      <c r="K630" s="21"/>
    </row>
    <row r="631" spans="2:11" x14ac:dyDescent="0.15">
      <c r="B631" s="6"/>
      <c r="K631" s="21"/>
    </row>
    <row r="632" spans="2:11" x14ac:dyDescent="0.15">
      <c r="B632" s="6"/>
      <c r="K632" s="21"/>
    </row>
    <row r="633" spans="2:11" x14ac:dyDescent="0.15">
      <c r="B633" s="6"/>
      <c r="K633" s="21"/>
    </row>
    <row r="634" spans="2:11" x14ac:dyDescent="0.15">
      <c r="B634" s="6"/>
      <c r="K634" s="21"/>
    </row>
    <row r="635" spans="2:11" x14ac:dyDescent="0.15">
      <c r="B635" s="6"/>
      <c r="K635" s="21"/>
    </row>
    <row r="636" spans="2:11" x14ac:dyDescent="0.15">
      <c r="B636" s="6"/>
      <c r="K636" s="21"/>
    </row>
    <row r="637" spans="2:11" x14ac:dyDescent="0.15">
      <c r="B637" s="6"/>
      <c r="K637" s="21"/>
    </row>
    <row r="638" spans="2:11" x14ac:dyDescent="0.15">
      <c r="B638" s="6"/>
      <c r="K638" s="21"/>
    </row>
    <row r="639" spans="2:11" x14ac:dyDescent="0.15">
      <c r="B639" s="6"/>
      <c r="K639" s="21"/>
    </row>
    <row r="640" spans="2:11" x14ac:dyDescent="0.15">
      <c r="B640" s="6"/>
      <c r="K640" s="21"/>
    </row>
    <row r="641" spans="2:11" x14ac:dyDescent="0.15">
      <c r="B641" s="6"/>
      <c r="K641" s="21"/>
    </row>
    <row r="642" spans="2:11" x14ac:dyDescent="0.15">
      <c r="B642" s="6"/>
      <c r="K642" s="21"/>
    </row>
    <row r="643" spans="2:11" x14ac:dyDescent="0.15">
      <c r="B643" s="6"/>
      <c r="K643" s="21"/>
    </row>
    <row r="644" spans="2:11" x14ac:dyDescent="0.15">
      <c r="B644" s="6"/>
      <c r="K644" s="21"/>
    </row>
    <row r="645" spans="2:11" x14ac:dyDescent="0.15">
      <c r="B645" s="6"/>
      <c r="K645" s="21"/>
    </row>
    <row r="646" spans="2:11" x14ac:dyDescent="0.15">
      <c r="B646" s="6"/>
      <c r="K646" s="21"/>
    </row>
    <row r="647" spans="2:11" x14ac:dyDescent="0.15">
      <c r="B647" s="6"/>
      <c r="K647" s="21"/>
    </row>
    <row r="648" spans="2:11" x14ac:dyDescent="0.15">
      <c r="B648" s="6"/>
      <c r="K648" s="21"/>
    </row>
    <row r="649" spans="2:11" x14ac:dyDescent="0.15">
      <c r="B649" s="6"/>
      <c r="K649" s="21"/>
    </row>
    <row r="650" spans="2:11" x14ac:dyDescent="0.15">
      <c r="B650" s="6"/>
      <c r="K650" s="21"/>
    </row>
    <row r="651" spans="2:11" x14ac:dyDescent="0.15">
      <c r="B651" s="6"/>
      <c r="K651" s="21"/>
    </row>
    <row r="652" spans="2:11" x14ac:dyDescent="0.15">
      <c r="B652" s="6"/>
      <c r="K652" s="21"/>
    </row>
    <row r="653" spans="2:11" x14ac:dyDescent="0.15">
      <c r="B653" s="6"/>
      <c r="K653" s="21"/>
    </row>
    <row r="654" spans="2:11" x14ac:dyDescent="0.15">
      <c r="B654" s="6"/>
      <c r="K654" s="21"/>
    </row>
    <row r="655" spans="2:11" x14ac:dyDescent="0.15">
      <c r="B655" s="6"/>
      <c r="K655" s="21"/>
    </row>
    <row r="656" spans="2:11" x14ac:dyDescent="0.15">
      <c r="B656" s="6"/>
      <c r="K656" s="21"/>
    </row>
    <row r="657" spans="2:11" x14ac:dyDescent="0.15">
      <c r="B657" s="6"/>
      <c r="K657" s="21"/>
    </row>
    <row r="658" spans="2:11" x14ac:dyDescent="0.15">
      <c r="B658" s="6"/>
      <c r="K658" s="21"/>
    </row>
    <row r="659" spans="2:11" x14ac:dyDescent="0.15">
      <c r="B659" s="6"/>
      <c r="K659" s="21"/>
    </row>
    <row r="660" spans="2:11" x14ac:dyDescent="0.15">
      <c r="B660" s="6"/>
      <c r="K660" s="21"/>
    </row>
    <row r="661" spans="2:11" x14ac:dyDescent="0.15">
      <c r="B661" s="6"/>
      <c r="K661" s="21"/>
    </row>
    <row r="662" spans="2:11" x14ac:dyDescent="0.15">
      <c r="B662" s="6"/>
      <c r="K662" s="21"/>
    </row>
    <row r="663" spans="2:11" x14ac:dyDescent="0.15">
      <c r="B663" s="6"/>
      <c r="K663" s="21"/>
    </row>
    <row r="664" spans="2:11" x14ac:dyDescent="0.15">
      <c r="B664" s="6"/>
      <c r="K664" s="21"/>
    </row>
    <row r="665" spans="2:11" x14ac:dyDescent="0.15">
      <c r="B665" s="6"/>
      <c r="K665" s="21"/>
    </row>
    <row r="666" spans="2:11" x14ac:dyDescent="0.15">
      <c r="B666" s="6"/>
      <c r="K666" s="21"/>
    </row>
    <row r="667" spans="2:11" x14ac:dyDescent="0.15">
      <c r="B667" s="6"/>
      <c r="K667" s="21"/>
    </row>
    <row r="668" spans="2:11" x14ac:dyDescent="0.15">
      <c r="B668" s="6"/>
      <c r="K668" s="21"/>
    </row>
    <row r="669" spans="2:11" x14ac:dyDescent="0.15">
      <c r="B669" s="6"/>
      <c r="K669" s="21"/>
    </row>
    <row r="670" spans="2:11" x14ac:dyDescent="0.15">
      <c r="B670" s="6"/>
      <c r="K670" s="21"/>
    </row>
    <row r="671" spans="2:11" x14ac:dyDescent="0.15">
      <c r="B671" s="6"/>
      <c r="K671" s="21"/>
    </row>
    <row r="672" spans="2:11" x14ac:dyDescent="0.15">
      <c r="B672" s="6"/>
      <c r="K672" s="21"/>
    </row>
    <row r="673" spans="2:11" x14ac:dyDescent="0.15">
      <c r="B673" s="6"/>
      <c r="K673" s="21"/>
    </row>
    <row r="674" spans="2:11" x14ac:dyDescent="0.15">
      <c r="B674" s="6"/>
      <c r="K674" s="21"/>
    </row>
    <row r="675" spans="2:11" x14ac:dyDescent="0.15">
      <c r="B675" s="6"/>
      <c r="K675" s="21"/>
    </row>
    <row r="676" spans="2:11" x14ac:dyDescent="0.15">
      <c r="B676" s="6"/>
      <c r="K676" s="21"/>
    </row>
    <row r="677" spans="2:11" x14ac:dyDescent="0.15">
      <c r="B677" s="6"/>
      <c r="K677" s="21"/>
    </row>
    <row r="678" spans="2:11" x14ac:dyDescent="0.15">
      <c r="B678" s="6"/>
      <c r="K678" s="21"/>
    </row>
    <row r="679" spans="2:11" x14ac:dyDescent="0.15">
      <c r="B679" s="6"/>
      <c r="K679" s="21"/>
    </row>
    <row r="680" spans="2:11" x14ac:dyDescent="0.15">
      <c r="B680" s="6"/>
      <c r="K680" s="21"/>
    </row>
    <row r="681" spans="2:11" x14ac:dyDescent="0.15">
      <c r="B681" s="6"/>
      <c r="K681" s="21"/>
    </row>
    <row r="682" spans="2:11" x14ac:dyDescent="0.15">
      <c r="B682" s="6"/>
      <c r="K682" s="21"/>
    </row>
    <row r="683" spans="2:11" x14ac:dyDescent="0.15">
      <c r="B683" s="6"/>
      <c r="K683" s="21"/>
    </row>
    <row r="684" spans="2:11" x14ac:dyDescent="0.15">
      <c r="B684" s="6"/>
      <c r="K684" s="21"/>
    </row>
    <row r="685" spans="2:11" x14ac:dyDescent="0.15">
      <c r="B685" s="6"/>
      <c r="K685" s="21"/>
    </row>
    <row r="686" spans="2:11" x14ac:dyDescent="0.15">
      <c r="B686" s="6"/>
      <c r="K686" s="21"/>
    </row>
    <row r="687" spans="2:11" x14ac:dyDescent="0.15">
      <c r="B687" s="6"/>
      <c r="K687" s="21"/>
    </row>
    <row r="688" spans="2:11" x14ac:dyDescent="0.15">
      <c r="B688" s="6"/>
      <c r="K688" s="21"/>
    </row>
    <row r="689" spans="2:11" x14ac:dyDescent="0.15">
      <c r="B689" s="6"/>
      <c r="K689" s="21"/>
    </row>
    <row r="690" spans="2:11" x14ac:dyDescent="0.15">
      <c r="B690" s="6"/>
      <c r="K690" s="21"/>
    </row>
    <row r="691" spans="2:11" x14ac:dyDescent="0.15">
      <c r="B691" s="6"/>
      <c r="K691" s="21"/>
    </row>
    <row r="692" spans="2:11" x14ac:dyDescent="0.15">
      <c r="B692" s="6"/>
      <c r="K692" s="21"/>
    </row>
    <row r="693" spans="2:11" x14ac:dyDescent="0.15">
      <c r="B693" s="6"/>
      <c r="K693" s="21"/>
    </row>
    <row r="694" spans="2:11" x14ac:dyDescent="0.15">
      <c r="B694" s="6"/>
      <c r="K694" s="21"/>
    </row>
    <row r="695" spans="2:11" x14ac:dyDescent="0.15">
      <c r="B695" s="6"/>
      <c r="K695" s="21"/>
    </row>
    <row r="696" spans="2:11" x14ac:dyDescent="0.15">
      <c r="B696" s="6"/>
      <c r="K696" s="21"/>
    </row>
    <row r="697" spans="2:11" x14ac:dyDescent="0.15">
      <c r="B697" s="6"/>
      <c r="K697" s="21"/>
    </row>
    <row r="698" spans="2:11" x14ac:dyDescent="0.15">
      <c r="B698" s="6"/>
      <c r="K698" s="21"/>
    </row>
    <row r="699" spans="2:11" x14ac:dyDescent="0.15">
      <c r="B699" s="6"/>
      <c r="K699" s="21"/>
    </row>
    <row r="700" spans="2:11" x14ac:dyDescent="0.15">
      <c r="B700" s="6"/>
      <c r="K700" s="21"/>
    </row>
    <row r="701" spans="2:11" x14ac:dyDescent="0.15">
      <c r="B701" s="6"/>
      <c r="K701" s="21"/>
    </row>
    <row r="702" spans="2:11" x14ac:dyDescent="0.15">
      <c r="B702" s="6"/>
      <c r="K702" s="21"/>
    </row>
    <row r="703" spans="2:11" x14ac:dyDescent="0.15">
      <c r="B703" s="6"/>
      <c r="K703" s="21"/>
    </row>
    <row r="704" spans="2:11" x14ac:dyDescent="0.15">
      <c r="B704" s="6"/>
      <c r="K704" s="21"/>
    </row>
    <row r="705" spans="2:11" x14ac:dyDescent="0.15">
      <c r="B705" s="6"/>
      <c r="K705" s="21"/>
    </row>
    <row r="706" spans="2:11" x14ac:dyDescent="0.15">
      <c r="B706" s="6"/>
      <c r="K706" s="21"/>
    </row>
    <row r="707" spans="2:11" x14ac:dyDescent="0.15">
      <c r="B707" s="6"/>
      <c r="K707" s="21"/>
    </row>
    <row r="708" spans="2:11" x14ac:dyDescent="0.15">
      <c r="B708" s="6"/>
      <c r="K708" s="21"/>
    </row>
    <row r="709" spans="2:11" x14ac:dyDescent="0.15">
      <c r="B709" s="6"/>
      <c r="K709" s="21"/>
    </row>
    <row r="710" spans="2:11" x14ac:dyDescent="0.15">
      <c r="B710" s="6"/>
      <c r="K710" s="21"/>
    </row>
    <row r="711" spans="2:11" x14ac:dyDescent="0.15">
      <c r="B711" s="6"/>
      <c r="K711" s="21"/>
    </row>
    <row r="712" spans="2:11" x14ac:dyDescent="0.15">
      <c r="B712" s="6"/>
      <c r="K712" s="21"/>
    </row>
    <row r="713" spans="2:11" x14ac:dyDescent="0.15">
      <c r="B713" s="6"/>
      <c r="K713" s="21"/>
    </row>
    <row r="714" spans="2:11" x14ac:dyDescent="0.15">
      <c r="B714" s="6"/>
      <c r="K714" s="21"/>
    </row>
    <row r="715" spans="2:11" x14ac:dyDescent="0.15">
      <c r="B715" s="6"/>
      <c r="K715" s="21"/>
    </row>
    <row r="716" spans="2:11" x14ac:dyDescent="0.15">
      <c r="B716" s="6"/>
      <c r="K716" s="21"/>
    </row>
    <row r="717" spans="2:11" x14ac:dyDescent="0.15">
      <c r="B717" s="6"/>
      <c r="K717" s="21"/>
    </row>
    <row r="718" spans="2:11" x14ac:dyDescent="0.15">
      <c r="B718" s="6"/>
      <c r="K718" s="21"/>
    </row>
    <row r="719" spans="2:11" x14ac:dyDescent="0.15">
      <c r="B719" s="6"/>
      <c r="K719" s="21"/>
    </row>
    <row r="720" spans="2:11" x14ac:dyDescent="0.15">
      <c r="B720" s="6"/>
      <c r="K720" s="21"/>
    </row>
    <row r="721" spans="2:11" x14ac:dyDescent="0.15">
      <c r="B721" s="6"/>
      <c r="K721" s="21"/>
    </row>
    <row r="722" spans="2:11" x14ac:dyDescent="0.15">
      <c r="B722" s="6"/>
      <c r="K722" s="21"/>
    </row>
    <row r="723" spans="2:11" x14ac:dyDescent="0.15">
      <c r="B723" s="6"/>
      <c r="K723" s="21"/>
    </row>
    <row r="724" spans="2:11" x14ac:dyDescent="0.15">
      <c r="B724" s="6"/>
      <c r="K724" s="21"/>
    </row>
    <row r="725" spans="2:11" x14ac:dyDescent="0.15">
      <c r="B725" s="6"/>
      <c r="K725" s="21"/>
    </row>
    <row r="726" spans="2:11" x14ac:dyDescent="0.15">
      <c r="B726" s="6"/>
      <c r="K726" s="21"/>
    </row>
    <row r="727" spans="2:11" x14ac:dyDescent="0.15">
      <c r="B727" s="6"/>
      <c r="K727" s="21"/>
    </row>
    <row r="728" spans="2:11" x14ac:dyDescent="0.15">
      <c r="B728" s="6"/>
    </row>
    <row r="729" spans="2:11" x14ac:dyDescent="0.15">
      <c r="B729" s="6"/>
    </row>
    <row r="730" spans="2:11" x14ac:dyDescent="0.15">
      <c r="B730" s="6"/>
    </row>
    <row r="731" spans="2:11" x14ac:dyDescent="0.15">
      <c r="B731" s="6"/>
    </row>
    <row r="732" spans="2:11" x14ac:dyDescent="0.15">
      <c r="B732" s="6"/>
    </row>
    <row r="733" spans="2:11" x14ac:dyDescent="0.15">
      <c r="B733" s="6"/>
    </row>
    <row r="734" spans="2:11" x14ac:dyDescent="0.15">
      <c r="B734" s="6"/>
    </row>
    <row r="735" spans="2:11" x14ac:dyDescent="0.15">
      <c r="B735" s="6"/>
    </row>
    <row r="736" spans="2:11" x14ac:dyDescent="0.15">
      <c r="B736" s="6"/>
    </row>
    <row r="737" spans="2:2" x14ac:dyDescent="0.15">
      <c r="B737" s="6"/>
    </row>
    <row r="738" spans="2:2" x14ac:dyDescent="0.15">
      <c r="B738" s="6"/>
    </row>
    <row r="739" spans="2:2" x14ac:dyDescent="0.15">
      <c r="B739" s="6"/>
    </row>
    <row r="740" spans="2:2" x14ac:dyDescent="0.15">
      <c r="B740" s="6"/>
    </row>
    <row r="741" spans="2:2" x14ac:dyDescent="0.15">
      <c r="B741" s="6"/>
    </row>
    <row r="742" spans="2:2" x14ac:dyDescent="0.15">
      <c r="B742" s="6"/>
    </row>
    <row r="743" spans="2:2" x14ac:dyDescent="0.15">
      <c r="B743" s="6"/>
    </row>
    <row r="744" spans="2:2" x14ac:dyDescent="0.15">
      <c r="B744" s="6"/>
    </row>
    <row r="745" spans="2:2" x14ac:dyDescent="0.15">
      <c r="B745" s="6"/>
    </row>
    <row r="746" spans="2:2" x14ac:dyDescent="0.15">
      <c r="B746" s="6"/>
    </row>
    <row r="747" spans="2:2" x14ac:dyDescent="0.15">
      <c r="B747" s="6"/>
    </row>
    <row r="748" spans="2:2" x14ac:dyDescent="0.15">
      <c r="B748" s="6"/>
    </row>
    <row r="749" spans="2:2" x14ac:dyDescent="0.15">
      <c r="B749" s="6"/>
    </row>
    <row r="750" spans="2:2" x14ac:dyDescent="0.15">
      <c r="B750" s="6"/>
    </row>
    <row r="751" spans="2:2" x14ac:dyDescent="0.15">
      <c r="B751" s="6"/>
    </row>
    <row r="752" spans="2:2" x14ac:dyDescent="0.15">
      <c r="B752" s="6"/>
    </row>
    <row r="753" spans="2:2" x14ac:dyDescent="0.15">
      <c r="B753" s="6"/>
    </row>
    <row r="754" spans="2:2" x14ac:dyDescent="0.15">
      <c r="B754" s="6"/>
    </row>
    <row r="755" spans="2:2" x14ac:dyDescent="0.15">
      <c r="B755" s="6"/>
    </row>
    <row r="756" spans="2:2" x14ac:dyDescent="0.15">
      <c r="B756" s="6"/>
    </row>
    <row r="757" spans="2:2" x14ac:dyDescent="0.15">
      <c r="B757" s="6"/>
    </row>
    <row r="758" spans="2:2" x14ac:dyDescent="0.15">
      <c r="B758" s="6"/>
    </row>
    <row r="759" spans="2:2" x14ac:dyDescent="0.15">
      <c r="B759" s="6"/>
    </row>
    <row r="760" spans="2:2" x14ac:dyDescent="0.15">
      <c r="B760" s="6"/>
    </row>
    <row r="761" spans="2:2" x14ac:dyDescent="0.15">
      <c r="B761" s="6"/>
    </row>
    <row r="762" spans="2:2" x14ac:dyDescent="0.15">
      <c r="B762" s="6"/>
    </row>
    <row r="763" spans="2:2" x14ac:dyDescent="0.15">
      <c r="B763" s="6"/>
    </row>
    <row r="764" spans="2:2" x14ac:dyDescent="0.15">
      <c r="B764" s="6"/>
    </row>
    <row r="765" spans="2:2" x14ac:dyDescent="0.15">
      <c r="B765" s="6"/>
    </row>
    <row r="766" spans="2:2" x14ac:dyDescent="0.15">
      <c r="B766" s="6"/>
    </row>
    <row r="767" spans="2:2" x14ac:dyDescent="0.15">
      <c r="B767" s="6"/>
    </row>
    <row r="768" spans="2:2" x14ac:dyDescent="0.15">
      <c r="B768" s="6"/>
    </row>
    <row r="769" spans="2:2" x14ac:dyDescent="0.15">
      <c r="B769" s="6"/>
    </row>
    <row r="770" spans="2:2" x14ac:dyDescent="0.15">
      <c r="B770" s="6"/>
    </row>
    <row r="771" spans="2:2" x14ac:dyDescent="0.15">
      <c r="B771" s="6"/>
    </row>
    <row r="772" spans="2:2" x14ac:dyDescent="0.15">
      <c r="B772" s="6"/>
    </row>
    <row r="773" spans="2:2" x14ac:dyDescent="0.15">
      <c r="B773" s="6"/>
    </row>
    <row r="774" spans="2:2" x14ac:dyDescent="0.15">
      <c r="B774" s="6"/>
    </row>
    <row r="775" spans="2:2" x14ac:dyDescent="0.15">
      <c r="B775" s="6"/>
    </row>
    <row r="776" spans="2:2" x14ac:dyDescent="0.15">
      <c r="B776" s="6"/>
    </row>
    <row r="777" spans="2:2" x14ac:dyDescent="0.15">
      <c r="B777" s="6"/>
    </row>
    <row r="778" spans="2:2" x14ac:dyDescent="0.15">
      <c r="B778" s="6"/>
    </row>
    <row r="779" spans="2:2" x14ac:dyDescent="0.15">
      <c r="B779" s="6"/>
    </row>
    <row r="780" spans="2:2" x14ac:dyDescent="0.15">
      <c r="B780" s="6"/>
    </row>
    <row r="781" spans="2:2" x14ac:dyDescent="0.15">
      <c r="B781" s="6"/>
    </row>
    <row r="782" spans="2:2" x14ac:dyDescent="0.15">
      <c r="B782" s="6"/>
    </row>
    <row r="783" spans="2:2" x14ac:dyDescent="0.15">
      <c r="B783" s="6"/>
    </row>
    <row r="784" spans="2:2" x14ac:dyDescent="0.15">
      <c r="B784" s="6"/>
    </row>
    <row r="785" spans="2:2" x14ac:dyDescent="0.15">
      <c r="B785" s="6"/>
    </row>
    <row r="786" spans="2:2" x14ac:dyDescent="0.15">
      <c r="B786" s="6"/>
    </row>
    <row r="787" spans="2:2" x14ac:dyDescent="0.15">
      <c r="B787" s="6"/>
    </row>
    <row r="788" spans="2:2" x14ac:dyDescent="0.15">
      <c r="B788" s="6"/>
    </row>
    <row r="789" spans="2:2" x14ac:dyDescent="0.15">
      <c r="B789" s="6"/>
    </row>
    <row r="790" spans="2:2" x14ac:dyDescent="0.15">
      <c r="B790" s="6"/>
    </row>
    <row r="791" spans="2:2" x14ac:dyDescent="0.15">
      <c r="B791" s="6"/>
    </row>
    <row r="792" spans="2:2" x14ac:dyDescent="0.15">
      <c r="B792" s="6"/>
    </row>
    <row r="793" spans="2:2" x14ac:dyDescent="0.15">
      <c r="B793" s="6"/>
    </row>
    <row r="794" spans="2:2" x14ac:dyDescent="0.15">
      <c r="B794" s="6"/>
    </row>
    <row r="795" spans="2:2" x14ac:dyDescent="0.15">
      <c r="B795" s="6"/>
    </row>
    <row r="796" spans="2:2" x14ac:dyDescent="0.15">
      <c r="B796" s="6"/>
    </row>
    <row r="797" spans="2:2" x14ac:dyDescent="0.15">
      <c r="B797" s="6"/>
    </row>
    <row r="798" spans="2:2" x14ac:dyDescent="0.15">
      <c r="B798" s="6"/>
    </row>
    <row r="799" spans="2:2" x14ac:dyDescent="0.15">
      <c r="B799" s="6"/>
    </row>
    <row r="800" spans="2:2" x14ac:dyDescent="0.15">
      <c r="B800" s="6"/>
    </row>
    <row r="801" spans="2:2" x14ac:dyDescent="0.15">
      <c r="B801" s="6"/>
    </row>
    <row r="802" spans="2:2" x14ac:dyDescent="0.15">
      <c r="B802" s="6"/>
    </row>
    <row r="803" spans="2:2" x14ac:dyDescent="0.15">
      <c r="B803" s="6"/>
    </row>
    <row r="804" spans="2:2" x14ac:dyDescent="0.15">
      <c r="B804" s="6"/>
    </row>
    <row r="805" spans="2:2" x14ac:dyDescent="0.15">
      <c r="B805" s="6"/>
    </row>
    <row r="806" spans="2:2" x14ac:dyDescent="0.15">
      <c r="B806" s="6"/>
    </row>
    <row r="807" spans="2:2" x14ac:dyDescent="0.15">
      <c r="B807" s="6"/>
    </row>
    <row r="808" spans="2:2" x14ac:dyDescent="0.15">
      <c r="B808" s="6"/>
    </row>
    <row r="809" spans="2:2" x14ac:dyDescent="0.15">
      <c r="B809" s="6"/>
    </row>
    <row r="810" spans="2:2" x14ac:dyDescent="0.15">
      <c r="B810" s="6"/>
    </row>
    <row r="811" spans="2:2" x14ac:dyDescent="0.15">
      <c r="B811" s="6"/>
    </row>
    <row r="812" spans="2:2" x14ac:dyDescent="0.15">
      <c r="B812" s="6"/>
    </row>
    <row r="813" spans="2:2" x14ac:dyDescent="0.15">
      <c r="B813" s="6"/>
    </row>
    <row r="814" spans="2:2" x14ac:dyDescent="0.15">
      <c r="B814" s="6"/>
    </row>
    <row r="815" spans="2:2" x14ac:dyDescent="0.15">
      <c r="B815" s="6"/>
    </row>
    <row r="816" spans="2:2" x14ac:dyDescent="0.15">
      <c r="B816" s="6"/>
    </row>
    <row r="817" spans="2:2" x14ac:dyDescent="0.15">
      <c r="B817" s="6"/>
    </row>
    <row r="818" spans="2:2" x14ac:dyDescent="0.15">
      <c r="B818" s="6"/>
    </row>
    <row r="819" spans="2:2" x14ac:dyDescent="0.15">
      <c r="B819" s="6"/>
    </row>
    <row r="820" spans="2:2" x14ac:dyDescent="0.15">
      <c r="B820" s="6"/>
    </row>
    <row r="821" spans="2:2" x14ac:dyDescent="0.15">
      <c r="B821" s="6"/>
    </row>
    <row r="822" spans="2:2" x14ac:dyDescent="0.15">
      <c r="B822" s="6"/>
    </row>
    <row r="823" spans="2:2" x14ac:dyDescent="0.15">
      <c r="B823" s="6"/>
    </row>
    <row r="824" spans="2:2" x14ac:dyDescent="0.15">
      <c r="B824" s="6"/>
    </row>
    <row r="825" spans="2:2" x14ac:dyDescent="0.15">
      <c r="B825" s="6"/>
    </row>
    <row r="826" spans="2:2" x14ac:dyDescent="0.15">
      <c r="B826" s="6"/>
    </row>
    <row r="827" spans="2:2" x14ac:dyDescent="0.15">
      <c r="B827" s="6"/>
    </row>
    <row r="828" spans="2:2" x14ac:dyDescent="0.15">
      <c r="B828" s="6"/>
    </row>
    <row r="829" spans="2:2" x14ac:dyDescent="0.15">
      <c r="B829" s="6"/>
    </row>
    <row r="830" spans="2:2" x14ac:dyDescent="0.15">
      <c r="B830" s="6"/>
    </row>
    <row r="831" spans="2:2" x14ac:dyDescent="0.15">
      <c r="B831" s="6"/>
    </row>
    <row r="832" spans="2:2" x14ac:dyDescent="0.15">
      <c r="B832" s="6"/>
    </row>
    <row r="833" spans="2:2" x14ac:dyDescent="0.15">
      <c r="B833" s="6"/>
    </row>
    <row r="834" spans="2:2" x14ac:dyDescent="0.15">
      <c r="B834" s="6"/>
    </row>
    <row r="835" spans="2:2" x14ac:dyDescent="0.15">
      <c r="B835" s="6"/>
    </row>
    <row r="836" spans="2:2" x14ac:dyDescent="0.15">
      <c r="B836" s="6"/>
    </row>
    <row r="837" spans="2:2" x14ac:dyDescent="0.15">
      <c r="B837" s="6"/>
    </row>
    <row r="838" spans="2:2" x14ac:dyDescent="0.15">
      <c r="B838" s="6"/>
    </row>
    <row r="839" spans="2:2" x14ac:dyDescent="0.15">
      <c r="B839" s="6"/>
    </row>
    <row r="840" spans="2:2" x14ac:dyDescent="0.15">
      <c r="B840" s="6"/>
    </row>
    <row r="841" spans="2:2" x14ac:dyDescent="0.15">
      <c r="B841" s="6"/>
    </row>
    <row r="842" spans="2:2" x14ac:dyDescent="0.15">
      <c r="B842" s="6"/>
    </row>
    <row r="843" spans="2:2" x14ac:dyDescent="0.15">
      <c r="B843" s="6"/>
    </row>
    <row r="844" spans="2:2" x14ac:dyDescent="0.15">
      <c r="B844" s="6"/>
    </row>
    <row r="845" spans="2:2" x14ac:dyDescent="0.15">
      <c r="B845" s="6"/>
    </row>
    <row r="846" spans="2:2" x14ac:dyDescent="0.15">
      <c r="B846" s="6"/>
    </row>
    <row r="847" spans="2:2" x14ac:dyDescent="0.15">
      <c r="B847" s="6"/>
    </row>
    <row r="848" spans="2:2" x14ac:dyDescent="0.15">
      <c r="B848" s="6"/>
    </row>
    <row r="849" spans="2:2" x14ac:dyDescent="0.15">
      <c r="B849" s="6"/>
    </row>
    <row r="850" spans="2:2" x14ac:dyDescent="0.15">
      <c r="B850" s="6"/>
    </row>
    <row r="851" spans="2:2" x14ac:dyDescent="0.15">
      <c r="B851" s="6"/>
    </row>
    <row r="852" spans="2:2" x14ac:dyDescent="0.15">
      <c r="B852" s="6"/>
    </row>
    <row r="853" spans="2:2" x14ac:dyDescent="0.15">
      <c r="B853" s="6"/>
    </row>
    <row r="854" spans="2:2" x14ac:dyDescent="0.15">
      <c r="B854" s="6"/>
    </row>
    <row r="855" spans="2:2" x14ac:dyDescent="0.15">
      <c r="B855" s="6"/>
    </row>
    <row r="856" spans="2:2" x14ac:dyDescent="0.15">
      <c r="B856" s="6"/>
    </row>
    <row r="857" spans="2:2" x14ac:dyDescent="0.15">
      <c r="B857" s="6"/>
    </row>
    <row r="858" spans="2:2" x14ac:dyDescent="0.15">
      <c r="B858" s="6"/>
    </row>
    <row r="859" spans="2:2" x14ac:dyDescent="0.15">
      <c r="B859" s="6"/>
    </row>
    <row r="860" spans="2:2" x14ac:dyDescent="0.15">
      <c r="B860" s="6"/>
    </row>
    <row r="861" spans="2:2" x14ac:dyDescent="0.15">
      <c r="B861" s="6"/>
    </row>
    <row r="862" spans="2:2" x14ac:dyDescent="0.15">
      <c r="B862" s="6"/>
    </row>
    <row r="863" spans="2:2" x14ac:dyDescent="0.15">
      <c r="B863" s="6"/>
    </row>
    <row r="864" spans="2:2" x14ac:dyDescent="0.15">
      <c r="B864" s="6"/>
    </row>
    <row r="865" spans="2:2" x14ac:dyDescent="0.15">
      <c r="B865" s="6"/>
    </row>
    <row r="866" spans="2:2" x14ac:dyDescent="0.15">
      <c r="B866" s="6"/>
    </row>
    <row r="867" spans="2:2" x14ac:dyDescent="0.15">
      <c r="B867" s="6"/>
    </row>
    <row r="868" spans="2:2" x14ac:dyDescent="0.15">
      <c r="B868" s="6"/>
    </row>
    <row r="869" spans="2:2" x14ac:dyDescent="0.15">
      <c r="B869" s="6"/>
    </row>
    <row r="870" spans="2:2" x14ac:dyDescent="0.15">
      <c r="B870" s="6"/>
    </row>
    <row r="871" spans="2:2" x14ac:dyDescent="0.15">
      <c r="B871" s="6"/>
    </row>
    <row r="872" spans="2:2" x14ac:dyDescent="0.15">
      <c r="B872" s="6"/>
    </row>
    <row r="873" spans="2:2" x14ac:dyDescent="0.15">
      <c r="B873" s="6"/>
    </row>
    <row r="874" spans="2:2" x14ac:dyDescent="0.15">
      <c r="B874" s="6"/>
    </row>
    <row r="875" spans="2:2" x14ac:dyDescent="0.15">
      <c r="B875" s="6"/>
    </row>
    <row r="876" spans="2:2" x14ac:dyDescent="0.15">
      <c r="B876" s="6"/>
    </row>
    <row r="877" spans="2:2" x14ac:dyDescent="0.15">
      <c r="B877" s="6"/>
    </row>
    <row r="878" spans="2:2" x14ac:dyDescent="0.15">
      <c r="B878" s="6"/>
    </row>
    <row r="879" spans="2:2" x14ac:dyDescent="0.15">
      <c r="B879" s="6"/>
    </row>
    <row r="880" spans="2:2" x14ac:dyDescent="0.15">
      <c r="B880" s="6"/>
    </row>
    <row r="881" spans="2:2" x14ac:dyDescent="0.15">
      <c r="B881" s="6"/>
    </row>
    <row r="882" spans="2:2" x14ac:dyDescent="0.15">
      <c r="B882" s="6"/>
    </row>
    <row r="883" spans="2:2" x14ac:dyDescent="0.15">
      <c r="B883" s="6"/>
    </row>
    <row r="884" spans="2:2" x14ac:dyDescent="0.15">
      <c r="B884" s="6"/>
    </row>
    <row r="885" spans="2:2" x14ac:dyDescent="0.15">
      <c r="B885" s="6"/>
    </row>
    <row r="886" spans="2:2" x14ac:dyDescent="0.15">
      <c r="B886" s="6"/>
    </row>
    <row r="887" spans="2:2" x14ac:dyDescent="0.15">
      <c r="B887" s="6"/>
    </row>
    <row r="888" spans="2:2" x14ac:dyDescent="0.15">
      <c r="B888" s="6"/>
    </row>
    <row r="889" spans="2:2" x14ac:dyDescent="0.15">
      <c r="B889" s="6"/>
    </row>
    <row r="890" spans="2:2" x14ac:dyDescent="0.15">
      <c r="B890" s="6"/>
    </row>
    <row r="891" spans="2:2" x14ac:dyDescent="0.15">
      <c r="B891" s="6"/>
    </row>
    <row r="892" spans="2:2" x14ac:dyDescent="0.15">
      <c r="B892" s="6"/>
    </row>
    <row r="893" spans="2:2" x14ac:dyDescent="0.15">
      <c r="B893" s="6"/>
    </row>
    <row r="894" spans="2:2" x14ac:dyDescent="0.15">
      <c r="B894" s="6"/>
    </row>
    <row r="895" spans="2:2" x14ac:dyDescent="0.15">
      <c r="B895" s="6"/>
    </row>
    <row r="896" spans="2:2" x14ac:dyDescent="0.15">
      <c r="B896" s="6"/>
    </row>
    <row r="897" spans="2:2" x14ac:dyDescent="0.15">
      <c r="B897" s="6"/>
    </row>
    <row r="898" spans="2:2" x14ac:dyDescent="0.15">
      <c r="B898" s="6"/>
    </row>
    <row r="899" spans="2:2" x14ac:dyDescent="0.15">
      <c r="B899" s="6"/>
    </row>
    <row r="900" spans="2:2" x14ac:dyDescent="0.15">
      <c r="B900" s="6"/>
    </row>
    <row r="901" spans="2:2" x14ac:dyDescent="0.15">
      <c r="B901" s="6"/>
    </row>
    <row r="902" spans="2:2" x14ac:dyDescent="0.15">
      <c r="B902" s="6"/>
    </row>
    <row r="903" spans="2:2" x14ac:dyDescent="0.15">
      <c r="B903" s="6"/>
    </row>
    <row r="904" spans="2:2" x14ac:dyDescent="0.15">
      <c r="B904" s="6"/>
    </row>
    <row r="905" spans="2:2" x14ac:dyDescent="0.15">
      <c r="B905" s="6"/>
    </row>
    <row r="906" spans="2:2" x14ac:dyDescent="0.15">
      <c r="B906" s="6"/>
    </row>
    <row r="907" spans="2:2" x14ac:dyDescent="0.15">
      <c r="B907" s="6"/>
    </row>
    <row r="908" spans="2:2" x14ac:dyDescent="0.15">
      <c r="B908" s="6"/>
    </row>
    <row r="909" spans="2:2" x14ac:dyDescent="0.15">
      <c r="B909" s="6"/>
    </row>
    <row r="910" spans="2:2" x14ac:dyDescent="0.15">
      <c r="B910" s="6"/>
    </row>
    <row r="911" spans="2:2" x14ac:dyDescent="0.15">
      <c r="B911" s="6"/>
    </row>
    <row r="912" spans="2:2" x14ac:dyDescent="0.15">
      <c r="B912" s="6"/>
    </row>
    <row r="913" spans="2:2" x14ac:dyDescent="0.15">
      <c r="B913" s="6"/>
    </row>
    <row r="914" spans="2:2" x14ac:dyDescent="0.15">
      <c r="B914" s="6"/>
    </row>
    <row r="915" spans="2:2" x14ac:dyDescent="0.15">
      <c r="B915" s="6"/>
    </row>
    <row r="916" spans="2:2" x14ac:dyDescent="0.15">
      <c r="B916" s="6"/>
    </row>
    <row r="917" spans="2:2" x14ac:dyDescent="0.15">
      <c r="B917" s="6"/>
    </row>
    <row r="918" spans="2:2" x14ac:dyDescent="0.15">
      <c r="B918" s="6"/>
    </row>
    <row r="919" spans="2:2" x14ac:dyDescent="0.15">
      <c r="B919" s="6"/>
    </row>
    <row r="920" spans="2:2" x14ac:dyDescent="0.15">
      <c r="B920" s="6"/>
    </row>
    <row r="921" spans="2:2" x14ac:dyDescent="0.15">
      <c r="B921" s="6"/>
    </row>
    <row r="922" spans="2:2" x14ac:dyDescent="0.15">
      <c r="B922" s="6"/>
    </row>
    <row r="923" spans="2:2" x14ac:dyDescent="0.15">
      <c r="B923" s="6"/>
    </row>
    <row r="924" spans="2:2" x14ac:dyDescent="0.15">
      <c r="B924" s="6"/>
    </row>
    <row r="925" spans="2:2" x14ac:dyDescent="0.15">
      <c r="B925" s="6"/>
    </row>
    <row r="926" spans="2:2" x14ac:dyDescent="0.15">
      <c r="B926" s="6"/>
    </row>
    <row r="927" spans="2:2" x14ac:dyDescent="0.15">
      <c r="B927" s="6"/>
    </row>
    <row r="928" spans="2:2" x14ac:dyDescent="0.15">
      <c r="B928" s="6"/>
    </row>
    <row r="929" spans="2:2" x14ac:dyDescent="0.15">
      <c r="B929" s="6"/>
    </row>
    <row r="930" spans="2:2" x14ac:dyDescent="0.15">
      <c r="B930" s="6"/>
    </row>
    <row r="931" spans="2:2" x14ac:dyDescent="0.15">
      <c r="B931" s="6"/>
    </row>
    <row r="932" spans="2:2" x14ac:dyDescent="0.15">
      <c r="B932" s="6"/>
    </row>
    <row r="933" spans="2:2" x14ac:dyDescent="0.15">
      <c r="B933" s="6"/>
    </row>
    <row r="934" spans="2:2" x14ac:dyDescent="0.15">
      <c r="B934" s="6"/>
    </row>
    <row r="935" spans="2:2" x14ac:dyDescent="0.15">
      <c r="B935" s="6"/>
    </row>
    <row r="936" spans="2:2" x14ac:dyDescent="0.15">
      <c r="B936" s="6"/>
    </row>
    <row r="937" spans="2:2" x14ac:dyDescent="0.15">
      <c r="B937" s="6"/>
    </row>
    <row r="938" spans="2:2" x14ac:dyDescent="0.15">
      <c r="B938" s="6"/>
    </row>
    <row r="939" spans="2:2" x14ac:dyDescent="0.15">
      <c r="B939" s="6"/>
    </row>
    <row r="940" spans="2:2" x14ac:dyDescent="0.15">
      <c r="B940" s="6"/>
    </row>
    <row r="941" spans="2:2" x14ac:dyDescent="0.15">
      <c r="B941" s="6"/>
    </row>
    <row r="942" spans="2:2" x14ac:dyDescent="0.15">
      <c r="B942" s="6"/>
    </row>
    <row r="943" spans="2:2" x14ac:dyDescent="0.15">
      <c r="B943" s="6"/>
    </row>
    <row r="944" spans="2:2" x14ac:dyDescent="0.15">
      <c r="B944" s="6"/>
    </row>
    <row r="945" spans="2:2" x14ac:dyDescent="0.15">
      <c r="B945" s="6"/>
    </row>
    <row r="946" spans="2:2" x14ac:dyDescent="0.15">
      <c r="B946" s="6"/>
    </row>
    <row r="947" spans="2:2" x14ac:dyDescent="0.15">
      <c r="B947" s="6"/>
    </row>
    <row r="948" spans="2:2" x14ac:dyDescent="0.15">
      <c r="B948" s="6"/>
    </row>
    <row r="949" spans="2:2" x14ac:dyDescent="0.15">
      <c r="B949" s="6"/>
    </row>
    <row r="950" spans="2:2" x14ac:dyDescent="0.15">
      <c r="B950" s="6"/>
    </row>
    <row r="951" spans="2:2" x14ac:dyDescent="0.15">
      <c r="B951" s="6"/>
    </row>
    <row r="952" spans="2:2" x14ac:dyDescent="0.15">
      <c r="B952" s="6"/>
    </row>
    <row r="953" spans="2:2" x14ac:dyDescent="0.15">
      <c r="B953" s="6"/>
    </row>
    <row r="954" spans="2:2" x14ac:dyDescent="0.15">
      <c r="B954" s="6"/>
    </row>
    <row r="955" spans="2:2" x14ac:dyDescent="0.15">
      <c r="B955" s="6"/>
    </row>
    <row r="956" spans="2:2" x14ac:dyDescent="0.15">
      <c r="B956" s="6"/>
    </row>
    <row r="957" spans="2:2" x14ac:dyDescent="0.15">
      <c r="B957" s="6"/>
    </row>
    <row r="958" spans="2:2" x14ac:dyDescent="0.15">
      <c r="B958" s="6"/>
    </row>
    <row r="959" spans="2:2" x14ac:dyDescent="0.15">
      <c r="B959" s="6"/>
    </row>
    <row r="960" spans="2:2" x14ac:dyDescent="0.15">
      <c r="B960" s="6"/>
    </row>
    <row r="961" spans="2:2" x14ac:dyDescent="0.15">
      <c r="B961" s="6"/>
    </row>
    <row r="962" spans="2:2" x14ac:dyDescent="0.15">
      <c r="B962" s="6"/>
    </row>
    <row r="963" spans="2:2" x14ac:dyDescent="0.15">
      <c r="B963" s="6"/>
    </row>
    <row r="964" spans="2:2" x14ac:dyDescent="0.15">
      <c r="B964" s="6"/>
    </row>
    <row r="965" spans="2:2" x14ac:dyDescent="0.15">
      <c r="B965" s="6"/>
    </row>
    <row r="966" spans="2:2" x14ac:dyDescent="0.15">
      <c r="B966" s="6"/>
    </row>
    <row r="967" spans="2:2" x14ac:dyDescent="0.15">
      <c r="B967" s="6"/>
    </row>
    <row r="968" spans="2:2" x14ac:dyDescent="0.15">
      <c r="B968" s="6"/>
    </row>
    <row r="969" spans="2:2" x14ac:dyDescent="0.15">
      <c r="B969" s="6"/>
    </row>
    <row r="970" spans="2:2" x14ac:dyDescent="0.15">
      <c r="B970" s="6"/>
    </row>
    <row r="971" spans="2:2" x14ac:dyDescent="0.15">
      <c r="B971" s="6"/>
    </row>
    <row r="972" spans="2:2" x14ac:dyDescent="0.15">
      <c r="B972" s="6"/>
    </row>
    <row r="973" spans="2:2" x14ac:dyDescent="0.15">
      <c r="B973" s="6"/>
    </row>
    <row r="974" spans="2:2" x14ac:dyDescent="0.15">
      <c r="B974" s="6"/>
    </row>
    <row r="975" spans="2:2" x14ac:dyDescent="0.15">
      <c r="B975" s="6"/>
    </row>
    <row r="976" spans="2:2" x14ac:dyDescent="0.15">
      <c r="B976" s="6"/>
    </row>
    <row r="977" spans="2:2" x14ac:dyDescent="0.15">
      <c r="B977" s="6"/>
    </row>
    <row r="978" spans="2:2" x14ac:dyDescent="0.15">
      <c r="B978" s="6"/>
    </row>
    <row r="979" spans="2:2" x14ac:dyDescent="0.15">
      <c r="B979" s="6"/>
    </row>
    <row r="980" spans="2:2" x14ac:dyDescent="0.15">
      <c r="B980" s="6"/>
    </row>
    <row r="981" spans="2:2" x14ac:dyDescent="0.15">
      <c r="B981" s="6"/>
    </row>
    <row r="982" spans="2:2" x14ac:dyDescent="0.15">
      <c r="B982" s="6"/>
    </row>
    <row r="983" spans="2:2" x14ac:dyDescent="0.15">
      <c r="B983" s="6"/>
    </row>
    <row r="984" spans="2:2" x14ac:dyDescent="0.15">
      <c r="B984" s="6"/>
    </row>
    <row r="985" spans="2:2" x14ac:dyDescent="0.15">
      <c r="B985" s="6"/>
    </row>
    <row r="986" spans="2:2" x14ac:dyDescent="0.15">
      <c r="B986" s="6"/>
    </row>
    <row r="987" spans="2:2" x14ac:dyDescent="0.15">
      <c r="B987" s="6"/>
    </row>
    <row r="988" spans="2:2" x14ac:dyDescent="0.15">
      <c r="B988" s="6"/>
    </row>
    <row r="989" spans="2:2" x14ac:dyDescent="0.15">
      <c r="B989" s="6"/>
    </row>
    <row r="990" spans="2:2" x14ac:dyDescent="0.15">
      <c r="B990" s="6"/>
    </row>
    <row r="991" spans="2:2" x14ac:dyDescent="0.15">
      <c r="B991" s="6"/>
    </row>
    <row r="992" spans="2:2" x14ac:dyDescent="0.15">
      <c r="B992" s="6"/>
    </row>
    <row r="993" spans="2:2" x14ac:dyDescent="0.15">
      <c r="B993" s="6"/>
    </row>
    <row r="994" spans="2:2" x14ac:dyDescent="0.15">
      <c r="B994" s="6"/>
    </row>
    <row r="995" spans="2:2" x14ac:dyDescent="0.15">
      <c r="B995" s="6"/>
    </row>
    <row r="996" spans="2:2" x14ac:dyDescent="0.15">
      <c r="B996" s="6"/>
    </row>
    <row r="997" spans="2:2" x14ac:dyDescent="0.15">
      <c r="B997" s="6"/>
    </row>
    <row r="998" spans="2:2" x14ac:dyDescent="0.15">
      <c r="B998" s="6"/>
    </row>
    <row r="999" spans="2:2" x14ac:dyDescent="0.15">
      <c r="B999" s="6"/>
    </row>
    <row r="1000" spans="2:2" x14ac:dyDescent="0.15">
      <c r="B1000" s="6"/>
    </row>
    <row r="1001" spans="2:2" x14ac:dyDescent="0.15">
      <c r="B1001" s="6"/>
    </row>
    <row r="1002" spans="2:2" x14ac:dyDescent="0.15">
      <c r="B1002" s="6"/>
    </row>
    <row r="1003" spans="2:2" x14ac:dyDescent="0.15">
      <c r="B1003" s="6"/>
    </row>
    <row r="1004" spans="2:2" x14ac:dyDescent="0.15">
      <c r="B1004" s="6"/>
    </row>
    <row r="1005" spans="2:2" x14ac:dyDescent="0.15">
      <c r="B1005" s="6"/>
    </row>
    <row r="1006" spans="2:2" x14ac:dyDescent="0.15">
      <c r="B1006" s="6"/>
    </row>
    <row r="1007" spans="2:2" x14ac:dyDescent="0.15">
      <c r="B1007" s="6"/>
    </row>
    <row r="1008" spans="2:2" x14ac:dyDescent="0.15">
      <c r="B1008" s="6"/>
    </row>
    <row r="1009" spans="2:2" x14ac:dyDescent="0.15">
      <c r="B1009" s="6"/>
    </row>
    <row r="1010" spans="2:2" x14ac:dyDescent="0.15">
      <c r="B1010" s="6"/>
    </row>
    <row r="1011" spans="2:2" x14ac:dyDescent="0.15">
      <c r="B1011" s="6"/>
    </row>
    <row r="1012" spans="2:2" x14ac:dyDescent="0.15">
      <c r="B1012" s="6"/>
    </row>
    <row r="1013" spans="2:2" x14ac:dyDescent="0.15">
      <c r="B1013" s="6"/>
    </row>
    <row r="1014" spans="2:2" x14ac:dyDescent="0.15">
      <c r="B1014" s="6"/>
    </row>
    <row r="1015" spans="2:2" x14ac:dyDescent="0.15">
      <c r="B1015" s="6"/>
    </row>
    <row r="1016" spans="2:2" x14ac:dyDescent="0.15">
      <c r="B1016" s="6"/>
    </row>
    <row r="1017" spans="2:2" x14ac:dyDescent="0.15">
      <c r="B1017" s="6"/>
    </row>
    <row r="1018" spans="2:2" x14ac:dyDescent="0.15">
      <c r="B1018" s="6"/>
    </row>
    <row r="1019" spans="2:2" x14ac:dyDescent="0.15">
      <c r="B1019" s="6"/>
    </row>
    <row r="1020" spans="2:2" x14ac:dyDescent="0.15">
      <c r="B1020" s="6"/>
    </row>
    <row r="1021" spans="2:2" x14ac:dyDescent="0.15">
      <c r="B1021" s="6"/>
    </row>
    <row r="1022" spans="2:2" x14ac:dyDescent="0.15">
      <c r="B1022" s="6"/>
    </row>
    <row r="1023" spans="2:2" x14ac:dyDescent="0.15">
      <c r="B1023" s="6"/>
    </row>
    <row r="1024" spans="2:2" x14ac:dyDescent="0.15">
      <c r="B1024" s="6"/>
    </row>
    <row r="1025" spans="2:2" x14ac:dyDescent="0.15">
      <c r="B1025" s="6"/>
    </row>
    <row r="1026" spans="2:2" x14ac:dyDescent="0.15">
      <c r="B1026" s="6"/>
    </row>
    <row r="1027" spans="2:2" x14ac:dyDescent="0.15">
      <c r="B1027" s="6"/>
    </row>
    <row r="1028" spans="2:2" x14ac:dyDescent="0.15">
      <c r="B1028" s="6"/>
    </row>
    <row r="1029" spans="2:2" x14ac:dyDescent="0.15">
      <c r="B1029" s="6"/>
    </row>
    <row r="1030" spans="2:2" x14ac:dyDescent="0.15">
      <c r="B1030" s="6"/>
    </row>
    <row r="1031" spans="2:2" x14ac:dyDescent="0.15">
      <c r="B1031" s="6"/>
    </row>
    <row r="1032" spans="2:2" x14ac:dyDescent="0.15">
      <c r="B1032" s="6"/>
    </row>
    <row r="1033" spans="2:2" x14ac:dyDescent="0.15">
      <c r="B1033" s="6"/>
    </row>
    <row r="1034" spans="2:2" x14ac:dyDescent="0.15">
      <c r="B1034" s="6"/>
    </row>
    <row r="1035" spans="2:2" x14ac:dyDescent="0.15">
      <c r="B1035" s="6"/>
    </row>
    <row r="1036" spans="2:2" x14ac:dyDescent="0.15">
      <c r="B1036" s="6"/>
    </row>
    <row r="1037" spans="2:2" x14ac:dyDescent="0.15">
      <c r="B1037" s="6"/>
    </row>
    <row r="1038" spans="2:2" x14ac:dyDescent="0.15">
      <c r="B1038" s="6"/>
    </row>
    <row r="1039" spans="2:2" x14ac:dyDescent="0.15">
      <c r="B1039" s="6"/>
    </row>
    <row r="1040" spans="2:2" x14ac:dyDescent="0.15">
      <c r="B1040" s="6"/>
    </row>
    <row r="1041" spans="2:2" x14ac:dyDescent="0.15">
      <c r="B1041" s="6"/>
    </row>
    <row r="1042" spans="2:2" x14ac:dyDescent="0.15">
      <c r="B1042" s="6"/>
    </row>
    <row r="1043" spans="2:2" x14ac:dyDescent="0.15">
      <c r="B1043" s="6"/>
    </row>
    <row r="1044" spans="2:2" x14ac:dyDescent="0.15">
      <c r="B1044" s="6"/>
    </row>
    <row r="1045" spans="2:2" x14ac:dyDescent="0.15">
      <c r="B1045" s="6"/>
    </row>
    <row r="1046" spans="2:2" x14ac:dyDescent="0.15">
      <c r="B1046" s="6"/>
    </row>
    <row r="1047" spans="2:2" x14ac:dyDescent="0.15">
      <c r="B1047" s="6"/>
    </row>
    <row r="1048" spans="2:2" x14ac:dyDescent="0.15">
      <c r="B1048" s="6"/>
    </row>
    <row r="1049" spans="2:2" x14ac:dyDescent="0.15">
      <c r="B1049" s="6"/>
    </row>
    <row r="1050" spans="2:2" x14ac:dyDescent="0.15">
      <c r="B1050" s="6"/>
    </row>
    <row r="1051" spans="2:2" x14ac:dyDescent="0.15">
      <c r="B1051" s="6"/>
    </row>
    <row r="1052" spans="2:2" x14ac:dyDescent="0.15">
      <c r="B1052" s="6"/>
    </row>
    <row r="1053" spans="2:2" x14ac:dyDescent="0.15">
      <c r="B1053" s="6"/>
    </row>
    <row r="1054" spans="2:2" x14ac:dyDescent="0.15">
      <c r="B1054" s="6"/>
    </row>
    <row r="1055" spans="2:2" x14ac:dyDescent="0.15">
      <c r="B1055" s="6"/>
    </row>
    <row r="1056" spans="2:2" x14ac:dyDescent="0.15">
      <c r="B1056" s="6"/>
    </row>
    <row r="1057" spans="2:2" x14ac:dyDescent="0.15">
      <c r="B1057" s="6"/>
    </row>
    <row r="1058" spans="2:2" x14ac:dyDescent="0.15">
      <c r="B1058" s="6"/>
    </row>
    <row r="1059" spans="2:2" x14ac:dyDescent="0.15">
      <c r="B1059" s="6"/>
    </row>
    <row r="1060" spans="2:2" x14ac:dyDescent="0.15">
      <c r="B1060" s="6"/>
    </row>
    <row r="1061" spans="2:2" x14ac:dyDescent="0.15">
      <c r="B1061" s="6"/>
    </row>
    <row r="1062" spans="2:2" x14ac:dyDescent="0.15">
      <c r="B1062" s="6"/>
    </row>
    <row r="1063" spans="2:2" x14ac:dyDescent="0.15">
      <c r="B1063" s="6"/>
    </row>
    <row r="1064" spans="2:2" x14ac:dyDescent="0.15">
      <c r="B1064" s="6"/>
    </row>
    <row r="1065" spans="2:2" x14ac:dyDescent="0.15">
      <c r="B1065" s="6"/>
    </row>
    <row r="1066" spans="2:2" x14ac:dyDescent="0.15">
      <c r="B1066" s="6"/>
    </row>
    <row r="1067" spans="2:2" x14ac:dyDescent="0.15">
      <c r="B1067" s="6"/>
    </row>
    <row r="1068" spans="2:2" x14ac:dyDescent="0.15">
      <c r="B1068" s="6"/>
    </row>
    <row r="1069" spans="2:2" x14ac:dyDescent="0.15">
      <c r="B1069" s="6"/>
    </row>
    <row r="1070" spans="2:2" x14ac:dyDescent="0.15">
      <c r="B1070" s="6"/>
    </row>
    <row r="1071" spans="2:2" x14ac:dyDescent="0.15">
      <c r="B1071" s="6"/>
    </row>
    <row r="1072" spans="2:2" x14ac:dyDescent="0.15">
      <c r="B1072" s="6"/>
    </row>
    <row r="1073" spans="2:2" x14ac:dyDescent="0.15">
      <c r="B1073" s="6"/>
    </row>
    <row r="1074" spans="2:2" x14ac:dyDescent="0.15">
      <c r="B1074" s="6"/>
    </row>
    <row r="1075" spans="2:2" x14ac:dyDescent="0.15">
      <c r="B1075" s="6"/>
    </row>
    <row r="1076" spans="2:2" x14ac:dyDescent="0.15">
      <c r="B1076" s="6"/>
    </row>
    <row r="1077" spans="2:2" x14ac:dyDescent="0.15">
      <c r="B1077" s="6"/>
    </row>
    <row r="1078" spans="2:2" x14ac:dyDescent="0.15">
      <c r="B1078" s="6"/>
    </row>
    <row r="1079" spans="2:2" x14ac:dyDescent="0.15">
      <c r="B1079" s="6"/>
    </row>
    <row r="1080" spans="2:2" x14ac:dyDescent="0.15">
      <c r="B1080" s="6"/>
    </row>
    <row r="1081" spans="2:2" x14ac:dyDescent="0.15">
      <c r="B1081" s="6"/>
    </row>
    <row r="1082" spans="2:2" x14ac:dyDescent="0.15">
      <c r="B1082" s="6"/>
    </row>
    <row r="1083" spans="2:2" x14ac:dyDescent="0.15">
      <c r="B1083" s="6"/>
    </row>
    <row r="1084" spans="2:2" x14ac:dyDescent="0.15">
      <c r="B1084" s="6"/>
    </row>
    <row r="1085" spans="2:2" x14ac:dyDescent="0.15">
      <c r="B1085" s="6"/>
    </row>
    <row r="1086" spans="2:2" x14ac:dyDescent="0.15">
      <c r="B1086" s="6"/>
    </row>
    <row r="1087" spans="2:2" x14ac:dyDescent="0.15">
      <c r="B1087" s="6"/>
    </row>
    <row r="1088" spans="2:2" x14ac:dyDescent="0.15">
      <c r="B1088" s="6"/>
    </row>
    <row r="1089" spans="2:2" x14ac:dyDescent="0.15">
      <c r="B1089" s="6"/>
    </row>
    <row r="1090" spans="2:2" x14ac:dyDescent="0.15">
      <c r="B1090" s="6"/>
    </row>
    <row r="1091" spans="2:2" x14ac:dyDescent="0.15">
      <c r="B1091" s="6"/>
    </row>
    <row r="1092" spans="2:2" x14ac:dyDescent="0.15">
      <c r="B1092" s="6"/>
    </row>
    <row r="1093" spans="2:2" x14ac:dyDescent="0.15">
      <c r="B1093" s="6"/>
    </row>
    <row r="1094" spans="2:2" x14ac:dyDescent="0.15">
      <c r="B1094" s="6"/>
    </row>
    <row r="1095" spans="2:2" x14ac:dyDescent="0.15">
      <c r="B1095" s="6"/>
    </row>
    <row r="1096" spans="2:2" x14ac:dyDescent="0.15">
      <c r="B1096" s="6"/>
    </row>
    <row r="1097" spans="2:2" x14ac:dyDescent="0.15">
      <c r="B1097" s="6"/>
    </row>
    <row r="1098" spans="2:2" x14ac:dyDescent="0.15">
      <c r="B1098" s="6"/>
    </row>
    <row r="1099" spans="2:2" x14ac:dyDescent="0.15">
      <c r="B1099" s="6"/>
    </row>
    <row r="1100" spans="2:2" x14ac:dyDescent="0.15">
      <c r="B1100" s="6"/>
    </row>
    <row r="1101" spans="2:2" x14ac:dyDescent="0.15">
      <c r="B1101" s="6"/>
    </row>
    <row r="1102" spans="2:2" x14ac:dyDescent="0.15">
      <c r="B1102" s="6"/>
    </row>
    <row r="1103" spans="2:2" x14ac:dyDescent="0.15">
      <c r="B1103" s="6"/>
    </row>
    <row r="1104" spans="2:2" x14ac:dyDescent="0.15">
      <c r="B1104" s="6"/>
    </row>
    <row r="1105" spans="2:2" x14ac:dyDescent="0.15">
      <c r="B1105" s="6"/>
    </row>
    <row r="1106" spans="2:2" x14ac:dyDescent="0.15">
      <c r="B1106" s="6"/>
    </row>
    <row r="1107" spans="2:2" x14ac:dyDescent="0.15">
      <c r="B1107" s="6"/>
    </row>
    <row r="1108" spans="2:2" x14ac:dyDescent="0.15">
      <c r="B1108" s="6"/>
    </row>
    <row r="1109" spans="2:2" x14ac:dyDescent="0.15">
      <c r="B1109" s="6"/>
    </row>
    <row r="1110" spans="2:2" x14ac:dyDescent="0.15">
      <c r="B1110" s="6"/>
    </row>
    <row r="1111" spans="2:2" x14ac:dyDescent="0.15">
      <c r="B1111" s="6"/>
    </row>
    <row r="1112" spans="2:2" x14ac:dyDescent="0.15">
      <c r="B1112" s="6"/>
    </row>
    <row r="1113" spans="2:2" x14ac:dyDescent="0.15">
      <c r="B1113" s="6"/>
    </row>
    <row r="1114" spans="2:2" x14ac:dyDescent="0.15">
      <c r="B1114" s="6"/>
    </row>
    <row r="1115" spans="2:2" x14ac:dyDescent="0.15">
      <c r="B1115" s="6"/>
    </row>
    <row r="1116" spans="2:2" x14ac:dyDescent="0.15">
      <c r="B1116" s="6"/>
    </row>
    <row r="1117" spans="2:2" x14ac:dyDescent="0.15">
      <c r="B1117" s="6"/>
    </row>
    <row r="1118" spans="2:2" x14ac:dyDescent="0.15">
      <c r="B1118" s="6"/>
    </row>
    <row r="1119" spans="2:2" x14ac:dyDescent="0.15">
      <c r="B1119" s="6"/>
    </row>
    <row r="1120" spans="2:2" x14ac:dyDescent="0.15">
      <c r="B1120" s="6"/>
    </row>
    <row r="1121" spans="2:2" x14ac:dyDescent="0.15">
      <c r="B1121" s="6"/>
    </row>
    <row r="1122" spans="2:2" x14ac:dyDescent="0.15">
      <c r="B1122" s="6"/>
    </row>
    <row r="1123" spans="2:2" x14ac:dyDescent="0.15">
      <c r="B1123" s="6"/>
    </row>
    <row r="1124" spans="2:2" x14ac:dyDescent="0.15">
      <c r="B1124" s="6"/>
    </row>
    <row r="1125" spans="2:2" x14ac:dyDescent="0.15">
      <c r="B1125" s="6"/>
    </row>
    <row r="1126" spans="2:2" x14ac:dyDescent="0.15">
      <c r="B1126" s="6"/>
    </row>
    <row r="1127" spans="2:2" x14ac:dyDescent="0.15">
      <c r="B1127" s="6"/>
    </row>
    <row r="1128" spans="2:2" x14ac:dyDescent="0.15">
      <c r="B1128" s="6"/>
    </row>
    <row r="1129" spans="2:2" x14ac:dyDescent="0.15">
      <c r="B1129" s="6"/>
    </row>
    <row r="1130" spans="2:2" x14ac:dyDescent="0.15">
      <c r="B1130" s="6"/>
    </row>
    <row r="1131" spans="2:2" x14ac:dyDescent="0.15">
      <c r="B1131" s="6"/>
    </row>
    <row r="1132" spans="2:2" x14ac:dyDescent="0.15">
      <c r="B1132" s="6"/>
    </row>
    <row r="1133" spans="2:2" x14ac:dyDescent="0.15">
      <c r="B1133" s="6"/>
    </row>
    <row r="1134" spans="2:2" x14ac:dyDescent="0.15">
      <c r="B1134" s="6"/>
    </row>
    <row r="1135" spans="2:2" x14ac:dyDescent="0.15">
      <c r="B1135" s="6"/>
    </row>
    <row r="1136" spans="2:2" x14ac:dyDescent="0.15">
      <c r="B1136" s="6"/>
    </row>
    <row r="1137" spans="2:2" x14ac:dyDescent="0.15">
      <c r="B1137" s="6"/>
    </row>
    <row r="1138" spans="2:2" x14ac:dyDescent="0.15">
      <c r="B1138" s="6"/>
    </row>
    <row r="1139" spans="2:2" x14ac:dyDescent="0.15">
      <c r="B1139" s="6"/>
    </row>
    <row r="1140" spans="2:2" x14ac:dyDescent="0.15">
      <c r="B1140" s="6"/>
    </row>
    <row r="1141" spans="2:2" x14ac:dyDescent="0.15">
      <c r="B1141" s="6"/>
    </row>
    <row r="1142" spans="2:2" x14ac:dyDescent="0.15">
      <c r="B1142" s="6"/>
    </row>
    <row r="1143" spans="2:2" x14ac:dyDescent="0.15">
      <c r="B1143" s="6"/>
    </row>
    <row r="1144" spans="2:2" x14ac:dyDescent="0.15">
      <c r="B1144" s="6"/>
    </row>
    <row r="1145" spans="2:2" x14ac:dyDescent="0.15">
      <c r="B1145" s="6"/>
    </row>
    <row r="1146" spans="2:2" x14ac:dyDescent="0.15">
      <c r="B1146" s="6"/>
    </row>
    <row r="1147" spans="2:2" x14ac:dyDescent="0.15">
      <c r="B1147" s="6"/>
    </row>
    <row r="1148" spans="2:2" x14ac:dyDescent="0.15">
      <c r="B1148" s="6"/>
    </row>
    <row r="1149" spans="2:2" x14ac:dyDescent="0.15">
      <c r="B1149" s="6"/>
    </row>
    <row r="1150" spans="2:2" x14ac:dyDescent="0.15">
      <c r="B1150" s="6"/>
    </row>
    <row r="1151" spans="2:2" x14ac:dyDescent="0.15">
      <c r="B1151" s="6"/>
    </row>
    <row r="1152" spans="2:2" x14ac:dyDescent="0.15">
      <c r="B1152" s="6"/>
    </row>
    <row r="1153" spans="2:2" x14ac:dyDescent="0.15">
      <c r="B1153" s="6"/>
    </row>
    <row r="1154" spans="2:2" x14ac:dyDescent="0.15">
      <c r="B1154" s="6"/>
    </row>
    <row r="1155" spans="2:2" x14ac:dyDescent="0.15">
      <c r="B1155" s="6"/>
    </row>
    <row r="1156" spans="2:2" x14ac:dyDescent="0.15">
      <c r="B1156" s="6"/>
    </row>
    <row r="1157" spans="2:2" x14ac:dyDescent="0.15">
      <c r="B1157" s="6"/>
    </row>
    <row r="1158" spans="2:2" x14ac:dyDescent="0.15">
      <c r="B1158" s="6"/>
    </row>
    <row r="1159" spans="2:2" x14ac:dyDescent="0.15">
      <c r="B1159" s="6"/>
    </row>
    <row r="1160" spans="2:2" x14ac:dyDescent="0.15">
      <c r="B1160" s="6"/>
    </row>
    <row r="1161" spans="2:2" x14ac:dyDescent="0.15">
      <c r="B1161" s="6"/>
    </row>
    <row r="1162" spans="2:2" x14ac:dyDescent="0.15">
      <c r="B1162" s="6"/>
    </row>
    <row r="1163" spans="2:2" x14ac:dyDescent="0.15">
      <c r="B1163" s="6"/>
    </row>
    <row r="1164" spans="2:2" x14ac:dyDescent="0.15">
      <c r="B1164" s="6"/>
    </row>
    <row r="1165" spans="2:2" x14ac:dyDescent="0.15">
      <c r="B1165" s="6"/>
    </row>
    <row r="1166" spans="2:2" x14ac:dyDescent="0.15">
      <c r="B1166" s="6"/>
    </row>
    <row r="1167" spans="2:2" x14ac:dyDescent="0.15">
      <c r="B1167" s="6"/>
    </row>
    <row r="1168" spans="2:2" x14ac:dyDescent="0.15">
      <c r="B1168" s="6"/>
    </row>
    <row r="1169" spans="2:2" x14ac:dyDescent="0.15">
      <c r="B1169" s="6"/>
    </row>
    <row r="1170" spans="2:2" x14ac:dyDescent="0.15">
      <c r="B1170" s="6"/>
    </row>
    <row r="1171" spans="2:2" x14ac:dyDescent="0.15">
      <c r="B1171" s="6"/>
    </row>
    <row r="1172" spans="2:2" x14ac:dyDescent="0.15">
      <c r="B1172" s="6"/>
    </row>
    <row r="1173" spans="2:2" x14ac:dyDescent="0.15">
      <c r="B1173" s="6"/>
    </row>
    <row r="1174" spans="2:2" x14ac:dyDescent="0.15">
      <c r="B1174" s="6"/>
    </row>
    <row r="1175" spans="2:2" x14ac:dyDescent="0.15">
      <c r="B1175" s="6"/>
    </row>
    <row r="1176" spans="2:2" x14ac:dyDescent="0.15">
      <c r="B1176" s="6"/>
    </row>
    <row r="1177" spans="2:2" x14ac:dyDescent="0.15">
      <c r="B1177" s="6"/>
    </row>
    <row r="1178" spans="2:2" x14ac:dyDescent="0.15">
      <c r="B1178" s="6"/>
    </row>
    <row r="1179" spans="2:2" x14ac:dyDescent="0.15">
      <c r="B1179" s="6"/>
    </row>
    <row r="1180" spans="2:2" x14ac:dyDescent="0.15">
      <c r="B1180" s="6"/>
    </row>
    <row r="1181" spans="2:2" x14ac:dyDescent="0.15">
      <c r="B1181" s="6"/>
    </row>
    <row r="1182" spans="2:2" x14ac:dyDescent="0.15">
      <c r="B1182" s="6"/>
    </row>
    <row r="1183" spans="2:2" x14ac:dyDescent="0.15">
      <c r="B1183" s="6"/>
    </row>
    <row r="1184" spans="2:2" x14ac:dyDescent="0.15">
      <c r="B1184" s="6"/>
    </row>
    <row r="1185" spans="2:2" x14ac:dyDescent="0.15">
      <c r="B1185" s="6"/>
    </row>
    <row r="1186" spans="2:2" x14ac:dyDescent="0.15">
      <c r="B1186" s="6"/>
    </row>
    <row r="1187" spans="2:2" x14ac:dyDescent="0.15">
      <c r="B1187" s="6"/>
    </row>
    <row r="1188" spans="2:2" x14ac:dyDescent="0.15">
      <c r="B1188" s="6"/>
    </row>
    <row r="1189" spans="2:2" x14ac:dyDescent="0.15">
      <c r="B1189" s="6"/>
    </row>
    <row r="1190" spans="2:2" x14ac:dyDescent="0.15">
      <c r="B1190" s="6"/>
    </row>
    <row r="1191" spans="2:2" x14ac:dyDescent="0.15">
      <c r="B1191" s="6"/>
    </row>
    <row r="1192" spans="2:2" x14ac:dyDescent="0.15">
      <c r="B1192" s="6"/>
    </row>
    <row r="1193" spans="2:2" x14ac:dyDescent="0.15">
      <c r="B1193" s="6"/>
    </row>
    <row r="1194" spans="2:2" x14ac:dyDescent="0.15">
      <c r="B1194" s="6"/>
    </row>
    <row r="1195" spans="2:2" x14ac:dyDescent="0.15">
      <c r="B1195" s="6"/>
    </row>
    <row r="1196" spans="2:2" x14ac:dyDescent="0.15">
      <c r="B1196" s="6"/>
    </row>
    <row r="1197" spans="2:2" x14ac:dyDescent="0.15">
      <c r="B1197" s="6"/>
    </row>
    <row r="1198" spans="2:2" x14ac:dyDescent="0.15">
      <c r="B1198" s="6"/>
    </row>
    <row r="1199" spans="2:2" x14ac:dyDescent="0.15">
      <c r="B1199" s="6"/>
    </row>
    <row r="1200" spans="2:2" x14ac:dyDescent="0.15">
      <c r="B1200" s="6"/>
    </row>
    <row r="1201" spans="2:2" x14ac:dyDescent="0.15">
      <c r="B1201" s="6"/>
    </row>
    <row r="1202" spans="2:2" x14ac:dyDescent="0.15">
      <c r="B1202" s="6"/>
    </row>
    <row r="1203" spans="2:2" x14ac:dyDescent="0.15">
      <c r="B1203" s="6"/>
    </row>
    <row r="1204" spans="2:2" x14ac:dyDescent="0.15">
      <c r="B1204" s="6"/>
    </row>
    <row r="1205" spans="2:2" x14ac:dyDescent="0.15">
      <c r="B1205" s="6"/>
    </row>
    <row r="1206" spans="2:2" x14ac:dyDescent="0.15">
      <c r="B1206" s="6"/>
    </row>
    <row r="1207" spans="2:2" x14ac:dyDescent="0.15">
      <c r="B1207" s="6"/>
    </row>
    <row r="1208" spans="2:2" x14ac:dyDescent="0.15">
      <c r="B1208" s="6"/>
    </row>
    <row r="1209" spans="2:2" x14ac:dyDescent="0.15">
      <c r="B1209" s="6"/>
    </row>
    <row r="1210" spans="2:2" x14ac:dyDescent="0.15">
      <c r="B1210" s="6"/>
    </row>
    <row r="1211" spans="2:2" x14ac:dyDescent="0.15">
      <c r="B1211" s="6"/>
    </row>
    <row r="1212" spans="2:2" x14ac:dyDescent="0.15">
      <c r="B1212" s="6"/>
    </row>
    <row r="1213" spans="2:2" x14ac:dyDescent="0.15">
      <c r="B1213" s="6"/>
    </row>
    <row r="1214" spans="2:2" x14ac:dyDescent="0.15">
      <c r="B1214" s="6"/>
    </row>
    <row r="1215" spans="2:2" x14ac:dyDescent="0.15">
      <c r="B1215" s="6"/>
    </row>
    <row r="1216" spans="2:2" x14ac:dyDescent="0.15">
      <c r="B1216" s="6"/>
    </row>
    <row r="1217" spans="2:2" x14ac:dyDescent="0.15">
      <c r="B1217" s="6"/>
    </row>
    <row r="1218" spans="2:2" x14ac:dyDescent="0.15">
      <c r="B1218" s="6"/>
    </row>
    <row r="1219" spans="2:2" x14ac:dyDescent="0.15">
      <c r="B1219" s="6"/>
    </row>
    <row r="1220" spans="2:2" x14ac:dyDescent="0.15">
      <c r="B1220" s="6"/>
    </row>
    <row r="1221" spans="2:2" x14ac:dyDescent="0.15">
      <c r="B1221" s="6"/>
    </row>
    <row r="1222" spans="2:2" x14ac:dyDescent="0.15">
      <c r="B1222" s="6"/>
    </row>
    <row r="1223" spans="2:2" x14ac:dyDescent="0.15">
      <c r="B1223" s="6"/>
    </row>
    <row r="1224" spans="2:2" x14ac:dyDescent="0.15">
      <c r="B1224" s="6"/>
    </row>
    <row r="1225" spans="2:2" x14ac:dyDescent="0.15">
      <c r="B1225" s="6"/>
    </row>
    <row r="1226" spans="2:2" x14ac:dyDescent="0.15">
      <c r="B1226" s="6"/>
    </row>
    <row r="1227" spans="2:2" x14ac:dyDescent="0.15">
      <c r="B1227" s="6"/>
    </row>
    <row r="1228" spans="2:2" x14ac:dyDescent="0.15">
      <c r="B1228" s="6"/>
    </row>
    <row r="1229" spans="2:2" x14ac:dyDescent="0.15">
      <c r="B1229" s="6"/>
    </row>
    <row r="1230" spans="2:2" x14ac:dyDescent="0.15">
      <c r="B1230" s="6"/>
    </row>
    <row r="1231" spans="2:2" x14ac:dyDescent="0.15">
      <c r="B1231" s="6"/>
    </row>
    <row r="1232" spans="2:2" x14ac:dyDescent="0.15">
      <c r="B1232" s="6"/>
    </row>
    <row r="1233" spans="2:2" x14ac:dyDescent="0.15">
      <c r="B1233" s="6"/>
    </row>
    <row r="1234" spans="2:2" x14ac:dyDescent="0.15">
      <c r="B1234" s="6"/>
    </row>
    <row r="1235" spans="2:2" x14ac:dyDescent="0.15">
      <c r="B1235" s="6"/>
    </row>
    <row r="1236" spans="2:2" x14ac:dyDescent="0.15">
      <c r="B1236" s="6"/>
    </row>
    <row r="1237" spans="2:2" x14ac:dyDescent="0.15">
      <c r="B1237" s="6"/>
    </row>
    <row r="1238" spans="2:2" x14ac:dyDescent="0.15">
      <c r="B1238" s="6"/>
    </row>
    <row r="1239" spans="2:2" x14ac:dyDescent="0.15">
      <c r="B1239" s="6"/>
    </row>
    <row r="1240" spans="2:2" x14ac:dyDescent="0.15">
      <c r="B1240" s="6"/>
    </row>
    <row r="1241" spans="2:2" x14ac:dyDescent="0.15">
      <c r="B1241" s="6"/>
    </row>
    <row r="1242" spans="2:2" x14ac:dyDescent="0.15">
      <c r="B1242" s="6"/>
    </row>
    <row r="1243" spans="2:2" x14ac:dyDescent="0.15">
      <c r="B1243" s="6"/>
    </row>
    <row r="1244" spans="2:2" x14ac:dyDescent="0.15">
      <c r="B1244" s="6"/>
    </row>
    <row r="1245" spans="2:2" x14ac:dyDescent="0.15">
      <c r="B1245" s="6"/>
    </row>
    <row r="1246" spans="2:2" x14ac:dyDescent="0.15">
      <c r="B1246" s="6"/>
    </row>
    <row r="1247" spans="2:2" x14ac:dyDescent="0.15">
      <c r="B1247" s="6"/>
    </row>
    <row r="1248" spans="2:2" x14ac:dyDescent="0.15">
      <c r="B1248" s="6"/>
    </row>
    <row r="1249" spans="2:2" x14ac:dyDescent="0.15">
      <c r="B1249" s="6"/>
    </row>
    <row r="1250" spans="2:2" x14ac:dyDescent="0.15">
      <c r="B1250" s="6"/>
    </row>
    <row r="1251" spans="2:2" x14ac:dyDescent="0.15">
      <c r="B1251" s="6"/>
    </row>
    <row r="1252" spans="2:2" x14ac:dyDescent="0.15">
      <c r="B1252" s="6"/>
    </row>
    <row r="1253" spans="2:2" x14ac:dyDescent="0.15">
      <c r="B1253" s="6"/>
    </row>
    <row r="1254" spans="2:2" x14ac:dyDescent="0.15">
      <c r="B1254" s="6"/>
    </row>
    <row r="1255" spans="2:2" x14ac:dyDescent="0.15">
      <c r="B1255" s="6"/>
    </row>
    <row r="1256" spans="2:2" x14ac:dyDescent="0.15">
      <c r="B1256" s="6"/>
    </row>
    <row r="1257" spans="2:2" x14ac:dyDescent="0.15">
      <c r="B1257" s="6"/>
    </row>
    <row r="1258" spans="2:2" x14ac:dyDescent="0.15">
      <c r="B1258" s="6"/>
    </row>
    <row r="1259" spans="2:2" x14ac:dyDescent="0.15">
      <c r="B1259" s="6"/>
    </row>
    <row r="1260" spans="2:2" x14ac:dyDescent="0.15">
      <c r="B1260" s="6"/>
    </row>
    <row r="1261" spans="2:2" x14ac:dyDescent="0.15">
      <c r="B1261" s="6"/>
    </row>
    <row r="1262" spans="2:2" x14ac:dyDescent="0.15">
      <c r="B1262" s="6"/>
    </row>
    <row r="1263" spans="2:2" x14ac:dyDescent="0.15">
      <c r="B1263" s="6"/>
    </row>
    <row r="1264" spans="2:2" x14ac:dyDescent="0.15">
      <c r="B1264" s="6"/>
    </row>
    <row r="1265" spans="2:2" x14ac:dyDescent="0.15">
      <c r="B1265" s="6"/>
    </row>
    <row r="1266" spans="2:2" x14ac:dyDescent="0.15">
      <c r="B1266" s="6"/>
    </row>
    <row r="1267" spans="2:2" x14ac:dyDescent="0.15">
      <c r="B1267" s="6"/>
    </row>
    <row r="1268" spans="2:2" x14ac:dyDescent="0.15">
      <c r="B1268" s="6"/>
    </row>
    <row r="1269" spans="2:2" x14ac:dyDescent="0.15">
      <c r="B1269" s="6"/>
    </row>
    <row r="1270" spans="2:2" x14ac:dyDescent="0.15">
      <c r="B1270" s="6"/>
    </row>
    <row r="1271" spans="2:2" x14ac:dyDescent="0.15">
      <c r="B1271" s="6"/>
    </row>
    <row r="1272" spans="2:2" x14ac:dyDescent="0.15">
      <c r="B1272" s="6"/>
    </row>
    <row r="1273" spans="2:2" x14ac:dyDescent="0.15">
      <c r="B1273" s="6"/>
    </row>
    <row r="1274" spans="2:2" x14ac:dyDescent="0.15">
      <c r="B1274" s="6"/>
    </row>
    <row r="1275" spans="2:2" x14ac:dyDescent="0.15">
      <c r="B1275" s="6"/>
    </row>
    <row r="1276" spans="2:2" x14ac:dyDescent="0.15">
      <c r="B1276" s="6"/>
    </row>
    <row r="1277" spans="2:2" x14ac:dyDescent="0.15">
      <c r="B1277" s="6"/>
    </row>
    <row r="1278" spans="2:2" x14ac:dyDescent="0.15">
      <c r="B1278" s="6"/>
    </row>
    <row r="1279" spans="2:2" x14ac:dyDescent="0.15">
      <c r="B1279" s="6"/>
    </row>
    <row r="1280" spans="2:2" x14ac:dyDescent="0.15">
      <c r="B1280" s="6"/>
    </row>
    <row r="1281" spans="2:2" x14ac:dyDescent="0.15">
      <c r="B1281" s="6"/>
    </row>
    <row r="1282" spans="2:2" x14ac:dyDescent="0.15">
      <c r="B1282" s="6"/>
    </row>
    <row r="1283" spans="2:2" x14ac:dyDescent="0.15">
      <c r="B1283" s="6"/>
    </row>
    <row r="1284" spans="2:2" x14ac:dyDescent="0.15">
      <c r="B1284" s="6"/>
    </row>
    <row r="1285" spans="2:2" x14ac:dyDescent="0.15">
      <c r="B1285" s="6"/>
    </row>
    <row r="1286" spans="2:2" x14ac:dyDescent="0.15">
      <c r="B1286" s="6"/>
    </row>
    <row r="1287" spans="2:2" x14ac:dyDescent="0.15">
      <c r="B1287" s="6"/>
    </row>
    <row r="1288" spans="2:2" x14ac:dyDescent="0.15">
      <c r="B1288" s="6"/>
    </row>
    <row r="1289" spans="2:2" x14ac:dyDescent="0.15">
      <c r="B1289" s="6"/>
    </row>
    <row r="1290" spans="2:2" x14ac:dyDescent="0.15">
      <c r="B1290" s="6"/>
    </row>
    <row r="1291" spans="2:2" x14ac:dyDescent="0.15">
      <c r="B1291" s="6"/>
    </row>
    <row r="1292" spans="2:2" x14ac:dyDescent="0.15">
      <c r="B1292" s="6"/>
    </row>
    <row r="1293" spans="2:2" x14ac:dyDescent="0.15">
      <c r="B1293" s="6"/>
    </row>
    <row r="1294" spans="2:2" x14ac:dyDescent="0.15">
      <c r="B1294" s="6"/>
    </row>
    <row r="1295" spans="2:2" x14ac:dyDescent="0.15">
      <c r="B1295" s="6"/>
    </row>
    <row r="1296" spans="2:2" x14ac:dyDescent="0.15">
      <c r="B1296" s="6"/>
    </row>
    <row r="1297" spans="2:2" x14ac:dyDescent="0.15">
      <c r="B1297" s="6"/>
    </row>
    <row r="1298" spans="2:2" x14ac:dyDescent="0.15">
      <c r="B1298" s="6"/>
    </row>
    <row r="1299" spans="2:2" x14ac:dyDescent="0.15">
      <c r="B1299" s="6"/>
    </row>
    <row r="1300" spans="2:2" x14ac:dyDescent="0.15">
      <c r="B1300" s="6"/>
    </row>
    <row r="1301" spans="2:2" x14ac:dyDescent="0.15">
      <c r="B1301" s="6"/>
    </row>
    <row r="1302" spans="2:2" x14ac:dyDescent="0.15">
      <c r="B1302" s="6"/>
    </row>
    <row r="1303" spans="2:2" x14ac:dyDescent="0.15">
      <c r="B1303" s="6"/>
    </row>
    <row r="1304" spans="2:2" x14ac:dyDescent="0.15">
      <c r="B1304" s="6"/>
    </row>
    <row r="1305" spans="2:2" x14ac:dyDescent="0.15">
      <c r="B1305" s="6"/>
    </row>
    <row r="1306" spans="2:2" x14ac:dyDescent="0.15">
      <c r="B1306" s="6"/>
    </row>
    <row r="1307" spans="2:2" x14ac:dyDescent="0.15">
      <c r="B1307" s="6"/>
    </row>
    <row r="1308" spans="2:2" x14ac:dyDescent="0.15">
      <c r="B1308" s="6"/>
    </row>
    <row r="1309" spans="2:2" x14ac:dyDescent="0.15">
      <c r="B1309" s="6"/>
    </row>
    <row r="1310" spans="2:2" x14ac:dyDescent="0.15">
      <c r="B1310" s="6"/>
    </row>
    <row r="1311" spans="2:2" x14ac:dyDescent="0.15">
      <c r="B1311" s="6"/>
    </row>
    <row r="1312" spans="2:2" x14ac:dyDescent="0.15">
      <c r="B1312" s="6"/>
    </row>
    <row r="1313" spans="2:2" x14ac:dyDescent="0.15">
      <c r="B1313" s="6"/>
    </row>
    <row r="1314" spans="2:2" x14ac:dyDescent="0.15">
      <c r="B1314" s="6"/>
    </row>
    <row r="1315" spans="2:2" x14ac:dyDescent="0.15">
      <c r="B1315" s="6"/>
    </row>
    <row r="1316" spans="2:2" x14ac:dyDescent="0.15">
      <c r="B1316" s="6"/>
    </row>
    <row r="1317" spans="2:2" x14ac:dyDescent="0.15">
      <c r="B1317" s="6"/>
    </row>
    <row r="1318" spans="2:2" x14ac:dyDescent="0.15">
      <c r="B1318" s="6"/>
    </row>
    <row r="1319" spans="2:2" x14ac:dyDescent="0.15">
      <c r="B1319" s="6"/>
    </row>
    <row r="1320" spans="2:2" x14ac:dyDescent="0.15">
      <c r="B1320" s="6"/>
    </row>
    <row r="1321" spans="2:2" x14ac:dyDescent="0.15">
      <c r="B1321" s="6"/>
    </row>
    <row r="1322" spans="2:2" x14ac:dyDescent="0.15">
      <c r="B1322" s="6"/>
    </row>
    <row r="1323" spans="2:2" x14ac:dyDescent="0.15">
      <c r="B1323" s="6"/>
    </row>
    <row r="1324" spans="2:2" x14ac:dyDescent="0.15">
      <c r="B1324" s="6"/>
    </row>
    <row r="1325" spans="2:2" x14ac:dyDescent="0.15">
      <c r="B1325" s="6"/>
    </row>
    <row r="1326" spans="2:2" x14ac:dyDescent="0.15">
      <c r="B1326" s="6"/>
    </row>
    <row r="1327" spans="2:2" x14ac:dyDescent="0.15">
      <c r="B1327" s="6"/>
    </row>
    <row r="1328" spans="2:2" x14ac:dyDescent="0.15">
      <c r="B1328" s="6"/>
    </row>
    <row r="1329" spans="2:2" x14ac:dyDescent="0.15">
      <c r="B1329" s="6"/>
    </row>
    <row r="1330" spans="2:2" x14ac:dyDescent="0.15">
      <c r="B1330" s="6"/>
    </row>
    <row r="1331" spans="2:2" x14ac:dyDescent="0.15">
      <c r="B1331" s="6"/>
    </row>
    <row r="1332" spans="2:2" x14ac:dyDescent="0.15">
      <c r="B1332" s="6"/>
    </row>
    <row r="1333" spans="2:2" x14ac:dyDescent="0.15">
      <c r="B1333" s="6"/>
    </row>
    <row r="1334" spans="2:2" x14ac:dyDescent="0.15">
      <c r="B1334" s="6"/>
    </row>
    <row r="1335" spans="2:2" x14ac:dyDescent="0.15">
      <c r="B1335" s="6"/>
    </row>
    <row r="1336" spans="2:2" x14ac:dyDescent="0.15">
      <c r="B1336" s="6"/>
    </row>
    <row r="1337" spans="2:2" x14ac:dyDescent="0.15">
      <c r="B1337" s="6"/>
    </row>
    <row r="1338" spans="2:2" x14ac:dyDescent="0.15">
      <c r="B1338" s="6"/>
    </row>
    <row r="1339" spans="2:2" x14ac:dyDescent="0.15">
      <c r="B1339" s="6"/>
    </row>
    <row r="1340" spans="2:2" x14ac:dyDescent="0.15">
      <c r="B1340" s="6"/>
    </row>
    <row r="1341" spans="2:2" x14ac:dyDescent="0.15">
      <c r="B1341" s="6"/>
    </row>
    <row r="1342" spans="2:2" x14ac:dyDescent="0.15">
      <c r="B1342" s="6"/>
    </row>
    <row r="1343" spans="2:2" x14ac:dyDescent="0.15">
      <c r="B1343" s="6"/>
    </row>
    <row r="1344" spans="2:2" x14ac:dyDescent="0.15">
      <c r="B1344" s="6"/>
    </row>
    <row r="1345" spans="2:2" x14ac:dyDescent="0.15">
      <c r="B1345" s="6"/>
    </row>
    <row r="1346" spans="2:2" x14ac:dyDescent="0.15">
      <c r="B1346" s="6"/>
    </row>
    <row r="1347" spans="2:2" x14ac:dyDescent="0.15">
      <c r="B1347" s="6"/>
    </row>
    <row r="1348" spans="2:2" x14ac:dyDescent="0.15">
      <c r="B1348" s="6"/>
    </row>
    <row r="1349" spans="2:2" x14ac:dyDescent="0.15">
      <c r="B1349" s="6"/>
    </row>
    <row r="1350" spans="2:2" x14ac:dyDescent="0.15">
      <c r="B1350" s="6"/>
    </row>
    <row r="1351" spans="2:2" x14ac:dyDescent="0.15">
      <c r="B1351" s="6"/>
    </row>
    <row r="1352" spans="2:2" x14ac:dyDescent="0.15">
      <c r="B1352" s="6"/>
    </row>
    <row r="1353" spans="2:2" x14ac:dyDescent="0.15">
      <c r="B1353" s="6"/>
    </row>
    <row r="1354" spans="2:2" x14ac:dyDescent="0.15">
      <c r="B1354" s="6"/>
    </row>
    <row r="1355" spans="2:2" x14ac:dyDescent="0.15">
      <c r="B1355" s="6"/>
    </row>
    <row r="1356" spans="2:2" x14ac:dyDescent="0.15">
      <c r="B1356" s="6"/>
    </row>
    <row r="1357" spans="2:2" x14ac:dyDescent="0.15">
      <c r="B1357" s="6"/>
    </row>
    <row r="1358" spans="2:2" x14ac:dyDescent="0.15">
      <c r="B1358" s="6"/>
    </row>
    <row r="1359" spans="2:2" x14ac:dyDescent="0.15">
      <c r="B1359" s="6"/>
    </row>
    <row r="1360" spans="2:2" x14ac:dyDescent="0.15">
      <c r="B1360" s="6"/>
    </row>
    <row r="1361" spans="2:2" x14ac:dyDescent="0.15">
      <c r="B1361" s="6"/>
    </row>
    <row r="1362" spans="2:2" x14ac:dyDescent="0.15">
      <c r="B1362" s="6"/>
    </row>
    <row r="1363" spans="2:2" x14ac:dyDescent="0.15">
      <c r="B1363" s="6"/>
    </row>
    <row r="1364" spans="2:2" x14ac:dyDescent="0.15">
      <c r="B1364" s="6"/>
    </row>
    <row r="1365" spans="2:2" x14ac:dyDescent="0.15">
      <c r="B1365" s="6"/>
    </row>
    <row r="1366" spans="2:2" x14ac:dyDescent="0.15">
      <c r="B1366" s="6"/>
    </row>
    <row r="1367" spans="2:2" x14ac:dyDescent="0.15">
      <c r="B1367" s="6"/>
    </row>
    <row r="1368" spans="2:2" x14ac:dyDescent="0.15">
      <c r="B1368" s="6"/>
    </row>
    <row r="1369" spans="2:2" x14ac:dyDescent="0.15">
      <c r="B1369" s="6"/>
    </row>
    <row r="1370" spans="2:2" x14ac:dyDescent="0.15">
      <c r="B1370" s="6"/>
    </row>
    <row r="1371" spans="2:2" x14ac:dyDescent="0.15">
      <c r="B1371" s="6"/>
    </row>
    <row r="1372" spans="2:2" x14ac:dyDescent="0.15">
      <c r="B1372" s="6"/>
    </row>
    <row r="1373" spans="2:2" x14ac:dyDescent="0.15">
      <c r="B1373" s="6"/>
    </row>
    <row r="1374" spans="2:2" x14ac:dyDescent="0.15">
      <c r="B1374" s="6"/>
    </row>
    <row r="1375" spans="2:2" x14ac:dyDescent="0.15">
      <c r="B1375" s="6"/>
    </row>
    <row r="1376" spans="2:2" x14ac:dyDescent="0.15">
      <c r="B1376" s="6"/>
    </row>
    <row r="1377" spans="2:2" x14ac:dyDescent="0.15">
      <c r="B1377" s="6"/>
    </row>
    <row r="1378" spans="2:2" x14ac:dyDescent="0.15">
      <c r="B1378" s="6"/>
    </row>
    <row r="1379" spans="2:2" x14ac:dyDescent="0.15">
      <c r="B1379" s="6"/>
    </row>
    <row r="1380" spans="2:2" x14ac:dyDescent="0.15">
      <c r="B1380" s="6"/>
    </row>
    <row r="1381" spans="2:2" x14ac:dyDescent="0.15">
      <c r="B1381" s="6"/>
    </row>
    <row r="1382" spans="2:2" x14ac:dyDescent="0.15">
      <c r="B1382" s="6"/>
    </row>
    <row r="1383" spans="2:2" x14ac:dyDescent="0.15">
      <c r="B1383" s="6"/>
    </row>
    <row r="1384" spans="2:2" x14ac:dyDescent="0.15">
      <c r="B1384" s="6"/>
    </row>
    <row r="1385" spans="2:2" x14ac:dyDescent="0.15">
      <c r="B1385" s="6"/>
    </row>
    <row r="1386" spans="2:2" x14ac:dyDescent="0.15">
      <c r="B1386" s="6"/>
    </row>
    <row r="1387" spans="2:2" x14ac:dyDescent="0.15">
      <c r="B1387" s="6"/>
    </row>
    <row r="1388" spans="2:2" x14ac:dyDescent="0.15">
      <c r="B1388" s="6"/>
    </row>
    <row r="1389" spans="2:2" x14ac:dyDescent="0.15">
      <c r="B1389" s="6"/>
    </row>
    <row r="1390" spans="2:2" x14ac:dyDescent="0.15">
      <c r="B1390" s="6"/>
    </row>
    <row r="1391" spans="2:2" x14ac:dyDescent="0.15">
      <c r="B1391" s="6"/>
    </row>
    <row r="1392" spans="2:2" x14ac:dyDescent="0.15">
      <c r="B1392" s="6"/>
    </row>
    <row r="1393" spans="2:2" x14ac:dyDescent="0.15">
      <c r="B1393" s="6"/>
    </row>
    <row r="1394" spans="2:2" x14ac:dyDescent="0.15">
      <c r="B1394" s="6"/>
    </row>
    <row r="1395" spans="2:2" x14ac:dyDescent="0.15">
      <c r="B1395" s="6"/>
    </row>
    <row r="1396" spans="2:2" x14ac:dyDescent="0.15">
      <c r="B1396" s="6"/>
    </row>
    <row r="1397" spans="2:2" x14ac:dyDescent="0.15">
      <c r="B1397" s="6"/>
    </row>
    <row r="1398" spans="2:2" x14ac:dyDescent="0.15">
      <c r="B1398" s="6"/>
    </row>
    <row r="1399" spans="2:2" x14ac:dyDescent="0.15">
      <c r="B1399" s="6"/>
    </row>
    <row r="1400" spans="2:2" x14ac:dyDescent="0.15">
      <c r="B1400" s="6"/>
    </row>
    <row r="1401" spans="2:2" x14ac:dyDescent="0.15">
      <c r="B1401" s="6"/>
    </row>
    <row r="1402" spans="2:2" x14ac:dyDescent="0.15">
      <c r="B1402" s="6"/>
    </row>
    <row r="1403" spans="2:2" x14ac:dyDescent="0.15">
      <c r="B1403" s="6"/>
    </row>
    <row r="1404" spans="2:2" x14ac:dyDescent="0.15">
      <c r="B1404" s="6"/>
    </row>
    <row r="1405" spans="2:2" x14ac:dyDescent="0.15">
      <c r="B1405" s="6"/>
    </row>
    <row r="1406" spans="2:2" x14ac:dyDescent="0.15">
      <c r="B1406" s="6"/>
    </row>
    <row r="1407" spans="2:2" x14ac:dyDescent="0.15">
      <c r="B1407" s="6"/>
    </row>
    <row r="1408" spans="2:2" x14ac:dyDescent="0.15">
      <c r="B1408" s="6"/>
    </row>
    <row r="1409" spans="2:2" x14ac:dyDescent="0.15">
      <c r="B1409" s="6"/>
    </row>
    <row r="1410" spans="2:2" x14ac:dyDescent="0.15">
      <c r="B1410" s="6"/>
    </row>
    <row r="1411" spans="2:2" x14ac:dyDescent="0.15">
      <c r="B1411" s="6"/>
    </row>
    <row r="1412" spans="2:2" x14ac:dyDescent="0.15">
      <c r="B1412" s="6"/>
    </row>
    <row r="1413" spans="2:2" x14ac:dyDescent="0.15">
      <c r="B1413" s="6"/>
    </row>
    <row r="1414" spans="2:2" x14ac:dyDescent="0.15">
      <c r="B1414" s="6"/>
    </row>
    <row r="1415" spans="2:2" x14ac:dyDescent="0.15">
      <c r="B1415" s="6"/>
    </row>
    <row r="1416" spans="2:2" x14ac:dyDescent="0.15">
      <c r="B1416" s="6"/>
    </row>
    <row r="1417" spans="2:2" x14ac:dyDescent="0.15">
      <c r="B1417" s="6"/>
    </row>
    <row r="1418" spans="2:2" x14ac:dyDescent="0.15">
      <c r="B1418" s="6"/>
    </row>
    <row r="1419" spans="2:2" x14ac:dyDescent="0.15">
      <c r="B1419" s="6"/>
    </row>
    <row r="1420" spans="2:2" x14ac:dyDescent="0.15">
      <c r="B1420" s="6"/>
    </row>
    <row r="1421" spans="2:2" x14ac:dyDescent="0.15">
      <c r="B1421" s="6"/>
    </row>
    <row r="1422" spans="2:2" x14ac:dyDescent="0.15">
      <c r="B1422" s="6"/>
    </row>
    <row r="1423" spans="2:2" x14ac:dyDescent="0.15">
      <c r="B1423" s="6"/>
    </row>
    <row r="1424" spans="2:2" x14ac:dyDescent="0.15">
      <c r="B1424" s="6"/>
    </row>
    <row r="1425" spans="2:2" x14ac:dyDescent="0.15">
      <c r="B1425" s="6"/>
    </row>
    <row r="1426" spans="2:2" x14ac:dyDescent="0.15">
      <c r="B1426" s="6"/>
    </row>
    <row r="1427" spans="2:2" x14ac:dyDescent="0.15">
      <c r="B1427" s="6"/>
    </row>
    <row r="1428" spans="2:2" x14ac:dyDescent="0.15">
      <c r="B1428" s="6"/>
    </row>
    <row r="1429" spans="2:2" x14ac:dyDescent="0.15">
      <c r="B1429" s="6"/>
    </row>
    <row r="1430" spans="2:2" x14ac:dyDescent="0.15">
      <c r="B1430" s="6"/>
    </row>
    <row r="1431" spans="2:2" x14ac:dyDescent="0.15">
      <c r="B1431" s="6"/>
    </row>
    <row r="1432" spans="2:2" x14ac:dyDescent="0.15">
      <c r="B1432" s="6"/>
    </row>
    <row r="1433" spans="2:2" x14ac:dyDescent="0.15">
      <c r="B1433" s="6"/>
    </row>
    <row r="1434" spans="2:2" x14ac:dyDescent="0.15">
      <c r="B1434" s="6"/>
    </row>
    <row r="1435" spans="2:2" x14ac:dyDescent="0.15">
      <c r="B1435" s="6"/>
    </row>
    <row r="1436" spans="2:2" x14ac:dyDescent="0.15">
      <c r="B1436" s="6"/>
    </row>
    <row r="1437" spans="2:2" x14ac:dyDescent="0.15">
      <c r="B1437" s="6"/>
    </row>
    <row r="1438" spans="2:2" x14ac:dyDescent="0.15">
      <c r="B1438" s="6"/>
    </row>
    <row r="1439" spans="2:2" x14ac:dyDescent="0.15">
      <c r="B1439" s="6"/>
    </row>
    <row r="1440" spans="2:2" x14ac:dyDescent="0.15">
      <c r="B1440" s="6"/>
    </row>
    <row r="1441" spans="2:2" x14ac:dyDescent="0.15">
      <c r="B1441" s="6"/>
    </row>
    <row r="1442" spans="2:2" x14ac:dyDescent="0.15">
      <c r="B1442" s="6"/>
    </row>
    <row r="1443" spans="2:2" x14ac:dyDescent="0.15">
      <c r="B1443" s="6"/>
    </row>
    <row r="1444" spans="2:2" x14ac:dyDescent="0.15">
      <c r="B1444" s="6"/>
    </row>
    <row r="1445" spans="2:2" x14ac:dyDescent="0.15">
      <c r="B1445" s="6"/>
    </row>
    <row r="1446" spans="2:2" x14ac:dyDescent="0.15">
      <c r="B1446" s="6"/>
    </row>
    <row r="1447" spans="2:2" x14ac:dyDescent="0.15">
      <c r="B1447" s="6"/>
    </row>
    <row r="1448" spans="2:2" x14ac:dyDescent="0.15">
      <c r="B1448" s="6"/>
    </row>
    <row r="1449" spans="2:2" x14ac:dyDescent="0.15">
      <c r="B1449" s="6"/>
    </row>
    <row r="1450" spans="2:2" x14ac:dyDescent="0.15">
      <c r="B1450" s="6"/>
    </row>
    <row r="1451" spans="2:2" x14ac:dyDescent="0.15">
      <c r="B1451" s="6"/>
    </row>
    <row r="1452" spans="2:2" x14ac:dyDescent="0.15">
      <c r="B1452" s="6"/>
    </row>
    <row r="1453" spans="2:2" x14ac:dyDescent="0.15">
      <c r="B1453" s="6"/>
    </row>
    <row r="1454" spans="2:2" x14ac:dyDescent="0.15">
      <c r="B1454" s="6"/>
    </row>
    <row r="1455" spans="2:2" x14ac:dyDescent="0.15">
      <c r="B1455" s="6"/>
    </row>
    <row r="1456" spans="2:2" x14ac:dyDescent="0.15">
      <c r="B1456" s="6"/>
    </row>
    <row r="1457" spans="2:2" x14ac:dyDescent="0.15">
      <c r="B1457" s="6"/>
    </row>
    <row r="1458" spans="2:2" x14ac:dyDescent="0.15">
      <c r="B1458" s="6"/>
    </row>
    <row r="1459" spans="2:2" x14ac:dyDescent="0.15">
      <c r="B1459" s="6"/>
    </row>
    <row r="1460" spans="2:2" x14ac:dyDescent="0.15">
      <c r="B1460" s="6"/>
    </row>
    <row r="1461" spans="2:2" x14ac:dyDescent="0.15">
      <c r="B1461" s="6"/>
    </row>
    <row r="1462" spans="2:2" x14ac:dyDescent="0.15">
      <c r="B1462" s="6"/>
    </row>
    <row r="1463" spans="2:2" x14ac:dyDescent="0.15">
      <c r="B1463" s="6"/>
    </row>
    <row r="1464" spans="2:2" x14ac:dyDescent="0.15">
      <c r="B1464" s="6"/>
    </row>
    <row r="1465" spans="2:2" x14ac:dyDescent="0.15">
      <c r="B1465" s="6"/>
    </row>
    <row r="1466" spans="2:2" x14ac:dyDescent="0.15">
      <c r="B1466" s="6"/>
    </row>
    <row r="1467" spans="2:2" x14ac:dyDescent="0.15">
      <c r="B1467" s="6"/>
    </row>
    <row r="1468" spans="2:2" x14ac:dyDescent="0.15">
      <c r="B1468" s="6"/>
    </row>
    <row r="1469" spans="2:2" x14ac:dyDescent="0.15">
      <c r="B1469" s="6"/>
    </row>
    <row r="1470" spans="2:2" x14ac:dyDescent="0.15">
      <c r="B1470" s="6"/>
    </row>
    <row r="1471" spans="2:2" x14ac:dyDescent="0.15">
      <c r="B1471" s="6"/>
    </row>
    <row r="1472" spans="2:2" x14ac:dyDescent="0.15">
      <c r="B1472" s="6"/>
    </row>
    <row r="1473" spans="2:2" x14ac:dyDescent="0.15">
      <c r="B1473" s="6"/>
    </row>
    <row r="1474" spans="2:2" x14ac:dyDescent="0.15">
      <c r="B1474" s="6"/>
    </row>
    <row r="1475" spans="2:2" x14ac:dyDescent="0.15">
      <c r="B1475" s="6"/>
    </row>
    <row r="1476" spans="2:2" x14ac:dyDescent="0.15">
      <c r="B1476" s="6"/>
    </row>
    <row r="1477" spans="2:2" x14ac:dyDescent="0.15">
      <c r="B1477" s="6"/>
    </row>
    <row r="1478" spans="2:2" x14ac:dyDescent="0.15">
      <c r="B1478" s="6"/>
    </row>
    <row r="1479" spans="2:2" x14ac:dyDescent="0.15">
      <c r="B1479" s="6"/>
    </row>
    <row r="1480" spans="2:2" x14ac:dyDescent="0.15">
      <c r="B1480" s="6"/>
    </row>
    <row r="1481" spans="2:2" x14ac:dyDescent="0.15">
      <c r="B1481" s="6"/>
    </row>
    <row r="1482" spans="2:2" x14ac:dyDescent="0.15">
      <c r="B1482" s="6"/>
    </row>
    <row r="1483" spans="2:2" x14ac:dyDescent="0.15">
      <c r="B1483" s="6"/>
    </row>
    <row r="1484" spans="2:2" x14ac:dyDescent="0.15">
      <c r="B1484" s="6"/>
    </row>
    <row r="1485" spans="2:2" x14ac:dyDescent="0.15">
      <c r="B1485" s="6"/>
    </row>
    <row r="1486" spans="2:2" x14ac:dyDescent="0.15">
      <c r="B1486" s="6"/>
    </row>
    <row r="1487" spans="2:2" x14ac:dyDescent="0.15">
      <c r="B1487" s="6"/>
    </row>
    <row r="1488" spans="2:2" x14ac:dyDescent="0.15">
      <c r="B1488" s="6"/>
    </row>
    <row r="1489" spans="2:2" x14ac:dyDescent="0.15">
      <c r="B1489" s="6"/>
    </row>
    <row r="1490" spans="2:2" x14ac:dyDescent="0.15">
      <c r="B1490" s="6"/>
    </row>
    <row r="1491" spans="2:2" x14ac:dyDescent="0.15">
      <c r="B1491" s="6"/>
    </row>
    <row r="1492" spans="2:2" x14ac:dyDescent="0.15">
      <c r="B1492" s="6"/>
    </row>
    <row r="1493" spans="2:2" x14ac:dyDescent="0.15">
      <c r="B1493" s="6"/>
    </row>
    <row r="1494" spans="2:2" x14ac:dyDescent="0.15">
      <c r="B1494" s="6"/>
    </row>
    <row r="1495" spans="2:2" x14ac:dyDescent="0.15">
      <c r="B1495" s="6"/>
    </row>
    <row r="1496" spans="2:2" x14ac:dyDescent="0.15">
      <c r="B1496" s="6"/>
    </row>
    <row r="1497" spans="2:2" x14ac:dyDescent="0.15">
      <c r="B1497" s="6"/>
    </row>
    <row r="1498" spans="2:2" x14ac:dyDescent="0.15">
      <c r="B1498" s="6"/>
    </row>
    <row r="1499" spans="2:2" x14ac:dyDescent="0.15">
      <c r="B1499" s="6"/>
    </row>
    <row r="1500" spans="2:2" x14ac:dyDescent="0.15">
      <c r="B1500" s="6"/>
    </row>
    <row r="1501" spans="2:2" x14ac:dyDescent="0.15">
      <c r="B1501" s="6"/>
    </row>
    <row r="1502" spans="2:2" x14ac:dyDescent="0.15">
      <c r="B1502" s="6"/>
    </row>
    <row r="1503" spans="2:2" x14ac:dyDescent="0.15">
      <c r="B1503" s="6"/>
    </row>
    <row r="1504" spans="2:2" x14ac:dyDescent="0.15">
      <c r="B1504" s="6"/>
    </row>
    <row r="1505" spans="2:2" x14ac:dyDescent="0.15">
      <c r="B1505" s="6"/>
    </row>
    <row r="1506" spans="2:2" x14ac:dyDescent="0.15">
      <c r="B1506" s="6"/>
    </row>
    <row r="1507" spans="2:2" x14ac:dyDescent="0.15">
      <c r="B1507" s="6"/>
    </row>
    <row r="1508" spans="2:2" x14ac:dyDescent="0.15">
      <c r="B1508" s="6"/>
    </row>
    <row r="1509" spans="2:2" x14ac:dyDescent="0.15">
      <c r="B1509" s="6"/>
    </row>
    <row r="1510" spans="2:2" x14ac:dyDescent="0.15">
      <c r="B1510" s="6"/>
    </row>
    <row r="1511" spans="2:2" x14ac:dyDescent="0.15">
      <c r="B1511" s="6"/>
    </row>
    <row r="1512" spans="2:2" x14ac:dyDescent="0.15">
      <c r="B1512" s="6"/>
    </row>
    <row r="1513" spans="2:2" x14ac:dyDescent="0.15">
      <c r="B1513" s="6"/>
    </row>
    <row r="1514" spans="2:2" x14ac:dyDescent="0.15">
      <c r="B1514" s="6"/>
    </row>
    <row r="1515" spans="2:2" x14ac:dyDescent="0.15">
      <c r="B1515" s="6"/>
    </row>
    <row r="1516" spans="2:2" x14ac:dyDescent="0.15">
      <c r="B1516" s="6"/>
    </row>
    <row r="1517" spans="2:2" x14ac:dyDescent="0.15">
      <c r="B1517" s="6"/>
    </row>
    <row r="1518" spans="2:2" x14ac:dyDescent="0.15">
      <c r="B1518" s="6"/>
    </row>
    <row r="1519" spans="2:2" x14ac:dyDescent="0.15">
      <c r="B1519" s="6"/>
    </row>
    <row r="1520" spans="2:2" x14ac:dyDescent="0.15">
      <c r="B1520" s="6"/>
    </row>
    <row r="1521" spans="2:2" x14ac:dyDescent="0.15">
      <c r="B1521" s="6"/>
    </row>
    <row r="1522" spans="2:2" x14ac:dyDescent="0.15">
      <c r="B1522" s="6"/>
    </row>
    <row r="1523" spans="2:2" x14ac:dyDescent="0.15">
      <c r="B1523" s="6"/>
    </row>
    <row r="1524" spans="2:2" x14ac:dyDescent="0.15">
      <c r="B1524" s="6"/>
    </row>
    <row r="1525" spans="2:2" x14ac:dyDescent="0.15">
      <c r="B1525" s="6"/>
    </row>
    <row r="1526" spans="2:2" x14ac:dyDescent="0.15">
      <c r="B1526" s="6"/>
    </row>
    <row r="1527" spans="2:2" x14ac:dyDescent="0.15">
      <c r="B1527" s="6"/>
    </row>
    <row r="1528" spans="2:2" x14ac:dyDescent="0.15">
      <c r="B1528" s="6"/>
    </row>
    <row r="1529" spans="2:2" x14ac:dyDescent="0.15">
      <c r="B1529" s="6"/>
    </row>
    <row r="1530" spans="2:2" x14ac:dyDescent="0.15">
      <c r="B1530" s="6"/>
    </row>
    <row r="1531" spans="2:2" x14ac:dyDescent="0.15">
      <c r="B1531" s="6"/>
    </row>
    <row r="1532" spans="2:2" x14ac:dyDescent="0.15">
      <c r="B1532" s="6"/>
    </row>
    <row r="1533" spans="2:2" x14ac:dyDescent="0.15">
      <c r="B1533" s="6"/>
    </row>
    <row r="1534" spans="2:2" x14ac:dyDescent="0.15">
      <c r="B1534" s="6"/>
    </row>
    <row r="1535" spans="2:2" x14ac:dyDescent="0.15">
      <c r="B1535" s="6"/>
    </row>
    <row r="1536" spans="2:2" x14ac:dyDescent="0.15">
      <c r="B1536" s="6"/>
    </row>
    <row r="1537" spans="2:2" x14ac:dyDescent="0.15">
      <c r="B1537" s="6"/>
    </row>
    <row r="1538" spans="2:2" x14ac:dyDescent="0.15">
      <c r="B1538" s="6"/>
    </row>
    <row r="1539" spans="2:2" x14ac:dyDescent="0.15">
      <c r="B1539" s="6"/>
    </row>
    <row r="1540" spans="2:2" x14ac:dyDescent="0.15">
      <c r="B1540" s="6"/>
    </row>
    <row r="1541" spans="2:2" x14ac:dyDescent="0.15">
      <c r="B1541" s="6"/>
    </row>
    <row r="1542" spans="2:2" x14ac:dyDescent="0.15">
      <c r="B1542" s="6"/>
    </row>
    <row r="1543" spans="2:2" x14ac:dyDescent="0.15">
      <c r="B1543" s="6"/>
    </row>
    <row r="1544" spans="2:2" x14ac:dyDescent="0.15">
      <c r="B1544" s="6"/>
    </row>
    <row r="1545" spans="2:2" x14ac:dyDescent="0.15">
      <c r="B1545" s="6"/>
    </row>
    <row r="1546" spans="2:2" x14ac:dyDescent="0.15">
      <c r="B1546" s="6"/>
    </row>
    <row r="1547" spans="2:2" x14ac:dyDescent="0.15">
      <c r="B1547" s="6"/>
    </row>
    <row r="1548" spans="2:2" x14ac:dyDescent="0.15">
      <c r="B1548" s="6"/>
    </row>
    <row r="1549" spans="2:2" x14ac:dyDescent="0.15">
      <c r="B1549" s="6"/>
    </row>
    <row r="1550" spans="2:2" x14ac:dyDescent="0.15">
      <c r="B1550" s="6"/>
    </row>
    <row r="1551" spans="2:2" x14ac:dyDescent="0.15">
      <c r="B1551" s="6"/>
    </row>
    <row r="1552" spans="2:2" x14ac:dyDescent="0.15">
      <c r="B1552" s="6"/>
    </row>
    <row r="1553" spans="2:2" x14ac:dyDescent="0.15">
      <c r="B1553" s="6"/>
    </row>
    <row r="1554" spans="2:2" x14ac:dyDescent="0.15">
      <c r="B1554" s="6"/>
    </row>
    <row r="1555" spans="2:2" x14ac:dyDescent="0.15">
      <c r="B1555" s="6"/>
    </row>
    <row r="1556" spans="2:2" x14ac:dyDescent="0.15">
      <c r="B1556" s="6"/>
    </row>
    <row r="1557" spans="2:2" x14ac:dyDescent="0.15">
      <c r="B1557" s="6"/>
    </row>
    <row r="1558" spans="2:2" x14ac:dyDescent="0.15">
      <c r="B1558" s="6"/>
    </row>
    <row r="1559" spans="2:2" x14ac:dyDescent="0.15">
      <c r="B1559" s="6"/>
    </row>
    <row r="1560" spans="2:2" x14ac:dyDescent="0.15">
      <c r="B1560" s="6"/>
    </row>
    <row r="1561" spans="2:2" x14ac:dyDescent="0.15">
      <c r="B1561" s="6"/>
    </row>
    <row r="1562" spans="2:2" x14ac:dyDescent="0.15">
      <c r="B1562" s="6"/>
    </row>
    <row r="1563" spans="2:2" x14ac:dyDescent="0.15">
      <c r="B1563" s="6"/>
    </row>
    <row r="1564" spans="2:2" x14ac:dyDescent="0.15">
      <c r="B1564" s="6"/>
    </row>
    <row r="1565" spans="2:2" x14ac:dyDescent="0.15">
      <c r="B1565" s="6"/>
    </row>
    <row r="1566" spans="2:2" x14ac:dyDescent="0.15">
      <c r="B1566" s="6"/>
    </row>
    <row r="1567" spans="2:2" x14ac:dyDescent="0.15">
      <c r="B1567" s="6"/>
    </row>
    <row r="1568" spans="2:2" x14ac:dyDescent="0.15">
      <c r="B1568" s="6"/>
    </row>
    <row r="1569" spans="2:2" x14ac:dyDescent="0.15">
      <c r="B1569" s="6"/>
    </row>
    <row r="1570" spans="2:2" x14ac:dyDescent="0.15">
      <c r="B1570" s="6"/>
    </row>
    <row r="1571" spans="2:2" x14ac:dyDescent="0.15">
      <c r="B1571" s="6"/>
    </row>
    <row r="1572" spans="2:2" x14ac:dyDescent="0.15">
      <c r="B1572" s="6"/>
    </row>
    <row r="1573" spans="2:2" x14ac:dyDescent="0.15">
      <c r="B1573" s="6"/>
    </row>
    <row r="1574" spans="2:2" x14ac:dyDescent="0.15">
      <c r="B1574" s="6"/>
    </row>
    <row r="1575" spans="2:2" x14ac:dyDescent="0.15">
      <c r="B1575" s="6"/>
    </row>
    <row r="1576" spans="2:2" x14ac:dyDescent="0.15">
      <c r="B1576" s="6"/>
    </row>
    <row r="1577" spans="2:2" x14ac:dyDescent="0.15">
      <c r="B1577" s="6"/>
    </row>
    <row r="1578" spans="2:2" x14ac:dyDescent="0.15">
      <c r="B1578" s="6"/>
    </row>
    <row r="1579" spans="2:2" x14ac:dyDescent="0.15">
      <c r="B1579" s="6"/>
    </row>
    <row r="1580" spans="2:2" x14ac:dyDescent="0.15">
      <c r="B1580" s="6"/>
    </row>
    <row r="1581" spans="2:2" x14ac:dyDescent="0.15">
      <c r="B1581" s="6"/>
    </row>
    <row r="1582" spans="2:2" x14ac:dyDescent="0.15">
      <c r="B1582" s="6"/>
    </row>
    <row r="1583" spans="2:2" x14ac:dyDescent="0.15">
      <c r="B1583" s="6"/>
    </row>
    <row r="1584" spans="2:2" x14ac:dyDescent="0.15">
      <c r="B1584" s="6"/>
    </row>
    <row r="1585" spans="2:2" x14ac:dyDescent="0.15">
      <c r="B1585" s="6"/>
    </row>
    <row r="1586" spans="2:2" x14ac:dyDescent="0.15">
      <c r="B1586" s="6"/>
    </row>
    <row r="1587" spans="2:2" x14ac:dyDescent="0.15">
      <c r="B1587" s="6"/>
    </row>
    <row r="1588" spans="2:2" x14ac:dyDescent="0.15">
      <c r="B1588" s="6"/>
    </row>
    <row r="1589" spans="2:2" x14ac:dyDescent="0.15">
      <c r="B1589" s="6"/>
    </row>
    <row r="1590" spans="2:2" x14ac:dyDescent="0.15">
      <c r="B1590" s="6"/>
    </row>
    <row r="1591" spans="2:2" x14ac:dyDescent="0.15">
      <c r="B1591" s="6"/>
    </row>
    <row r="1592" spans="2:2" x14ac:dyDescent="0.15">
      <c r="B1592" s="6"/>
    </row>
    <row r="1593" spans="2:2" x14ac:dyDescent="0.15">
      <c r="B1593" s="6"/>
    </row>
    <row r="1594" spans="2:2" x14ac:dyDescent="0.15">
      <c r="B1594" s="6"/>
    </row>
    <row r="1595" spans="2:2" x14ac:dyDescent="0.15">
      <c r="B1595" s="6"/>
    </row>
    <row r="1596" spans="2:2" x14ac:dyDescent="0.15">
      <c r="B1596" s="6"/>
    </row>
    <row r="1597" spans="2:2" x14ac:dyDescent="0.15">
      <c r="B1597" s="6"/>
    </row>
    <row r="1598" spans="2:2" x14ac:dyDescent="0.15">
      <c r="B1598" s="6"/>
    </row>
    <row r="1599" spans="2:2" x14ac:dyDescent="0.15">
      <c r="B1599" s="6"/>
    </row>
    <row r="1600" spans="2:2" x14ac:dyDescent="0.15">
      <c r="B1600" s="6"/>
    </row>
    <row r="1601" spans="2:2" x14ac:dyDescent="0.15">
      <c r="B1601" s="6"/>
    </row>
    <row r="1602" spans="2:2" x14ac:dyDescent="0.15">
      <c r="B1602" s="6"/>
    </row>
    <row r="1603" spans="2:2" x14ac:dyDescent="0.15">
      <c r="B1603" s="6"/>
    </row>
    <row r="1604" spans="2:2" x14ac:dyDescent="0.15">
      <c r="B1604" s="6"/>
    </row>
    <row r="1605" spans="2:2" x14ac:dyDescent="0.15">
      <c r="B1605" s="6"/>
    </row>
    <row r="1606" spans="2:2" x14ac:dyDescent="0.15">
      <c r="B1606" s="6"/>
    </row>
    <row r="1607" spans="2:2" x14ac:dyDescent="0.15">
      <c r="B1607" s="6"/>
    </row>
    <row r="1608" spans="2:2" x14ac:dyDescent="0.15">
      <c r="B1608" s="6"/>
    </row>
    <row r="1609" spans="2:2" x14ac:dyDescent="0.15">
      <c r="B1609" s="6"/>
    </row>
    <row r="1610" spans="2:2" x14ac:dyDescent="0.15">
      <c r="B1610" s="6"/>
    </row>
    <row r="1611" spans="2:2" x14ac:dyDescent="0.15">
      <c r="B1611" s="6"/>
    </row>
    <row r="1612" spans="2:2" x14ac:dyDescent="0.15">
      <c r="B1612" s="6"/>
    </row>
    <row r="1613" spans="2:2" x14ac:dyDescent="0.15">
      <c r="B1613" s="6"/>
    </row>
    <row r="1614" spans="2:2" x14ac:dyDescent="0.15">
      <c r="B1614" s="6"/>
    </row>
    <row r="1615" spans="2:2" x14ac:dyDescent="0.15">
      <c r="B1615" s="6"/>
    </row>
    <row r="1616" spans="2:2" x14ac:dyDescent="0.15">
      <c r="B1616" s="6"/>
    </row>
    <row r="1617" spans="2:2" x14ac:dyDescent="0.15">
      <c r="B1617" s="6"/>
    </row>
    <row r="1618" spans="2:2" x14ac:dyDescent="0.15">
      <c r="B1618" s="6"/>
    </row>
    <row r="1619" spans="2:2" x14ac:dyDescent="0.15">
      <c r="B1619" s="6"/>
    </row>
    <row r="1620" spans="2:2" x14ac:dyDescent="0.15">
      <c r="B1620" s="6"/>
    </row>
    <row r="1621" spans="2:2" x14ac:dyDescent="0.15">
      <c r="B1621" s="6"/>
    </row>
    <row r="1622" spans="2:2" x14ac:dyDescent="0.15">
      <c r="B1622" s="6"/>
    </row>
    <row r="1623" spans="2:2" x14ac:dyDescent="0.15">
      <c r="B1623" s="6"/>
    </row>
    <row r="1624" spans="2:2" x14ac:dyDescent="0.15">
      <c r="B1624" s="6"/>
    </row>
    <row r="1625" spans="2:2" x14ac:dyDescent="0.15">
      <c r="B1625" s="6"/>
    </row>
    <row r="1626" spans="2:2" x14ac:dyDescent="0.15">
      <c r="B1626" s="6"/>
    </row>
    <row r="1627" spans="2:2" x14ac:dyDescent="0.15">
      <c r="B1627" s="6"/>
    </row>
    <row r="1628" spans="2:2" x14ac:dyDescent="0.15">
      <c r="B1628" s="6"/>
    </row>
    <row r="1629" spans="2:2" x14ac:dyDescent="0.15">
      <c r="B1629" s="6"/>
    </row>
    <row r="1630" spans="2:2" x14ac:dyDescent="0.15">
      <c r="B1630" s="6"/>
    </row>
    <row r="1631" spans="2:2" x14ac:dyDescent="0.15">
      <c r="B1631" s="6"/>
    </row>
    <row r="1632" spans="2:2" x14ac:dyDescent="0.15">
      <c r="B1632" s="6"/>
    </row>
    <row r="1633" spans="2:2" x14ac:dyDescent="0.15">
      <c r="B1633" s="6"/>
    </row>
    <row r="1634" spans="2:2" x14ac:dyDescent="0.15">
      <c r="B1634" s="6"/>
    </row>
    <row r="1635" spans="2:2" x14ac:dyDescent="0.15">
      <c r="B1635" s="6"/>
    </row>
    <row r="1636" spans="2:2" x14ac:dyDescent="0.15">
      <c r="B1636" s="6"/>
    </row>
    <row r="1637" spans="2:2" x14ac:dyDescent="0.15">
      <c r="B1637" s="6"/>
    </row>
    <row r="1638" spans="2:2" x14ac:dyDescent="0.15">
      <c r="B1638" s="6"/>
    </row>
    <row r="1639" spans="2:2" x14ac:dyDescent="0.15">
      <c r="B1639" s="6"/>
    </row>
    <row r="1640" spans="2:2" x14ac:dyDescent="0.15">
      <c r="B1640" s="6"/>
    </row>
    <row r="1641" spans="2:2" x14ac:dyDescent="0.15">
      <c r="B1641" s="6"/>
    </row>
    <row r="1642" spans="2:2" x14ac:dyDescent="0.15">
      <c r="B1642" s="6"/>
    </row>
    <row r="1643" spans="2:2" x14ac:dyDescent="0.15">
      <c r="B1643" s="6"/>
    </row>
    <row r="1644" spans="2:2" x14ac:dyDescent="0.15">
      <c r="B1644" s="6"/>
    </row>
    <row r="1645" spans="2:2" x14ac:dyDescent="0.15">
      <c r="B1645" s="6"/>
    </row>
    <row r="1646" spans="2:2" x14ac:dyDescent="0.15">
      <c r="B1646" s="6"/>
    </row>
    <row r="1647" spans="2:2" x14ac:dyDescent="0.15">
      <c r="B1647" s="6"/>
    </row>
    <row r="1648" spans="2:2" x14ac:dyDescent="0.15">
      <c r="B1648" s="6"/>
    </row>
    <row r="1649" spans="2:2" x14ac:dyDescent="0.15">
      <c r="B1649" s="6"/>
    </row>
    <row r="1650" spans="2:2" x14ac:dyDescent="0.15">
      <c r="B1650" s="6"/>
    </row>
    <row r="1651" spans="2:2" x14ac:dyDescent="0.15">
      <c r="B1651" s="6"/>
    </row>
    <row r="1652" spans="2:2" x14ac:dyDescent="0.15">
      <c r="B1652" s="6"/>
    </row>
    <row r="1653" spans="2:2" x14ac:dyDescent="0.15">
      <c r="B1653" s="6"/>
    </row>
    <row r="1654" spans="2:2" x14ac:dyDescent="0.15">
      <c r="B1654" s="6"/>
    </row>
    <row r="1655" spans="2:2" x14ac:dyDescent="0.15">
      <c r="B1655" s="6"/>
    </row>
    <row r="1656" spans="2:2" x14ac:dyDescent="0.15">
      <c r="B1656" s="6"/>
    </row>
    <row r="1657" spans="2:2" x14ac:dyDescent="0.15">
      <c r="B1657" s="6"/>
    </row>
    <row r="1658" spans="2:2" x14ac:dyDescent="0.15">
      <c r="B1658" s="6"/>
    </row>
    <row r="1659" spans="2:2" x14ac:dyDescent="0.15">
      <c r="B1659" s="6"/>
    </row>
    <row r="1660" spans="2:2" x14ac:dyDescent="0.15">
      <c r="B1660" s="6"/>
    </row>
    <row r="1661" spans="2:2" x14ac:dyDescent="0.15">
      <c r="B1661" s="6"/>
    </row>
    <row r="1662" spans="2:2" x14ac:dyDescent="0.15">
      <c r="B1662" s="6"/>
    </row>
    <row r="1663" spans="2:2" x14ac:dyDescent="0.15">
      <c r="B1663" s="6"/>
    </row>
    <row r="1664" spans="2:2" x14ac:dyDescent="0.15">
      <c r="B1664" s="6"/>
    </row>
    <row r="1665" spans="2:2" x14ac:dyDescent="0.15">
      <c r="B1665" s="6"/>
    </row>
    <row r="1666" spans="2:2" x14ac:dyDescent="0.15">
      <c r="B1666" s="6"/>
    </row>
    <row r="1667" spans="2:2" x14ac:dyDescent="0.15">
      <c r="B1667" s="6"/>
    </row>
    <row r="1668" spans="2:2" x14ac:dyDescent="0.15">
      <c r="B1668" s="6"/>
    </row>
    <row r="1669" spans="2:2" x14ac:dyDescent="0.15">
      <c r="B1669" s="6"/>
    </row>
    <row r="1670" spans="2:2" x14ac:dyDescent="0.15">
      <c r="B1670" s="6"/>
    </row>
    <row r="1671" spans="2:2" x14ac:dyDescent="0.15">
      <c r="B1671" s="6"/>
    </row>
    <row r="1672" spans="2:2" x14ac:dyDescent="0.15">
      <c r="B1672" s="6"/>
    </row>
    <row r="1673" spans="2:2" x14ac:dyDescent="0.15">
      <c r="B1673" s="6"/>
    </row>
    <row r="1674" spans="2:2" x14ac:dyDescent="0.15">
      <c r="B1674" s="6"/>
    </row>
    <row r="1675" spans="2:2" x14ac:dyDescent="0.15">
      <c r="B1675" s="6"/>
    </row>
    <row r="1676" spans="2:2" x14ac:dyDescent="0.15">
      <c r="B1676" s="6"/>
    </row>
    <row r="1677" spans="2:2" x14ac:dyDescent="0.15">
      <c r="B1677" s="6"/>
    </row>
    <row r="1678" spans="2:2" x14ac:dyDescent="0.15">
      <c r="B1678" s="6"/>
    </row>
    <row r="1679" spans="2:2" x14ac:dyDescent="0.15">
      <c r="B1679" s="6"/>
    </row>
    <row r="1680" spans="2:2" x14ac:dyDescent="0.15">
      <c r="B1680" s="6"/>
    </row>
    <row r="1681" spans="2:2" x14ac:dyDescent="0.15">
      <c r="B1681" s="6"/>
    </row>
    <row r="1682" spans="2:2" x14ac:dyDescent="0.15">
      <c r="B1682" s="6"/>
    </row>
    <row r="1683" spans="2:2" x14ac:dyDescent="0.15">
      <c r="B1683" s="6"/>
    </row>
    <row r="1684" spans="2:2" x14ac:dyDescent="0.15">
      <c r="B1684" s="6"/>
    </row>
    <row r="1685" spans="2:2" x14ac:dyDescent="0.15">
      <c r="B1685" s="6"/>
    </row>
    <row r="1686" spans="2:2" x14ac:dyDescent="0.15">
      <c r="B1686" s="6"/>
    </row>
    <row r="1687" spans="2:2" x14ac:dyDescent="0.15">
      <c r="B1687" s="6"/>
    </row>
    <row r="1688" spans="2:2" x14ac:dyDescent="0.15">
      <c r="B1688" s="6"/>
    </row>
    <row r="1689" spans="2:2" x14ac:dyDescent="0.15">
      <c r="B1689" s="6"/>
    </row>
    <row r="1690" spans="2:2" x14ac:dyDescent="0.15">
      <c r="B1690" s="6"/>
    </row>
    <row r="1691" spans="2:2" x14ac:dyDescent="0.15">
      <c r="B1691" s="6"/>
    </row>
    <row r="1692" spans="2:2" x14ac:dyDescent="0.15">
      <c r="B1692" s="6"/>
    </row>
    <row r="1693" spans="2:2" x14ac:dyDescent="0.15">
      <c r="B1693" s="6"/>
    </row>
    <row r="1694" spans="2:2" x14ac:dyDescent="0.15">
      <c r="B1694" s="6"/>
    </row>
    <row r="1695" spans="2:2" x14ac:dyDescent="0.15">
      <c r="B1695" s="6"/>
    </row>
    <row r="1696" spans="2:2" x14ac:dyDescent="0.15">
      <c r="B1696" s="6"/>
    </row>
    <row r="1697" spans="2:2" x14ac:dyDescent="0.15">
      <c r="B1697" s="6"/>
    </row>
    <row r="1698" spans="2:2" x14ac:dyDescent="0.15">
      <c r="B1698" s="6"/>
    </row>
    <row r="1699" spans="2:2" x14ac:dyDescent="0.15">
      <c r="B1699" s="6"/>
    </row>
    <row r="1700" spans="2:2" x14ac:dyDescent="0.15">
      <c r="B1700" s="6"/>
    </row>
    <row r="1701" spans="2:2" x14ac:dyDescent="0.15">
      <c r="B1701" s="6"/>
    </row>
    <row r="1702" spans="2:2" x14ac:dyDescent="0.15">
      <c r="B1702" s="6"/>
    </row>
    <row r="1703" spans="2:2" x14ac:dyDescent="0.15">
      <c r="B1703" s="6"/>
    </row>
    <row r="1704" spans="2:2" x14ac:dyDescent="0.15">
      <c r="B1704" s="6"/>
    </row>
    <row r="1705" spans="2:2" x14ac:dyDescent="0.15">
      <c r="B1705" s="6"/>
    </row>
    <row r="1706" spans="2:2" x14ac:dyDescent="0.15">
      <c r="B1706" s="6"/>
    </row>
    <row r="1707" spans="2:2" x14ac:dyDescent="0.15">
      <c r="B1707" s="6"/>
    </row>
    <row r="1708" spans="2:2" x14ac:dyDescent="0.15">
      <c r="B1708" s="6"/>
    </row>
    <row r="1709" spans="2:2" x14ac:dyDescent="0.15">
      <c r="B1709" s="6"/>
    </row>
    <row r="1710" spans="2:2" x14ac:dyDescent="0.15">
      <c r="B1710" s="6"/>
    </row>
    <row r="1711" spans="2:2" x14ac:dyDescent="0.15">
      <c r="B1711" s="6"/>
    </row>
    <row r="1712" spans="2:2" x14ac:dyDescent="0.15">
      <c r="B1712" s="6"/>
    </row>
    <row r="1713" spans="2:2" x14ac:dyDescent="0.15">
      <c r="B1713" s="6"/>
    </row>
    <row r="1714" spans="2:2" x14ac:dyDescent="0.15">
      <c r="B1714" s="6"/>
    </row>
    <row r="1715" spans="2:2" x14ac:dyDescent="0.15">
      <c r="B1715" s="6"/>
    </row>
    <row r="1716" spans="2:2" x14ac:dyDescent="0.15">
      <c r="B1716" s="6"/>
    </row>
    <row r="1717" spans="2:2" x14ac:dyDescent="0.15">
      <c r="B1717" s="6"/>
    </row>
    <row r="1718" spans="2:2" x14ac:dyDescent="0.15">
      <c r="B1718" s="6"/>
    </row>
    <row r="1719" spans="2:2" x14ac:dyDescent="0.15">
      <c r="B1719" s="6"/>
    </row>
    <row r="1720" spans="2:2" x14ac:dyDescent="0.15">
      <c r="B1720" s="6"/>
    </row>
    <row r="1721" spans="2:2" x14ac:dyDescent="0.15">
      <c r="B1721" s="6"/>
    </row>
    <row r="1722" spans="2:2" x14ac:dyDescent="0.15">
      <c r="B1722" s="6"/>
    </row>
    <row r="1723" spans="2:2" x14ac:dyDescent="0.15">
      <c r="B1723" s="6"/>
    </row>
    <row r="1724" spans="2:2" x14ac:dyDescent="0.15">
      <c r="B1724" s="6"/>
    </row>
    <row r="1725" spans="2:2" x14ac:dyDescent="0.15">
      <c r="B1725" s="6"/>
    </row>
    <row r="1726" spans="2:2" x14ac:dyDescent="0.15">
      <c r="B1726" s="6"/>
    </row>
    <row r="1727" spans="2:2" x14ac:dyDescent="0.15">
      <c r="B1727" s="6"/>
    </row>
    <row r="1728" spans="2:2" x14ac:dyDescent="0.15">
      <c r="B1728" s="6"/>
    </row>
    <row r="1729" spans="2:2" x14ac:dyDescent="0.15">
      <c r="B1729" s="6"/>
    </row>
    <row r="1730" spans="2:2" x14ac:dyDescent="0.15">
      <c r="B1730" s="6"/>
    </row>
    <row r="1731" spans="2:2" x14ac:dyDescent="0.15">
      <c r="B1731" s="6"/>
    </row>
    <row r="1732" spans="2:2" x14ac:dyDescent="0.15">
      <c r="B1732" s="6"/>
    </row>
    <row r="1733" spans="2:2" x14ac:dyDescent="0.15">
      <c r="B1733" s="6"/>
    </row>
    <row r="1734" spans="2:2" x14ac:dyDescent="0.15">
      <c r="B1734" s="6"/>
    </row>
    <row r="1735" spans="2:2" x14ac:dyDescent="0.15">
      <c r="B1735" s="6"/>
    </row>
    <row r="1736" spans="2:2" x14ac:dyDescent="0.15">
      <c r="B1736" s="6"/>
    </row>
    <row r="1737" spans="2:2" x14ac:dyDescent="0.15">
      <c r="B1737" s="6"/>
    </row>
    <row r="1738" spans="2:2" x14ac:dyDescent="0.15">
      <c r="B1738" s="6"/>
    </row>
    <row r="1739" spans="2:2" x14ac:dyDescent="0.15">
      <c r="B1739" s="6"/>
    </row>
    <row r="1740" spans="2:2" x14ac:dyDescent="0.15">
      <c r="B1740" s="6"/>
    </row>
    <row r="1741" spans="2:2" x14ac:dyDescent="0.15">
      <c r="B1741" s="6"/>
    </row>
    <row r="1742" spans="2:2" x14ac:dyDescent="0.15">
      <c r="B1742" s="6"/>
    </row>
    <row r="1743" spans="2:2" x14ac:dyDescent="0.15">
      <c r="B1743" s="6"/>
    </row>
    <row r="1744" spans="2:2" x14ac:dyDescent="0.15">
      <c r="B1744" s="6"/>
    </row>
    <row r="1745" spans="2:2" x14ac:dyDescent="0.15">
      <c r="B1745" s="6"/>
    </row>
    <row r="1746" spans="2:2" x14ac:dyDescent="0.15">
      <c r="B1746" s="6"/>
    </row>
    <row r="1747" spans="2:2" x14ac:dyDescent="0.15">
      <c r="B1747" s="6"/>
    </row>
    <row r="1748" spans="2:2" x14ac:dyDescent="0.15">
      <c r="B1748" s="6"/>
    </row>
    <row r="1749" spans="2:2" x14ac:dyDescent="0.15">
      <c r="B1749" s="6"/>
    </row>
    <row r="1750" spans="2:2" x14ac:dyDescent="0.15">
      <c r="B1750" s="6"/>
    </row>
    <row r="1751" spans="2:2" x14ac:dyDescent="0.15">
      <c r="B1751" s="6"/>
    </row>
    <row r="1752" spans="2:2" x14ac:dyDescent="0.15">
      <c r="B1752" s="6"/>
    </row>
    <row r="1753" spans="2:2" x14ac:dyDescent="0.15">
      <c r="B1753" s="6"/>
    </row>
    <row r="1754" spans="2:2" x14ac:dyDescent="0.15">
      <c r="B1754" s="6"/>
    </row>
    <row r="1755" spans="2:2" x14ac:dyDescent="0.15">
      <c r="B1755" s="6"/>
    </row>
    <row r="1756" spans="2:2" x14ac:dyDescent="0.15">
      <c r="B1756" s="6"/>
    </row>
    <row r="1757" spans="2:2" x14ac:dyDescent="0.15">
      <c r="B1757" s="6"/>
    </row>
    <row r="1758" spans="2:2" x14ac:dyDescent="0.15">
      <c r="B1758" s="6"/>
    </row>
    <row r="1759" spans="2:2" x14ac:dyDescent="0.15">
      <c r="B1759" s="6"/>
    </row>
    <row r="1760" spans="2:2" x14ac:dyDescent="0.15">
      <c r="B1760" s="6"/>
    </row>
    <row r="1761" spans="2:2" x14ac:dyDescent="0.15">
      <c r="B1761" s="6"/>
    </row>
    <row r="1762" spans="2:2" x14ac:dyDescent="0.15">
      <c r="B1762" s="6"/>
    </row>
    <row r="1763" spans="2:2" x14ac:dyDescent="0.15">
      <c r="B1763" s="6"/>
    </row>
    <row r="1764" spans="2:2" x14ac:dyDescent="0.15">
      <c r="B1764" s="6"/>
    </row>
    <row r="1765" spans="2:2" x14ac:dyDescent="0.15">
      <c r="B1765" s="6"/>
    </row>
    <row r="1766" spans="2:2" x14ac:dyDescent="0.15">
      <c r="B1766" s="6"/>
    </row>
    <row r="1767" spans="2:2" x14ac:dyDescent="0.15">
      <c r="B1767" s="6"/>
    </row>
    <row r="1768" spans="2:2" x14ac:dyDescent="0.15">
      <c r="B1768" s="6"/>
    </row>
    <row r="1769" spans="2:2" x14ac:dyDescent="0.15">
      <c r="B1769" s="6"/>
    </row>
    <row r="1770" spans="2:2" x14ac:dyDescent="0.15">
      <c r="B1770" s="6"/>
    </row>
    <row r="1771" spans="2:2" x14ac:dyDescent="0.15">
      <c r="B1771" s="6"/>
    </row>
    <row r="1772" spans="2:2" x14ac:dyDescent="0.15">
      <c r="B1772" s="6"/>
    </row>
    <row r="1773" spans="2:2" x14ac:dyDescent="0.15">
      <c r="B1773" s="6"/>
    </row>
    <row r="1774" spans="2:2" x14ac:dyDescent="0.15">
      <c r="B1774" s="6"/>
    </row>
    <row r="1775" spans="2:2" x14ac:dyDescent="0.15">
      <c r="B1775" s="6"/>
    </row>
    <row r="1776" spans="2:2" x14ac:dyDescent="0.15">
      <c r="B1776" s="6"/>
    </row>
    <row r="1777" spans="2:2" x14ac:dyDescent="0.15">
      <c r="B1777" s="6"/>
    </row>
    <row r="1778" spans="2:2" x14ac:dyDescent="0.15">
      <c r="B1778" s="6"/>
    </row>
    <row r="1779" spans="2:2" x14ac:dyDescent="0.15">
      <c r="B1779" s="6"/>
    </row>
    <row r="1780" spans="2:2" x14ac:dyDescent="0.15">
      <c r="B1780" s="6"/>
    </row>
    <row r="1781" spans="2:2" x14ac:dyDescent="0.15">
      <c r="B1781" s="6"/>
    </row>
    <row r="1782" spans="2:2" x14ac:dyDescent="0.15">
      <c r="B1782" s="6"/>
    </row>
    <row r="1783" spans="2:2" x14ac:dyDescent="0.15">
      <c r="B1783" s="6"/>
    </row>
    <row r="1784" spans="2:2" x14ac:dyDescent="0.15">
      <c r="B1784" s="6"/>
    </row>
    <row r="1785" spans="2:2" x14ac:dyDescent="0.15">
      <c r="B1785" s="6"/>
    </row>
    <row r="1786" spans="2:2" x14ac:dyDescent="0.15">
      <c r="B1786" s="6"/>
    </row>
    <row r="1787" spans="2:2" x14ac:dyDescent="0.15">
      <c r="B1787" s="6"/>
    </row>
    <row r="1788" spans="2:2" x14ac:dyDescent="0.15">
      <c r="B1788" s="6"/>
    </row>
    <row r="1789" spans="2:2" x14ac:dyDescent="0.15">
      <c r="B1789" s="6"/>
    </row>
    <row r="1790" spans="2:2" x14ac:dyDescent="0.15">
      <c r="B1790" s="6"/>
    </row>
    <row r="1791" spans="2:2" x14ac:dyDescent="0.15">
      <c r="B1791" s="6"/>
    </row>
    <row r="1792" spans="2:2" x14ac:dyDescent="0.15">
      <c r="B1792" s="6"/>
    </row>
    <row r="1793" spans="2:2" x14ac:dyDescent="0.15">
      <c r="B1793" s="6"/>
    </row>
    <row r="1794" spans="2:2" x14ac:dyDescent="0.15">
      <c r="B1794" s="6"/>
    </row>
    <row r="1795" spans="2:2" x14ac:dyDescent="0.15">
      <c r="B1795" s="6"/>
    </row>
    <row r="1796" spans="2:2" x14ac:dyDescent="0.15">
      <c r="B1796" s="6"/>
    </row>
    <row r="1797" spans="2:2" x14ac:dyDescent="0.15">
      <c r="B1797" s="6"/>
    </row>
    <row r="1798" spans="2:2" x14ac:dyDescent="0.15">
      <c r="B1798" s="6"/>
    </row>
    <row r="1799" spans="2:2" x14ac:dyDescent="0.15">
      <c r="B1799" s="6"/>
    </row>
    <row r="1800" spans="2:2" x14ac:dyDescent="0.15">
      <c r="B1800" s="6"/>
    </row>
    <row r="1801" spans="2:2" x14ac:dyDescent="0.15">
      <c r="B1801" s="6"/>
    </row>
    <row r="1802" spans="2:2" x14ac:dyDescent="0.15">
      <c r="B1802" s="6"/>
    </row>
    <row r="1803" spans="2:2" x14ac:dyDescent="0.15">
      <c r="B1803" s="6"/>
    </row>
    <row r="1804" spans="2:2" x14ac:dyDescent="0.15">
      <c r="B1804" s="6"/>
    </row>
    <row r="1805" spans="2:2" x14ac:dyDescent="0.15">
      <c r="B1805" s="6"/>
    </row>
    <row r="1806" spans="2:2" x14ac:dyDescent="0.15">
      <c r="B1806" s="6"/>
    </row>
    <row r="1807" spans="2:2" x14ac:dyDescent="0.15">
      <c r="B1807" s="6"/>
    </row>
    <row r="1808" spans="2:2" x14ac:dyDescent="0.15">
      <c r="B1808" s="6"/>
    </row>
    <row r="1809" spans="2:2" x14ac:dyDescent="0.15">
      <c r="B1809" s="6"/>
    </row>
    <row r="1810" spans="2:2" x14ac:dyDescent="0.15">
      <c r="B1810" s="6"/>
    </row>
    <row r="1811" spans="2:2" x14ac:dyDescent="0.15">
      <c r="B1811" s="6"/>
    </row>
    <row r="1812" spans="2:2" x14ac:dyDescent="0.15">
      <c r="B1812" s="6"/>
    </row>
    <row r="1813" spans="2:2" x14ac:dyDescent="0.15">
      <c r="B1813" s="6"/>
    </row>
    <row r="1814" spans="2:2" x14ac:dyDescent="0.15">
      <c r="B1814" s="6"/>
    </row>
    <row r="1815" spans="2:2" x14ac:dyDescent="0.15">
      <c r="B1815" s="6"/>
    </row>
    <row r="1816" spans="2:2" x14ac:dyDescent="0.15">
      <c r="B1816" s="6"/>
    </row>
    <row r="1817" spans="2:2" x14ac:dyDescent="0.15">
      <c r="B1817" s="6"/>
    </row>
    <row r="1818" spans="2:2" x14ac:dyDescent="0.15">
      <c r="B1818" s="6"/>
    </row>
    <row r="1819" spans="2:2" x14ac:dyDescent="0.15">
      <c r="B1819" s="6"/>
    </row>
    <row r="1820" spans="2:2" x14ac:dyDescent="0.15">
      <c r="B1820" s="6"/>
    </row>
    <row r="1821" spans="2:2" x14ac:dyDescent="0.15">
      <c r="B1821" s="6"/>
    </row>
    <row r="1822" spans="2:2" x14ac:dyDescent="0.15">
      <c r="B1822" s="6"/>
    </row>
    <row r="1823" spans="2:2" x14ac:dyDescent="0.15">
      <c r="B1823" s="6"/>
    </row>
    <row r="1824" spans="2:2" x14ac:dyDescent="0.15">
      <c r="B1824" s="6"/>
    </row>
    <row r="1825" spans="2:2" x14ac:dyDescent="0.15">
      <c r="B1825" s="6"/>
    </row>
    <row r="1826" spans="2:2" x14ac:dyDescent="0.15">
      <c r="B1826" s="6"/>
    </row>
    <row r="1827" spans="2:2" x14ac:dyDescent="0.15">
      <c r="B1827" s="6"/>
    </row>
    <row r="1828" spans="2:2" x14ac:dyDescent="0.15">
      <c r="B1828" s="6"/>
    </row>
    <row r="1829" spans="2:2" x14ac:dyDescent="0.15">
      <c r="B1829" s="6"/>
    </row>
    <row r="1830" spans="2:2" x14ac:dyDescent="0.15">
      <c r="B1830" s="6"/>
    </row>
    <row r="1831" spans="2:2" x14ac:dyDescent="0.15">
      <c r="B1831" s="6"/>
    </row>
    <row r="1832" spans="2:2" x14ac:dyDescent="0.15">
      <c r="B1832" s="6"/>
    </row>
    <row r="1833" spans="2:2" x14ac:dyDescent="0.15">
      <c r="B1833" s="6"/>
    </row>
    <row r="1834" spans="2:2" x14ac:dyDescent="0.15">
      <c r="B1834" s="6"/>
    </row>
    <row r="1835" spans="2:2" x14ac:dyDescent="0.15">
      <c r="B1835" s="6"/>
    </row>
    <row r="1836" spans="2:2" x14ac:dyDescent="0.15">
      <c r="B1836" s="6"/>
    </row>
    <row r="1837" spans="2:2" x14ac:dyDescent="0.15">
      <c r="B1837" s="6"/>
    </row>
    <row r="1838" spans="2:2" x14ac:dyDescent="0.15">
      <c r="B1838" s="6"/>
    </row>
    <row r="1839" spans="2:2" x14ac:dyDescent="0.15">
      <c r="B1839" s="6"/>
    </row>
    <row r="1840" spans="2:2" x14ac:dyDescent="0.15">
      <c r="B1840" s="6"/>
    </row>
    <row r="1841" spans="2:2" x14ac:dyDescent="0.15">
      <c r="B1841" s="6"/>
    </row>
    <row r="1842" spans="2:2" x14ac:dyDescent="0.15">
      <c r="B1842" s="6"/>
    </row>
    <row r="1843" spans="2:2" x14ac:dyDescent="0.15">
      <c r="B1843" s="6"/>
    </row>
    <row r="1844" spans="2:2" x14ac:dyDescent="0.15">
      <c r="B1844" s="6"/>
    </row>
    <row r="1845" spans="2:2" x14ac:dyDescent="0.15">
      <c r="B1845" s="6"/>
    </row>
    <row r="1846" spans="2:2" x14ac:dyDescent="0.15">
      <c r="B1846" s="6"/>
    </row>
    <row r="1847" spans="2:2" x14ac:dyDescent="0.15">
      <c r="B1847" s="6"/>
    </row>
    <row r="1848" spans="2:2" x14ac:dyDescent="0.15">
      <c r="B1848" s="6"/>
    </row>
    <row r="1849" spans="2:2" x14ac:dyDescent="0.15">
      <c r="B1849" s="6"/>
    </row>
    <row r="1850" spans="2:2" x14ac:dyDescent="0.15">
      <c r="B1850" s="6"/>
    </row>
    <row r="1851" spans="2:2" x14ac:dyDescent="0.15">
      <c r="B1851" s="6"/>
    </row>
    <row r="1852" spans="2:2" x14ac:dyDescent="0.15">
      <c r="B1852" s="6"/>
    </row>
    <row r="1853" spans="2:2" x14ac:dyDescent="0.15">
      <c r="B1853" s="6"/>
    </row>
    <row r="1854" spans="2:2" x14ac:dyDescent="0.15">
      <c r="B1854" s="6"/>
    </row>
    <row r="1855" spans="2:2" x14ac:dyDescent="0.15">
      <c r="B1855" s="6"/>
    </row>
    <row r="1856" spans="2:2" x14ac:dyDescent="0.15">
      <c r="B1856" s="6"/>
    </row>
    <row r="1857" spans="2:2" x14ac:dyDescent="0.15">
      <c r="B1857" s="6"/>
    </row>
    <row r="1858" spans="2:2" x14ac:dyDescent="0.15">
      <c r="B1858" s="6"/>
    </row>
    <row r="1859" spans="2:2" x14ac:dyDescent="0.15">
      <c r="B1859" s="6"/>
    </row>
    <row r="1860" spans="2:2" x14ac:dyDescent="0.15">
      <c r="B1860" s="6"/>
    </row>
    <row r="1861" spans="2:2" x14ac:dyDescent="0.15">
      <c r="B1861" s="6"/>
    </row>
    <row r="1862" spans="2:2" x14ac:dyDescent="0.15">
      <c r="B1862" s="6"/>
    </row>
    <row r="1863" spans="2:2" x14ac:dyDescent="0.15">
      <c r="B1863" s="6"/>
    </row>
    <row r="1864" spans="2:2" x14ac:dyDescent="0.15">
      <c r="B1864" s="6"/>
    </row>
    <row r="1865" spans="2:2" x14ac:dyDescent="0.15">
      <c r="B1865" s="6"/>
    </row>
    <row r="1866" spans="2:2" x14ac:dyDescent="0.15">
      <c r="B1866" s="6"/>
    </row>
    <row r="1867" spans="2:2" x14ac:dyDescent="0.15">
      <c r="B1867" s="6"/>
    </row>
    <row r="1868" spans="2:2" x14ac:dyDescent="0.15">
      <c r="B1868" s="6"/>
    </row>
    <row r="1869" spans="2:2" x14ac:dyDescent="0.15">
      <c r="B1869" s="6"/>
    </row>
    <row r="1870" spans="2:2" x14ac:dyDescent="0.15">
      <c r="B1870" s="6"/>
    </row>
    <row r="1871" spans="2:2" x14ac:dyDescent="0.15">
      <c r="B1871" s="6"/>
    </row>
    <row r="1872" spans="2:2" x14ac:dyDescent="0.15">
      <c r="B1872" s="6"/>
    </row>
    <row r="1873" spans="2:2" x14ac:dyDescent="0.15">
      <c r="B1873" s="6"/>
    </row>
    <row r="1874" spans="2:2" x14ac:dyDescent="0.15">
      <c r="B1874" s="6"/>
    </row>
    <row r="1875" spans="2:2" x14ac:dyDescent="0.15">
      <c r="B1875" s="6"/>
    </row>
    <row r="1876" spans="2:2" x14ac:dyDescent="0.15">
      <c r="B1876" s="6"/>
    </row>
    <row r="1877" spans="2:2" x14ac:dyDescent="0.15">
      <c r="B1877" s="6"/>
    </row>
    <row r="1878" spans="2:2" x14ac:dyDescent="0.15">
      <c r="B1878" s="6"/>
    </row>
    <row r="1879" spans="2:2" x14ac:dyDescent="0.15">
      <c r="B1879" s="6"/>
    </row>
    <row r="1880" spans="2:2" x14ac:dyDescent="0.15">
      <c r="B1880" s="6"/>
    </row>
    <row r="1881" spans="2:2" x14ac:dyDescent="0.15">
      <c r="B1881" s="6"/>
    </row>
    <row r="1882" spans="2:2" x14ac:dyDescent="0.15">
      <c r="B1882" s="6"/>
    </row>
    <row r="1883" spans="2:2" x14ac:dyDescent="0.15">
      <c r="B1883" s="6"/>
    </row>
    <row r="1884" spans="2:2" x14ac:dyDescent="0.15">
      <c r="B1884" s="6"/>
    </row>
    <row r="1885" spans="2:2" x14ac:dyDescent="0.15">
      <c r="B1885" s="6"/>
    </row>
    <row r="1886" spans="2:2" x14ac:dyDescent="0.15">
      <c r="B1886" s="6"/>
    </row>
    <row r="1887" spans="2:2" x14ac:dyDescent="0.15">
      <c r="B1887" s="6"/>
    </row>
    <row r="1888" spans="2:2" x14ac:dyDescent="0.15">
      <c r="B1888" s="6"/>
    </row>
    <row r="1889" spans="2:2" x14ac:dyDescent="0.15">
      <c r="B1889" s="6"/>
    </row>
    <row r="1890" spans="2:2" x14ac:dyDescent="0.15">
      <c r="B1890" s="6"/>
    </row>
    <row r="1891" spans="2:2" x14ac:dyDescent="0.15">
      <c r="B1891" s="6"/>
    </row>
    <row r="1892" spans="2:2" x14ac:dyDescent="0.15">
      <c r="B1892" s="6"/>
    </row>
    <row r="1893" spans="2:2" x14ac:dyDescent="0.15">
      <c r="B1893" s="6"/>
    </row>
    <row r="1894" spans="2:2" x14ac:dyDescent="0.15">
      <c r="B1894" s="6"/>
    </row>
    <row r="1895" spans="2:2" x14ac:dyDescent="0.15">
      <c r="B1895" s="6"/>
    </row>
    <row r="1896" spans="2:2" x14ac:dyDescent="0.15">
      <c r="B1896" s="6"/>
    </row>
    <row r="1897" spans="2:2" x14ac:dyDescent="0.15">
      <c r="B1897" s="6"/>
    </row>
    <row r="1898" spans="2:2" x14ac:dyDescent="0.15">
      <c r="B1898" s="6"/>
    </row>
    <row r="1899" spans="2:2" x14ac:dyDescent="0.15">
      <c r="B1899" s="6"/>
    </row>
    <row r="1900" spans="2:2" x14ac:dyDescent="0.15">
      <c r="B1900" s="6"/>
    </row>
    <row r="1901" spans="2:2" x14ac:dyDescent="0.15">
      <c r="B1901" s="6"/>
    </row>
    <row r="1902" spans="2:2" x14ac:dyDescent="0.15">
      <c r="B1902" s="6"/>
    </row>
    <row r="1903" spans="2:2" x14ac:dyDescent="0.15">
      <c r="B1903" s="6"/>
    </row>
    <row r="1904" spans="2:2" x14ac:dyDescent="0.15">
      <c r="B1904" s="6"/>
    </row>
    <row r="1905" spans="2:2" x14ac:dyDescent="0.15">
      <c r="B1905" s="6"/>
    </row>
    <row r="1906" spans="2:2" x14ac:dyDescent="0.15">
      <c r="B1906" s="6"/>
    </row>
    <row r="1907" spans="2:2" x14ac:dyDescent="0.15">
      <c r="B1907" s="6"/>
    </row>
    <row r="1908" spans="2:2" x14ac:dyDescent="0.15">
      <c r="B1908" s="6"/>
    </row>
    <row r="1909" spans="2:2" x14ac:dyDescent="0.15">
      <c r="B1909" s="6"/>
    </row>
    <row r="1910" spans="2:2" x14ac:dyDescent="0.15">
      <c r="B1910" s="6"/>
    </row>
    <row r="1911" spans="2:2" x14ac:dyDescent="0.15">
      <c r="B1911" s="6"/>
    </row>
    <row r="1912" spans="2:2" x14ac:dyDescent="0.15">
      <c r="B1912" s="6"/>
    </row>
    <row r="1913" spans="2:2" x14ac:dyDescent="0.15">
      <c r="B1913" s="6"/>
    </row>
    <row r="1914" spans="2:2" x14ac:dyDescent="0.15">
      <c r="B1914" s="6"/>
    </row>
    <row r="1915" spans="2:2" x14ac:dyDescent="0.15">
      <c r="B1915" s="6"/>
    </row>
    <row r="1916" spans="2:2" x14ac:dyDescent="0.15">
      <c r="B1916" s="6"/>
    </row>
    <row r="1917" spans="2:2" x14ac:dyDescent="0.15">
      <c r="B1917" s="6"/>
    </row>
    <row r="1918" spans="2:2" x14ac:dyDescent="0.15">
      <c r="B1918" s="6"/>
    </row>
    <row r="1919" spans="2:2" x14ac:dyDescent="0.15">
      <c r="B1919" s="6"/>
    </row>
    <row r="1920" spans="2:2" x14ac:dyDescent="0.15">
      <c r="B1920" s="6"/>
    </row>
    <row r="1921" spans="2:2" x14ac:dyDescent="0.15">
      <c r="B1921" s="6"/>
    </row>
    <row r="1922" spans="2:2" x14ac:dyDescent="0.15">
      <c r="B1922" s="6"/>
    </row>
    <row r="1923" spans="2:2" x14ac:dyDescent="0.15">
      <c r="B1923" s="6"/>
    </row>
    <row r="1924" spans="2:2" x14ac:dyDescent="0.15">
      <c r="B1924" s="6"/>
    </row>
    <row r="1925" spans="2:2" x14ac:dyDescent="0.15">
      <c r="B1925" s="6"/>
    </row>
    <row r="1926" spans="2:2" x14ac:dyDescent="0.15">
      <c r="B1926" s="6"/>
    </row>
    <row r="1927" spans="2:2" x14ac:dyDescent="0.15">
      <c r="B1927" s="6"/>
    </row>
    <row r="1928" spans="2:2" x14ac:dyDescent="0.15">
      <c r="B1928" s="6"/>
    </row>
    <row r="1929" spans="2:2" x14ac:dyDescent="0.15">
      <c r="B1929" s="6"/>
    </row>
    <row r="1930" spans="2:2" x14ac:dyDescent="0.15">
      <c r="B1930" s="6"/>
    </row>
    <row r="1931" spans="2:2" x14ac:dyDescent="0.15">
      <c r="B1931" s="6"/>
    </row>
    <row r="1932" spans="2:2" x14ac:dyDescent="0.15">
      <c r="B1932" s="6"/>
    </row>
    <row r="1933" spans="2:2" x14ac:dyDescent="0.15">
      <c r="B1933" s="6"/>
    </row>
    <row r="1934" spans="2:2" x14ac:dyDescent="0.15">
      <c r="B1934" s="6"/>
    </row>
    <row r="1935" spans="2:2" x14ac:dyDescent="0.15">
      <c r="B1935" s="6"/>
    </row>
    <row r="1936" spans="2:2" x14ac:dyDescent="0.15">
      <c r="B1936" s="6"/>
    </row>
    <row r="1937" spans="2:2" x14ac:dyDescent="0.15">
      <c r="B1937" s="6"/>
    </row>
    <row r="1938" spans="2:2" x14ac:dyDescent="0.15">
      <c r="B1938" s="6"/>
    </row>
    <row r="1939" spans="2:2" x14ac:dyDescent="0.15">
      <c r="B1939" s="6"/>
    </row>
    <row r="1940" spans="2:2" x14ac:dyDescent="0.15">
      <c r="B1940" s="6"/>
    </row>
    <row r="1941" spans="2:2" x14ac:dyDescent="0.15">
      <c r="B1941" s="6"/>
    </row>
    <row r="1942" spans="2:2" x14ac:dyDescent="0.15">
      <c r="B1942" s="6"/>
    </row>
    <row r="1943" spans="2:2" x14ac:dyDescent="0.15">
      <c r="B1943" s="6"/>
    </row>
    <row r="1944" spans="2:2" x14ac:dyDescent="0.15">
      <c r="B1944" s="6"/>
    </row>
    <row r="1945" spans="2:2" x14ac:dyDescent="0.15">
      <c r="B1945" s="6"/>
    </row>
    <row r="1946" spans="2:2" x14ac:dyDescent="0.15">
      <c r="B1946" s="6"/>
    </row>
    <row r="1947" spans="2:2" x14ac:dyDescent="0.15">
      <c r="B1947" s="6"/>
    </row>
    <row r="1948" spans="2:2" x14ac:dyDescent="0.15">
      <c r="B1948" s="6"/>
    </row>
    <row r="1949" spans="2:2" x14ac:dyDescent="0.15">
      <c r="B1949" s="6"/>
    </row>
    <row r="1950" spans="2:2" x14ac:dyDescent="0.15">
      <c r="B1950" s="6"/>
    </row>
    <row r="1951" spans="2:2" x14ac:dyDescent="0.15">
      <c r="B1951" s="6"/>
    </row>
    <row r="1952" spans="2:2" x14ac:dyDescent="0.15">
      <c r="B1952" s="6"/>
    </row>
    <row r="1953" spans="2:2" x14ac:dyDescent="0.15">
      <c r="B1953" s="6"/>
    </row>
    <row r="1954" spans="2:2" x14ac:dyDescent="0.15">
      <c r="B1954" s="6"/>
    </row>
    <row r="1955" spans="2:2" x14ac:dyDescent="0.15">
      <c r="B1955" s="6"/>
    </row>
    <row r="1956" spans="2:2" x14ac:dyDescent="0.15">
      <c r="B1956" s="6"/>
    </row>
    <row r="1957" spans="2:2" x14ac:dyDescent="0.15">
      <c r="B1957" s="6"/>
    </row>
    <row r="1958" spans="2:2" x14ac:dyDescent="0.15">
      <c r="B1958" s="6"/>
    </row>
    <row r="1959" spans="2:2" x14ac:dyDescent="0.15">
      <c r="B1959" s="6"/>
    </row>
    <row r="1960" spans="2:2" x14ac:dyDescent="0.15">
      <c r="B1960" s="6"/>
    </row>
    <row r="1961" spans="2:2" x14ac:dyDescent="0.15">
      <c r="B1961" s="6"/>
    </row>
    <row r="1962" spans="2:2" x14ac:dyDescent="0.15">
      <c r="B1962" s="6"/>
    </row>
    <row r="1963" spans="2:2" x14ac:dyDescent="0.15">
      <c r="B1963" s="6"/>
    </row>
    <row r="1964" spans="2:2" x14ac:dyDescent="0.15">
      <c r="B1964" s="6"/>
    </row>
    <row r="1965" spans="2:2" x14ac:dyDescent="0.15">
      <c r="B1965" s="6"/>
    </row>
    <row r="1966" spans="2:2" x14ac:dyDescent="0.15">
      <c r="B1966" s="6"/>
    </row>
    <row r="1967" spans="2:2" x14ac:dyDescent="0.15">
      <c r="B1967" s="6"/>
    </row>
    <row r="1968" spans="2:2" x14ac:dyDescent="0.15">
      <c r="B1968" s="6"/>
    </row>
    <row r="1969" spans="2:2" x14ac:dyDescent="0.15">
      <c r="B1969" s="6"/>
    </row>
    <row r="1970" spans="2:2" x14ac:dyDescent="0.15">
      <c r="B1970" s="6"/>
    </row>
    <row r="1971" spans="2:2" x14ac:dyDescent="0.15">
      <c r="B1971" s="6"/>
    </row>
    <row r="1972" spans="2:2" x14ac:dyDescent="0.15">
      <c r="B1972" s="6"/>
    </row>
    <row r="1973" spans="2:2" x14ac:dyDescent="0.15">
      <c r="B1973" s="6"/>
    </row>
    <row r="1974" spans="2:2" x14ac:dyDescent="0.15">
      <c r="B1974" s="6"/>
    </row>
    <row r="1975" spans="2:2" x14ac:dyDescent="0.15">
      <c r="B1975" s="6"/>
    </row>
    <row r="1976" spans="2:2" x14ac:dyDescent="0.15">
      <c r="B1976" s="6"/>
    </row>
    <row r="1977" spans="2:2" x14ac:dyDescent="0.15">
      <c r="B1977" s="6"/>
    </row>
    <row r="1978" spans="2:2" x14ac:dyDescent="0.15">
      <c r="B1978" s="6"/>
    </row>
    <row r="1979" spans="2:2" x14ac:dyDescent="0.15">
      <c r="B1979" s="6"/>
    </row>
    <row r="1980" spans="2:2" x14ac:dyDescent="0.15">
      <c r="B1980" s="6"/>
    </row>
    <row r="1981" spans="2:2" x14ac:dyDescent="0.15">
      <c r="B1981" s="6"/>
    </row>
    <row r="1982" spans="2:2" x14ac:dyDescent="0.15">
      <c r="B1982" s="6"/>
    </row>
    <row r="1983" spans="2:2" x14ac:dyDescent="0.15">
      <c r="B1983" s="6"/>
    </row>
    <row r="1984" spans="2:2" x14ac:dyDescent="0.15">
      <c r="B1984" s="6"/>
    </row>
    <row r="1985" spans="2:2" x14ac:dyDescent="0.15">
      <c r="B1985" s="6"/>
    </row>
    <row r="1986" spans="2:2" x14ac:dyDescent="0.15">
      <c r="B1986" s="6"/>
    </row>
    <row r="1987" spans="2:2" x14ac:dyDescent="0.15">
      <c r="B1987" s="6"/>
    </row>
    <row r="1988" spans="2:2" x14ac:dyDescent="0.15">
      <c r="B1988" s="6"/>
    </row>
    <row r="1989" spans="2:2" x14ac:dyDescent="0.15">
      <c r="B1989" s="6"/>
    </row>
    <row r="1990" spans="2:2" x14ac:dyDescent="0.15">
      <c r="B1990" s="6"/>
    </row>
    <row r="1991" spans="2:2" x14ac:dyDescent="0.15">
      <c r="B1991" s="6"/>
    </row>
    <row r="1992" spans="2:2" x14ac:dyDescent="0.15">
      <c r="B1992" s="6"/>
    </row>
    <row r="1993" spans="2:2" x14ac:dyDescent="0.15">
      <c r="B1993" s="6"/>
    </row>
    <row r="1994" spans="2:2" x14ac:dyDescent="0.15">
      <c r="B1994" s="6"/>
    </row>
    <row r="1995" spans="2:2" x14ac:dyDescent="0.15">
      <c r="B1995" s="6"/>
    </row>
    <row r="1996" spans="2:2" x14ac:dyDescent="0.15">
      <c r="B1996" s="6"/>
    </row>
    <row r="1997" spans="2:2" x14ac:dyDescent="0.15">
      <c r="B1997" s="6"/>
    </row>
    <row r="1998" spans="2:2" x14ac:dyDescent="0.15">
      <c r="B1998" s="6"/>
    </row>
    <row r="1999" spans="2:2" x14ac:dyDescent="0.15">
      <c r="B1999" s="6"/>
    </row>
    <row r="2000" spans="2:2" x14ac:dyDescent="0.15">
      <c r="B2000" s="6"/>
    </row>
    <row r="2001" spans="2:2" x14ac:dyDescent="0.15">
      <c r="B2001" s="6"/>
    </row>
    <row r="2002" spans="2:2" x14ac:dyDescent="0.15">
      <c r="B2002" s="6"/>
    </row>
    <row r="2003" spans="2:2" x14ac:dyDescent="0.15">
      <c r="B2003" s="6"/>
    </row>
    <row r="2004" spans="2:2" x14ac:dyDescent="0.15">
      <c r="B2004" s="6"/>
    </row>
    <row r="2005" spans="2:2" x14ac:dyDescent="0.15">
      <c r="B2005" s="6"/>
    </row>
  </sheetData>
  <mergeCells count="5">
    <mergeCell ref="A6:A7"/>
    <mergeCell ref="B6:B7"/>
    <mergeCell ref="C6:C7"/>
    <mergeCell ref="D6:D7"/>
    <mergeCell ref="I6:I7"/>
  </mergeCells>
  <phoneticPr fontId="6" type="noConversion"/>
  <printOptions horizontalCentered="1" gridLines="1"/>
  <pageMargins left="0.23622047244094491" right="0.23622047244094491" top="0.23622047244094491" bottom="0.59055118110236227" header="0.15748031496062992" footer="0.39370078740157483"/>
  <pageSetup paperSize="9" scale="120" orientation="landscape" verticalDpi="300" r:id="rId1"/>
  <headerFooter alignWithMargins="0">
    <oddFooter>&amp;L&amp;7Orçamento Físico Financeiro - Página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ORÇAMENTO - OPÇÃO 2</vt:lpstr>
      <vt:lpstr>'ORÇAMENTO - OPÇÃO 2'!Area_de_impressao</vt:lpstr>
      <vt:lpstr>'ORÇAMENTO - OPÇÃO 2'!Titulos_de_impressao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Moacyr Samarcos</dc:creator>
  <cp:lastModifiedBy>Engenharia</cp:lastModifiedBy>
  <cp:lastPrinted>2019-07-22T18:16:58Z</cp:lastPrinted>
  <dcterms:created xsi:type="dcterms:W3CDTF">2019-07-22T17:55:55Z</dcterms:created>
  <dcterms:modified xsi:type="dcterms:W3CDTF">2019-07-26T19:07:50Z</dcterms:modified>
</cp:coreProperties>
</file>