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24226"/>
  <mc:AlternateContent xmlns:mc="http://schemas.openxmlformats.org/markup-compatibility/2006">
    <mc:Choice Requires="x15">
      <x15ac:absPath xmlns:x15ac="http://schemas.microsoft.com/office/spreadsheetml/2010/11/ac" url="C:\Users\jason\Dropbox\Work\Coding Notes\Data Modeling &amp; Financial Modeling\"/>
    </mc:Choice>
  </mc:AlternateContent>
  <xr:revisionPtr revIDLastSave="0" documentId="13_ncr:1_{F47BB6CC-AADD-441A-8DBC-7207DD8D3D6D}" xr6:coauthVersionLast="45" xr6:coauthVersionMax="45" xr10:uidLastSave="{00000000-0000-0000-0000-000000000000}"/>
  <bookViews>
    <workbookView xWindow="-108" yWindow="-108" windowWidth="23256" windowHeight="12576" xr2:uid="{00000000-000D-0000-FFFF-FFFF00000000}"/>
  </bookViews>
  <sheets>
    <sheet name="Case Study Information" sheetId="5" r:id="rId1"/>
    <sheet name="Constraints and Model" sheetId="3" r:id="rId2"/>
    <sheet name="Sensitivity Report" sheetId="4" r:id="rId3"/>
  </sheets>
  <definedNames>
    <definedName name="solver_adj" localSheetId="1" hidden="1">'Constraints and Model'!$C$15:$C$18</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0" localSheetId="1" hidden="1">'Constraints and Model'!$C$18</definedName>
    <definedName name="solver_lhs1" localSheetId="1" hidden="1">'Constraints and Model'!$B$23</definedName>
    <definedName name="solver_lhs10" localSheetId="1" hidden="1">'Constraints and Model'!#REF!</definedName>
    <definedName name="solver_lhs2" localSheetId="1" hidden="1">'Constraints and Model'!$B$24</definedName>
    <definedName name="solver_lhs3" localSheetId="1" hidden="1">'Constraints and Model'!$B$25</definedName>
    <definedName name="solver_lhs4" localSheetId="1" hidden="1">'Constraints and Model'!$B$26</definedName>
    <definedName name="solver_lhs5" localSheetId="1" hidden="1">'Constraints and Model'!$B$27</definedName>
    <definedName name="solver_lhs6" localSheetId="1" hidden="1">'Constraints and Model'!$B$28</definedName>
    <definedName name="solver_lhs7" localSheetId="1" hidden="1">'Constraints and Model'!$C$18</definedName>
    <definedName name="solver_lhs8" localSheetId="1" hidden="1">'Constraints and Model'!$C$18</definedName>
    <definedName name="solver_lhs9" localSheetId="1" hidden="1">'Constraints and Model'!#REF!</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6</definedName>
    <definedName name="solver_nwt" localSheetId="1" hidden="1">1</definedName>
    <definedName name="solver_opt" localSheetId="1" hidden="1">'Constraints and Model'!$B$20</definedName>
    <definedName name="solver_pre" localSheetId="1" hidden="1">0.000001</definedName>
    <definedName name="solver_rbv" localSheetId="1" hidden="1">2</definedName>
    <definedName name="solver_rel0" localSheetId="1" hidden="1">1</definedName>
    <definedName name="solver_rel1" localSheetId="1" hidden="1">3</definedName>
    <definedName name="solver_rel10" localSheetId="1" hidden="1">1</definedName>
    <definedName name="solver_rel2" localSheetId="1" hidden="1">3</definedName>
    <definedName name="solver_rel3" localSheetId="1" hidden="1">3</definedName>
    <definedName name="solver_rel4" localSheetId="1" hidden="1">3</definedName>
    <definedName name="solver_rel5" localSheetId="1" hidden="1">3</definedName>
    <definedName name="solver_rel6" localSheetId="1" hidden="1">3</definedName>
    <definedName name="solver_rel7" localSheetId="1" hidden="1">1</definedName>
    <definedName name="solver_rel8" localSheetId="1" hidden="1">1</definedName>
    <definedName name="solver_rel9" localSheetId="1" hidden="1">1</definedName>
    <definedName name="solver_rhs0" localSheetId="1" hidden="1">'Constraints and Model'!$D$26</definedName>
    <definedName name="solver_rhs1" localSheetId="1" hidden="1">'Constraints and Model'!$D$23</definedName>
    <definedName name="solver_rhs10" localSheetId="1" hidden="1">'Constraints and Model'!$D$27</definedName>
    <definedName name="solver_rhs2" localSheetId="1" hidden="1">'Constraints and Model'!$D$24</definedName>
    <definedName name="solver_rhs3" localSheetId="1" hidden="1">'Constraints and Model'!$D$25</definedName>
    <definedName name="solver_rhs4" localSheetId="1" hidden="1">'Constraints and Model'!$D$26</definedName>
    <definedName name="solver_rhs5" localSheetId="1" hidden="1">'Constraints and Model'!$D$27</definedName>
    <definedName name="solver_rhs6" localSheetId="1" hidden="1">'Constraints and Model'!$D$28</definedName>
    <definedName name="solver_rhs7" localSheetId="1" hidden="1">'Constraints and Model'!$D$26</definedName>
    <definedName name="solver_rhs8" localSheetId="1" hidden="1">'Constraints and Model'!$D$26</definedName>
    <definedName name="solver_rhs9" localSheetId="1" hidden="1">'Constraints and Model'!$D$27</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8" i="3" l="1"/>
  <c r="B27" i="3"/>
  <c r="B26" i="3"/>
  <c r="B20" i="3"/>
  <c r="B25" i="3"/>
  <c r="B24" i="3"/>
  <c r="B23" i="3"/>
  <c r="E28" i="3" l="1"/>
  <c r="E25" i="3"/>
  <c r="E24" i="3"/>
  <c r="E23" i="3"/>
  <c r="E27" i="3"/>
  <c r="E26" i="3"/>
</calcChain>
</file>

<file path=xl/sharedStrings.xml><?xml version="1.0" encoding="utf-8"?>
<sst xmlns="http://schemas.openxmlformats.org/spreadsheetml/2006/main" count="104" uniqueCount="84">
  <si>
    <t>Constraints (also expressed as 'Subject To:')</t>
  </si>
  <si>
    <t>Model:</t>
  </si>
  <si>
    <t>Advertising Media</t>
  </si>
  <si>
    <t xml:space="preserve">Decision Variables: </t>
  </si>
  <si>
    <t>LHS</t>
  </si>
  <si>
    <t>RHS</t>
  </si>
  <si>
    <t>Slack/Surplus</t>
  </si>
  <si>
    <t>Number of Interviews Daytime with Children, DC</t>
  </si>
  <si>
    <t>Number of Interviews Evening with Children, EC</t>
  </si>
  <si>
    <t>Number of Interviews Daytime without Children, DNC</t>
  </si>
  <si>
    <t>Number of Interviews Evening without Children, ENC</t>
  </si>
  <si>
    <t>Interview Cost</t>
  </si>
  <si>
    <t>$/Interview</t>
  </si>
  <si>
    <t xml:space="preserve">Minimum number of Interviews: </t>
  </si>
  <si>
    <t>DC</t>
  </si>
  <si>
    <t>EC</t>
  </si>
  <si>
    <t>DNC</t>
  </si>
  <si>
    <t>ENC</t>
  </si>
  <si>
    <t>Total number of interviews</t>
  </si>
  <si>
    <t>Number and type of interviews:</t>
  </si>
  <si>
    <t>Obj. Function: Minimum total interviewing cost</t>
  </si>
  <si>
    <t>≥</t>
  </si>
  <si>
    <t>Interview households with children</t>
  </si>
  <si>
    <t>Total Evening interviews must be as great as daytime</t>
  </si>
  <si>
    <t>40% of interviews with children, must be in evening</t>
  </si>
  <si>
    <t>60% of interviews without children, must be in evening</t>
  </si>
  <si>
    <t>Interview households without children</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</si>
  <si>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</si>
  <si>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</si>
  <si>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</si>
  <si>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</si>
  <si>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</si>
  <si>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</si>
  <si>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</si>
  <si>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</si>
  <si>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</si>
  <si>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</si>
  <si>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</si>
  <si>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</si>
  <si>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</si>
  <si>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</si>
  <si>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</si>
  <si>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</si>
  <si>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</si>
  <si>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$C$17</t>
  </si>
  <si>
    <t>$C$18</t>
  </si>
  <si>
    <t>$C$19</t>
  </si>
  <si>
    <t>$C$20</t>
  </si>
  <si>
    <t>$B$25</t>
  </si>
  <si>
    <t>Total number of interviews LHS</t>
  </si>
  <si>
    <t>$B$26</t>
  </si>
  <si>
    <t>Interview households with children LHS</t>
  </si>
  <si>
    <t>$B$27</t>
  </si>
  <si>
    <t>Interview households without children LHS</t>
  </si>
  <si>
    <t>$B$28</t>
  </si>
  <si>
    <t>Total Evening interviews must be as great as daytime LHS</t>
  </si>
  <si>
    <t>$B$29</t>
  </si>
  <si>
    <t>40% of interviews with children, must be in evening LHS</t>
  </si>
  <si>
    <t>$B$30</t>
  </si>
  <si>
    <t>60% of interviews without children, must be in evening LHS</t>
  </si>
  <si>
    <t>Overview</t>
  </si>
  <si>
    <t>If client can only pay $25,000 but the company needs to maintain 30% profit, it would mean --&gt; $20,320 + (30% of cost) = $26,416. Since this would be over the company's budget in order to accomdate our profit margin we can reduce our costs to $19,230 (which is 30% less). This way we maintain our 30% profit margin. With this information our new number would be $25,000 - $19230 = $5,789. To achieve this $5,799 we can reduce the number of interviews required to take place. We can swap the objecive function to calculate total number of interviews instead and set the constrait for costs. Now both parties will be satisfied with the results and we will still main profit margin.</t>
  </si>
  <si>
    <t>Quantitative Analysis for Business Decisions - Survey Market Research Model</t>
  </si>
  <si>
    <t>Binding Constraints</t>
  </si>
  <si>
    <t>Interview without Children</t>
  </si>
  <si>
    <t>Total Interviewed Evening</t>
  </si>
  <si>
    <t>--&gt;</t>
  </si>
  <si>
    <t>A firm conducts marketing research to learn about customer characteristics, attitudes and preferences.</t>
  </si>
  <si>
    <t>Marketing research services include designing the study, conducting surveys, analyzing data collected, and</t>
  </si>
  <si>
    <t>providing recommendations for the client.</t>
  </si>
  <si>
    <t>In the research design phase, targets or quotas may be established for the number and types of respondents</t>
  </si>
  <si>
    <t>to be surveyed.</t>
  </si>
  <si>
    <t>The marketing research firm's objective is to conduct the survey so as to meet the client's needs at a</t>
  </si>
  <si>
    <t>minimum cost.</t>
  </si>
  <si>
    <t>Market Survey Inc (MSI) specializes in evaluating consumer reaction to ne products, services and advertising</t>
  </si>
  <si>
    <t>campaigns. A client firm requested MSI's assitance in ascertaining consumer reaction to a recently marketed</t>
  </si>
  <si>
    <t>household product.</t>
  </si>
  <si>
    <t>During mettings with the client, MSI aggreed to conduct door-to-door personal interviews to obatain responses</t>
  </si>
  <si>
    <t>from households with children and households wihtout children. In addition, MSI agreed to conduct both day</t>
  </si>
  <si>
    <t>and evening interviews.</t>
  </si>
  <si>
    <t>Company Background:</t>
  </si>
  <si>
    <t>We can see that the green cell is the minimum cost for our client proposal  ($20,320) and requirements based on the constraints they have set. The yellow cells represent each individual groups requirements to interview the specific demographics to achieve optimal success. We need 240 interviews for day with children, 160 for evening with children, 240 day without children and 360 evening without children.</t>
  </si>
  <si>
    <t>Sensitivity Report</t>
  </si>
  <si>
    <t>Constraints and Data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</si>
</sst>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0"/>
      <name val="Arial"/>
      <family val="2"/>
    </font>
    <font>
      <b/>
      <sz val="12"/>
      <name val="Arial"/>
      <family val="2"/>
    </font>
    <font>
      <sz val="10"/>
      <name val="Arial"/>
      <family val="2"/>
    </font>
    <font>
      <sz val="12"/>
      <color rgb="FFFF0000"/>
      <name val="Calibri"/>
      <family val="2"/>
    </font>
    <font>
      <b/>
      <sz val="10"/>
      <color indexed="18"/>
      <name val="Arial"/>
      <family val="2"/>
    </font>
    <font>
      <b/>
      <sz val="14"/>
      <name val="Arial"/>
      <family val="2"/>
    </font>
    <font>
      <sz val="14"/>
      <name val="Arial"/>
      <family val="2"/>
    </font>
    <font>
      <sz val="11"/>
      <color rgb="FF000000"/>
      <name val="Arial"/>
      <family val="2"/>
    </font>
    <font>
      <sz val="11"/>
      <name val="Arial"/>
      <family val="2"/>
    </font>
    <font>
      <b/>
      <sz val="11"/>
      <name val="Arial"/>
      <family val="2"/>
    </font>
    <font>
      <b/>
      <sz val="11"/>
      <color rgb="FFC00000"/>
      <name val="Arial"/>
      <family val="2"/>
    </font>
    <font>
      <sz val="11"/>
      <color rgb="FFFF0000"/>
      <name val="Calibri"/>
      <family val="2"/>
    </font>
    <font>
      <sz val="11"/>
      <color theme="9" tint="-0.499984740745262"/>
      <name val="Arial"/>
      <family val="2"/>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s>
  <borders count="2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69">
    <xf numFmtId="0" fontId="0" fillId="0" borderId="0" xfId="0"/>
    <xf numFmtId="0" fontId="0" fillId="3" borderId="0" xfId="0" applyFill="1"/>
    <xf numFmtId="0" fontId="1" fillId="3" borderId="0" xfId="0" applyFont="1" applyFill="1"/>
    <xf numFmtId="1" fontId="0" fillId="3" borderId="0" xfId="0" applyNumberFormat="1" applyFill="1" applyBorder="1"/>
    <xf numFmtId="0" fontId="3" fillId="3" borderId="0" xfId="0" applyFont="1" applyFill="1"/>
    <xf numFmtId="0" fontId="0" fillId="3" borderId="0" xfId="0" applyFill="1" applyAlignment="1">
      <alignment horizontal="center"/>
    </xf>
    <xf numFmtId="0" fontId="4" fillId="3" borderId="0" xfId="0" applyFont="1" applyFill="1" applyAlignment="1">
      <alignment horizontal="center" vertical="center"/>
    </xf>
    <xf numFmtId="1" fontId="0" fillId="3" borderId="0" xfId="0" applyNumberFormat="1" applyFill="1" applyAlignment="1">
      <alignment horizontal="center"/>
    </xf>
    <xf numFmtId="0" fontId="0" fillId="0" borderId="25" xfId="0" applyFill="1" applyBorder="1" applyAlignment="1"/>
    <xf numFmtId="0" fontId="0" fillId="0" borderId="26" xfId="0" applyFill="1" applyBorder="1" applyAlignment="1"/>
    <xf numFmtId="0" fontId="5" fillId="0" borderId="23" xfId="0" applyFont="1" applyFill="1" applyBorder="1" applyAlignment="1">
      <alignment horizontal="center"/>
    </xf>
    <xf numFmtId="0" fontId="5" fillId="0" borderId="24" xfId="0" applyFont="1" applyFill="1" applyBorder="1" applyAlignment="1">
      <alignment horizontal="center"/>
    </xf>
    <xf numFmtId="0" fontId="0" fillId="0" borderId="0" xfId="0" quotePrefix="1"/>
    <xf numFmtId="0" fontId="1" fillId="7" borderId="0" xfId="0" applyFont="1" applyFill="1"/>
    <xf numFmtId="0" fontId="0" fillId="7" borderId="0" xfId="0" applyFill="1"/>
    <xf numFmtId="0" fontId="7" fillId="3" borderId="0" xfId="0" applyFont="1" applyFill="1"/>
    <xf numFmtId="0" fontId="3" fillId="3" borderId="0" xfId="0" applyFont="1" applyFill="1" applyAlignment="1">
      <alignment vertical="center" wrapText="1"/>
    </xf>
    <xf numFmtId="0" fontId="6" fillId="7" borderId="20" xfId="0" applyFont="1" applyFill="1" applyBorder="1"/>
    <xf numFmtId="0" fontId="0" fillId="7" borderId="20" xfId="0" applyFill="1" applyBorder="1"/>
    <xf numFmtId="0" fontId="7" fillId="7" borderId="20" xfId="0" applyFont="1" applyFill="1" applyBorder="1"/>
    <xf numFmtId="0" fontId="2" fillId="7" borderId="20" xfId="0" applyFont="1" applyFill="1" applyBorder="1"/>
    <xf numFmtId="0" fontId="8" fillId="7" borderId="11" xfId="0" applyFont="1" applyFill="1" applyBorder="1" applyAlignment="1">
      <alignment horizontal="left" vertical="center" wrapText="1" readingOrder="1"/>
    </xf>
    <xf numFmtId="0" fontId="8" fillId="7" borderId="12" xfId="0" applyFont="1" applyFill="1" applyBorder="1" applyAlignment="1">
      <alignment horizontal="center" vertical="center" wrapText="1" readingOrder="1"/>
    </xf>
    <xf numFmtId="0" fontId="8" fillId="3" borderId="0" xfId="0" applyFont="1" applyFill="1" applyBorder="1" applyAlignment="1">
      <alignment horizontal="center" vertical="center" wrapText="1" readingOrder="1"/>
    </xf>
    <xf numFmtId="0" fontId="9" fillId="3" borderId="0" xfId="0" applyFont="1" applyFill="1"/>
    <xf numFmtId="0" fontId="9" fillId="3" borderId="13" xfId="0" applyFont="1" applyFill="1" applyBorder="1" applyAlignment="1">
      <alignment horizontal="left" vertical="top" wrapText="1"/>
    </xf>
    <xf numFmtId="0" fontId="8" fillId="3" borderId="14" xfId="0" applyFont="1" applyFill="1" applyBorder="1" applyAlignment="1">
      <alignment horizontal="center" vertical="center" wrapText="1" readingOrder="1"/>
    </xf>
    <xf numFmtId="0" fontId="8" fillId="3" borderId="13" xfId="0" applyFont="1" applyFill="1" applyBorder="1" applyAlignment="1">
      <alignment horizontal="left" vertical="center" wrapText="1" readingOrder="1"/>
    </xf>
    <xf numFmtId="0" fontId="8" fillId="3" borderId="15" xfId="0" applyFont="1" applyFill="1" applyBorder="1" applyAlignment="1">
      <alignment horizontal="left" vertical="center" wrapText="1" readingOrder="1"/>
    </xf>
    <xf numFmtId="0" fontId="8" fillId="3" borderId="16" xfId="0" applyFont="1" applyFill="1" applyBorder="1" applyAlignment="1">
      <alignment horizontal="center" vertical="center" wrapText="1" readingOrder="1"/>
    </xf>
    <xf numFmtId="0" fontId="8" fillId="3" borderId="0" xfId="0" applyFont="1" applyFill="1" applyBorder="1" applyAlignment="1">
      <alignment horizontal="left" vertical="center" wrapText="1" readingOrder="1"/>
    </xf>
    <xf numFmtId="0" fontId="8" fillId="3" borderId="6" xfId="0" applyFont="1" applyFill="1" applyBorder="1" applyAlignment="1">
      <alignment horizontal="left" vertical="center" wrapText="1" readingOrder="1"/>
    </xf>
    <xf numFmtId="0" fontId="8" fillId="3" borderId="7" xfId="0" applyFont="1" applyFill="1" applyBorder="1" applyAlignment="1">
      <alignment horizontal="center" vertical="center" wrapText="1" readingOrder="1"/>
    </xf>
    <xf numFmtId="0" fontId="10" fillId="3" borderId="0" xfId="0" applyFont="1" applyFill="1"/>
    <xf numFmtId="0" fontId="10" fillId="3" borderId="0" xfId="0" applyFont="1" applyFill="1" applyAlignment="1"/>
    <xf numFmtId="0" fontId="10" fillId="3" borderId="0" xfId="0" applyFont="1" applyFill="1" applyAlignment="1">
      <alignment horizontal="center"/>
    </xf>
    <xf numFmtId="0" fontId="11" fillId="3" borderId="4" xfId="0" applyFont="1" applyFill="1" applyBorder="1" applyAlignment="1">
      <alignment horizontal="center"/>
    </xf>
    <xf numFmtId="1" fontId="11" fillId="2" borderId="8" xfId="0" applyNumberFormat="1" applyFont="1" applyFill="1" applyBorder="1" applyAlignment="1">
      <alignment horizontal="center"/>
    </xf>
    <xf numFmtId="1" fontId="9" fillId="3" borderId="0" xfId="0" applyNumberFormat="1" applyFont="1" applyFill="1" applyBorder="1"/>
    <xf numFmtId="0" fontId="11" fillId="3" borderId="5" xfId="0" applyFont="1" applyFill="1" applyBorder="1" applyAlignment="1">
      <alignment horizontal="center"/>
    </xf>
    <xf numFmtId="1" fontId="11" fillId="2" borderId="9" xfId="0" applyNumberFormat="1" applyFont="1" applyFill="1" applyBorder="1" applyAlignment="1">
      <alignment horizontal="center"/>
    </xf>
    <xf numFmtId="0" fontId="11" fillId="3" borderId="17" xfId="0" applyFont="1" applyFill="1" applyBorder="1" applyAlignment="1">
      <alignment horizontal="center"/>
    </xf>
    <xf numFmtId="1" fontId="11" fillId="2" borderId="18" xfId="0" applyNumberFormat="1" applyFont="1" applyFill="1" applyBorder="1" applyAlignment="1">
      <alignment horizontal="center"/>
    </xf>
    <xf numFmtId="1" fontId="9" fillId="3" borderId="0" xfId="0" applyNumberFormat="1" applyFont="1" applyFill="1"/>
    <xf numFmtId="1" fontId="10" fillId="6" borderId="10" xfId="0" applyNumberFormat="1" applyFont="1" applyFill="1" applyBorder="1" applyAlignment="1">
      <alignment horizontal="center"/>
    </xf>
    <xf numFmtId="0" fontId="10" fillId="3" borderId="0" xfId="0" applyFont="1" applyFill="1" applyAlignment="1">
      <alignment horizontal="left"/>
    </xf>
    <xf numFmtId="1" fontId="10" fillId="3" borderId="6" xfId="0" applyNumberFormat="1" applyFont="1" applyFill="1" applyBorder="1" applyAlignment="1">
      <alignment horizontal="center"/>
    </xf>
    <xf numFmtId="1" fontId="10" fillId="3" borderId="22" xfId="0" applyNumberFormat="1" applyFont="1" applyFill="1" applyBorder="1" applyAlignment="1">
      <alignment horizontal="center"/>
    </xf>
    <xf numFmtId="1" fontId="10" fillId="3" borderId="7" xfId="0" applyNumberFormat="1" applyFont="1" applyFill="1" applyBorder="1" applyAlignment="1">
      <alignment horizontal="center"/>
    </xf>
    <xf numFmtId="1" fontId="10" fillId="3" borderId="1" xfId="0" applyNumberFormat="1" applyFont="1" applyFill="1" applyBorder="1" applyAlignment="1">
      <alignment horizontal="center"/>
    </xf>
    <xf numFmtId="1" fontId="9" fillId="4" borderId="5" xfId="0" applyNumberFormat="1" applyFont="1" applyFill="1" applyBorder="1" applyAlignment="1">
      <alignment horizontal="center"/>
    </xf>
    <xf numFmtId="0" fontId="12" fillId="3" borderId="0" xfId="0" applyFont="1" applyFill="1" applyBorder="1" applyAlignment="1">
      <alignment horizontal="center" vertical="center"/>
    </xf>
    <xf numFmtId="1" fontId="9" fillId="5" borderId="1" xfId="0" applyNumberFormat="1" applyFont="1" applyFill="1" applyBorder="1"/>
    <xf numFmtId="1" fontId="9" fillId="5" borderId="2" xfId="0" applyNumberFormat="1" applyFont="1" applyFill="1" applyBorder="1"/>
    <xf numFmtId="0" fontId="10" fillId="8" borderId="6" xfId="0" applyFont="1" applyFill="1" applyBorder="1"/>
    <xf numFmtId="0" fontId="9" fillId="8" borderId="7" xfId="0" applyFont="1" applyFill="1" applyBorder="1"/>
    <xf numFmtId="0" fontId="9" fillId="3" borderId="0" xfId="0" quotePrefix="1" applyFont="1" applyFill="1"/>
    <xf numFmtId="0" fontId="9" fillId="3" borderId="5" xfId="0" applyFont="1" applyFill="1" applyBorder="1"/>
    <xf numFmtId="0" fontId="9" fillId="3" borderId="19" xfId="0" applyFont="1" applyFill="1" applyBorder="1"/>
    <xf numFmtId="0" fontId="9" fillId="3" borderId="17" xfId="0" applyFont="1" applyFill="1" applyBorder="1"/>
    <xf numFmtId="0" fontId="9" fillId="3" borderId="21" xfId="0" applyFont="1" applyFill="1" applyBorder="1"/>
    <xf numFmtId="1" fontId="9" fillId="4" borderId="17" xfId="0" applyNumberFormat="1" applyFont="1" applyFill="1" applyBorder="1" applyAlignment="1">
      <alignment horizontal="center"/>
    </xf>
    <xf numFmtId="0" fontId="12" fillId="3" borderId="20" xfId="0" applyFont="1" applyFill="1" applyBorder="1" applyAlignment="1">
      <alignment horizontal="center" vertical="center"/>
    </xf>
    <xf numFmtId="1" fontId="9" fillId="5" borderId="3" xfId="0" applyNumberFormat="1" applyFont="1" applyFill="1" applyBorder="1"/>
    <xf numFmtId="0" fontId="10" fillId="7" borderId="0" xfId="0" applyFont="1" applyFill="1"/>
    <xf numFmtId="1" fontId="13" fillId="9" borderId="19" xfId="0" applyNumberFormat="1" applyFont="1" applyFill="1" applyBorder="1" applyAlignment="1">
      <alignment horizontal="center"/>
    </xf>
    <xf numFmtId="1" fontId="13" fillId="9" borderId="21" xfId="0" applyNumberFormat="1" applyFont="1" applyFill="1" applyBorder="1" applyAlignment="1">
      <alignment horizontal="center"/>
    </xf>
    <xf numFmtId="0" fontId="9" fillId="4" borderId="0" xfId="0" applyFont="1" applyFill="1" applyAlignment="1">
      <alignment horizontal="left" vertical="center" wrapText="1"/>
    </xf>
    <xf numFmtId="0" fontId="3" fillId="4"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D952-E3AB-4AF9-8FD4-1A3DCAB34FF8}">
  <dimension ref="A1:K22"/>
  <sheetViews>
    <sheetView tabSelected="1" zoomScale="110" zoomScaleNormal="110" workbookViewId="0">
      <selection activeCell="N22" sqref="N22"/>
    </sheetView>
  </sheetViews>
  <sheetFormatPr defaultRowHeight="13.2" x14ac:dyDescent="0.25"/>
  <cols>
    <col min="1" max="16384" width="8.88671875" style="1"/>
  </cols>
  <sheetData>
    <row r="1" spans="1:11" s="15" customFormat="1" ht="18" thickBot="1" x14ac:dyDescent="0.35">
      <c r="A1" s="17" t="s">
        <v>62</v>
      </c>
      <c r="B1" s="19"/>
      <c r="C1" s="19"/>
      <c r="D1" s="19"/>
      <c r="E1" s="19"/>
      <c r="F1" s="19"/>
      <c r="G1" s="19"/>
      <c r="H1" s="19"/>
      <c r="I1" s="19"/>
      <c r="J1" s="19"/>
      <c r="K1" s="19"/>
    </row>
    <row r="3" spans="1:11" x14ac:dyDescent="0.25">
      <c r="A3" s="4" t="s">
        <v>67</v>
      </c>
    </row>
    <row r="5" spans="1:11" x14ac:dyDescent="0.25">
      <c r="A5" s="4" t="s">
        <v>68</v>
      </c>
    </row>
    <row r="6" spans="1:11" x14ac:dyDescent="0.25">
      <c r="A6" s="4" t="s">
        <v>69</v>
      </c>
    </row>
    <row r="8" spans="1:11" x14ac:dyDescent="0.25">
      <c r="A8" s="4" t="s">
        <v>70</v>
      </c>
    </row>
    <row r="9" spans="1:11" x14ac:dyDescent="0.25">
      <c r="A9" s="4" t="s">
        <v>71</v>
      </c>
    </row>
    <row r="11" spans="1:11" x14ac:dyDescent="0.25">
      <c r="A11" s="4" t="s">
        <v>72</v>
      </c>
    </row>
    <row r="12" spans="1:11" x14ac:dyDescent="0.25">
      <c r="A12" s="4" t="s">
        <v>73</v>
      </c>
    </row>
    <row r="14" spans="1:11" ht="18" thickBot="1" x14ac:dyDescent="0.35">
      <c r="A14" s="17" t="s">
        <v>80</v>
      </c>
      <c r="B14" s="18"/>
      <c r="C14" s="18"/>
      <c r="D14" s="18"/>
      <c r="E14" s="18"/>
      <c r="F14" s="18"/>
      <c r="G14" s="18"/>
      <c r="H14" s="18"/>
      <c r="I14" s="18"/>
      <c r="J14" s="18"/>
      <c r="K14" s="18"/>
    </row>
    <row r="16" spans="1:11" x14ac:dyDescent="0.25">
      <c r="A16" s="4" t="s">
        <v>74</v>
      </c>
    </row>
    <row r="17" spans="1:1" x14ac:dyDescent="0.25">
      <c r="A17" s="4" t="s">
        <v>75</v>
      </c>
    </row>
    <row r="18" spans="1:1" x14ac:dyDescent="0.25">
      <c r="A18" s="4" t="s">
        <v>76</v>
      </c>
    </row>
    <row r="20" spans="1:1" x14ac:dyDescent="0.25">
      <c r="A20" s="4" t="s">
        <v>77</v>
      </c>
    </row>
    <row r="21" spans="1:1" x14ac:dyDescent="0.25">
      <c r="A21" s="4" t="s">
        <v>78</v>
      </c>
    </row>
    <row r="22" spans="1:1" x14ac:dyDescent="0.25">
      <c r="A22" s="4"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topLeftCell="A7" zoomScaleNormal="100" workbookViewId="0">
      <selection activeCell="C15" sqref="C15"/>
    </sheetView>
  </sheetViews>
  <sheetFormatPr defaultColWidth="11.44140625" defaultRowHeight="13.2" x14ac:dyDescent="0.25"/>
  <cols>
    <col min="1" max="1" width="50.77734375" style="1" bestFit="1" customWidth="1"/>
    <col min="2" max="2" width="18.109375" style="1" customWidth="1"/>
    <col min="3" max="4" width="16.77734375" style="1" customWidth="1"/>
    <col min="5" max="5" width="16.5546875" style="1" customWidth="1"/>
    <col min="6" max="6" width="5" style="1" customWidth="1"/>
    <col min="7" max="7" width="24.44140625" style="1" customWidth="1"/>
    <col min="8" max="8" width="1.109375" style="1" customWidth="1"/>
    <col min="9" max="16384" width="11.44140625" style="1"/>
  </cols>
  <sheetData>
    <row r="1" spans="1:6" ht="16.2" thickBot="1" x14ac:dyDescent="0.35">
      <c r="A1" s="20" t="s">
        <v>83</v>
      </c>
      <c r="B1" s="18"/>
      <c r="C1" s="18"/>
      <c r="D1" s="18"/>
      <c r="E1" s="18"/>
    </row>
    <row r="2" spans="1:6" ht="13.8" thickBot="1" x14ac:dyDescent="0.3">
      <c r="A2" s="2"/>
    </row>
    <row r="3" spans="1:6" s="24" customFormat="1" ht="14.4" thickBot="1" x14ac:dyDescent="0.3">
      <c r="A3" s="21" t="s">
        <v>2</v>
      </c>
      <c r="B3" s="22" t="s">
        <v>11</v>
      </c>
      <c r="C3" s="23"/>
      <c r="D3" s="23"/>
      <c r="E3" s="23"/>
    </row>
    <row r="4" spans="1:6" s="24" customFormat="1" ht="14.4" thickBot="1" x14ac:dyDescent="0.3">
      <c r="A4" s="25"/>
      <c r="B4" s="26" t="s">
        <v>12</v>
      </c>
      <c r="C4" s="23"/>
      <c r="D4" s="23"/>
      <c r="E4" s="23"/>
    </row>
    <row r="5" spans="1:6" s="24" customFormat="1" ht="14.4" thickBot="1" x14ac:dyDescent="0.3">
      <c r="A5" s="27" t="s">
        <v>7</v>
      </c>
      <c r="B5" s="26">
        <v>20</v>
      </c>
      <c r="C5" s="23"/>
      <c r="D5" s="23"/>
      <c r="E5" s="23"/>
    </row>
    <row r="6" spans="1:6" s="24" customFormat="1" ht="14.4" thickBot="1" x14ac:dyDescent="0.3">
      <c r="A6" s="27" t="s">
        <v>8</v>
      </c>
      <c r="B6" s="26">
        <v>25</v>
      </c>
      <c r="C6" s="23"/>
      <c r="D6" s="23"/>
      <c r="E6" s="23"/>
    </row>
    <row r="7" spans="1:6" s="24" customFormat="1" ht="14.4" thickBot="1" x14ac:dyDescent="0.3">
      <c r="A7" s="27" t="s">
        <v>9</v>
      </c>
      <c r="B7" s="26">
        <v>18</v>
      </c>
      <c r="C7" s="23"/>
      <c r="D7" s="23"/>
      <c r="E7" s="23"/>
    </row>
    <row r="8" spans="1:6" s="24" customFormat="1" ht="14.4" thickBot="1" x14ac:dyDescent="0.3">
      <c r="A8" s="27" t="s">
        <v>10</v>
      </c>
      <c r="B8" s="26">
        <v>20</v>
      </c>
      <c r="C8" s="23"/>
      <c r="D8" s="23"/>
      <c r="E8" s="23"/>
    </row>
    <row r="9" spans="1:6" s="24" customFormat="1" ht="14.4" thickBot="1" x14ac:dyDescent="0.3">
      <c r="A9" s="28"/>
      <c r="B9" s="29"/>
      <c r="C9" s="23"/>
      <c r="D9" s="23"/>
      <c r="E9" s="23"/>
    </row>
    <row r="10" spans="1:6" s="24" customFormat="1" ht="14.4" thickBot="1" x14ac:dyDescent="0.3">
      <c r="A10" s="30"/>
      <c r="B10" s="23"/>
      <c r="C10" s="23"/>
      <c r="D10" s="23"/>
      <c r="E10" s="23"/>
    </row>
    <row r="11" spans="1:6" s="24" customFormat="1" ht="14.4" thickBot="1" x14ac:dyDescent="0.3">
      <c r="A11" s="31" t="s">
        <v>13</v>
      </c>
      <c r="B11" s="32">
        <v>1000</v>
      </c>
      <c r="C11" s="23"/>
      <c r="D11" s="23"/>
      <c r="E11" s="23"/>
    </row>
    <row r="12" spans="1:6" s="24" customFormat="1" ht="13.8" x14ac:dyDescent="0.25">
      <c r="A12" s="23"/>
      <c r="B12" s="23"/>
      <c r="C12" s="23"/>
      <c r="D12" s="23"/>
      <c r="E12" s="23"/>
    </row>
    <row r="13" spans="1:6" s="24" customFormat="1" ht="13.8" x14ac:dyDescent="0.25">
      <c r="A13" s="33" t="s">
        <v>1</v>
      </c>
    </row>
    <row r="14" spans="1:6" s="24" customFormat="1" ht="14.4" thickBot="1" x14ac:dyDescent="0.3">
      <c r="B14" s="34" t="s">
        <v>3</v>
      </c>
      <c r="C14" s="34"/>
      <c r="D14" s="35"/>
    </row>
    <row r="15" spans="1:6" s="24" customFormat="1" ht="13.8" x14ac:dyDescent="0.25">
      <c r="A15" s="33" t="s">
        <v>19</v>
      </c>
      <c r="B15" s="36" t="s">
        <v>14</v>
      </c>
      <c r="C15" s="37">
        <v>240</v>
      </c>
      <c r="D15" s="38"/>
      <c r="E15" s="38"/>
      <c r="F15" s="38"/>
    </row>
    <row r="16" spans="1:6" s="24" customFormat="1" ht="13.8" x14ac:dyDescent="0.25">
      <c r="A16" s="33"/>
      <c r="B16" s="39" t="s">
        <v>15</v>
      </c>
      <c r="C16" s="40">
        <v>160</v>
      </c>
      <c r="D16" s="38"/>
      <c r="E16" s="38"/>
      <c r="F16" s="38"/>
    </row>
    <row r="17" spans="1:8" s="24" customFormat="1" ht="13.8" x14ac:dyDescent="0.25">
      <c r="A17" s="33"/>
      <c r="B17" s="39" t="s">
        <v>16</v>
      </c>
      <c r="C17" s="40">
        <v>240</v>
      </c>
      <c r="D17" s="38"/>
      <c r="E17" s="38"/>
      <c r="F17" s="38"/>
    </row>
    <row r="18" spans="1:8" s="24" customFormat="1" ht="14.4" thickBot="1" x14ac:dyDescent="0.3">
      <c r="A18" s="33"/>
      <c r="B18" s="41" t="s">
        <v>17</v>
      </c>
      <c r="C18" s="42">
        <v>360.00000000000006</v>
      </c>
      <c r="D18" s="38"/>
      <c r="E18" s="38"/>
      <c r="F18" s="38"/>
    </row>
    <row r="19" spans="1:8" s="24" customFormat="1" ht="14.4" thickBot="1" x14ac:dyDescent="0.3">
      <c r="B19" s="43"/>
      <c r="C19" s="43"/>
      <c r="D19" s="43"/>
      <c r="E19" s="43"/>
      <c r="F19" s="43"/>
    </row>
    <row r="20" spans="1:8" s="24" customFormat="1" ht="14.4" thickBot="1" x14ac:dyDescent="0.3">
      <c r="A20" s="33" t="s">
        <v>20</v>
      </c>
      <c r="B20" s="44">
        <f>SUMPRODUCT(B5:B8,C15:C18)</f>
        <v>20320</v>
      </c>
      <c r="C20" s="43"/>
      <c r="D20" s="43"/>
      <c r="E20" s="43"/>
      <c r="F20" s="43"/>
    </row>
    <row r="21" spans="1:8" s="24" customFormat="1" ht="14.4" thickBot="1" x14ac:dyDescent="0.3">
      <c r="B21" s="43"/>
      <c r="C21" s="43"/>
      <c r="D21" s="43"/>
      <c r="E21" s="43"/>
      <c r="F21" s="43"/>
    </row>
    <row r="22" spans="1:8" s="24" customFormat="1" ht="14.4" thickBot="1" x14ac:dyDescent="0.3">
      <c r="A22" s="45" t="s">
        <v>0</v>
      </c>
      <c r="B22" s="46" t="s">
        <v>4</v>
      </c>
      <c r="C22" s="47"/>
      <c r="D22" s="48" t="s">
        <v>5</v>
      </c>
      <c r="E22" s="49" t="s">
        <v>6</v>
      </c>
    </row>
    <row r="23" spans="1:8" s="24" customFormat="1" ht="15" thickBot="1" x14ac:dyDescent="0.3">
      <c r="A23" s="24" t="s">
        <v>18</v>
      </c>
      <c r="B23" s="50">
        <f>SUM(C15:C18)</f>
        <v>1000</v>
      </c>
      <c r="C23" s="51" t="s">
        <v>21</v>
      </c>
      <c r="D23" s="65">
        <v>1000</v>
      </c>
      <c r="E23" s="52">
        <f t="shared" ref="E23:E28" si="0">+D23-B23</f>
        <v>0</v>
      </c>
    </row>
    <row r="24" spans="1:8" s="24" customFormat="1" ht="15" thickBot="1" x14ac:dyDescent="0.3">
      <c r="A24" s="24" t="s">
        <v>22</v>
      </c>
      <c r="B24" s="50">
        <f>C15+C16</f>
        <v>400</v>
      </c>
      <c r="C24" s="51" t="s">
        <v>21</v>
      </c>
      <c r="D24" s="65">
        <v>400</v>
      </c>
      <c r="E24" s="53">
        <f t="shared" si="0"/>
        <v>0</v>
      </c>
      <c r="G24" s="54" t="s">
        <v>63</v>
      </c>
      <c r="H24" s="55"/>
    </row>
    <row r="25" spans="1:8" s="24" customFormat="1" ht="14.4" x14ac:dyDescent="0.25">
      <c r="A25" s="24" t="s">
        <v>26</v>
      </c>
      <c r="B25" s="50">
        <f>C17+C18</f>
        <v>600</v>
      </c>
      <c r="C25" s="51" t="s">
        <v>21</v>
      </c>
      <c r="D25" s="65">
        <v>400</v>
      </c>
      <c r="E25" s="53">
        <f t="shared" si="0"/>
        <v>-200</v>
      </c>
      <c r="F25" s="56" t="s">
        <v>66</v>
      </c>
      <c r="G25" s="57" t="s">
        <v>64</v>
      </c>
      <c r="H25" s="58"/>
    </row>
    <row r="26" spans="1:8" s="24" customFormat="1" ht="15" thickBot="1" x14ac:dyDescent="0.3">
      <c r="A26" s="24" t="s">
        <v>23</v>
      </c>
      <c r="B26" s="50">
        <f>(C16+C18)-(C15+C17)</f>
        <v>40</v>
      </c>
      <c r="C26" s="51" t="s">
        <v>21</v>
      </c>
      <c r="D26" s="65">
        <v>0</v>
      </c>
      <c r="E26" s="53">
        <f t="shared" si="0"/>
        <v>-40</v>
      </c>
      <c r="F26" s="56" t="s">
        <v>66</v>
      </c>
      <c r="G26" s="59" t="s">
        <v>65</v>
      </c>
      <c r="H26" s="60"/>
    </row>
    <row r="27" spans="1:8" s="24" customFormat="1" ht="14.4" x14ac:dyDescent="0.25">
      <c r="A27" s="24" t="s">
        <v>24</v>
      </c>
      <c r="B27" s="50">
        <f>(0.6*C16)-(0.4*C15)</f>
        <v>0</v>
      </c>
      <c r="C27" s="51" t="s">
        <v>21</v>
      </c>
      <c r="D27" s="65">
        <v>0</v>
      </c>
      <c r="E27" s="53">
        <f t="shared" si="0"/>
        <v>0</v>
      </c>
    </row>
    <row r="28" spans="1:8" s="24" customFormat="1" ht="15" thickBot="1" x14ac:dyDescent="0.3">
      <c r="A28" s="24" t="s">
        <v>25</v>
      </c>
      <c r="B28" s="61">
        <f>(0.4*C18)-(0.6*C17)</f>
        <v>0</v>
      </c>
      <c r="C28" s="62" t="s">
        <v>21</v>
      </c>
      <c r="D28" s="66">
        <v>0</v>
      </c>
      <c r="E28" s="63">
        <f t="shared" si="0"/>
        <v>0</v>
      </c>
    </row>
    <row r="29" spans="1:8" ht="15.6" x14ac:dyDescent="0.25">
      <c r="A29" s="4"/>
      <c r="B29" s="5"/>
      <c r="C29" s="6"/>
      <c r="D29" s="5"/>
      <c r="E29" s="3"/>
    </row>
    <row r="30" spans="1:8" x14ac:dyDescent="0.25">
      <c r="A30" s="4"/>
      <c r="B30" s="5"/>
      <c r="C30" s="7"/>
      <c r="D30" s="5"/>
      <c r="E30" s="3"/>
    </row>
    <row r="31" spans="1:8" ht="13.8" x14ac:dyDescent="0.25">
      <c r="A31" s="64" t="s">
        <v>60</v>
      </c>
      <c r="B31" s="14"/>
    </row>
    <row r="32" spans="1:8" ht="13.2" customHeight="1" x14ac:dyDescent="0.25">
      <c r="A32" s="67" t="s">
        <v>81</v>
      </c>
      <c r="B32" s="67"/>
      <c r="C32" s="16"/>
      <c r="D32" s="16"/>
      <c r="E32" s="16"/>
      <c r="F32" s="16"/>
      <c r="G32" s="16"/>
    </row>
    <row r="33" spans="1:7" x14ac:dyDescent="0.25">
      <c r="A33" s="67"/>
      <c r="B33" s="67"/>
      <c r="C33" s="16"/>
      <c r="D33" s="16"/>
      <c r="E33" s="16"/>
      <c r="F33" s="16"/>
      <c r="G33" s="16"/>
    </row>
    <row r="34" spans="1:7" x14ac:dyDescent="0.25">
      <c r="A34" s="67"/>
      <c r="B34" s="67"/>
      <c r="C34" s="16"/>
      <c r="D34" s="16"/>
      <c r="E34" s="16"/>
      <c r="F34" s="16"/>
      <c r="G34" s="16"/>
    </row>
    <row r="35" spans="1:7" x14ac:dyDescent="0.25">
      <c r="A35" s="67"/>
      <c r="B35" s="67"/>
      <c r="C35" s="16"/>
      <c r="D35" s="16"/>
      <c r="E35" s="16"/>
      <c r="F35" s="16"/>
      <c r="G35" s="16"/>
    </row>
    <row r="36" spans="1:7" x14ac:dyDescent="0.25">
      <c r="A36" s="67"/>
      <c r="B36" s="67"/>
      <c r="C36" s="16"/>
      <c r="D36" s="16"/>
      <c r="E36" s="16"/>
      <c r="F36" s="16"/>
      <c r="G36" s="16"/>
    </row>
    <row r="37" spans="1:7" x14ac:dyDescent="0.25">
      <c r="A37" s="67"/>
      <c r="B37" s="67"/>
      <c r="C37" s="16"/>
      <c r="D37" s="16"/>
      <c r="E37" s="16"/>
      <c r="F37" s="16"/>
      <c r="G37" s="16"/>
    </row>
    <row r="38" spans="1:7" x14ac:dyDescent="0.25">
      <c r="A38" s="67"/>
      <c r="B38" s="67"/>
      <c r="C38" s="16"/>
      <c r="D38" s="16"/>
      <c r="E38" s="16"/>
      <c r="F38" s="16"/>
      <c r="G38" s="16"/>
    </row>
  </sheetData>
  <mergeCells count="1">
    <mergeCell ref="A32:B38"/>
  </mergeCells>
  <phoneticPr fontId="0" type="noConversion"/>
  <pageMargins left="0.75" right="0.75" top="1" bottom="1" header="0" footer="0"/>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22A5D-EB5E-4E14-977B-BCD58720DB52}">
  <dimension ref="A1:G32"/>
  <sheetViews>
    <sheetView showGridLines="0" workbookViewId="0"/>
  </sheetViews>
  <sheetFormatPr defaultRowHeight="13.2" x14ac:dyDescent="0.25"/>
  <cols>
    <col min="1" max="1" width="6.33203125" bestFit="1" customWidth="1"/>
    <col min="2" max="2" width="49.5546875" bestFit="1" customWidth="1"/>
    <col min="3" max="3" width="5.77734375" bestFit="1" customWidth="1"/>
    <col min="4" max="4" width="8.6640625" bestFit="1" customWidth="1"/>
    <col min="5" max="5" width="10.21875" bestFit="1" customWidth="1"/>
    <col min="6" max="7" width="12" bestFit="1" customWidth="1"/>
  </cols>
  <sheetData>
    <row r="1" spans="1:7" ht="18" thickBot="1" x14ac:dyDescent="0.35">
      <c r="A1" s="17" t="s">
        <v>82</v>
      </c>
      <c r="B1" s="18"/>
      <c r="C1" s="18"/>
      <c r="D1" s="18"/>
      <c r="E1" s="18"/>
      <c r="F1" s="18"/>
      <c r="G1" s="18"/>
    </row>
    <row r="3" spans="1:7" ht="13.8" thickBot="1" x14ac:dyDescent="0.3">
      <c r="A3" t="s">
        <v>27</v>
      </c>
    </row>
    <row r="4" spans="1:7" x14ac:dyDescent="0.25">
      <c r="A4" s="10"/>
      <c r="B4" s="10"/>
      <c r="C4" s="10" t="s">
        <v>30</v>
      </c>
      <c r="D4" s="10" t="s">
        <v>32</v>
      </c>
      <c r="E4" s="10" t="s">
        <v>34</v>
      </c>
      <c r="F4" s="10" t="s">
        <v>36</v>
      </c>
      <c r="G4" s="10" t="s">
        <v>36</v>
      </c>
    </row>
    <row r="5" spans="1:7" ht="13.8" thickBot="1" x14ac:dyDescent="0.3">
      <c r="A5" s="11" t="s">
        <v>28</v>
      </c>
      <c r="B5" s="11" t="s">
        <v>29</v>
      </c>
      <c r="C5" s="11" t="s">
        <v>31</v>
      </c>
      <c r="D5" s="11" t="s">
        <v>33</v>
      </c>
      <c r="E5" s="11" t="s">
        <v>35</v>
      </c>
      <c r="F5" s="11" t="s">
        <v>37</v>
      </c>
      <c r="G5" s="11" t="s">
        <v>38</v>
      </c>
    </row>
    <row r="6" spans="1:7" x14ac:dyDescent="0.25">
      <c r="A6" s="8" t="s">
        <v>44</v>
      </c>
      <c r="B6" s="8" t="s">
        <v>14</v>
      </c>
      <c r="C6" s="8">
        <v>240</v>
      </c>
      <c r="D6" s="8">
        <v>0</v>
      </c>
      <c r="E6" s="8">
        <v>20</v>
      </c>
      <c r="F6" s="8">
        <v>4.9999999999999716</v>
      </c>
      <c r="G6" s="8">
        <v>4.6666666666666687</v>
      </c>
    </row>
    <row r="7" spans="1:7" x14ac:dyDescent="0.25">
      <c r="A7" s="8" t="s">
        <v>45</v>
      </c>
      <c r="B7" s="8" t="s">
        <v>15</v>
      </c>
      <c r="C7" s="8">
        <v>160</v>
      </c>
      <c r="D7" s="8">
        <v>0</v>
      </c>
      <c r="E7" s="8">
        <v>25</v>
      </c>
      <c r="F7" s="8">
        <v>1E+30</v>
      </c>
      <c r="G7" s="8">
        <v>4.9999999999999716</v>
      </c>
    </row>
    <row r="8" spans="1:7" x14ac:dyDescent="0.25">
      <c r="A8" s="8" t="s">
        <v>46</v>
      </c>
      <c r="B8" s="8" t="s">
        <v>16</v>
      </c>
      <c r="C8" s="8">
        <v>240</v>
      </c>
      <c r="D8" s="8">
        <v>0</v>
      </c>
      <c r="E8" s="8">
        <v>18</v>
      </c>
      <c r="F8" s="8">
        <v>2</v>
      </c>
      <c r="G8" s="8">
        <v>47.999999999999993</v>
      </c>
    </row>
    <row r="9" spans="1:7" ht="13.8" thickBot="1" x14ac:dyDescent="0.3">
      <c r="A9" s="9" t="s">
        <v>47</v>
      </c>
      <c r="B9" s="9" t="s">
        <v>17</v>
      </c>
      <c r="C9" s="9">
        <v>360.00000000000006</v>
      </c>
      <c r="D9" s="9">
        <v>0</v>
      </c>
      <c r="E9" s="9">
        <v>20</v>
      </c>
      <c r="F9" s="9">
        <v>4.6666666666666687</v>
      </c>
      <c r="G9" s="9">
        <v>2</v>
      </c>
    </row>
    <row r="11" spans="1:7" ht="13.8" thickBot="1" x14ac:dyDescent="0.3">
      <c r="A11" t="s">
        <v>39</v>
      </c>
    </row>
    <row r="12" spans="1:7" x14ac:dyDescent="0.25">
      <c r="A12" s="10"/>
      <c r="B12" s="10"/>
      <c r="C12" s="10" t="s">
        <v>30</v>
      </c>
      <c r="D12" s="10" t="s">
        <v>40</v>
      </c>
      <c r="E12" s="10" t="s">
        <v>42</v>
      </c>
      <c r="F12" s="10" t="s">
        <v>36</v>
      </c>
      <c r="G12" s="10" t="s">
        <v>36</v>
      </c>
    </row>
    <row r="13" spans="1:7" ht="13.8" thickBot="1" x14ac:dyDescent="0.3">
      <c r="A13" s="11" t="s">
        <v>28</v>
      </c>
      <c r="B13" s="11" t="s">
        <v>29</v>
      </c>
      <c r="C13" s="11" t="s">
        <v>31</v>
      </c>
      <c r="D13" s="11" t="s">
        <v>41</v>
      </c>
      <c r="E13" s="11" t="s">
        <v>43</v>
      </c>
      <c r="F13" s="11" t="s">
        <v>37</v>
      </c>
      <c r="G13" s="11" t="s">
        <v>38</v>
      </c>
    </row>
    <row r="14" spans="1:7" x14ac:dyDescent="0.25">
      <c r="A14" s="8" t="s">
        <v>48</v>
      </c>
      <c r="B14" s="8" t="s">
        <v>49</v>
      </c>
      <c r="C14" s="8">
        <v>1000</v>
      </c>
      <c r="D14" s="8">
        <v>19.2</v>
      </c>
      <c r="E14" s="8">
        <v>1000</v>
      </c>
      <c r="F14" s="8">
        <v>1E+30</v>
      </c>
      <c r="G14" s="8">
        <v>200.00000000000006</v>
      </c>
    </row>
    <row r="15" spans="1:7" x14ac:dyDescent="0.25">
      <c r="A15" s="8" t="s">
        <v>50</v>
      </c>
      <c r="B15" s="8" t="s">
        <v>51</v>
      </c>
      <c r="C15" s="8">
        <v>400</v>
      </c>
      <c r="D15" s="8">
        <v>2.8000000000000016</v>
      </c>
      <c r="E15" s="8">
        <v>400</v>
      </c>
      <c r="F15" s="8">
        <v>100.0000000000001</v>
      </c>
      <c r="G15" s="8">
        <v>399.99999999999994</v>
      </c>
    </row>
    <row r="16" spans="1:7" x14ac:dyDescent="0.25">
      <c r="A16" s="8" t="s">
        <v>52</v>
      </c>
      <c r="B16" s="8" t="s">
        <v>53</v>
      </c>
      <c r="C16" s="8">
        <v>600</v>
      </c>
      <c r="D16" s="8">
        <v>0</v>
      </c>
      <c r="E16" s="8">
        <v>400</v>
      </c>
      <c r="F16" s="8">
        <v>200.00000000000006</v>
      </c>
      <c r="G16" s="8">
        <v>1E+30</v>
      </c>
    </row>
    <row r="17" spans="1:7" x14ac:dyDescent="0.25">
      <c r="A17" s="8" t="s">
        <v>54</v>
      </c>
      <c r="B17" s="8" t="s">
        <v>55</v>
      </c>
      <c r="C17" s="8">
        <v>40</v>
      </c>
      <c r="D17" s="8">
        <v>0</v>
      </c>
      <c r="E17" s="8">
        <v>0</v>
      </c>
      <c r="F17" s="8">
        <v>40.000000000000043</v>
      </c>
      <c r="G17" s="8">
        <v>1E+30</v>
      </c>
    </row>
    <row r="18" spans="1:7" x14ac:dyDescent="0.25">
      <c r="A18" s="8" t="s">
        <v>56</v>
      </c>
      <c r="B18" s="8" t="s">
        <v>57</v>
      </c>
      <c r="C18" s="8">
        <v>0</v>
      </c>
      <c r="D18" s="8">
        <v>4.9999999999999716</v>
      </c>
      <c r="E18" s="8">
        <v>0</v>
      </c>
      <c r="F18" s="8">
        <v>240</v>
      </c>
      <c r="G18" s="8">
        <v>20.000000000000021</v>
      </c>
    </row>
    <row r="19" spans="1:7" ht="13.8" thickBot="1" x14ac:dyDescent="0.3">
      <c r="A19" s="9" t="s">
        <v>58</v>
      </c>
      <c r="B19" s="9" t="s">
        <v>59</v>
      </c>
      <c r="C19" s="9">
        <v>0</v>
      </c>
      <c r="D19" s="9">
        <v>2</v>
      </c>
      <c r="E19" s="9">
        <v>0</v>
      </c>
      <c r="F19" s="9">
        <v>240</v>
      </c>
      <c r="G19" s="9">
        <v>20.000000000000021</v>
      </c>
    </row>
    <row r="21" spans="1:7" x14ac:dyDescent="0.25">
      <c r="A21" s="13" t="s">
        <v>60</v>
      </c>
      <c r="B21" s="14"/>
      <c r="C21" s="14"/>
      <c r="D21" s="14"/>
      <c r="E21" s="14"/>
      <c r="F21" s="14"/>
      <c r="G21" s="14"/>
    </row>
    <row r="22" spans="1:7" x14ac:dyDescent="0.25">
      <c r="A22" s="68" t="s">
        <v>61</v>
      </c>
      <c r="B22" s="68"/>
      <c r="C22" s="68"/>
      <c r="D22" s="68"/>
      <c r="E22" s="68"/>
      <c r="F22" s="68"/>
      <c r="G22" s="68"/>
    </row>
    <row r="23" spans="1:7" x14ac:dyDescent="0.25">
      <c r="A23" s="68"/>
      <c r="B23" s="68"/>
      <c r="C23" s="68"/>
      <c r="D23" s="68"/>
      <c r="E23" s="68"/>
      <c r="F23" s="68"/>
      <c r="G23" s="68"/>
    </row>
    <row r="24" spans="1:7" x14ac:dyDescent="0.25">
      <c r="A24" s="68"/>
      <c r="B24" s="68"/>
      <c r="C24" s="68"/>
      <c r="D24" s="68"/>
      <c r="E24" s="68"/>
      <c r="F24" s="68"/>
      <c r="G24" s="68"/>
    </row>
    <row r="25" spans="1:7" x14ac:dyDescent="0.25">
      <c r="A25" s="68"/>
      <c r="B25" s="68"/>
      <c r="C25" s="68"/>
      <c r="D25" s="68"/>
      <c r="E25" s="68"/>
      <c r="F25" s="68"/>
      <c r="G25" s="68"/>
    </row>
    <row r="26" spans="1:7" x14ac:dyDescent="0.25">
      <c r="A26" s="68"/>
      <c r="B26" s="68"/>
      <c r="C26" s="68"/>
      <c r="D26" s="68"/>
      <c r="E26" s="68"/>
      <c r="F26" s="68"/>
      <c r="G26" s="68"/>
    </row>
    <row r="27" spans="1:7" x14ac:dyDescent="0.25">
      <c r="A27" s="68"/>
      <c r="B27" s="68"/>
      <c r="C27" s="68"/>
      <c r="D27" s="68"/>
      <c r="E27" s="68"/>
      <c r="F27" s="68"/>
      <c r="G27" s="68"/>
    </row>
    <row r="28" spans="1:7" x14ac:dyDescent="0.25">
      <c r="A28" s="68"/>
      <c r="B28" s="68"/>
      <c r="C28" s="68"/>
      <c r="D28" s="68"/>
      <c r="E28" s="68"/>
      <c r="F28" s="68"/>
      <c r="G28" s="68"/>
    </row>
    <row r="32" spans="1:7" x14ac:dyDescent="0.25">
      <c r="A32" s="12"/>
    </row>
  </sheetData>
  <mergeCells count="1">
    <mergeCell ref="A22:G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 Study Information</vt:lpstr>
      <vt:lpstr>Constraints and Model</vt:lpstr>
      <vt:lpstr>Sensitivity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Godoy Becerril</dc:creator>
  <cp:lastModifiedBy>Jason Lee</cp:lastModifiedBy>
  <dcterms:created xsi:type="dcterms:W3CDTF">2002-10-07T00:29:10Z</dcterms:created>
  <dcterms:modified xsi:type="dcterms:W3CDTF">2020-01-27T19:39:12Z</dcterms:modified>
</cp:coreProperties>
</file>