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defaultThemeVersion="124226"/>
  <mc:AlternateContent xmlns:mc="http://schemas.openxmlformats.org/markup-compatibility/2006">
    <mc:Choice Requires="x15">
      <x15ac:absPath xmlns:x15ac="http://schemas.microsoft.com/office/spreadsheetml/2010/11/ac" url="C:\Users\jason\Dropbox\Work\Coding Notes\Data Modeling &amp; Financial Modeling\"/>
    </mc:Choice>
  </mc:AlternateContent>
  <xr:revisionPtr revIDLastSave="0" documentId="13_ncr:1_{8028A0D6-4342-4874-A9E9-3FD74F16A667}" xr6:coauthVersionLast="45" xr6:coauthVersionMax="45" xr10:uidLastSave="{00000000-0000-0000-0000-000000000000}"/>
  <bookViews>
    <workbookView xWindow="-108" yWindow="-108" windowWidth="23256" windowHeight="12576" activeTab="1" xr2:uid="{00000000-000D-0000-FFFF-FFFF00000000}"/>
  </bookViews>
  <sheets>
    <sheet name="Case Study" sheetId="4" r:id="rId1"/>
    <sheet name="Constraints and Model" sheetId="3" r:id="rId2"/>
    <sheet name="Sensitivity Report" sheetId="5" r:id="rId3"/>
  </sheets>
  <definedNames>
    <definedName name="solver_adj" localSheetId="1" hidden="1">'Constraints and Model'!$C$15:$C$19</definedName>
    <definedName name="solver_cvg" localSheetId="1" hidden="1">0.0001</definedName>
    <definedName name="solver_drv" localSheetId="1" hidden="1">2</definedName>
    <definedName name="solver_eng" localSheetId="1" hidden="1">2</definedName>
    <definedName name="solver_est" localSheetId="1" hidden="1">1</definedName>
    <definedName name="solver_itr" localSheetId="1" hidden="1">2147483647</definedName>
    <definedName name="solver_lhs0" localSheetId="1" hidden="1">'Constraints and Model'!$C$19</definedName>
    <definedName name="solver_lhs1" localSheetId="1" hidden="1">'Constraints and Model'!$B$24</definedName>
    <definedName name="solver_lhs10" localSheetId="1" hidden="1">'Constraints and Model'!#REF!</definedName>
    <definedName name="solver_lhs2" localSheetId="1" hidden="1">'Constraints and Model'!$B$25</definedName>
    <definedName name="solver_lhs3" localSheetId="1" hidden="1">'Constraints and Model'!$B$26</definedName>
    <definedName name="solver_lhs4" localSheetId="1" hidden="1">'Constraints and Model'!$B$27</definedName>
    <definedName name="solver_lhs5" localSheetId="1" hidden="1">'Constraints and Model'!$B$28</definedName>
    <definedName name="solver_lhs6" localSheetId="1" hidden="1">'Constraints and Model'!$B$29</definedName>
    <definedName name="solver_lhs7" localSheetId="1" hidden="1">'Constraints and Model'!$C$19</definedName>
    <definedName name="solver_lhs8" localSheetId="1" hidden="1">'Constraints and Model'!$C$19</definedName>
    <definedName name="solver_lhs9" localSheetId="1" hidden="1">'Constraints and Model'!#REF!</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5</definedName>
    <definedName name="solver_nwt" localSheetId="1" hidden="1">1</definedName>
    <definedName name="solver_opt" localSheetId="1" hidden="1">'Constraints and Model'!$B$21</definedName>
    <definedName name="solver_pre" localSheetId="1" hidden="1">0.000001</definedName>
    <definedName name="solver_rbv" localSheetId="1" hidden="1">2</definedName>
    <definedName name="solver_rel0" localSheetId="1" hidden="1">1</definedName>
    <definedName name="solver_rel1" localSheetId="1" hidden="1">2</definedName>
    <definedName name="solver_rel10" localSheetId="1" hidden="1">1</definedName>
    <definedName name="solver_rel2" localSheetId="1" hidden="1">1</definedName>
    <definedName name="solver_rel3" localSheetId="1" hidden="1">1</definedName>
    <definedName name="solver_rel4" localSheetId="1" hidden="1">3</definedName>
    <definedName name="solver_rel5" localSheetId="1" hidden="1">1</definedName>
    <definedName name="solver_rel6" localSheetId="1" hidden="1">3</definedName>
    <definedName name="solver_rel7" localSheetId="1" hidden="1">1</definedName>
    <definedName name="solver_rel8" localSheetId="1" hidden="1">1</definedName>
    <definedName name="solver_rel9" localSheetId="1" hidden="1">1</definedName>
    <definedName name="solver_rhs0" localSheetId="1" hidden="1">'Constraints and Model'!$D$27</definedName>
    <definedName name="solver_rhs1" localSheetId="1" hidden="1">'Constraints and Model'!$D$24</definedName>
    <definedName name="solver_rhs10" localSheetId="1" hidden="1">'Constraints and Model'!$D$28</definedName>
    <definedName name="solver_rhs2" localSheetId="1" hidden="1">'Constraints and Model'!$D$25</definedName>
    <definedName name="solver_rhs3" localSheetId="1" hidden="1">'Constraints and Model'!$D$26</definedName>
    <definedName name="solver_rhs4" localSheetId="1" hidden="1">'Constraints and Model'!$D$27</definedName>
    <definedName name="solver_rhs5" localSheetId="1" hidden="1">'Constraints and Model'!$D$28</definedName>
    <definedName name="solver_rhs6" localSheetId="1" hidden="1">'Constraints and Model'!$D$29</definedName>
    <definedName name="solver_rhs7" localSheetId="1" hidden="1">'Constraints and Model'!$D$27</definedName>
    <definedName name="solver_rhs8" localSheetId="1" hidden="1">'Constraints and Model'!$D$27</definedName>
    <definedName name="solver_rhs9" localSheetId="1" hidden="1">'Constraints and Model'!$D$28</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7" i="3" l="1"/>
  <c r="B24" i="3"/>
  <c r="B21" i="3"/>
  <c r="B28" i="3"/>
  <c r="B26" i="3"/>
  <c r="B25" i="3"/>
  <c r="E26" i="3" l="1"/>
  <c r="D24" i="3"/>
  <c r="E24" i="3" s="1"/>
  <c r="E25" i="3"/>
  <c r="E28" i="3"/>
  <c r="E27" i="3"/>
</calcChain>
</file>

<file path=xl/sharedStrings.xml><?xml version="1.0" encoding="utf-8"?>
<sst xmlns="http://schemas.openxmlformats.org/spreadsheetml/2006/main" count="98" uniqueCount="73">
  <si>
    <t>Constraints (also expressed as 'Subject To:')</t>
  </si>
  <si>
    <t>Model:</t>
  </si>
  <si>
    <t xml:space="preserve">Decision Variables: </t>
  </si>
  <si>
    <t>LHS</t>
  </si>
  <si>
    <t>RHS</t>
  </si>
  <si>
    <t>Slack/Surplus</t>
  </si>
  <si>
    <t>≥</t>
  </si>
  <si>
    <t>INVESTMENT</t>
  </si>
  <si>
    <t>PROJECTED RATE OF RETURN (%)</t>
  </si>
  <si>
    <t>Atlantic Oil, A</t>
  </si>
  <si>
    <t>Pacific Oil, P</t>
  </si>
  <si>
    <t>Midwest Steel, M</t>
  </si>
  <si>
    <t>Huber Steel, H</t>
  </si>
  <si>
    <t>Government bonds, G</t>
  </si>
  <si>
    <t>Available funds</t>
  </si>
  <si>
    <t>A</t>
  </si>
  <si>
    <t>P</t>
  </si>
  <si>
    <t>M</t>
  </si>
  <si>
    <t>H</t>
  </si>
  <si>
    <t>G</t>
  </si>
  <si>
    <t>Oil Industry maximum</t>
  </si>
  <si>
    <t>Steel industry maximum</t>
  </si>
  <si>
    <t>Government bonds minimum</t>
  </si>
  <si>
    <t>Pacific oil restriction</t>
  </si>
  <si>
    <t>Portfolio Selection Model - Maximize expected return or minimize risk</t>
  </si>
  <si>
    <t>The firm's analyst recommends all new investments be made in the oil industry, steel industry, or in government bonds. Specifically, the firm has identified five investment opportunities and projected its annual rates of return. See the table below.</t>
  </si>
  <si>
    <t>Company Guidelines</t>
  </si>
  <si>
    <t>The firm imposed the following investment guidelines:</t>
  </si>
  <si>
    <t>1. Neither industry (oil or steel) should receive more than $50,000</t>
  </si>
  <si>
    <t>3. Investment in Pacific Oil (high return and high risk) cannot be more than 60% of the total oil industry investment.</t>
  </si>
  <si>
    <t>Financial Investments:</t>
  </si>
  <si>
    <t>Obj. Function: Maximum return</t>
  </si>
  <si>
    <t>2. Government bonds should be atleast 25% of the steel industry investment.</t>
  </si>
  <si>
    <t>=</t>
  </si>
  <si>
    <t>Constraints and Data Model</t>
  </si>
  <si>
    <t>≤ </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</si>
  <si>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</si>
  <si>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</si>
  <si>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</si>
  <si>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</si>
  <si>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</si>
  <si>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</si>
  <si>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</si>
  <si>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</si>
  <si>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</si>
  <si>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</si>
  <si>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</si>
  <si>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</si>
  <si>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</si>
  <si>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</si>
  <si>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</si>
  <si>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</si>
  <si>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</si>
  <si>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$C$15</t>
  </si>
  <si>
    <t>$C$16</t>
  </si>
  <si>
    <t>$C$17</t>
  </si>
  <si>
    <t>$C$18</t>
  </si>
  <si>
    <t>$C$19</t>
  </si>
  <si>
    <t>$B$24</t>
  </si>
  <si>
    <t>Available funds LHS</t>
  </si>
  <si>
    <t>$B$25</t>
  </si>
  <si>
    <t>Oil Industry maximum LHS</t>
  </si>
  <si>
    <t>$B$26</t>
  </si>
  <si>
    <t>Steel industry maximum LHS</t>
  </si>
  <si>
    <t>$B$27</t>
  </si>
  <si>
    <t>Government bonds minimum LHS</t>
  </si>
  <si>
    <t>$B$28</t>
  </si>
  <si>
    <t>Pacific oil restriction LHS</t>
  </si>
  <si>
    <t>Sensitivity Report</t>
  </si>
  <si>
    <t>Overview</t>
  </si>
  <si>
    <t>We can see that the green cell ($8,000) is the maximum return WMF can receive based on their annual project return provided. Following the constraints provided to maintain a diversified portfolio, including oil, steel, and government bonds from the $100,000 investment, they will obtain an 8% annual return.</t>
  </si>
  <si>
    <r>
      <rPr>
        <b/>
        <sz val="10"/>
        <rFont val="Arial"/>
        <family val="2"/>
      </rPr>
      <t>Welte Mutual Funds, Inc (WMF)</t>
    </r>
    <r>
      <rPr>
        <sz val="10"/>
        <rFont val="Arial"/>
        <family val="2"/>
      </rPr>
      <t>, obtained $100,000 by converting industrial bonds into cash. The company is looking for investment opportunities for these funds.</t>
    </r>
  </si>
  <si>
    <r>
      <t xml:space="preserve">If we look at the shadw price of the 3 variables, </t>
    </r>
    <r>
      <rPr>
        <b/>
        <sz val="11"/>
        <rFont val="Arial"/>
        <family val="2"/>
      </rPr>
      <t xml:space="preserve">available funds, oil industry maximum, and pacific oil - </t>
    </r>
    <r>
      <rPr>
        <sz val="11"/>
        <rFont val="Arial"/>
        <family val="2"/>
      </rPr>
      <t>if we there was a change by on unit of the shadow price our objective function would also increase by the same increment.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</si>
</sst>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0"/>
      <name val="Arial"/>
      <family val="2"/>
    </font>
    <font>
      <b/>
      <sz val="12"/>
      <name val="Arial"/>
      <family val="2"/>
    </font>
    <font>
      <sz val="10"/>
      <name val="Arial"/>
      <family val="2"/>
    </font>
    <font>
      <b/>
      <sz val="10"/>
      <color theme="3"/>
      <name val="Arial"/>
      <family val="2"/>
    </font>
    <font>
      <sz val="10"/>
      <color theme="3"/>
      <name val="Arial"/>
      <family val="2"/>
    </font>
    <font>
      <sz val="10"/>
      <color theme="9" tint="-0.499984740745262"/>
      <name val="Arial"/>
      <family val="2"/>
    </font>
    <font>
      <b/>
      <sz val="10"/>
      <color theme="4"/>
      <name val="Arial"/>
      <family val="2"/>
    </font>
    <font>
      <b/>
      <sz val="12"/>
      <color rgb="FFC00000"/>
      <name val="Arial"/>
      <family val="2"/>
    </font>
    <font>
      <sz val="10"/>
      <color rgb="FF000000"/>
      <name val="Arial"/>
      <family val="2"/>
    </font>
    <font>
      <b/>
      <sz val="10"/>
      <color rgb="FFC00000"/>
      <name val="Arial"/>
      <family val="2"/>
    </font>
    <font>
      <sz val="12"/>
      <color rgb="FFFF0000"/>
      <name val="Calibri"/>
      <family val="2"/>
    </font>
    <font>
      <b/>
      <sz val="14"/>
      <name val="Arial"/>
      <family val="2"/>
    </font>
    <font>
      <sz val="14"/>
      <name val="Arial"/>
      <family val="2"/>
    </font>
    <font>
      <b/>
      <sz val="11"/>
      <color rgb="FF000000"/>
      <name val="Arial"/>
      <family val="2"/>
    </font>
    <font>
      <sz val="11"/>
      <color rgb="FF000000"/>
      <name val="Arial"/>
      <family val="2"/>
    </font>
    <font>
      <b/>
      <sz val="10"/>
      <color rgb="FF000000"/>
      <name val="Arial"/>
      <family val="2"/>
    </font>
    <font>
      <sz val="10"/>
      <color rgb="FF1C1E29"/>
      <name val="Arial"/>
      <family val="2"/>
    </font>
    <font>
      <sz val="10"/>
      <color rgb="FFFF0000"/>
      <name val="Arial"/>
      <family val="2"/>
    </font>
    <font>
      <sz val="11"/>
      <color rgb="FFFF0000"/>
      <name val="Arial"/>
      <family val="2"/>
    </font>
    <font>
      <b/>
      <sz val="10"/>
      <color indexed="18"/>
      <name val="Arial"/>
      <family val="2"/>
    </font>
    <font>
      <b/>
      <sz val="11"/>
      <name val="Arial"/>
      <family val="2"/>
    </font>
    <font>
      <sz val="11"/>
      <name val="Arial"/>
      <family val="2"/>
    </font>
  </fonts>
  <fills count="10">
    <fill>
      <patternFill patternType="none"/>
    </fill>
    <fill>
      <patternFill patternType="gray125"/>
    </fill>
    <fill>
      <patternFill patternType="solid">
        <fgColor rgb="FF99CC00"/>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24">
    <border>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1">
    <xf numFmtId="0" fontId="0" fillId="0" borderId="0"/>
  </cellStyleXfs>
  <cellXfs count="88">
    <xf numFmtId="0" fontId="0" fillId="0" borderId="0" xfId="0"/>
    <xf numFmtId="0" fontId="1" fillId="0" borderId="0" xfId="0" applyFont="1"/>
    <xf numFmtId="0" fontId="12" fillId="3" borderId="9" xfId="0" applyFont="1" applyFill="1" applyBorder="1"/>
    <xf numFmtId="0" fontId="13" fillId="3" borderId="9" xfId="0" applyFont="1" applyFill="1" applyBorder="1"/>
    <xf numFmtId="0" fontId="13" fillId="4" borderId="0" xfId="0" applyFont="1" applyFill="1"/>
    <xf numFmtId="0" fontId="3" fillId="4" borderId="0" xfId="0" applyFont="1" applyFill="1"/>
    <xf numFmtId="0" fontId="0" fillId="4" borderId="0" xfId="0" applyFill="1"/>
    <xf numFmtId="0" fontId="0" fillId="3" borderId="9" xfId="0" applyFill="1" applyBorder="1"/>
    <xf numFmtId="0" fontId="0" fillId="4" borderId="0" xfId="0" applyFill="1" applyAlignment="1">
      <alignment horizontal="center"/>
    </xf>
    <xf numFmtId="0" fontId="17" fillId="4" borderId="0" xfId="0" applyFont="1" applyFill="1" applyAlignment="1">
      <alignment vertical="center"/>
    </xf>
    <xf numFmtId="0" fontId="17" fillId="4" borderId="0" xfId="0" applyFont="1" applyFill="1" applyAlignment="1">
      <alignment horizontal="left" vertical="center" indent="1"/>
    </xf>
    <xf numFmtId="0" fontId="1" fillId="4" borderId="0" xfId="0" applyFont="1" applyFill="1"/>
    <xf numFmtId="0" fontId="4" fillId="4" borderId="0" xfId="0" applyFont="1" applyFill="1"/>
    <xf numFmtId="0" fontId="4" fillId="4" borderId="0" xfId="0" applyFont="1" applyFill="1" applyBorder="1"/>
    <xf numFmtId="0" fontId="8" fillId="4" borderId="0" xfId="0" applyFont="1" applyFill="1" applyBorder="1"/>
    <xf numFmtId="0" fontId="7" fillId="4" borderId="0" xfId="0" applyFont="1" applyFill="1" applyBorder="1"/>
    <xf numFmtId="0" fontId="5" fillId="4" borderId="0" xfId="0" applyFont="1" applyFill="1"/>
    <xf numFmtId="0" fontId="9" fillId="4" borderId="0" xfId="0" applyFont="1" applyFill="1" applyBorder="1" applyAlignment="1">
      <alignment horizontal="center" vertical="center" wrapText="1" readingOrder="1"/>
    </xf>
    <xf numFmtId="0" fontId="1" fillId="4" borderId="0" xfId="0" applyFont="1" applyFill="1" applyAlignment="1"/>
    <xf numFmtId="0" fontId="1" fillId="4" borderId="0" xfId="0" applyFont="1" applyFill="1" applyAlignment="1">
      <alignment horizontal="center"/>
    </xf>
    <xf numFmtId="0" fontId="10" fillId="4" borderId="3" xfId="0" applyFont="1" applyFill="1" applyBorder="1" applyAlignment="1">
      <alignment horizontal="center"/>
    </xf>
    <xf numFmtId="1" fontId="0" fillId="4" borderId="0" xfId="0" applyNumberFormat="1" applyFill="1" applyBorder="1"/>
    <xf numFmtId="0" fontId="10" fillId="4" borderId="4" xfId="0" applyFont="1" applyFill="1" applyBorder="1" applyAlignment="1">
      <alignment horizontal="center"/>
    </xf>
    <xf numFmtId="1" fontId="0" fillId="4" borderId="0" xfId="0" applyNumberFormat="1" applyFill="1"/>
    <xf numFmtId="1" fontId="0" fillId="4" borderId="0" xfId="0" applyNumberFormat="1" applyFill="1" applyAlignment="1">
      <alignment horizontal="center"/>
    </xf>
    <xf numFmtId="0" fontId="11" fillId="4" borderId="0" xfId="0" applyFont="1" applyFill="1" applyAlignment="1">
      <alignment horizontal="center" vertical="center"/>
    </xf>
    <xf numFmtId="1" fontId="6" fillId="4" borderId="0" xfId="0" applyNumberFormat="1" applyFont="1" applyFill="1" applyBorder="1" applyAlignment="1">
      <alignment horizontal="center"/>
    </xf>
    <xf numFmtId="1" fontId="1" fillId="4" borderId="10" xfId="0" applyNumberFormat="1" applyFont="1" applyFill="1" applyBorder="1" applyAlignment="1">
      <alignment horizontal="center"/>
    </xf>
    <xf numFmtId="0" fontId="2" fillId="3" borderId="9" xfId="0" applyFont="1" applyFill="1" applyBorder="1"/>
    <xf numFmtId="0" fontId="15" fillId="4" borderId="17" xfId="0" applyFont="1" applyFill="1" applyBorder="1" applyAlignment="1">
      <alignment horizontal="left" vertical="center" wrapText="1" readingOrder="1"/>
    </xf>
    <xf numFmtId="0" fontId="15" fillId="4" borderId="1" xfId="0" applyFont="1" applyFill="1" applyBorder="1" applyAlignment="1">
      <alignment horizontal="left" vertical="center" wrapText="1" readingOrder="1"/>
    </xf>
    <xf numFmtId="0" fontId="15" fillId="4" borderId="2" xfId="0" applyFont="1" applyFill="1" applyBorder="1" applyAlignment="1">
      <alignment horizontal="left" vertical="center" wrapText="1" readingOrder="1"/>
    </xf>
    <xf numFmtId="0" fontId="10" fillId="4" borderId="14" xfId="0" applyFont="1" applyFill="1" applyBorder="1" applyAlignment="1">
      <alignment horizontal="center"/>
    </xf>
    <xf numFmtId="1" fontId="1" fillId="4" borderId="19" xfId="0" applyNumberFormat="1" applyFont="1" applyFill="1" applyBorder="1" applyAlignment="1">
      <alignment horizontal="center"/>
    </xf>
    <xf numFmtId="0" fontId="3" fillId="4" borderId="4" xfId="0" applyFont="1" applyFill="1" applyBorder="1"/>
    <xf numFmtId="0" fontId="3" fillId="4" borderId="14" xfId="0" applyFont="1" applyFill="1" applyBorder="1"/>
    <xf numFmtId="0" fontId="14" fillId="3" borderId="16" xfId="0" applyFont="1" applyFill="1" applyBorder="1" applyAlignment="1">
      <alignment horizontal="left" vertical="center" wrapText="1" readingOrder="1"/>
    </xf>
    <xf numFmtId="0" fontId="14" fillId="4" borderId="5" xfId="0" applyFont="1" applyFill="1" applyBorder="1" applyAlignment="1">
      <alignment horizontal="left" vertical="center" wrapText="1" readingOrder="1"/>
    </xf>
    <xf numFmtId="1" fontId="10" fillId="5" borderId="7" xfId="0" applyNumberFormat="1" applyFont="1" applyFill="1" applyBorder="1" applyAlignment="1">
      <alignment horizontal="center"/>
    </xf>
    <xf numFmtId="1" fontId="10" fillId="5" borderId="8" xfId="0" applyNumberFormat="1" applyFont="1" applyFill="1" applyBorder="1" applyAlignment="1">
      <alignment horizontal="center"/>
    </xf>
    <xf numFmtId="1" fontId="10" fillId="5" borderId="18" xfId="0" applyNumberFormat="1" applyFont="1" applyFill="1" applyBorder="1" applyAlignment="1">
      <alignment horizontal="center"/>
    </xf>
    <xf numFmtId="2" fontId="1" fillId="6" borderId="10" xfId="0" applyNumberFormat="1" applyFont="1" applyFill="1" applyBorder="1" applyAlignment="1">
      <alignment horizontal="center"/>
    </xf>
    <xf numFmtId="1" fontId="0" fillId="7" borderId="1" xfId="0" applyNumberFormat="1" applyFill="1" applyBorder="1"/>
    <xf numFmtId="1" fontId="0" fillId="7" borderId="2" xfId="0" applyNumberFormat="1" applyFill="1" applyBorder="1"/>
    <xf numFmtId="1" fontId="0" fillId="8" borderId="0" xfId="0" applyNumberFormat="1" applyFill="1" applyBorder="1" applyAlignment="1">
      <alignment horizontal="center"/>
    </xf>
    <xf numFmtId="1" fontId="0" fillId="8" borderId="9" xfId="0" applyNumberFormat="1" applyFill="1" applyBorder="1" applyAlignment="1">
      <alignment horizontal="center"/>
    </xf>
    <xf numFmtId="0" fontId="19" fillId="4" borderId="0" xfId="0" applyFont="1" applyFill="1" applyBorder="1" applyAlignment="1">
      <alignment horizontal="center" vertical="center"/>
    </xf>
    <xf numFmtId="0" fontId="3" fillId="4" borderId="3" xfId="0" applyFont="1" applyFill="1" applyBorder="1"/>
    <xf numFmtId="1" fontId="3" fillId="8" borderId="11" xfId="0" applyNumberFormat="1" applyFont="1" applyFill="1" applyBorder="1" applyAlignment="1">
      <alignment horizontal="center"/>
    </xf>
    <xf numFmtId="1" fontId="18" fillId="4" borderId="11" xfId="0" applyNumberFormat="1" applyFont="1" applyFill="1" applyBorder="1" applyAlignment="1">
      <alignment horizontal="center"/>
    </xf>
    <xf numFmtId="1" fontId="6" fillId="9" borderId="12" xfId="0" applyNumberFormat="1" applyFont="1" applyFill="1" applyBorder="1" applyAlignment="1">
      <alignment horizontal="center"/>
    </xf>
    <xf numFmtId="0" fontId="19" fillId="4" borderId="0" xfId="0" applyFont="1" applyFill="1" applyBorder="1" applyAlignment="1">
      <alignment horizontal="center"/>
    </xf>
    <xf numFmtId="1" fontId="6" fillId="9" borderId="13" xfId="0" applyNumberFormat="1" applyFont="1" applyFill="1" applyBorder="1" applyAlignment="1">
      <alignment horizontal="center"/>
    </xf>
    <xf numFmtId="0" fontId="19" fillId="4" borderId="9" xfId="0" applyFont="1" applyFill="1" applyBorder="1" applyAlignment="1">
      <alignment horizontal="center"/>
    </xf>
    <xf numFmtId="1" fontId="6" fillId="9" borderId="15" xfId="0" applyNumberFormat="1" applyFont="1" applyFill="1" applyBorder="1" applyAlignment="1">
      <alignment horizontal="center"/>
    </xf>
    <xf numFmtId="0" fontId="1" fillId="4" borderId="5" xfId="0" applyFont="1" applyFill="1" applyBorder="1" applyAlignment="1">
      <alignment horizontal="left"/>
    </xf>
    <xf numFmtId="0" fontId="0" fillId="0" borderId="22" xfId="0" applyFill="1" applyBorder="1" applyAlignment="1"/>
    <xf numFmtId="0" fontId="0" fillId="0" borderId="23" xfId="0" applyFill="1" applyBorder="1" applyAlignment="1"/>
    <xf numFmtId="0" fontId="20" fillId="0" borderId="20" xfId="0" applyFont="1" applyFill="1" applyBorder="1" applyAlignment="1">
      <alignment horizontal="center"/>
    </xf>
    <xf numFmtId="0" fontId="20" fillId="0" borderId="21" xfId="0" applyFont="1" applyFill="1" applyBorder="1" applyAlignment="1">
      <alignment horizontal="center"/>
    </xf>
    <xf numFmtId="0" fontId="0" fillId="3" borderId="0" xfId="0" applyFill="1"/>
    <xf numFmtId="0" fontId="21" fillId="3" borderId="0" xfId="0" applyFont="1" applyFill="1"/>
    <xf numFmtId="0" fontId="9" fillId="0" borderId="4" xfId="0" applyFont="1" applyBorder="1" applyAlignment="1">
      <alignment horizontal="left" vertical="center" wrapText="1" readingOrder="1"/>
    </xf>
    <xf numFmtId="0" fontId="9" fillId="0" borderId="0" xfId="0" applyFont="1" applyBorder="1" applyAlignment="1">
      <alignment horizontal="left" vertical="center" wrapText="1" readingOrder="1"/>
    </xf>
    <xf numFmtId="0" fontId="9" fillId="0" borderId="14" xfId="0" applyFont="1" applyBorder="1" applyAlignment="1">
      <alignment horizontal="left" vertical="center" wrapText="1" readingOrder="1"/>
    </xf>
    <xf numFmtId="0" fontId="9" fillId="0" borderId="9" xfId="0" applyFont="1" applyBorder="1" applyAlignment="1">
      <alignment horizontal="left" vertical="center" wrapText="1" readingOrder="1"/>
    </xf>
    <xf numFmtId="0" fontId="16" fillId="2" borderId="11" xfId="0" applyFont="1" applyFill="1" applyBorder="1" applyAlignment="1">
      <alignment horizontal="center" vertical="center" wrapText="1" readingOrder="1"/>
    </xf>
    <xf numFmtId="0" fontId="16" fillId="2" borderId="12" xfId="0" applyFont="1" applyFill="1" applyBorder="1" applyAlignment="1">
      <alignment horizontal="center" vertical="center" wrapText="1" readingOrder="1"/>
    </xf>
    <xf numFmtId="0" fontId="9" fillId="0" borderId="0" xfId="0" applyFont="1" applyBorder="1" applyAlignment="1">
      <alignment horizontal="center" vertical="center" wrapText="1" readingOrder="1"/>
    </xf>
    <xf numFmtId="0" fontId="9" fillId="0" borderId="13" xfId="0" applyFont="1" applyBorder="1" applyAlignment="1">
      <alignment horizontal="center" vertical="center" wrapText="1" readingOrder="1"/>
    </xf>
    <xf numFmtId="0" fontId="9" fillId="0" borderId="9" xfId="0" applyFont="1" applyBorder="1" applyAlignment="1">
      <alignment horizontal="center" vertical="center" wrapText="1" readingOrder="1"/>
    </xf>
    <xf numFmtId="0" fontId="9" fillId="0" borderId="15" xfId="0" applyFont="1" applyBorder="1" applyAlignment="1">
      <alignment horizontal="center" vertical="center" wrapText="1" readingOrder="1"/>
    </xf>
    <xf numFmtId="0" fontId="3" fillId="4" borderId="0" xfId="0" applyFont="1" applyFill="1" applyAlignment="1">
      <alignment horizontal="left" wrapText="1"/>
    </xf>
    <xf numFmtId="0" fontId="3" fillId="4" borderId="0" xfId="0" applyFont="1" applyFill="1" applyAlignment="1">
      <alignment horizontal="left" vertical="top" wrapText="1"/>
    </xf>
    <xf numFmtId="0" fontId="16" fillId="2" borderId="3" xfId="0" applyFont="1" applyFill="1" applyBorder="1" applyAlignment="1">
      <alignment horizontal="left" vertical="center" wrapText="1" readingOrder="1"/>
    </xf>
    <xf numFmtId="0" fontId="16" fillId="2" borderId="11" xfId="0" applyFont="1" applyFill="1" applyBorder="1" applyAlignment="1">
      <alignment horizontal="left" vertical="center" wrapText="1" readingOrder="1"/>
    </xf>
    <xf numFmtId="0" fontId="15" fillId="4" borderId="5" xfId="0" applyFont="1" applyFill="1" applyBorder="1" applyAlignment="1">
      <alignment horizontal="center" vertical="center" wrapText="1" readingOrder="1"/>
    </xf>
    <xf numFmtId="0" fontId="15" fillId="4" borderId="6" xfId="0" applyFont="1" applyFill="1" applyBorder="1" applyAlignment="1">
      <alignment horizontal="center" vertical="center" wrapText="1" readingOrder="1"/>
    </xf>
    <xf numFmtId="0" fontId="22" fillId="8" borderId="0" xfId="0" applyFont="1" applyFill="1" applyAlignment="1">
      <alignment horizontal="left" vertical="center" wrapText="1"/>
    </xf>
    <xf numFmtId="0" fontId="14" fillId="3" borderId="5" xfId="0" applyFont="1" applyFill="1" applyBorder="1" applyAlignment="1">
      <alignment horizontal="center" vertical="center" wrapText="1" readingOrder="1"/>
    </xf>
    <xf numFmtId="0" fontId="14" fillId="3" borderId="6" xfId="0" applyFont="1" applyFill="1" applyBorder="1" applyAlignment="1">
      <alignment horizontal="center" vertical="center" wrapText="1" readingOrder="1"/>
    </xf>
    <xf numFmtId="0" fontId="15" fillId="4" borderId="4" xfId="0" applyFont="1" applyFill="1" applyBorder="1" applyAlignment="1">
      <alignment horizontal="center" vertical="center" wrapText="1" readingOrder="1"/>
    </xf>
    <xf numFmtId="0" fontId="15" fillId="4" borderId="13" xfId="0" applyFont="1" applyFill="1" applyBorder="1" applyAlignment="1">
      <alignment horizontal="center" vertical="center" wrapText="1" readingOrder="1"/>
    </xf>
    <xf numFmtId="0" fontId="15" fillId="4" borderId="14" xfId="0" applyFont="1" applyFill="1" applyBorder="1" applyAlignment="1">
      <alignment horizontal="center" vertical="center" wrapText="1" readingOrder="1"/>
    </xf>
    <xf numFmtId="0" fontId="15" fillId="4" borderId="15" xfId="0" applyFont="1" applyFill="1" applyBorder="1" applyAlignment="1">
      <alignment horizontal="center" vertical="center" wrapText="1" readingOrder="1"/>
    </xf>
    <xf numFmtId="0" fontId="22" fillId="4" borderId="0" xfId="0" applyFont="1" applyFill="1" applyAlignment="1">
      <alignment vertical="center" wrapText="1"/>
    </xf>
    <xf numFmtId="0" fontId="18" fillId="0" borderId="22" xfId="0" applyFont="1" applyFill="1" applyBorder="1" applyAlignment="1"/>
    <xf numFmtId="0" fontId="18" fillId="0" borderId="23"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5099F-7E72-4518-80E8-F77C28089983}">
  <dimension ref="A1:K27"/>
  <sheetViews>
    <sheetView workbookViewId="0"/>
  </sheetViews>
  <sheetFormatPr defaultRowHeight="13.2" x14ac:dyDescent="0.25"/>
  <cols>
    <col min="1" max="1" width="8.88671875" style="6"/>
    <col min="2" max="2" width="13.6640625" style="6" customWidth="1"/>
    <col min="3" max="16384" width="8.88671875" style="6"/>
  </cols>
  <sheetData>
    <row r="1" spans="1:11" s="4" customFormat="1" ht="18" thickBot="1" x14ac:dyDescent="0.35">
      <c r="A1" s="2" t="s">
        <v>24</v>
      </c>
      <c r="B1" s="3"/>
      <c r="C1" s="3"/>
      <c r="D1" s="3"/>
      <c r="E1" s="3"/>
      <c r="F1" s="3"/>
      <c r="G1" s="3"/>
      <c r="H1" s="3"/>
      <c r="I1" s="3"/>
      <c r="J1" s="3"/>
      <c r="K1" s="3"/>
    </row>
    <row r="3" spans="1:11" x14ac:dyDescent="0.25">
      <c r="A3" s="72" t="s">
        <v>71</v>
      </c>
      <c r="B3" s="72"/>
      <c r="C3" s="72"/>
      <c r="D3" s="72"/>
      <c r="E3" s="72"/>
      <c r="F3" s="72"/>
      <c r="G3" s="72"/>
      <c r="H3" s="72"/>
      <c r="I3" s="72"/>
      <c r="J3" s="72"/>
      <c r="K3" s="72"/>
    </row>
    <row r="4" spans="1:11" x14ac:dyDescent="0.25">
      <c r="A4" s="72"/>
      <c r="B4" s="72"/>
      <c r="C4" s="72"/>
      <c r="D4" s="72"/>
      <c r="E4" s="72"/>
      <c r="F4" s="72"/>
      <c r="G4" s="72"/>
      <c r="H4" s="72"/>
      <c r="I4" s="72"/>
      <c r="J4" s="72"/>
      <c r="K4" s="72"/>
    </row>
    <row r="6" spans="1:11" x14ac:dyDescent="0.25">
      <c r="A6" s="73" t="s">
        <v>25</v>
      </c>
      <c r="B6" s="73"/>
      <c r="C6" s="73"/>
      <c r="D6" s="73"/>
      <c r="E6" s="73"/>
      <c r="F6" s="73"/>
      <c r="G6" s="73"/>
      <c r="H6" s="73"/>
      <c r="I6" s="73"/>
      <c r="J6" s="73"/>
      <c r="K6" s="73"/>
    </row>
    <row r="7" spans="1:11" x14ac:dyDescent="0.25">
      <c r="A7" s="73"/>
      <c r="B7" s="73"/>
      <c r="C7" s="73"/>
      <c r="D7" s="73"/>
      <c r="E7" s="73"/>
      <c r="F7" s="73"/>
      <c r="G7" s="73"/>
      <c r="H7" s="73"/>
      <c r="I7" s="73"/>
      <c r="J7" s="73"/>
      <c r="K7" s="73"/>
    </row>
    <row r="8" spans="1:11" x14ac:dyDescent="0.25">
      <c r="A8" s="73"/>
      <c r="B8" s="73"/>
      <c r="C8" s="73"/>
      <c r="D8" s="73"/>
      <c r="E8" s="73"/>
      <c r="F8" s="73"/>
      <c r="G8" s="73"/>
      <c r="H8" s="73"/>
      <c r="I8" s="73"/>
      <c r="J8" s="73"/>
      <c r="K8" s="73"/>
    </row>
    <row r="9" spans="1:11" x14ac:dyDescent="0.25">
      <c r="A9" s="73"/>
      <c r="B9" s="73"/>
      <c r="C9" s="73"/>
      <c r="D9" s="73"/>
      <c r="E9" s="73"/>
      <c r="F9" s="73"/>
      <c r="G9" s="73"/>
      <c r="H9" s="73"/>
      <c r="I9" s="73"/>
      <c r="J9" s="73"/>
      <c r="K9" s="73"/>
    </row>
    <row r="10" spans="1:11" ht="13.8" thickBot="1" x14ac:dyDescent="0.3">
      <c r="A10" s="73"/>
      <c r="B10" s="73"/>
      <c r="C10" s="73"/>
      <c r="D10" s="73"/>
      <c r="E10" s="73"/>
      <c r="F10" s="73"/>
      <c r="G10" s="73"/>
      <c r="H10" s="73"/>
      <c r="I10" s="73"/>
      <c r="J10" s="73"/>
      <c r="K10" s="73"/>
    </row>
    <row r="11" spans="1:11" x14ac:dyDescent="0.25">
      <c r="A11" s="74" t="s">
        <v>7</v>
      </c>
      <c r="B11" s="75"/>
      <c r="C11" s="66" t="s">
        <v>8</v>
      </c>
      <c r="D11" s="67"/>
    </row>
    <row r="12" spans="1:11" x14ac:dyDescent="0.25">
      <c r="A12" s="62" t="s">
        <v>9</v>
      </c>
      <c r="B12" s="63"/>
      <c r="C12" s="68">
        <v>7.2999999999999995E-2</v>
      </c>
      <c r="D12" s="69"/>
    </row>
    <row r="13" spans="1:11" x14ac:dyDescent="0.25">
      <c r="A13" s="62" t="s">
        <v>10</v>
      </c>
      <c r="B13" s="63"/>
      <c r="C13" s="68">
        <v>0.10299999999999999</v>
      </c>
      <c r="D13" s="69"/>
    </row>
    <row r="14" spans="1:11" x14ac:dyDescent="0.25">
      <c r="A14" s="62" t="s">
        <v>11</v>
      </c>
      <c r="B14" s="63"/>
      <c r="C14" s="68">
        <v>6.4000000000000001E-2</v>
      </c>
      <c r="D14" s="69"/>
    </row>
    <row r="15" spans="1:11" x14ac:dyDescent="0.25">
      <c r="A15" s="62" t="s">
        <v>12</v>
      </c>
      <c r="B15" s="63"/>
      <c r="C15" s="68">
        <v>7.4999999999999997E-2</v>
      </c>
      <c r="D15" s="69"/>
    </row>
    <row r="16" spans="1:11" ht="13.8" thickBot="1" x14ac:dyDescent="0.3">
      <c r="A16" s="64" t="s">
        <v>13</v>
      </c>
      <c r="B16" s="65"/>
      <c r="C16" s="70">
        <v>4.4999999999999998E-2</v>
      </c>
      <c r="D16" s="71"/>
    </row>
    <row r="19" spans="1:11" ht="18" thickBot="1" x14ac:dyDescent="0.35">
      <c r="A19" s="2" t="s">
        <v>26</v>
      </c>
      <c r="B19" s="7"/>
      <c r="C19" s="7"/>
      <c r="D19" s="7"/>
      <c r="E19" s="7"/>
      <c r="F19" s="7"/>
      <c r="G19" s="7"/>
      <c r="H19" s="7"/>
      <c r="I19" s="7"/>
      <c r="J19" s="7"/>
      <c r="K19" s="7"/>
    </row>
    <row r="21" spans="1:11" x14ac:dyDescent="0.25">
      <c r="A21" s="9" t="s">
        <v>27</v>
      </c>
    </row>
    <row r="22" spans="1:11" x14ac:dyDescent="0.25">
      <c r="A22" s="10" t="s">
        <v>28</v>
      </c>
    </row>
    <row r="23" spans="1:11" x14ac:dyDescent="0.25">
      <c r="A23" s="10" t="s">
        <v>32</v>
      </c>
    </row>
    <row r="24" spans="1:11" x14ac:dyDescent="0.25">
      <c r="A24" s="10" t="s">
        <v>29</v>
      </c>
    </row>
    <row r="25" spans="1:11" x14ac:dyDescent="0.25">
      <c r="A25" s="5"/>
    </row>
    <row r="26" spans="1:11" x14ac:dyDescent="0.25">
      <c r="A26" s="5"/>
    </row>
    <row r="27" spans="1:11" x14ac:dyDescent="0.25">
      <c r="A27" s="5"/>
    </row>
  </sheetData>
  <mergeCells count="14">
    <mergeCell ref="A3:K4"/>
    <mergeCell ref="A6:K10"/>
    <mergeCell ref="A11:B11"/>
    <mergeCell ref="A12:B12"/>
    <mergeCell ref="A13:B13"/>
    <mergeCell ref="A14:B14"/>
    <mergeCell ref="A15:B15"/>
    <mergeCell ref="A16:B16"/>
    <mergeCell ref="C11:D11"/>
    <mergeCell ref="C12:D12"/>
    <mergeCell ref="C13:D13"/>
    <mergeCell ref="C14:D14"/>
    <mergeCell ref="C15:D15"/>
    <mergeCell ref="C16:D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
  <sheetViews>
    <sheetView tabSelected="1" zoomScale="90" zoomScaleNormal="90" workbookViewId="0"/>
  </sheetViews>
  <sheetFormatPr defaultColWidth="11.44140625" defaultRowHeight="13.2" x14ac:dyDescent="0.25"/>
  <cols>
    <col min="1" max="1" width="45.6640625" style="6" customWidth="1"/>
    <col min="2" max="2" width="18.109375" style="6" customWidth="1"/>
    <col min="3" max="3" width="19.21875" style="6" customWidth="1"/>
    <col min="4" max="4" width="16.6640625" style="6" customWidth="1"/>
    <col min="5" max="5" width="16.5546875" style="6" customWidth="1"/>
    <col min="6" max="6" width="14.33203125" style="6" customWidth="1"/>
    <col min="7" max="16384" width="11.44140625" style="6"/>
  </cols>
  <sheetData>
    <row r="1" spans="1:6" ht="16.2" thickBot="1" x14ac:dyDescent="0.35">
      <c r="A1" s="28" t="s">
        <v>34</v>
      </c>
      <c r="B1" s="7"/>
      <c r="C1" s="7"/>
      <c r="D1" s="7"/>
      <c r="E1" s="7"/>
    </row>
    <row r="2" spans="1:6" ht="16.2" thickBot="1" x14ac:dyDescent="0.35">
      <c r="A2" s="12"/>
      <c r="B2" s="13"/>
      <c r="C2" s="14"/>
      <c r="D2" s="15"/>
      <c r="E2" s="16"/>
    </row>
    <row r="3" spans="1:6" ht="14.4" thickBot="1" x14ac:dyDescent="0.3">
      <c r="A3" s="36" t="s">
        <v>7</v>
      </c>
      <c r="B3" s="79" t="s">
        <v>8</v>
      </c>
      <c r="C3" s="80"/>
      <c r="D3" s="17"/>
      <c r="E3" s="17"/>
    </row>
    <row r="4" spans="1:6" ht="13.8" x14ac:dyDescent="0.25">
      <c r="A4" s="29" t="s">
        <v>9</v>
      </c>
      <c r="B4" s="81">
        <v>7.2999999999999995E-2</v>
      </c>
      <c r="C4" s="82"/>
      <c r="D4" s="17"/>
      <c r="E4" s="17"/>
    </row>
    <row r="5" spans="1:6" ht="13.8" x14ac:dyDescent="0.25">
      <c r="A5" s="30" t="s">
        <v>10</v>
      </c>
      <c r="B5" s="81">
        <v>0.10299999999999999</v>
      </c>
      <c r="C5" s="82"/>
      <c r="D5" s="17"/>
      <c r="E5" s="17"/>
    </row>
    <row r="6" spans="1:6" ht="13.8" x14ac:dyDescent="0.25">
      <c r="A6" s="30" t="s">
        <v>11</v>
      </c>
      <c r="B6" s="81">
        <v>6.4000000000000001E-2</v>
      </c>
      <c r="C6" s="82"/>
      <c r="D6" s="17"/>
      <c r="E6" s="17"/>
    </row>
    <row r="7" spans="1:6" ht="13.8" x14ac:dyDescent="0.25">
      <c r="A7" s="30" t="s">
        <v>12</v>
      </c>
      <c r="B7" s="81">
        <v>7.4999999999999997E-2</v>
      </c>
      <c r="C7" s="82"/>
      <c r="D7" s="17"/>
      <c r="E7" s="17"/>
    </row>
    <row r="8" spans="1:6" ht="14.4" thickBot="1" x14ac:dyDescent="0.3">
      <c r="A8" s="31" t="s">
        <v>13</v>
      </c>
      <c r="B8" s="83">
        <v>4.4999999999999998E-2</v>
      </c>
      <c r="C8" s="84"/>
      <c r="D8" s="17"/>
      <c r="E8" s="17"/>
    </row>
    <row r="9" spans="1:6" ht="13.8" thickBot="1" x14ac:dyDescent="0.3">
      <c r="A9" s="17"/>
      <c r="B9" s="17"/>
      <c r="C9" s="17"/>
      <c r="D9" s="17"/>
      <c r="E9" s="17"/>
    </row>
    <row r="10" spans="1:6" ht="14.4" thickBot="1" x14ac:dyDescent="0.3">
      <c r="A10" s="37" t="s">
        <v>14</v>
      </c>
      <c r="B10" s="76">
        <v>100000</v>
      </c>
      <c r="C10" s="77"/>
      <c r="D10" s="17"/>
      <c r="E10" s="17"/>
    </row>
    <row r="11" spans="1:6" x14ac:dyDescent="0.25">
      <c r="A11" s="17"/>
      <c r="B11" s="17"/>
      <c r="C11" s="17"/>
      <c r="D11" s="17"/>
      <c r="E11" s="17"/>
    </row>
    <row r="12" spans="1:6" ht="19.2" customHeight="1" x14ac:dyDescent="0.25"/>
    <row r="13" spans="1:6" x14ac:dyDescent="0.25">
      <c r="A13" s="11" t="s">
        <v>1</v>
      </c>
    </row>
    <row r="14" spans="1:6" ht="13.8" thickBot="1" x14ac:dyDescent="0.3">
      <c r="B14" s="18" t="s">
        <v>2</v>
      </c>
      <c r="C14" s="18"/>
      <c r="D14" s="19"/>
    </row>
    <row r="15" spans="1:6" x14ac:dyDescent="0.25">
      <c r="A15" s="11" t="s">
        <v>30</v>
      </c>
      <c r="B15" s="20" t="s">
        <v>15</v>
      </c>
      <c r="C15" s="38">
        <v>30000</v>
      </c>
      <c r="D15" s="21"/>
      <c r="E15" s="21"/>
      <c r="F15" s="21"/>
    </row>
    <row r="16" spans="1:6" x14ac:dyDescent="0.25">
      <c r="A16" s="11"/>
      <c r="B16" s="22" t="s">
        <v>16</v>
      </c>
      <c r="C16" s="39">
        <v>20000.000000000004</v>
      </c>
      <c r="D16" s="21"/>
      <c r="E16" s="21"/>
      <c r="F16" s="21"/>
    </row>
    <row r="17" spans="1:6" x14ac:dyDescent="0.25">
      <c r="A17" s="11"/>
      <c r="B17" s="22" t="s">
        <v>17</v>
      </c>
      <c r="C17" s="39">
        <v>0</v>
      </c>
      <c r="D17" s="21"/>
      <c r="E17" s="21"/>
      <c r="F17" s="21"/>
    </row>
    <row r="18" spans="1:6" x14ac:dyDescent="0.25">
      <c r="A18" s="11"/>
      <c r="B18" s="22" t="s">
        <v>18</v>
      </c>
      <c r="C18" s="39">
        <v>50000</v>
      </c>
      <c r="D18" s="21"/>
      <c r="E18" s="21"/>
      <c r="F18" s="21"/>
    </row>
    <row r="19" spans="1:6" ht="13.8" thickBot="1" x14ac:dyDescent="0.3">
      <c r="A19" s="11"/>
      <c r="B19" s="32" t="s">
        <v>19</v>
      </c>
      <c r="C19" s="40">
        <v>0</v>
      </c>
      <c r="D19" s="21"/>
      <c r="E19" s="21"/>
      <c r="F19" s="21"/>
    </row>
    <row r="20" spans="1:6" ht="13.8" thickBot="1" x14ac:dyDescent="0.3">
      <c r="B20" s="23"/>
      <c r="C20" s="23"/>
      <c r="D20" s="23"/>
      <c r="E20" s="23"/>
      <c r="F20" s="23"/>
    </row>
    <row r="21" spans="1:6" ht="13.8" thickBot="1" x14ac:dyDescent="0.3">
      <c r="A21" s="11" t="s">
        <v>31</v>
      </c>
      <c r="B21" s="41">
        <f>SUMPRODUCT(B4:B8,C15:C19)</f>
        <v>8000</v>
      </c>
      <c r="C21" s="23"/>
      <c r="D21" s="23"/>
      <c r="E21" s="23"/>
      <c r="F21" s="23"/>
    </row>
    <row r="22" spans="1:6" ht="13.8" thickBot="1" x14ac:dyDescent="0.3">
      <c r="B22" s="23"/>
      <c r="C22" s="23"/>
      <c r="D22" s="23"/>
      <c r="E22" s="23"/>
      <c r="F22" s="23"/>
    </row>
    <row r="23" spans="1:6" ht="13.8" thickBot="1" x14ac:dyDescent="0.3">
      <c r="A23" s="55" t="s">
        <v>0</v>
      </c>
      <c r="B23" s="33" t="s">
        <v>3</v>
      </c>
      <c r="C23" s="33"/>
      <c r="D23" s="33" t="s">
        <v>4</v>
      </c>
      <c r="E23" s="27" t="s">
        <v>5</v>
      </c>
    </row>
    <row r="24" spans="1:6" x14ac:dyDescent="0.25">
      <c r="A24" s="47" t="s">
        <v>14</v>
      </c>
      <c r="B24" s="48">
        <f>SUM(C15:C19)</f>
        <v>100000</v>
      </c>
      <c r="C24" s="49" t="s">
        <v>33</v>
      </c>
      <c r="D24" s="50">
        <f>B10</f>
        <v>100000</v>
      </c>
      <c r="E24" s="42">
        <f t="shared" ref="E24:E28" si="0">+D24-B24</f>
        <v>0</v>
      </c>
    </row>
    <row r="25" spans="1:6" ht="13.8" x14ac:dyDescent="0.25">
      <c r="A25" s="34" t="s">
        <v>20</v>
      </c>
      <c r="B25" s="44">
        <f>C16+C15</f>
        <v>50000</v>
      </c>
      <c r="C25" s="51" t="s">
        <v>35</v>
      </c>
      <c r="D25" s="52">
        <v>50000</v>
      </c>
      <c r="E25" s="42">
        <f t="shared" si="0"/>
        <v>0</v>
      </c>
    </row>
    <row r="26" spans="1:6" ht="13.8" x14ac:dyDescent="0.25">
      <c r="A26" s="34" t="s">
        <v>21</v>
      </c>
      <c r="B26" s="44">
        <f>C18+C17</f>
        <v>50000</v>
      </c>
      <c r="C26" s="51" t="s">
        <v>35</v>
      </c>
      <c r="D26" s="52">
        <v>50000</v>
      </c>
      <c r="E26" s="42">
        <f t="shared" si="0"/>
        <v>0</v>
      </c>
    </row>
    <row r="27" spans="1:6" ht="14.4" customHeight="1" x14ac:dyDescent="0.25">
      <c r="A27" s="34" t="s">
        <v>22</v>
      </c>
      <c r="B27" s="44">
        <f>-(0.25*C19)+(C17+C18)</f>
        <v>50000</v>
      </c>
      <c r="C27" s="46" t="s">
        <v>6</v>
      </c>
      <c r="D27" s="52">
        <v>0</v>
      </c>
      <c r="E27" s="42">
        <f t="shared" si="0"/>
        <v>-50000</v>
      </c>
    </row>
    <row r="28" spans="1:6" ht="14.4" thickBot="1" x14ac:dyDescent="0.3">
      <c r="A28" s="35" t="s">
        <v>23</v>
      </c>
      <c r="B28" s="45">
        <f>(0.6*C16)-(0.4*C15)</f>
        <v>0</v>
      </c>
      <c r="C28" s="53" t="s">
        <v>35</v>
      </c>
      <c r="D28" s="54">
        <v>0</v>
      </c>
      <c r="E28" s="43">
        <f t="shared" si="0"/>
        <v>0</v>
      </c>
    </row>
    <row r="29" spans="1:6" ht="15.6" x14ac:dyDescent="0.25">
      <c r="A29" s="5"/>
      <c r="B29" s="24"/>
      <c r="C29" s="25"/>
      <c r="D29" s="26"/>
      <c r="E29" s="21"/>
    </row>
    <row r="30" spans="1:6" ht="15.6" x14ac:dyDescent="0.25">
      <c r="A30" s="61" t="s">
        <v>69</v>
      </c>
      <c r="B30" s="60"/>
      <c r="C30" s="25"/>
      <c r="D30" s="8"/>
      <c r="E30" s="21"/>
    </row>
    <row r="31" spans="1:6" x14ac:dyDescent="0.25">
      <c r="A31" s="78" t="s">
        <v>70</v>
      </c>
      <c r="B31" s="78"/>
      <c r="C31" s="24"/>
      <c r="D31" s="8"/>
      <c r="E31" s="21"/>
    </row>
    <row r="32" spans="1:6" ht="15.6" x14ac:dyDescent="0.25">
      <c r="A32" s="78"/>
      <c r="B32" s="78"/>
      <c r="C32" s="25"/>
      <c r="D32" s="8"/>
      <c r="E32" s="21"/>
    </row>
    <row r="33" spans="1:2" x14ac:dyDescent="0.25">
      <c r="A33" s="78"/>
      <c r="B33" s="78"/>
    </row>
    <row r="34" spans="1:2" x14ac:dyDescent="0.25">
      <c r="A34" s="78"/>
      <c r="B34" s="78"/>
    </row>
    <row r="35" spans="1:2" x14ac:dyDescent="0.25">
      <c r="A35" s="78"/>
      <c r="B35" s="78"/>
    </row>
    <row r="36" spans="1:2" x14ac:dyDescent="0.25">
      <c r="A36" s="78"/>
      <c r="B36" s="78"/>
    </row>
    <row r="37" spans="1:2" x14ac:dyDescent="0.25">
      <c r="A37" s="78"/>
      <c r="B37" s="78"/>
    </row>
  </sheetData>
  <mergeCells count="8">
    <mergeCell ref="B10:C10"/>
    <mergeCell ref="A31:B37"/>
    <mergeCell ref="B3:C3"/>
    <mergeCell ref="B4:C4"/>
    <mergeCell ref="B5:C5"/>
    <mergeCell ref="B8:C8"/>
    <mergeCell ref="B7:C7"/>
    <mergeCell ref="B6:C6"/>
  </mergeCells>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D4610-DA97-4B26-9D4C-BE77B7225D81}">
  <dimension ref="A1:H29"/>
  <sheetViews>
    <sheetView showGridLines="0" workbookViewId="0">
      <selection activeCell="I21" sqref="I21"/>
    </sheetView>
  </sheetViews>
  <sheetFormatPr defaultRowHeight="13.2" x14ac:dyDescent="0.25"/>
  <cols>
    <col min="1" max="1" width="2.33203125" customWidth="1"/>
    <col min="2" max="2" width="6.33203125" bestFit="1" customWidth="1"/>
    <col min="3" max="3" width="28.33203125" bestFit="1" customWidth="1"/>
    <col min="4" max="4" width="9.77734375" customWidth="1"/>
    <col min="5" max="5" width="12.6640625" customWidth="1"/>
    <col min="6" max="6" width="10.21875" bestFit="1" customWidth="1"/>
    <col min="7" max="7" width="9.21875" bestFit="1" customWidth="1"/>
    <col min="8" max="8" width="12" bestFit="1" customWidth="1"/>
  </cols>
  <sheetData>
    <row r="1" spans="1:8" ht="16.2" thickBot="1" x14ac:dyDescent="0.35">
      <c r="B1" s="28" t="s">
        <v>68</v>
      </c>
      <c r="C1" s="7"/>
      <c r="D1" s="7"/>
      <c r="E1" s="7"/>
      <c r="F1" s="7"/>
      <c r="G1" s="7"/>
      <c r="H1" s="7"/>
    </row>
    <row r="2" spans="1:8" x14ac:dyDescent="0.25">
      <c r="A2" s="1"/>
    </row>
    <row r="4" spans="1:8" ht="13.8" thickBot="1" x14ac:dyDescent="0.3">
      <c r="B4" t="s">
        <v>36</v>
      </c>
    </row>
    <row r="5" spans="1:8" x14ac:dyDescent="0.25">
      <c r="B5" s="58"/>
      <c r="C5" s="58"/>
      <c r="D5" s="58" t="s">
        <v>39</v>
      </c>
      <c r="E5" s="58" t="s">
        <v>41</v>
      </c>
      <c r="F5" s="58" t="s">
        <v>43</v>
      </c>
      <c r="G5" s="58" t="s">
        <v>45</v>
      </c>
      <c r="H5" s="58" t="s">
        <v>45</v>
      </c>
    </row>
    <row r="6" spans="1:8" ht="13.8" thickBot="1" x14ac:dyDescent="0.3">
      <c r="B6" s="59" t="s">
        <v>37</v>
      </c>
      <c r="C6" s="59" t="s">
        <v>38</v>
      </c>
      <c r="D6" s="59" t="s">
        <v>40</v>
      </c>
      <c r="E6" s="59" t="s">
        <v>42</v>
      </c>
      <c r="F6" s="59" t="s">
        <v>44</v>
      </c>
      <c r="G6" s="59" t="s">
        <v>46</v>
      </c>
      <c r="H6" s="59" t="s">
        <v>47</v>
      </c>
    </row>
    <row r="7" spans="1:8" x14ac:dyDescent="0.25">
      <c r="B7" s="56" t="s">
        <v>53</v>
      </c>
      <c r="C7" s="56" t="s">
        <v>15</v>
      </c>
      <c r="D7" s="56">
        <v>30000</v>
      </c>
      <c r="E7" s="56">
        <v>0</v>
      </c>
      <c r="F7" s="56">
        <v>7.2999999999999995E-2</v>
      </c>
      <c r="G7" s="56">
        <v>0.03</v>
      </c>
      <c r="H7" s="56">
        <v>1.6666666666666649E-2</v>
      </c>
    </row>
    <row r="8" spans="1:8" x14ac:dyDescent="0.25">
      <c r="B8" s="56" t="s">
        <v>54</v>
      </c>
      <c r="C8" s="56" t="s">
        <v>16</v>
      </c>
      <c r="D8" s="56">
        <v>20000.000000000004</v>
      </c>
      <c r="E8" s="56">
        <v>0</v>
      </c>
      <c r="F8" s="56">
        <v>0.10299999999999999</v>
      </c>
      <c r="G8" s="56">
        <v>1E+30</v>
      </c>
      <c r="H8" s="56">
        <v>2.499999999999997E-2</v>
      </c>
    </row>
    <row r="9" spans="1:8" x14ac:dyDescent="0.25">
      <c r="B9" s="56" t="s">
        <v>55</v>
      </c>
      <c r="C9" s="56" t="s">
        <v>17</v>
      </c>
      <c r="D9" s="56">
        <v>0</v>
      </c>
      <c r="E9" s="56">
        <v>-1.100000000000001E-2</v>
      </c>
      <c r="F9" s="56">
        <v>6.4000000000000001E-2</v>
      </c>
      <c r="G9" s="56">
        <v>1.100000000000001E-2</v>
      </c>
      <c r="H9" s="56">
        <v>1E+30</v>
      </c>
    </row>
    <row r="10" spans="1:8" x14ac:dyDescent="0.25">
      <c r="B10" s="56" t="s">
        <v>56</v>
      </c>
      <c r="C10" s="56" t="s">
        <v>18</v>
      </c>
      <c r="D10" s="56">
        <v>50000</v>
      </c>
      <c r="E10" s="56">
        <v>0</v>
      </c>
      <c r="F10" s="56">
        <v>7.5000000000000011E-2</v>
      </c>
      <c r="G10" s="56">
        <v>9.9999999999999881E-3</v>
      </c>
      <c r="H10" s="56">
        <v>1.100000000000001E-2</v>
      </c>
    </row>
    <row r="11" spans="1:8" ht="13.8" thickBot="1" x14ac:dyDescent="0.3">
      <c r="B11" s="57" t="s">
        <v>57</v>
      </c>
      <c r="C11" s="57" t="s">
        <v>19</v>
      </c>
      <c r="D11" s="57">
        <v>0</v>
      </c>
      <c r="E11" s="57">
        <v>-3.0000000000000027E-2</v>
      </c>
      <c r="F11" s="57">
        <v>4.4999999999999984E-2</v>
      </c>
      <c r="G11" s="57">
        <v>3.0000000000000027E-2</v>
      </c>
      <c r="H11" s="57">
        <v>1E+30</v>
      </c>
    </row>
    <row r="13" spans="1:8" ht="13.8" thickBot="1" x14ac:dyDescent="0.3">
      <c r="B13" t="s">
        <v>48</v>
      </c>
    </row>
    <row r="14" spans="1:8" x14ac:dyDescent="0.25">
      <c r="B14" s="58"/>
      <c r="C14" s="58"/>
      <c r="D14" s="58" t="s">
        <v>39</v>
      </c>
      <c r="E14" s="58" t="s">
        <v>49</v>
      </c>
      <c r="F14" s="58" t="s">
        <v>51</v>
      </c>
      <c r="G14" s="58" t="s">
        <v>45</v>
      </c>
      <c r="H14" s="58" t="s">
        <v>45</v>
      </c>
    </row>
    <row r="15" spans="1:8" ht="13.8" thickBot="1" x14ac:dyDescent="0.3">
      <c r="B15" s="59" t="s">
        <v>37</v>
      </c>
      <c r="C15" s="59" t="s">
        <v>38</v>
      </c>
      <c r="D15" s="59" t="s">
        <v>40</v>
      </c>
      <c r="E15" s="59" t="s">
        <v>50</v>
      </c>
      <c r="F15" s="59" t="s">
        <v>52</v>
      </c>
      <c r="G15" s="59" t="s">
        <v>46</v>
      </c>
      <c r="H15" s="59" t="s">
        <v>47</v>
      </c>
    </row>
    <row r="16" spans="1:8" x14ac:dyDescent="0.25">
      <c r="B16" s="56" t="s">
        <v>58</v>
      </c>
      <c r="C16" s="56" t="s">
        <v>59</v>
      </c>
      <c r="D16" s="56">
        <v>100000</v>
      </c>
      <c r="E16" s="86">
        <v>7.5000000000000011E-2</v>
      </c>
      <c r="F16" s="56">
        <v>100000</v>
      </c>
      <c r="G16" s="56">
        <v>0</v>
      </c>
      <c r="H16" s="56">
        <v>49999.999999999993</v>
      </c>
    </row>
    <row r="17" spans="2:8" x14ac:dyDescent="0.25">
      <c r="B17" s="56" t="s">
        <v>60</v>
      </c>
      <c r="C17" s="56" t="s">
        <v>61</v>
      </c>
      <c r="D17" s="56">
        <v>50000</v>
      </c>
      <c r="E17" s="86">
        <v>9.9999999999999881E-3</v>
      </c>
      <c r="F17" s="56">
        <v>50000</v>
      </c>
      <c r="G17" s="56">
        <v>49999.999999999993</v>
      </c>
      <c r="H17" s="56">
        <v>0</v>
      </c>
    </row>
    <row r="18" spans="2:8" x14ac:dyDescent="0.25">
      <c r="B18" s="56" t="s">
        <v>62</v>
      </c>
      <c r="C18" s="56" t="s">
        <v>63</v>
      </c>
      <c r="D18" s="56">
        <v>50000</v>
      </c>
      <c r="E18" s="56">
        <v>0</v>
      </c>
      <c r="F18" s="56">
        <v>50000</v>
      </c>
      <c r="G18" s="56">
        <v>1E+30</v>
      </c>
      <c r="H18" s="56">
        <v>0</v>
      </c>
    </row>
    <row r="19" spans="2:8" x14ac:dyDescent="0.25">
      <c r="B19" s="56" t="s">
        <v>64</v>
      </c>
      <c r="C19" s="56" t="s">
        <v>65</v>
      </c>
      <c r="D19" s="56">
        <v>50000</v>
      </c>
      <c r="E19" s="56">
        <v>0</v>
      </c>
      <c r="F19" s="56">
        <v>0</v>
      </c>
      <c r="G19" s="56">
        <v>49999.999999999993</v>
      </c>
      <c r="H19" s="56">
        <v>1E+30</v>
      </c>
    </row>
    <row r="20" spans="2:8" ht="13.8" thickBot="1" x14ac:dyDescent="0.3">
      <c r="B20" s="57" t="s">
        <v>66</v>
      </c>
      <c r="C20" s="57" t="s">
        <v>67</v>
      </c>
      <c r="D20" s="57">
        <v>0</v>
      </c>
      <c r="E20" s="87">
        <v>0.03</v>
      </c>
      <c r="F20" s="57">
        <v>0</v>
      </c>
      <c r="G20" s="57">
        <v>30000</v>
      </c>
      <c r="H20" s="57">
        <v>20000.000000000004</v>
      </c>
    </row>
    <row r="22" spans="2:8" ht="13.8" x14ac:dyDescent="0.25">
      <c r="B22" s="61" t="s">
        <v>69</v>
      </c>
      <c r="C22" s="60"/>
      <c r="D22" s="60"/>
      <c r="E22" s="60"/>
    </row>
    <row r="23" spans="2:8" ht="13.2" customHeight="1" x14ac:dyDescent="0.25">
      <c r="B23" s="78" t="s">
        <v>72</v>
      </c>
      <c r="C23" s="78"/>
      <c r="D23" s="78"/>
      <c r="E23" s="78"/>
    </row>
    <row r="24" spans="2:8" ht="13.2" customHeight="1" x14ac:dyDescent="0.25">
      <c r="B24" s="78"/>
      <c r="C24" s="78"/>
      <c r="D24" s="78"/>
      <c r="E24" s="78"/>
    </row>
    <row r="25" spans="2:8" ht="13.2" customHeight="1" x14ac:dyDescent="0.25">
      <c r="B25" s="78"/>
      <c r="C25" s="78"/>
      <c r="D25" s="78"/>
      <c r="E25" s="78"/>
    </row>
    <row r="26" spans="2:8" ht="13.2" customHeight="1" x14ac:dyDescent="0.25">
      <c r="B26" s="78"/>
      <c r="C26" s="78"/>
      <c r="D26" s="78"/>
      <c r="E26" s="78"/>
    </row>
    <row r="27" spans="2:8" ht="13.2" customHeight="1" x14ac:dyDescent="0.25">
      <c r="B27" s="78"/>
      <c r="C27" s="78"/>
      <c r="D27" s="78"/>
      <c r="E27" s="78"/>
    </row>
    <row r="28" spans="2:8" ht="13.2" customHeight="1" x14ac:dyDescent="0.25">
      <c r="B28" s="85"/>
      <c r="C28" s="85"/>
      <c r="D28" s="85"/>
      <c r="E28" s="85"/>
    </row>
    <row r="29" spans="2:8" ht="13.2" customHeight="1" x14ac:dyDescent="0.25">
      <c r="B29" s="85"/>
      <c r="C29" s="85"/>
      <c r="D29" s="85"/>
      <c r="E29" s="85"/>
    </row>
  </sheetData>
  <mergeCells count="1">
    <mergeCell ref="B23:E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Case Study</vt:lpstr>
      <vt:lpstr>Constraints and Model</vt:lpstr>
      <vt:lpstr>Sensitivity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Rocio Godoy Becerril</dc:creator>
  <cp:lastModifiedBy>Jason Lee</cp:lastModifiedBy>
  <dcterms:created xsi:type="dcterms:W3CDTF">2002-10-07T00:29:10Z</dcterms:created>
  <dcterms:modified xsi:type="dcterms:W3CDTF">2020-01-27T22:51:44Z</dcterms:modified>
</cp:coreProperties>
</file>