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materials/Glassy Carbon/"/>
    </mc:Choice>
  </mc:AlternateContent>
  <xr:revisionPtr revIDLastSave="0" documentId="13_ncr:1_{C3D4A04F-C379-F948-A0A3-4E0AD4D7992E}" xr6:coauthVersionLast="47" xr6:coauthVersionMax="47" xr10:uidLastSave="{00000000-0000-0000-0000-000000000000}"/>
  <bookViews>
    <workbookView xWindow="340" yWindow="760" windowWidth="17620" windowHeight="13120" xr2:uid="{C8509A80-4C3E-46B8-8FAF-705D571BA11D}"/>
  </bookViews>
  <sheets>
    <sheet name="LOT-N07F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F14" i="1" s="1"/>
  <c r="E15" i="1"/>
  <c r="E16" i="1"/>
  <c r="E17" i="1"/>
  <c r="E18" i="1"/>
  <c r="E19" i="1"/>
  <c r="E20" i="1"/>
  <c r="F20" i="1" s="1"/>
  <c r="E21" i="1"/>
  <c r="E22" i="1"/>
  <c r="E23" i="1"/>
  <c r="E24" i="1"/>
  <c r="E25" i="1"/>
  <c r="E26" i="1"/>
  <c r="E27" i="1"/>
  <c r="E28" i="1"/>
  <c r="E29" i="1"/>
  <c r="E30" i="1"/>
  <c r="E31" i="1"/>
  <c r="E32" i="1"/>
  <c r="H32" i="1" s="1"/>
  <c r="E33" i="1"/>
  <c r="E34" i="1"/>
  <c r="E35" i="1"/>
  <c r="F35" i="1" s="1"/>
  <c r="E36" i="1"/>
  <c r="E37" i="1"/>
  <c r="E38" i="1"/>
  <c r="H38" i="1" s="1"/>
  <c r="E39" i="1"/>
  <c r="E40" i="1"/>
  <c r="F40" i="1" s="1"/>
  <c r="E41" i="1"/>
  <c r="H41" i="1" s="1"/>
  <c r="E42" i="1"/>
  <c r="E43" i="1"/>
  <c r="E44" i="1"/>
  <c r="F44" i="1" s="1"/>
  <c r="E45" i="1"/>
  <c r="E46" i="1"/>
  <c r="E47" i="1"/>
  <c r="F47" i="1" s="1"/>
  <c r="E48" i="1"/>
  <c r="E49" i="1"/>
  <c r="E50" i="1"/>
  <c r="F50" i="1" s="1"/>
  <c r="E51" i="1"/>
  <c r="E52" i="1"/>
  <c r="H52" i="1" s="1"/>
  <c r="E53" i="1"/>
  <c r="H53" i="1" s="1"/>
  <c r="E54" i="1"/>
  <c r="E55" i="1"/>
  <c r="E56" i="1"/>
  <c r="H56" i="1" s="1"/>
  <c r="E57" i="1"/>
  <c r="E58" i="1"/>
  <c r="E59" i="1"/>
  <c r="F59" i="1" s="1"/>
  <c r="E60" i="1"/>
  <c r="E61" i="1"/>
  <c r="E62" i="1"/>
  <c r="H62" i="1" s="1"/>
  <c r="E63" i="1"/>
  <c r="H63" i="1" s="1"/>
  <c r="E64" i="1"/>
  <c r="E65" i="1"/>
  <c r="H65" i="1" s="1"/>
  <c r="E66" i="1"/>
  <c r="E67" i="1"/>
  <c r="E68" i="1"/>
  <c r="H68" i="1" s="1"/>
  <c r="E69" i="1"/>
  <c r="F69" i="1" s="1"/>
  <c r="E70" i="1"/>
  <c r="E71" i="1"/>
  <c r="F71" i="1" s="1"/>
  <c r="E72" i="1"/>
  <c r="E73" i="1"/>
  <c r="E74" i="1"/>
  <c r="H74" i="1" s="1"/>
  <c r="E75" i="1"/>
  <c r="E76" i="1"/>
  <c r="F76" i="1" s="1"/>
  <c r="E77" i="1"/>
  <c r="H77" i="1" s="1"/>
  <c r="E78" i="1"/>
  <c r="E79" i="1"/>
  <c r="E80" i="1"/>
  <c r="H80" i="1" s="1"/>
  <c r="E81" i="1"/>
  <c r="E82" i="1"/>
  <c r="E83" i="1"/>
  <c r="H83" i="1" s="1"/>
  <c r="E84" i="1"/>
  <c r="E85" i="1"/>
  <c r="E86" i="1"/>
  <c r="F86" i="1" s="1"/>
  <c r="E87" i="1"/>
  <c r="H87" i="1" s="1"/>
  <c r="E88" i="1"/>
  <c r="H88" i="1" s="1"/>
  <c r="E89" i="1"/>
  <c r="H89" i="1" s="1"/>
  <c r="E90" i="1"/>
  <c r="E91" i="1"/>
  <c r="E92" i="1"/>
  <c r="F92" i="1" s="1"/>
  <c r="E93" i="1"/>
  <c r="H93" i="1" s="1"/>
  <c r="E94" i="1"/>
  <c r="F94" i="1" s="1"/>
  <c r="E95" i="1"/>
  <c r="H95" i="1" s="1"/>
  <c r="E96" i="1"/>
  <c r="E97" i="1"/>
  <c r="E98" i="1"/>
  <c r="E99" i="1"/>
  <c r="F99" i="1" s="1"/>
  <c r="E100" i="1"/>
  <c r="H100" i="1" s="1"/>
  <c r="E101" i="1"/>
  <c r="H101" i="1" s="1"/>
  <c r="E102" i="1"/>
  <c r="E103" i="1"/>
  <c r="E104" i="1"/>
  <c r="F104" i="1" s="1"/>
  <c r="E105" i="1"/>
  <c r="F105" i="1" s="1"/>
  <c r="E106" i="1"/>
  <c r="E107" i="1"/>
  <c r="F107" i="1" s="1"/>
  <c r="E2" i="1"/>
  <c r="H2" i="1" s="1"/>
  <c r="K2" i="1" s="1"/>
  <c r="F6" i="1"/>
  <c r="F8" i="1"/>
  <c r="F12" i="1"/>
  <c r="F18" i="1"/>
  <c r="F24" i="1"/>
  <c r="F26" i="1"/>
  <c r="F30" i="1"/>
  <c r="H34" i="1"/>
  <c r="F42" i="1"/>
  <c r="H47" i="1"/>
  <c r="H57" i="1"/>
  <c r="H58" i="1"/>
  <c r="H60" i="1"/>
  <c r="H64" i="1"/>
  <c r="H66" i="1"/>
  <c r="H71" i="1"/>
  <c r="H72" i="1"/>
  <c r="H82" i="1"/>
  <c r="H98" i="1"/>
  <c r="H106" i="1"/>
  <c r="F87" i="1"/>
  <c r="G87" i="1"/>
  <c r="R87" i="1" s="1"/>
  <c r="I87" i="1"/>
  <c r="S87" i="1"/>
  <c r="T87" i="1" s="1"/>
  <c r="G88" i="1"/>
  <c r="R93" i="1" s="1"/>
  <c r="I88" i="1"/>
  <c r="R88" i="1"/>
  <c r="S88" i="1"/>
  <c r="T88" i="1" s="1"/>
  <c r="U88" i="1" s="1"/>
  <c r="G89" i="1"/>
  <c r="R105" i="1" s="1"/>
  <c r="I89" i="1"/>
  <c r="T89" i="1" s="1"/>
  <c r="S89" i="1"/>
  <c r="F90" i="1"/>
  <c r="G90" i="1"/>
  <c r="H90" i="1"/>
  <c r="I90" i="1"/>
  <c r="F91" i="1"/>
  <c r="G91" i="1"/>
  <c r="R91" i="1" s="1"/>
  <c r="H91" i="1"/>
  <c r="I91" i="1"/>
  <c r="S91" i="1"/>
  <c r="T91" i="1" s="1"/>
  <c r="U91" i="1" s="1"/>
  <c r="G92" i="1"/>
  <c r="S93" i="1" s="1"/>
  <c r="T93" i="1" s="1"/>
  <c r="H92" i="1"/>
  <c r="I92" i="1"/>
  <c r="S92" i="1"/>
  <c r="T92" i="1" s="1"/>
  <c r="F93" i="1"/>
  <c r="G93" i="1"/>
  <c r="I93" i="1"/>
  <c r="G94" i="1"/>
  <c r="S96" i="1" s="1"/>
  <c r="T96" i="1" s="1"/>
  <c r="H94" i="1"/>
  <c r="I94" i="1"/>
  <c r="S94" i="1"/>
  <c r="T94" i="1" s="1"/>
  <c r="G95" i="1"/>
  <c r="S99" i="1" s="1"/>
  <c r="T99" i="1" s="1"/>
  <c r="I95" i="1"/>
  <c r="S95" i="1"/>
  <c r="T95" i="1" s="1"/>
  <c r="F96" i="1"/>
  <c r="G96" i="1"/>
  <c r="H96" i="1"/>
  <c r="I96" i="1"/>
  <c r="F97" i="1"/>
  <c r="G97" i="1"/>
  <c r="S102" i="1" s="1"/>
  <c r="T102" i="1" s="1"/>
  <c r="H97" i="1"/>
  <c r="I97" i="1"/>
  <c r="S97" i="1"/>
  <c r="T97" i="1" s="1"/>
  <c r="G98" i="1"/>
  <c r="S105" i="1" s="1"/>
  <c r="T105" i="1" s="1"/>
  <c r="U105" i="1" s="1"/>
  <c r="I98" i="1"/>
  <c r="S98" i="1"/>
  <c r="T98" i="1" s="1"/>
  <c r="G99" i="1"/>
  <c r="H99" i="1"/>
  <c r="I99" i="1"/>
  <c r="F100" i="1"/>
  <c r="G100" i="1"/>
  <c r="I100" i="1"/>
  <c r="S100" i="1"/>
  <c r="T100" i="1" s="1"/>
  <c r="G101" i="1"/>
  <c r="I101" i="1"/>
  <c r="S101" i="1"/>
  <c r="T101" i="1" s="1"/>
  <c r="F102" i="1"/>
  <c r="G102" i="1"/>
  <c r="H102" i="1"/>
  <c r="I102" i="1"/>
  <c r="F103" i="1"/>
  <c r="G103" i="1"/>
  <c r="S107" i="1" s="1"/>
  <c r="T107" i="1" s="1"/>
  <c r="H103" i="1"/>
  <c r="I103" i="1"/>
  <c r="S103" i="1"/>
  <c r="T103" i="1" s="1"/>
  <c r="G104" i="1"/>
  <c r="I104" i="1"/>
  <c r="G105" i="1"/>
  <c r="H105" i="1"/>
  <c r="I105" i="1"/>
  <c r="G106" i="1"/>
  <c r="I106" i="1"/>
  <c r="S106" i="1"/>
  <c r="T106" i="1" s="1"/>
  <c r="G107" i="1"/>
  <c r="I107" i="1"/>
  <c r="A100" i="1"/>
  <c r="A101" i="1"/>
  <c r="A102" i="1"/>
  <c r="A103" i="1"/>
  <c r="A104" i="1"/>
  <c r="A105" i="1"/>
  <c r="A106" i="1"/>
  <c r="A107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I86" i="1"/>
  <c r="G86" i="1"/>
  <c r="I85" i="1"/>
  <c r="F85" i="1"/>
  <c r="H85" i="1"/>
  <c r="G85" i="1"/>
  <c r="I84" i="1"/>
  <c r="F84" i="1"/>
  <c r="H84" i="1"/>
  <c r="G84" i="1"/>
  <c r="I83" i="1"/>
  <c r="G83" i="1"/>
  <c r="I82" i="1"/>
  <c r="F82" i="1"/>
  <c r="G82" i="1"/>
  <c r="I81" i="1"/>
  <c r="I80" i="1"/>
  <c r="F81" i="1"/>
  <c r="H81" i="1"/>
  <c r="G81" i="1"/>
  <c r="G80" i="1"/>
  <c r="I79" i="1"/>
  <c r="F79" i="1"/>
  <c r="H79" i="1"/>
  <c r="G79" i="1"/>
  <c r="I78" i="1"/>
  <c r="F78" i="1"/>
  <c r="H78" i="1"/>
  <c r="G78" i="1"/>
  <c r="I77" i="1"/>
  <c r="F77" i="1"/>
  <c r="G77" i="1"/>
  <c r="A77" i="1"/>
  <c r="A78" i="1"/>
  <c r="A79" i="1"/>
  <c r="A80" i="1"/>
  <c r="A81" i="1"/>
  <c r="A82" i="1"/>
  <c r="A83" i="1"/>
  <c r="A84" i="1"/>
  <c r="A85" i="1"/>
  <c r="A86" i="1"/>
  <c r="I76" i="1"/>
  <c r="G76" i="1"/>
  <c r="I75" i="1"/>
  <c r="F75" i="1"/>
  <c r="H75" i="1"/>
  <c r="G75" i="1"/>
  <c r="I74" i="1"/>
  <c r="F74" i="1"/>
  <c r="G74" i="1"/>
  <c r="I73" i="1"/>
  <c r="F73" i="1"/>
  <c r="H73" i="1"/>
  <c r="G73" i="1"/>
  <c r="I72" i="1"/>
  <c r="F72" i="1"/>
  <c r="G72" i="1"/>
  <c r="I71" i="1"/>
  <c r="G71" i="1"/>
  <c r="I70" i="1"/>
  <c r="F70" i="1"/>
  <c r="H70" i="1"/>
  <c r="G70" i="1"/>
  <c r="I69" i="1"/>
  <c r="H69" i="1"/>
  <c r="G69" i="1"/>
  <c r="I68" i="1"/>
  <c r="F68" i="1"/>
  <c r="G68" i="1"/>
  <c r="I67" i="1"/>
  <c r="F67" i="1"/>
  <c r="H67" i="1"/>
  <c r="G67" i="1"/>
  <c r="A76" i="1"/>
  <c r="A67" i="1"/>
  <c r="A68" i="1"/>
  <c r="A69" i="1"/>
  <c r="A70" i="1"/>
  <c r="A71" i="1"/>
  <c r="A72" i="1"/>
  <c r="A73" i="1"/>
  <c r="A74" i="1"/>
  <c r="A75" i="1"/>
  <c r="I66" i="1"/>
  <c r="F66" i="1"/>
  <c r="G66" i="1"/>
  <c r="I65" i="1"/>
  <c r="G65" i="1"/>
  <c r="I64" i="1"/>
  <c r="F64" i="1"/>
  <c r="G64" i="1"/>
  <c r="I63" i="1"/>
  <c r="F63" i="1"/>
  <c r="G63" i="1"/>
  <c r="I62" i="1"/>
  <c r="F62" i="1"/>
  <c r="G62" i="1"/>
  <c r="I61" i="1"/>
  <c r="F61" i="1"/>
  <c r="H61" i="1"/>
  <c r="G61" i="1"/>
  <c r="I60" i="1"/>
  <c r="F60" i="1"/>
  <c r="G60" i="1"/>
  <c r="I59" i="1"/>
  <c r="H59" i="1"/>
  <c r="G59" i="1"/>
  <c r="I58" i="1"/>
  <c r="F58" i="1"/>
  <c r="G58" i="1"/>
  <c r="I57" i="1"/>
  <c r="F57" i="1"/>
  <c r="G57" i="1"/>
  <c r="A65" i="1"/>
  <c r="A66" i="1"/>
  <c r="A64" i="1"/>
  <c r="A57" i="1"/>
  <c r="A58" i="1"/>
  <c r="A59" i="1"/>
  <c r="A60" i="1"/>
  <c r="A61" i="1"/>
  <c r="A62" i="1"/>
  <c r="A63" i="1"/>
  <c r="I56" i="1"/>
  <c r="G56" i="1"/>
  <c r="I55" i="1"/>
  <c r="F55" i="1"/>
  <c r="H55" i="1"/>
  <c r="G55" i="1"/>
  <c r="I54" i="1"/>
  <c r="F54" i="1"/>
  <c r="H54" i="1"/>
  <c r="G54" i="1"/>
  <c r="I53" i="1"/>
  <c r="F53" i="1"/>
  <c r="G53" i="1"/>
  <c r="I52" i="1"/>
  <c r="F52" i="1"/>
  <c r="G52" i="1"/>
  <c r="I51" i="1"/>
  <c r="F51" i="1"/>
  <c r="H51" i="1"/>
  <c r="G51" i="1"/>
  <c r="I50" i="1"/>
  <c r="G50" i="1"/>
  <c r="I49" i="1"/>
  <c r="F49" i="1"/>
  <c r="H49" i="1"/>
  <c r="G49" i="1"/>
  <c r="I48" i="1"/>
  <c r="F48" i="1"/>
  <c r="H48" i="1"/>
  <c r="G48" i="1"/>
  <c r="I47" i="1"/>
  <c r="G47" i="1"/>
  <c r="A54" i="1"/>
  <c r="A55" i="1"/>
  <c r="A56" i="1"/>
  <c r="A47" i="1"/>
  <c r="A48" i="1"/>
  <c r="A49" i="1"/>
  <c r="A50" i="1"/>
  <c r="A51" i="1"/>
  <c r="A52" i="1"/>
  <c r="A53" i="1"/>
  <c r="I46" i="1"/>
  <c r="F46" i="1"/>
  <c r="H46" i="1"/>
  <c r="G46" i="1"/>
  <c r="I45" i="1"/>
  <c r="F45" i="1"/>
  <c r="H45" i="1"/>
  <c r="G45" i="1"/>
  <c r="J2" i="1"/>
  <c r="I44" i="1"/>
  <c r="G44" i="1"/>
  <c r="I43" i="1"/>
  <c r="F43" i="1"/>
  <c r="H43" i="1"/>
  <c r="G43" i="1"/>
  <c r="I42" i="1"/>
  <c r="H42" i="1"/>
  <c r="G42" i="1"/>
  <c r="I41" i="1"/>
  <c r="G41" i="1"/>
  <c r="I40" i="1"/>
  <c r="H40" i="1"/>
  <c r="G40" i="1"/>
  <c r="I39" i="1"/>
  <c r="F39" i="1"/>
  <c r="H39" i="1"/>
  <c r="G39" i="1"/>
  <c r="I38" i="1"/>
  <c r="G38" i="1"/>
  <c r="I37" i="1"/>
  <c r="F37" i="1"/>
  <c r="H37" i="1"/>
  <c r="G37" i="1"/>
  <c r="A46" i="1"/>
  <c r="A45" i="1"/>
  <c r="A43" i="1"/>
  <c r="A44" i="1"/>
  <c r="A40" i="1"/>
  <c r="A41" i="1"/>
  <c r="A42" i="1"/>
  <c r="I36" i="1"/>
  <c r="F36" i="1"/>
  <c r="H36" i="1"/>
  <c r="G36" i="1"/>
  <c r="I35" i="1"/>
  <c r="G35" i="1"/>
  <c r="I34" i="1"/>
  <c r="F34" i="1"/>
  <c r="G34" i="1"/>
  <c r="I33" i="1"/>
  <c r="F33" i="1"/>
  <c r="H33" i="1"/>
  <c r="G33" i="1"/>
  <c r="I32" i="1"/>
  <c r="G32" i="1"/>
  <c r="R2" i="1"/>
  <c r="R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8" i="1"/>
  <c r="I31" i="1"/>
  <c r="F31" i="1"/>
  <c r="H31" i="1"/>
  <c r="F3" i="1"/>
  <c r="F4" i="1"/>
  <c r="F5" i="1"/>
  <c r="F7" i="1"/>
  <c r="F9" i="1"/>
  <c r="F10" i="1"/>
  <c r="F11" i="1"/>
  <c r="F13" i="1"/>
  <c r="F15" i="1"/>
  <c r="F16" i="1"/>
  <c r="F17" i="1"/>
  <c r="F19" i="1"/>
  <c r="F21" i="1"/>
  <c r="F22" i="1"/>
  <c r="F23" i="1"/>
  <c r="F25" i="1"/>
  <c r="F27" i="1"/>
  <c r="F28" i="1"/>
  <c r="F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I10" i="1"/>
  <c r="I9" i="1"/>
  <c r="G3" i="1"/>
  <c r="G4" i="1"/>
  <c r="R80" i="1" s="1"/>
  <c r="G5" i="1"/>
  <c r="G6" i="1"/>
  <c r="S21" i="1" s="1"/>
  <c r="T21" i="1" s="1"/>
  <c r="G7" i="1"/>
  <c r="G2" i="1"/>
  <c r="S86" i="1" s="1"/>
  <c r="I7" i="1"/>
  <c r="I6" i="1"/>
  <c r="A3" i="1"/>
  <c r="A4" i="1"/>
  <c r="I4" i="1" s="1"/>
  <c r="A5" i="1"/>
  <c r="I5" i="1" s="1"/>
  <c r="A6" i="1"/>
  <c r="A7" i="1"/>
  <c r="A8" i="1"/>
  <c r="I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F83" i="1" l="1"/>
  <c r="F41" i="1"/>
  <c r="F32" i="1"/>
  <c r="F65" i="1"/>
  <c r="H76" i="1"/>
  <c r="H104" i="1"/>
  <c r="J106" i="1" s="1"/>
  <c r="F38" i="1"/>
  <c r="F95" i="1"/>
  <c r="H44" i="1"/>
  <c r="F56" i="1"/>
  <c r="F80" i="1"/>
  <c r="F101" i="1"/>
  <c r="N102" i="1" s="1"/>
  <c r="H86" i="1"/>
  <c r="H50" i="1"/>
  <c r="J99" i="1" s="1"/>
  <c r="H35" i="1"/>
  <c r="J90" i="1" s="1"/>
  <c r="H107" i="1"/>
  <c r="F2" i="1"/>
  <c r="O60" i="1" s="1"/>
  <c r="P60" i="1" s="1"/>
  <c r="F106" i="1"/>
  <c r="F98" i="1"/>
  <c r="F89" i="1"/>
  <c r="F88" i="1"/>
  <c r="O65" i="1"/>
  <c r="P65" i="1" s="1"/>
  <c r="O2" i="1"/>
  <c r="P2" i="1" s="1"/>
  <c r="O79" i="1"/>
  <c r="P79" i="1" s="1"/>
  <c r="N45" i="1"/>
  <c r="O35" i="1"/>
  <c r="P35" i="1" s="1"/>
  <c r="N14" i="1"/>
  <c r="N22" i="1"/>
  <c r="O18" i="1"/>
  <c r="P18" i="1" s="1"/>
  <c r="O27" i="1"/>
  <c r="O20" i="1"/>
  <c r="O86" i="1"/>
  <c r="P86" i="1" s="1"/>
  <c r="O21" i="1"/>
  <c r="P21" i="1" s="1"/>
  <c r="N15" i="1"/>
  <c r="O68" i="1"/>
  <c r="P68" i="1" s="1"/>
  <c r="N44" i="1"/>
  <c r="O32" i="1"/>
  <c r="N28" i="1"/>
  <c r="K16" i="1"/>
  <c r="L16" i="1" s="1"/>
  <c r="J28" i="1"/>
  <c r="K87" i="1"/>
  <c r="L87" i="1" s="1"/>
  <c r="K14" i="1"/>
  <c r="K35" i="1"/>
  <c r="L35" i="1" s="1"/>
  <c r="J87" i="1"/>
  <c r="K31" i="1"/>
  <c r="L31" i="1" s="1"/>
  <c r="K13" i="1"/>
  <c r="L13" i="1" s="1"/>
  <c r="K34" i="1"/>
  <c r="L34" i="1" s="1"/>
  <c r="J19" i="1"/>
  <c r="K76" i="1"/>
  <c r="L76" i="1" s="1"/>
  <c r="J82" i="1"/>
  <c r="O103" i="1"/>
  <c r="P103" i="1" s="1"/>
  <c r="K25" i="1"/>
  <c r="L25" i="1" s="1"/>
  <c r="K7" i="1"/>
  <c r="L7" i="1" s="1"/>
  <c r="J17" i="1"/>
  <c r="J56" i="1"/>
  <c r="K65" i="1"/>
  <c r="L65" i="1" s="1"/>
  <c r="J75" i="1"/>
  <c r="K100" i="1"/>
  <c r="L100" i="1" s="1"/>
  <c r="J85" i="1"/>
  <c r="K77" i="1"/>
  <c r="L77" i="1" s="1"/>
  <c r="J11" i="1"/>
  <c r="J22" i="1"/>
  <c r="J31" i="1"/>
  <c r="J40" i="1"/>
  <c r="K10" i="1"/>
  <c r="L10" i="1" s="1"/>
  <c r="K19" i="1"/>
  <c r="L19" i="1" s="1"/>
  <c r="K28" i="1"/>
  <c r="L28" i="1" s="1"/>
  <c r="K95" i="1"/>
  <c r="L95" i="1" s="1"/>
  <c r="J79" i="1"/>
  <c r="K69" i="1"/>
  <c r="L69" i="1" s="1"/>
  <c r="K60" i="1"/>
  <c r="L60" i="1" s="1"/>
  <c r="K54" i="1"/>
  <c r="L54" i="1" s="1"/>
  <c r="J4" i="1"/>
  <c r="J16" i="1"/>
  <c r="J25" i="1"/>
  <c r="J34" i="1"/>
  <c r="K39" i="1"/>
  <c r="L39" i="1" s="1"/>
  <c r="L2" i="1"/>
  <c r="M2" i="1" s="1"/>
  <c r="O39" i="1"/>
  <c r="P39" i="1" s="1"/>
  <c r="K32" i="1"/>
  <c r="L32" i="1" s="1"/>
  <c r="O15" i="1"/>
  <c r="N38" i="1"/>
  <c r="J26" i="1"/>
  <c r="K23" i="1"/>
  <c r="L23" i="1" s="1"/>
  <c r="K5" i="1"/>
  <c r="L5" i="1" s="1"/>
  <c r="O26" i="1"/>
  <c r="P26" i="1" s="1"/>
  <c r="J37" i="1"/>
  <c r="J7" i="1"/>
  <c r="J64" i="1"/>
  <c r="K22" i="1"/>
  <c r="L22" i="1" s="1"/>
  <c r="K4" i="1"/>
  <c r="L4" i="1" s="1"/>
  <c r="J35" i="1"/>
  <c r="M35" i="1" s="1"/>
  <c r="J5" i="1"/>
  <c r="J62" i="1"/>
  <c r="O63" i="1"/>
  <c r="P63" i="1" s="1"/>
  <c r="K92" i="1"/>
  <c r="L92" i="1" s="1"/>
  <c r="K101" i="1"/>
  <c r="L101" i="1" s="1"/>
  <c r="K105" i="1"/>
  <c r="L105" i="1" s="1"/>
  <c r="K106" i="1"/>
  <c r="L106" i="1" s="1"/>
  <c r="K79" i="1"/>
  <c r="L79" i="1" s="1"/>
  <c r="K73" i="1"/>
  <c r="L73" i="1" s="1"/>
  <c r="K67" i="1"/>
  <c r="L67" i="1" s="1"/>
  <c r="K64" i="1"/>
  <c r="L64" i="1" s="1"/>
  <c r="K59" i="1"/>
  <c r="L59" i="1" s="1"/>
  <c r="K56" i="1"/>
  <c r="L56" i="1" s="1"/>
  <c r="K51" i="1"/>
  <c r="L51" i="1" s="1"/>
  <c r="J48" i="1"/>
  <c r="K45" i="1"/>
  <c r="L45" i="1" s="1"/>
  <c r="J6" i="1"/>
  <c r="J12" i="1"/>
  <c r="J18" i="1"/>
  <c r="J24" i="1"/>
  <c r="J30" i="1"/>
  <c r="J36" i="1"/>
  <c r="J42" i="1"/>
  <c r="K40" i="1"/>
  <c r="L40" i="1" s="1"/>
  <c r="K36" i="1"/>
  <c r="L36" i="1" s="1"/>
  <c r="K6" i="1"/>
  <c r="L6" i="1" s="1"/>
  <c r="K12" i="1"/>
  <c r="L12" i="1" s="1"/>
  <c r="K18" i="1"/>
  <c r="L18" i="1" s="1"/>
  <c r="K24" i="1"/>
  <c r="L24" i="1" s="1"/>
  <c r="K30" i="1"/>
  <c r="L30" i="1" s="1"/>
  <c r="J88" i="1"/>
  <c r="K96" i="1"/>
  <c r="L96" i="1" s="1"/>
  <c r="K97" i="1"/>
  <c r="L97" i="1" s="1"/>
  <c r="K84" i="1"/>
  <c r="L84" i="1" s="1"/>
  <c r="J74" i="1"/>
  <c r="J72" i="1"/>
  <c r="J66" i="1"/>
  <c r="K61" i="1"/>
  <c r="L61" i="1" s="1"/>
  <c r="J55" i="1"/>
  <c r="J53" i="1"/>
  <c r="J50" i="1"/>
  <c r="K48" i="1"/>
  <c r="L48" i="1" s="1"/>
  <c r="K88" i="1"/>
  <c r="L88" i="1" s="1"/>
  <c r="K98" i="1"/>
  <c r="L98" i="1" s="1"/>
  <c r="J102" i="1"/>
  <c r="J86" i="1"/>
  <c r="K81" i="1"/>
  <c r="L81" i="1" s="1"/>
  <c r="K78" i="1"/>
  <c r="L78" i="1" s="1"/>
  <c r="K74" i="1"/>
  <c r="L74" i="1" s="1"/>
  <c r="K72" i="1"/>
  <c r="L72" i="1" s="1"/>
  <c r="M72" i="1" s="1"/>
  <c r="J70" i="1"/>
  <c r="K66" i="1"/>
  <c r="L66" i="1" s="1"/>
  <c r="K63" i="1"/>
  <c r="L63" i="1" s="1"/>
  <c r="K58" i="1"/>
  <c r="L58" i="1" s="1"/>
  <c r="K55" i="1"/>
  <c r="L55" i="1" s="1"/>
  <c r="K53" i="1"/>
  <c r="L53" i="1" s="1"/>
  <c r="M53" i="1" s="1"/>
  <c r="J47" i="1"/>
  <c r="J8" i="1"/>
  <c r="J14" i="1"/>
  <c r="K93" i="1"/>
  <c r="L93" i="1" s="1"/>
  <c r="K94" i="1"/>
  <c r="L94" i="1" s="1"/>
  <c r="K103" i="1"/>
  <c r="L103" i="1" s="1"/>
  <c r="K86" i="1"/>
  <c r="L86" i="1" s="1"/>
  <c r="K83" i="1"/>
  <c r="L83" i="1" s="1"/>
  <c r="J81" i="1"/>
  <c r="J80" i="1"/>
  <c r="J76" i="1"/>
  <c r="J71" i="1"/>
  <c r="K70" i="1"/>
  <c r="L70" i="1" s="1"/>
  <c r="K68" i="1"/>
  <c r="L68" i="1" s="1"/>
  <c r="J65" i="1"/>
  <c r="J54" i="1"/>
  <c r="J52" i="1"/>
  <c r="J49" i="1"/>
  <c r="K47" i="1"/>
  <c r="L47" i="1" s="1"/>
  <c r="J46" i="1"/>
  <c r="J3" i="1"/>
  <c r="J9" i="1"/>
  <c r="J15" i="1"/>
  <c r="J21" i="1"/>
  <c r="J27" i="1"/>
  <c r="J33" i="1"/>
  <c r="J39" i="1"/>
  <c r="K42" i="1"/>
  <c r="L42" i="1" s="1"/>
  <c r="M42" i="1" s="1"/>
  <c r="K38" i="1"/>
  <c r="L38" i="1" s="1"/>
  <c r="K3" i="1"/>
  <c r="L3" i="1" s="1"/>
  <c r="K9" i="1"/>
  <c r="L9" i="1" s="1"/>
  <c r="K15" i="1"/>
  <c r="L15" i="1" s="1"/>
  <c r="K21" i="1"/>
  <c r="L21" i="1" s="1"/>
  <c r="K27" i="1"/>
  <c r="L27" i="1" s="1"/>
  <c r="K33" i="1"/>
  <c r="K29" i="1"/>
  <c r="L29" i="1" s="1"/>
  <c r="K20" i="1"/>
  <c r="K11" i="1"/>
  <c r="L11" i="1" s="1"/>
  <c r="K41" i="1"/>
  <c r="L41" i="1" s="1"/>
  <c r="K43" i="1"/>
  <c r="L43" i="1" s="1"/>
  <c r="K44" i="1"/>
  <c r="L44" i="1" s="1"/>
  <c r="J41" i="1"/>
  <c r="J32" i="1"/>
  <c r="J23" i="1"/>
  <c r="J13" i="1"/>
  <c r="J45" i="1"/>
  <c r="K46" i="1"/>
  <c r="L46" i="1" s="1"/>
  <c r="J51" i="1"/>
  <c r="K52" i="1"/>
  <c r="L52" i="1" s="1"/>
  <c r="J57" i="1"/>
  <c r="J67" i="1"/>
  <c r="J69" i="1"/>
  <c r="K71" i="1"/>
  <c r="L71" i="1" s="1"/>
  <c r="K85" i="1"/>
  <c r="L85" i="1" s="1"/>
  <c r="K99" i="1"/>
  <c r="L99" i="1" s="1"/>
  <c r="K26" i="1"/>
  <c r="K17" i="1"/>
  <c r="L17" i="1" s="1"/>
  <c r="K8" i="1"/>
  <c r="J38" i="1"/>
  <c r="J29" i="1"/>
  <c r="J20" i="1"/>
  <c r="J10" i="1"/>
  <c r="K49" i="1"/>
  <c r="L49" i="1" s="1"/>
  <c r="K82" i="1"/>
  <c r="L82" i="1" s="1"/>
  <c r="M82" i="1" s="1"/>
  <c r="K90" i="1"/>
  <c r="L90" i="1" s="1"/>
  <c r="N88" i="1"/>
  <c r="J89" i="1"/>
  <c r="U103" i="1"/>
  <c r="U101" i="1"/>
  <c r="U93" i="1"/>
  <c r="U106" i="1"/>
  <c r="U89" i="1"/>
  <c r="U87" i="1"/>
  <c r="U99" i="1"/>
  <c r="U107" i="1"/>
  <c r="R106" i="1"/>
  <c r="R103" i="1"/>
  <c r="R100" i="1"/>
  <c r="U100" i="1" s="1"/>
  <c r="R97" i="1"/>
  <c r="U97" i="1" s="1"/>
  <c r="R94" i="1"/>
  <c r="U94" i="1" s="1"/>
  <c r="S104" i="1"/>
  <c r="T104" i="1" s="1"/>
  <c r="R107" i="1"/>
  <c r="R104" i="1"/>
  <c r="J103" i="1"/>
  <c r="R101" i="1"/>
  <c r="J100" i="1"/>
  <c r="R98" i="1"/>
  <c r="U98" i="1" s="1"/>
  <c r="J97" i="1"/>
  <c r="N96" i="1"/>
  <c r="R95" i="1"/>
  <c r="U95" i="1" s="1"/>
  <c r="J94" i="1"/>
  <c r="R92" i="1"/>
  <c r="U92" i="1" s="1"/>
  <c r="J91" i="1"/>
  <c r="N90" i="1"/>
  <c r="R89" i="1"/>
  <c r="S90" i="1"/>
  <c r="T90" i="1" s="1"/>
  <c r="K89" i="1"/>
  <c r="L89" i="1" s="1"/>
  <c r="J107" i="1"/>
  <c r="J104" i="1"/>
  <c r="R102" i="1"/>
  <c r="U102" i="1" s="1"/>
  <c r="J101" i="1"/>
  <c r="R99" i="1"/>
  <c r="J98" i="1"/>
  <c r="R96" i="1"/>
  <c r="U96" i="1" s="1"/>
  <c r="J95" i="1"/>
  <c r="J92" i="1"/>
  <c r="N91" i="1"/>
  <c r="R90" i="1"/>
  <c r="R39" i="1"/>
  <c r="S42" i="1"/>
  <c r="T42" i="1" s="1"/>
  <c r="S49" i="1"/>
  <c r="R50" i="1"/>
  <c r="T53" i="1"/>
  <c r="R84" i="1"/>
  <c r="S5" i="1"/>
  <c r="T5" i="1" s="1"/>
  <c r="S31" i="1"/>
  <c r="T31" i="1" s="1"/>
  <c r="R29" i="1"/>
  <c r="S24" i="1"/>
  <c r="T24" i="1" s="1"/>
  <c r="U24" i="1" s="1"/>
  <c r="S22" i="1"/>
  <c r="T22" i="1" s="1"/>
  <c r="R20" i="1"/>
  <c r="S15" i="1"/>
  <c r="T15" i="1" s="1"/>
  <c r="S13" i="1"/>
  <c r="T13" i="1" s="1"/>
  <c r="R11" i="1"/>
  <c r="R32" i="1"/>
  <c r="S33" i="1"/>
  <c r="R38" i="1"/>
  <c r="S41" i="1"/>
  <c r="T41" i="1" s="1"/>
  <c r="R46" i="1"/>
  <c r="S48" i="1"/>
  <c r="T48" i="1" s="1"/>
  <c r="U48" i="1" s="1"/>
  <c r="S52" i="1"/>
  <c r="T52" i="1" s="1"/>
  <c r="S56" i="1"/>
  <c r="T56" i="1" s="1"/>
  <c r="U56" i="1" s="1"/>
  <c r="R60" i="1"/>
  <c r="S63" i="1"/>
  <c r="T63" i="1" s="1"/>
  <c r="U63" i="1" s="1"/>
  <c r="R64" i="1"/>
  <c r="R65" i="1"/>
  <c r="R66" i="1"/>
  <c r="S69" i="1"/>
  <c r="S70" i="1"/>
  <c r="T70" i="1" s="1"/>
  <c r="R72" i="1"/>
  <c r="S76" i="1"/>
  <c r="T76" i="1" s="1"/>
  <c r="U76" i="1" s="1"/>
  <c r="S78" i="1"/>
  <c r="T78" i="1" s="1"/>
  <c r="U78" i="1" s="1"/>
  <c r="R79" i="1"/>
  <c r="R81" i="1"/>
  <c r="R82" i="1"/>
  <c r="T82" i="1"/>
  <c r="U82" i="1" s="1"/>
  <c r="R86" i="1"/>
  <c r="R17" i="1"/>
  <c r="R35" i="1"/>
  <c r="S27" i="1"/>
  <c r="T27" i="1" s="1"/>
  <c r="U27" i="1" s="1"/>
  <c r="R23" i="1"/>
  <c r="S18" i="1"/>
  <c r="T18" i="1" s="1"/>
  <c r="S16" i="1"/>
  <c r="T16" i="1" s="1"/>
  <c r="R34" i="1"/>
  <c r="S36" i="1"/>
  <c r="T36" i="1" s="1"/>
  <c r="U36" i="1" s="1"/>
  <c r="S44" i="1"/>
  <c r="T44" i="1" s="1"/>
  <c r="U44" i="1" s="1"/>
  <c r="S53" i="1"/>
  <c r="R73" i="1"/>
  <c r="S83" i="1"/>
  <c r="S7" i="1"/>
  <c r="T7" i="1" s="1"/>
  <c r="R5" i="1"/>
  <c r="S3" i="1"/>
  <c r="T3" i="1" s="1"/>
  <c r="U3" i="1" s="1"/>
  <c r="R31" i="1"/>
  <c r="U31" i="1" s="1"/>
  <c r="S26" i="1"/>
  <c r="T26" i="1" s="1"/>
  <c r="R24" i="1"/>
  <c r="R22" i="1"/>
  <c r="U22" i="1" s="1"/>
  <c r="S17" i="1"/>
  <c r="T17" i="1" s="1"/>
  <c r="U17" i="1" s="1"/>
  <c r="R15" i="1"/>
  <c r="R13" i="1"/>
  <c r="U13" i="1" s="1"/>
  <c r="R33" i="1"/>
  <c r="S35" i="1"/>
  <c r="T35" i="1" s="1"/>
  <c r="S40" i="1"/>
  <c r="T40" i="1" s="1"/>
  <c r="U40" i="1" s="1"/>
  <c r="R41" i="1"/>
  <c r="S43" i="1"/>
  <c r="T43" i="1" s="1"/>
  <c r="U43" i="1" s="1"/>
  <c r="S47" i="1"/>
  <c r="R48" i="1"/>
  <c r="R52" i="1"/>
  <c r="R56" i="1"/>
  <c r="S58" i="1"/>
  <c r="T58" i="1" s="1"/>
  <c r="U58" i="1" s="1"/>
  <c r="S59" i="1"/>
  <c r="T59" i="1"/>
  <c r="R63" i="1"/>
  <c r="S67" i="1"/>
  <c r="S68" i="1"/>
  <c r="T68" i="1" s="1"/>
  <c r="U68" i="1" s="1"/>
  <c r="R69" i="1"/>
  <c r="R70" i="1"/>
  <c r="R76" i="1"/>
  <c r="R78" i="1"/>
  <c r="S81" i="1"/>
  <c r="T81" i="1" s="1"/>
  <c r="U81" i="1" s="1"/>
  <c r="S85" i="1"/>
  <c r="T85" i="1"/>
  <c r="R8" i="1"/>
  <c r="S28" i="1"/>
  <c r="T28" i="1" s="1"/>
  <c r="R26" i="1"/>
  <c r="S19" i="1"/>
  <c r="T19" i="1" s="1"/>
  <c r="S12" i="1"/>
  <c r="T12" i="1" s="1"/>
  <c r="U12" i="1" s="1"/>
  <c r="S10" i="1"/>
  <c r="T10" i="1" s="1"/>
  <c r="S37" i="1"/>
  <c r="T37" i="1" s="1"/>
  <c r="U37" i="1" s="1"/>
  <c r="R40" i="1"/>
  <c r="R43" i="1"/>
  <c r="R47" i="1"/>
  <c r="S51" i="1"/>
  <c r="T51" i="1" s="1"/>
  <c r="S54" i="1"/>
  <c r="T54" i="1" s="1"/>
  <c r="S55" i="1"/>
  <c r="T55" i="1" s="1"/>
  <c r="S57" i="1"/>
  <c r="T57" i="1" s="1"/>
  <c r="R58" i="1"/>
  <c r="R59" i="1"/>
  <c r="S62" i="1"/>
  <c r="T62" i="1"/>
  <c r="U62" i="1" s="1"/>
  <c r="R67" i="1"/>
  <c r="R68" i="1"/>
  <c r="T69" i="1"/>
  <c r="U69" i="1" s="1"/>
  <c r="S74" i="1"/>
  <c r="T74" i="1" s="1"/>
  <c r="S75" i="1"/>
  <c r="T75" i="1" s="1"/>
  <c r="U75" i="1" s="1"/>
  <c r="S77" i="1"/>
  <c r="T77" i="1"/>
  <c r="U77" i="1" s="1"/>
  <c r="R85" i="1"/>
  <c r="S8" i="1"/>
  <c r="T8" i="1" s="1"/>
  <c r="U8" i="1" s="1"/>
  <c r="S2" i="1"/>
  <c r="T2" i="1" s="1"/>
  <c r="U2" i="1" s="1"/>
  <c r="R30" i="1"/>
  <c r="R28" i="1"/>
  <c r="U28" i="1" s="1"/>
  <c r="S23" i="1"/>
  <c r="T23" i="1" s="1"/>
  <c r="U23" i="1" s="1"/>
  <c r="R21" i="1"/>
  <c r="U21" i="1" s="1"/>
  <c r="R19" i="1"/>
  <c r="S14" i="1"/>
  <c r="T14" i="1" s="1"/>
  <c r="R12" i="1"/>
  <c r="R10" i="1"/>
  <c r="S34" i="1"/>
  <c r="T34" i="1" s="1"/>
  <c r="U34" i="1" s="1"/>
  <c r="R37" i="1"/>
  <c r="S39" i="1"/>
  <c r="T39" i="1" s="1"/>
  <c r="S50" i="1"/>
  <c r="T50" i="1"/>
  <c r="R51" i="1"/>
  <c r="R54" i="1"/>
  <c r="R55" i="1"/>
  <c r="R57" i="1"/>
  <c r="S61" i="1"/>
  <c r="T61" i="1" s="1"/>
  <c r="U61" i="1" s="1"/>
  <c r="R62" i="1"/>
  <c r="T67" i="1"/>
  <c r="U67" i="1" s="1"/>
  <c r="S73" i="1"/>
  <c r="T73" i="1" s="1"/>
  <c r="U73" i="1" s="1"/>
  <c r="R74" i="1"/>
  <c r="R75" i="1"/>
  <c r="R77" i="1"/>
  <c r="S80" i="1"/>
  <c r="T80" i="1" s="1"/>
  <c r="U80" i="1" s="1"/>
  <c r="S84" i="1"/>
  <c r="T84" i="1" s="1"/>
  <c r="U84" i="1" s="1"/>
  <c r="R7" i="1"/>
  <c r="S30" i="1"/>
  <c r="T30" i="1" s="1"/>
  <c r="U30" i="1" s="1"/>
  <c r="S6" i="1"/>
  <c r="T6" i="1" s="1"/>
  <c r="S4" i="1"/>
  <c r="T4" i="1" s="1"/>
  <c r="S25" i="1"/>
  <c r="T25" i="1" s="1"/>
  <c r="R14" i="1"/>
  <c r="S9" i="1"/>
  <c r="T9" i="1" s="1"/>
  <c r="S45" i="1"/>
  <c r="T45" i="1" s="1"/>
  <c r="R61" i="1"/>
  <c r="S71" i="1"/>
  <c r="T71" i="1" s="1"/>
  <c r="R6" i="1"/>
  <c r="R4" i="1"/>
  <c r="S29" i="1"/>
  <c r="T29" i="1" s="1"/>
  <c r="R27" i="1"/>
  <c r="R25" i="1"/>
  <c r="S20" i="1"/>
  <c r="T20" i="1" s="1"/>
  <c r="R18" i="1"/>
  <c r="R16" i="1"/>
  <c r="U16" i="1" s="1"/>
  <c r="S11" i="1"/>
  <c r="T11" i="1" s="1"/>
  <c r="R9" i="1"/>
  <c r="S32" i="1"/>
  <c r="T32" i="1" s="1"/>
  <c r="R36" i="1"/>
  <c r="S38" i="1"/>
  <c r="T38" i="1" s="1"/>
  <c r="U38" i="1" s="1"/>
  <c r="R42" i="1"/>
  <c r="R44" i="1"/>
  <c r="R45" i="1"/>
  <c r="S46" i="1"/>
  <c r="T46" i="1" s="1"/>
  <c r="R49" i="1"/>
  <c r="T49" i="1"/>
  <c r="U49" i="1" s="1"/>
  <c r="R53" i="1"/>
  <c r="S60" i="1"/>
  <c r="S64" i="1"/>
  <c r="T64" i="1" s="1"/>
  <c r="S65" i="1"/>
  <c r="T65" i="1" s="1"/>
  <c r="U65" i="1" s="1"/>
  <c r="S66" i="1"/>
  <c r="T66" i="1" s="1"/>
  <c r="R71" i="1"/>
  <c r="S72" i="1"/>
  <c r="T72" i="1" s="1"/>
  <c r="U72" i="1" s="1"/>
  <c r="S79" i="1"/>
  <c r="T79" i="1" s="1"/>
  <c r="U79" i="1" s="1"/>
  <c r="S82" i="1"/>
  <c r="R83" i="1"/>
  <c r="T86" i="1"/>
  <c r="U86" i="1" s="1"/>
  <c r="T83" i="1"/>
  <c r="U83" i="1" s="1"/>
  <c r="T60" i="1"/>
  <c r="U60" i="1" s="1"/>
  <c r="T47" i="1"/>
  <c r="U47" i="1" s="1"/>
  <c r="T33" i="1"/>
  <c r="O101" i="1" l="1"/>
  <c r="P101" i="1" s="1"/>
  <c r="O28" i="1"/>
  <c r="P28" i="1" s="1"/>
  <c r="N94" i="1"/>
  <c r="O88" i="1"/>
  <c r="P88" i="1" s="1"/>
  <c r="N105" i="1"/>
  <c r="N47" i="1"/>
  <c r="N13" i="1"/>
  <c r="O6" i="1"/>
  <c r="P6" i="1" s="1"/>
  <c r="N18" i="1"/>
  <c r="O23" i="1"/>
  <c r="P23" i="1" s="1"/>
  <c r="Q23" i="1" s="1"/>
  <c r="O70" i="1"/>
  <c r="P70" i="1" s="1"/>
  <c r="Q70" i="1" s="1"/>
  <c r="O12" i="1"/>
  <c r="P12" i="1" s="1"/>
  <c r="Q12" i="1" s="1"/>
  <c r="O11" i="1"/>
  <c r="P11" i="1" s="1"/>
  <c r="O9" i="1"/>
  <c r="N11" i="1"/>
  <c r="N63" i="1"/>
  <c r="N59" i="1"/>
  <c r="O22" i="1"/>
  <c r="P22" i="1" s="1"/>
  <c r="Q22" i="1" s="1"/>
  <c r="O91" i="1"/>
  <c r="P91" i="1" s="1"/>
  <c r="N93" i="1"/>
  <c r="N99" i="1"/>
  <c r="N27" i="1"/>
  <c r="O17" i="1"/>
  <c r="P17" i="1" s="1"/>
  <c r="O14" i="1"/>
  <c r="P14" i="1" s="1"/>
  <c r="N30" i="1"/>
  <c r="O3" i="1"/>
  <c r="P3" i="1" s="1"/>
  <c r="N29" i="1"/>
  <c r="N34" i="1"/>
  <c r="O19" i="1"/>
  <c r="P19" i="1" s="1"/>
  <c r="Q19" i="1" s="1"/>
  <c r="N72" i="1"/>
  <c r="O69" i="1"/>
  <c r="P69" i="1" s="1"/>
  <c r="O4" i="1"/>
  <c r="P4" i="1" s="1"/>
  <c r="O95" i="1"/>
  <c r="P95" i="1" s="1"/>
  <c r="Q91" i="1"/>
  <c r="N82" i="1"/>
  <c r="N23" i="1"/>
  <c r="N25" i="1"/>
  <c r="N24" i="1"/>
  <c r="O66" i="1"/>
  <c r="P66" i="1" s="1"/>
  <c r="O13" i="1"/>
  <c r="P13" i="1" s="1"/>
  <c r="O54" i="1"/>
  <c r="P54" i="1" s="1"/>
  <c r="O37" i="1"/>
  <c r="P37" i="1" s="1"/>
  <c r="Q37" i="1" s="1"/>
  <c r="O93" i="1"/>
  <c r="P93" i="1" s="1"/>
  <c r="N100" i="1"/>
  <c r="N2" i="1"/>
  <c r="O55" i="1"/>
  <c r="P55" i="1" s="1"/>
  <c r="O89" i="1"/>
  <c r="P89" i="1" s="1"/>
  <c r="N83" i="1"/>
  <c r="Q83" i="1" s="1"/>
  <c r="N41" i="1"/>
  <c r="N42" i="1"/>
  <c r="O82" i="1"/>
  <c r="P82" i="1" s="1"/>
  <c r="N97" i="1"/>
  <c r="N103" i="1"/>
  <c r="Q103" i="1" s="1"/>
  <c r="O24" i="1"/>
  <c r="P24" i="1" s="1"/>
  <c r="N60" i="1"/>
  <c r="N17" i="1"/>
  <c r="O8" i="1"/>
  <c r="P8" i="1" s="1"/>
  <c r="N32" i="1"/>
  <c r="O42" i="1"/>
  <c r="P42" i="1" s="1"/>
  <c r="Q42" i="1" s="1"/>
  <c r="N20" i="1"/>
  <c r="O78" i="1"/>
  <c r="P78" i="1" s="1"/>
  <c r="N19" i="1"/>
  <c r="N26" i="1"/>
  <c r="O7" i="1"/>
  <c r="P7" i="1" s="1"/>
  <c r="N61" i="1"/>
  <c r="O105" i="1"/>
  <c r="P105" i="1" s="1"/>
  <c r="N106" i="1"/>
  <c r="M17" i="1"/>
  <c r="J60" i="1"/>
  <c r="J77" i="1"/>
  <c r="K102" i="1"/>
  <c r="L102" i="1" s="1"/>
  <c r="K50" i="1"/>
  <c r="L50" i="1" s="1"/>
  <c r="J68" i="1"/>
  <c r="J83" i="1"/>
  <c r="J63" i="1"/>
  <c r="M63" i="1" s="1"/>
  <c r="K107" i="1"/>
  <c r="L107" i="1" s="1"/>
  <c r="J61" i="1"/>
  <c r="J84" i="1"/>
  <c r="K62" i="1"/>
  <c r="L62" i="1" s="1"/>
  <c r="J43" i="1"/>
  <c r="J59" i="1"/>
  <c r="O74" i="1"/>
  <c r="P74" i="1" s="1"/>
  <c r="O33" i="1"/>
  <c r="P33" i="1" s="1"/>
  <c r="K104" i="1"/>
  <c r="L104" i="1" s="1"/>
  <c r="K37" i="1"/>
  <c r="L37" i="1" s="1"/>
  <c r="N36" i="1"/>
  <c r="O53" i="1"/>
  <c r="P53" i="1" s="1"/>
  <c r="N70" i="1"/>
  <c r="O34" i="1"/>
  <c r="P34" i="1" s="1"/>
  <c r="Q34" i="1" s="1"/>
  <c r="N76" i="1"/>
  <c r="Q76" i="1" s="1"/>
  <c r="O48" i="1"/>
  <c r="P48" i="1" s="1"/>
  <c r="O107" i="1"/>
  <c r="P107" i="1" s="1"/>
  <c r="O64" i="1"/>
  <c r="P64" i="1" s="1"/>
  <c r="N54" i="1"/>
  <c r="N71" i="1"/>
  <c r="N33" i="1"/>
  <c r="Q33" i="1" s="1"/>
  <c r="O41" i="1"/>
  <c r="P41" i="1" s="1"/>
  <c r="O77" i="1"/>
  <c r="P77" i="1" s="1"/>
  <c r="N87" i="1"/>
  <c r="O104" i="1"/>
  <c r="P104" i="1" s="1"/>
  <c r="O58" i="1"/>
  <c r="P58" i="1" s="1"/>
  <c r="Q58" i="1" s="1"/>
  <c r="N77" i="1"/>
  <c r="Q77" i="1" s="1"/>
  <c r="N49" i="1"/>
  <c r="O83" i="1"/>
  <c r="P83" i="1" s="1"/>
  <c r="N50" i="1"/>
  <c r="N48" i="1"/>
  <c r="O67" i="1"/>
  <c r="P67" i="1" s="1"/>
  <c r="Q67" i="1" s="1"/>
  <c r="N56" i="1"/>
  <c r="N73" i="1"/>
  <c r="O46" i="1"/>
  <c r="P46" i="1" s="1"/>
  <c r="O80" i="1"/>
  <c r="P80" i="1" s="1"/>
  <c r="J105" i="1"/>
  <c r="M99" i="1"/>
  <c r="M105" i="1"/>
  <c r="O98" i="1"/>
  <c r="P98" i="1" s="1"/>
  <c r="O61" i="1"/>
  <c r="P61" i="1" s="1"/>
  <c r="O51" i="1"/>
  <c r="P51" i="1" s="1"/>
  <c r="O75" i="1"/>
  <c r="P75" i="1" s="1"/>
  <c r="N57" i="1"/>
  <c r="N81" i="1"/>
  <c r="Q81" i="1" s="1"/>
  <c r="O52" i="1"/>
  <c r="P52" i="1" s="1"/>
  <c r="O81" i="1"/>
  <c r="P81" i="1" s="1"/>
  <c r="M100" i="1"/>
  <c r="J93" i="1"/>
  <c r="J58" i="1"/>
  <c r="J78" i="1"/>
  <c r="M78" i="1" s="1"/>
  <c r="M40" i="1"/>
  <c r="K57" i="1"/>
  <c r="L57" i="1" s="1"/>
  <c r="K75" i="1"/>
  <c r="L75" i="1" s="1"/>
  <c r="J96" i="1"/>
  <c r="M96" i="1" s="1"/>
  <c r="J73" i="1"/>
  <c r="K80" i="1"/>
  <c r="L80" i="1" s="1"/>
  <c r="J44" i="1"/>
  <c r="M44" i="1" s="1"/>
  <c r="K91" i="1"/>
  <c r="L91" i="1" s="1"/>
  <c r="M91" i="1" s="1"/>
  <c r="O43" i="1"/>
  <c r="P43" i="1" s="1"/>
  <c r="N65" i="1"/>
  <c r="Q65" i="1" s="1"/>
  <c r="O44" i="1"/>
  <c r="P44" i="1" s="1"/>
  <c r="Q44" i="1" s="1"/>
  <c r="N66" i="1"/>
  <c r="Q66" i="1" s="1"/>
  <c r="O59" i="1"/>
  <c r="P59" i="1" s="1"/>
  <c r="N84" i="1"/>
  <c r="N67" i="1"/>
  <c r="O85" i="1"/>
  <c r="P85" i="1" s="1"/>
  <c r="N62" i="1"/>
  <c r="Q54" i="1"/>
  <c r="N95" i="1"/>
  <c r="O45" i="1"/>
  <c r="P45" i="1" s="1"/>
  <c r="N8" i="1"/>
  <c r="Q8" i="1" s="1"/>
  <c r="N37" i="1"/>
  <c r="N3" i="1"/>
  <c r="Q3" i="1" s="1"/>
  <c r="O40" i="1"/>
  <c r="P40" i="1" s="1"/>
  <c r="Q40" i="1" s="1"/>
  <c r="N7" i="1"/>
  <c r="O5" i="1"/>
  <c r="P5" i="1" s="1"/>
  <c r="N46" i="1"/>
  <c r="O72" i="1"/>
  <c r="P72" i="1" s="1"/>
  <c r="Q72" i="1" s="1"/>
  <c r="N6" i="1"/>
  <c r="Q6" i="1" s="1"/>
  <c r="N58" i="1"/>
  <c r="N31" i="1"/>
  <c r="O50" i="1"/>
  <c r="P50" i="1" s="1"/>
  <c r="Q50" i="1" s="1"/>
  <c r="N9" i="1"/>
  <c r="N35" i="1"/>
  <c r="Q35" i="1" s="1"/>
  <c r="N104" i="1"/>
  <c r="Q104" i="1" s="1"/>
  <c r="O31" i="1"/>
  <c r="P31" i="1" s="1"/>
  <c r="N39" i="1"/>
  <c r="Q39" i="1" s="1"/>
  <c r="N53" i="1"/>
  <c r="N78" i="1"/>
  <c r="O56" i="1"/>
  <c r="P56" i="1" s="1"/>
  <c r="O71" i="1"/>
  <c r="P71" i="1" s="1"/>
  <c r="Q71" i="1" s="1"/>
  <c r="O92" i="1"/>
  <c r="P92" i="1" s="1"/>
  <c r="Q92" i="1" s="1"/>
  <c r="O62" i="1"/>
  <c r="P62" i="1" s="1"/>
  <c r="N75" i="1"/>
  <c r="N101" i="1"/>
  <c r="O16" i="1"/>
  <c r="P16" i="1" s="1"/>
  <c r="O47" i="1"/>
  <c r="P47" i="1" s="1"/>
  <c r="N69" i="1"/>
  <c r="Q69" i="1" s="1"/>
  <c r="N85" i="1"/>
  <c r="N80" i="1"/>
  <c r="N74" i="1"/>
  <c r="Q74" i="1" s="1"/>
  <c r="N16" i="1"/>
  <c r="N5" i="1"/>
  <c r="Q5" i="1" s="1"/>
  <c r="N10" i="1"/>
  <c r="N12" i="1"/>
  <c r="O38" i="1"/>
  <c r="P38" i="1" s="1"/>
  <c r="N21" i="1"/>
  <c r="Q21" i="1" s="1"/>
  <c r="N40" i="1"/>
  <c r="N52" i="1"/>
  <c r="Q52" i="1" s="1"/>
  <c r="O94" i="1"/>
  <c r="P94" i="1" s="1"/>
  <c r="Q94" i="1" s="1"/>
  <c r="O30" i="1"/>
  <c r="P30" i="1" s="1"/>
  <c r="Q30" i="1" s="1"/>
  <c r="N68" i="1"/>
  <c r="Q68" i="1" s="1"/>
  <c r="O29" i="1"/>
  <c r="P29" i="1" s="1"/>
  <c r="N86" i="1"/>
  <c r="Q86" i="1" s="1"/>
  <c r="N4" i="1"/>
  <c r="O36" i="1"/>
  <c r="P36" i="1" s="1"/>
  <c r="O102" i="1"/>
  <c r="P102" i="1" s="1"/>
  <c r="Q102" i="1" s="1"/>
  <c r="O25" i="1"/>
  <c r="P25" i="1" s="1"/>
  <c r="N43" i="1"/>
  <c r="Q43" i="1" s="1"/>
  <c r="N55" i="1"/>
  <c r="Q55" i="1" s="1"/>
  <c r="O84" i="1"/>
  <c r="P84" i="1" s="1"/>
  <c r="Q84" i="1" s="1"/>
  <c r="O57" i="1"/>
  <c r="P57" i="1" s="1"/>
  <c r="O73" i="1"/>
  <c r="P73" i="1" s="1"/>
  <c r="Q73" i="1" s="1"/>
  <c r="N51" i="1"/>
  <c r="N64" i="1"/>
  <c r="Q64" i="1" s="1"/>
  <c r="N79" i="1"/>
  <c r="Q79" i="1" s="1"/>
  <c r="O87" i="1"/>
  <c r="P87" i="1" s="1"/>
  <c r="Q87" i="1" s="1"/>
  <c r="O10" i="1"/>
  <c r="P10" i="1" s="1"/>
  <c r="Q10" i="1" s="1"/>
  <c r="O49" i="1"/>
  <c r="P49" i="1" s="1"/>
  <c r="O76" i="1"/>
  <c r="P76" i="1" s="1"/>
  <c r="O90" i="1"/>
  <c r="P90" i="1" s="1"/>
  <c r="Q53" i="1"/>
  <c r="M89" i="1"/>
  <c r="Q51" i="1"/>
  <c r="Q26" i="1"/>
  <c r="N98" i="1"/>
  <c r="O97" i="1"/>
  <c r="P97" i="1" s="1"/>
  <c r="Q97" i="1" s="1"/>
  <c r="O100" i="1"/>
  <c r="P100" i="1" s="1"/>
  <c r="Q100" i="1" s="1"/>
  <c r="N89" i="1"/>
  <c r="O96" i="1"/>
  <c r="P96" i="1" s="1"/>
  <c r="Q96" i="1" s="1"/>
  <c r="O106" i="1"/>
  <c r="P106" i="1" s="1"/>
  <c r="Q106" i="1" s="1"/>
  <c r="O99" i="1"/>
  <c r="P99" i="1" s="1"/>
  <c r="Q90" i="1"/>
  <c r="M95" i="1"/>
  <c r="N107" i="1"/>
  <c r="N92" i="1"/>
  <c r="M30" i="1"/>
  <c r="M75" i="1"/>
  <c r="M23" i="1"/>
  <c r="M28" i="1"/>
  <c r="M80" i="1"/>
  <c r="M41" i="1"/>
  <c r="M83" i="1"/>
  <c r="M73" i="1"/>
  <c r="M43" i="1"/>
  <c r="Q85" i="1"/>
  <c r="M6" i="1"/>
  <c r="M22" i="1"/>
  <c r="M60" i="1"/>
  <c r="M19" i="1"/>
  <c r="M65" i="1"/>
  <c r="M7" i="1"/>
  <c r="Q7" i="1"/>
  <c r="Q48" i="1"/>
  <c r="Q75" i="1"/>
  <c r="M94" i="1"/>
  <c r="M49" i="1"/>
  <c r="M104" i="1"/>
  <c r="Q17" i="1"/>
  <c r="M92" i="1"/>
  <c r="M102" i="1"/>
  <c r="M103" i="1"/>
  <c r="M11" i="1"/>
  <c r="M9" i="1"/>
  <c r="M27" i="1"/>
  <c r="M47" i="1"/>
  <c r="M24" i="1"/>
  <c r="Q2" i="1"/>
  <c r="M98" i="1"/>
  <c r="Q11" i="1"/>
  <c r="Q18" i="1"/>
  <c r="Q60" i="1"/>
  <c r="M59" i="1"/>
  <c r="M69" i="1"/>
  <c r="M10" i="1"/>
  <c r="M13" i="1"/>
  <c r="Q28" i="1"/>
  <c r="Q41" i="1"/>
  <c r="M21" i="1"/>
  <c r="M50" i="1"/>
  <c r="M48" i="1"/>
  <c r="M18" i="1"/>
  <c r="M45" i="1"/>
  <c r="Q38" i="1"/>
  <c r="M5" i="1"/>
  <c r="M32" i="1"/>
  <c r="M88" i="1"/>
  <c r="M15" i="1"/>
  <c r="M12" i="1"/>
  <c r="M64" i="1"/>
  <c r="M106" i="1"/>
  <c r="M29" i="1"/>
  <c r="M52" i="1"/>
  <c r="M90" i="1"/>
  <c r="M38" i="1"/>
  <c r="M93" i="1"/>
  <c r="M55" i="1"/>
  <c r="M67" i="1"/>
  <c r="Q107" i="1"/>
  <c r="Q101" i="1"/>
  <c r="Q82" i="1"/>
  <c r="M71" i="1"/>
  <c r="M34" i="1"/>
  <c r="M87" i="1"/>
  <c r="Q4" i="1"/>
  <c r="P15" i="1"/>
  <c r="Q15" i="1" s="1"/>
  <c r="M77" i="1"/>
  <c r="Q45" i="1"/>
  <c r="P9" i="1"/>
  <c r="M85" i="1"/>
  <c r="L20" i="1"/>
  <c r="M20" i="1" s="1"/>
  <c r="M51" i="1"/>
  <c r="Q95" i="1"/>
  <c r="M97" i="1"/>
  <c r="M46" i="1"/>
  <c r="M3" i="1"/>
  <c r="M74" i="1"/>
  <c r="Q63" i="1"/>
  <c r="M101" i="1"/>
  <c r="Q88" i="1"/>
  <c r="L26" i="1"/>
  <c r="M26" i="1" s="1"/>
  <c r="L33" i="1"/>
  <c r="M33" i="1" s="1"/>
  <c r="M86" i="1"/>
  <c r="M58" i="1"/>
  <c r="M57" i="1"/>
  <c r="M4" i="1"/>
  <c r="M39" i="1"/>
  <c r="M54" i="1"/>
  <c r="M76" i="1"/>
  <c r="Q29" i="1"/>
  <c r="Q25" i="1"/>
  <c r="P32" i="1"/>
  <c r="Q32" i="1" s="1"/>
  <c r="Q13" i="1"/>
  <c r="L8" i="1"/>
  <c r="M8" i="1" s="1"/>
  <c r="M68" i="1"/>
  <c r="M16" i="1"/>
  <c r="M25" i="1"/>
  <c r="Q14" i="1"/>
  <c r="M107" i="1"/>
  <c r="M70" i="1"/>
  <c r="M36" i="1"/>
  <c r="M56" i="1"/>
  <c r="Q24" i="1"/>
  <c r="M31" i="1"/>
  <c r="M37" i="1"/>
  <c r="Q93" i="1"/>
  <c r="Q99" i="1"/>
  <c r="Q105" i="1"/>
  <c r="M66" i="1"/>
  <c r="M81" i="1"/>
  <c r="M61" i="1"/>
  <c r="M84" i="1"/>
  <c r="M79" i="1"/>
  <c r="M62" i="1"/>
  <c r="L14" i="1"/>
  <c r="M14" i="1" s="1"/>
  <c r="P20" i="1"/>
  <c r="Q98" i="1"/>
  <c r="P27" i="1"/>
  <c r="Q27" i="1" s="1"/>
  <c r="Q49" i="1"/>
  <c r="U90" i="1"/>
  <c r="U104" i="1"/>
  <c r="U57" i="1"/>
  <c r="U7" i="1"/>
  <c r="U70" i="1"/>
  <c r="U53" i="1"/>
  <c r="U66" i="1"/>
  <c r="U20" i="1"/>
  <c r="U71" i="1"/>
  <c r="U4" i="1"/>
  <c r="U50" i="1"/>
  <c r="U10" i="1"/>
  <c r="U33" i="1"/>
  <c r="U46" i="1"/>
  <c r="U32" i="1"/>
  <c r="U25" i="1"/>
  <c r="U6" i="1"/>
  <c r="U55" i="1"/>
  <c r="U35" i="1"/>
  <c r="U41" i="1"/>
  <c r="U15" i="1"/>
  <c r="U5" i="1"/>
  <c r="U42" i="1"/>
  <c r="U64" i="1"/>
  <c r="U45" i="1"/>
  <c r="U14" i="1"/>
  <c r="U54" i="1"/>
  <c r="U85" i="1"/>
  <c r="U59" i="1"/>
  <c r="U26" i="1"/>
  <c r="U18" i="1"/>
  <c r="U11" i="1"/>
  <c r="U29" i="1"/>
  <c r="U9" i="1"/>
  <c r="U39" i="1"/>
  <c r="U19" i="1"/>
  <c r="U74" i="1"/>
  <c r="U51" i="1"/>
  <c r="U52" i="1"/>
  <c r="I3" i="1"/>
  <c r="Q56" i="1" l="1"/>
  <c r="Q78" i="1"/>
  <c r="Q46" i="1"/>
  <c r="Q80" i="1"/>
  <c r="Q89" i="1"/>
  <c r="Q61" i="1"/>
  <c r="Q47" i="1"/>
  <c r="Q20" i="1"/>
  <c r="Q57" i="1"/>
  <c r="Q62" i="1"/>
  <c r="Q59" i="1"/>
  <c r="Q36" i="1"/>
  <c r="Q31" i="1"/>
  <c r="Q16" i="1"/>
  <c r="Q9" i="1"/>
  <c r="I2" i="1"/>
</calcChain>
</file>

<file path=xl/sharedStrings.xml><?xml version="1.0" encoding="utf-8"?>
<sst xmlns="http://schemas.openxmlformats.org/spreadsheetml/2006/main" count="21" uniqueCount="21">
  <si>
    <t>n</t>
  </si>
  <si>
    <t>C</t>
  </si>
  <si>
    <t>T val</t>
  </si>
  <si>
    <t>S rel err (%)</t>
  </si>
  <si>
    <t>C mean</t>
  </si>
  <si>
    <t>C std</t>
  </si>
  <si>
    <t>C std err</t>
  </si>
  <si>
    <t>C rel err</t>
  </si>
  <si>
    <t>e</t>
  </si>
  <si>
    <t>e mean</t>
  </si>
  <si>
    <t>e std</t>
  </si>
  <si>
    <t>e std err</t>
  </si>
  <si>
    <t>e rel err</t>
  </si>
  <si>
    <t>D1 (um)</t>
  </si>
  <si>
    <t>P (um)</t>
  </si>
  <si>
    <t>A (um^2)</t>
  </si>
  <si>
    <t>S (um)</t>
  </si>
  <si>
    <t>S mean (um)</t>
  </si>
  <si>
    <t>S std (um)</t>
  </si>
  <si>
    <t>S std err (um)</t>
  </si>
  <si>
    <t>D2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</si>
</sst>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wrapText="1"/>
    </xf>
    <xf numFmtId="165" fontId="0" fillId="0" borderId="0" xfId="0" applyNumberFormat="1"/>
  </cellXfs>
  <cellStyles count="2">
    <cellStyle name="Normal" xfId="0" builtinId="0"/>
    <cellStyle name="Normal 2" xfId="1" xr:uid="{335D24C6-53D7-48AE-959F-4BF549187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'LOT-N07F024'!$M$1</c:f>
              <c:strCache>
                <c:ptCount val="1"/>
                <c:pt idx="0">
                  <c:v>S rel err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'LOT-N07F024'!$A$3:$A$107</c:f>
              <c:numCache>
                <c:formatCode>General</c:formatCode>
                <c:ptCount val="1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</c:numCache>
            </c:numRef>
          </c:xVal>
          <c:yVal>
            <c:numRef>
              <c:f>'LOT-N07F024'!$M$3:$M$107</c:f>
              <c:numCache>
                <c:formatCode>0.000</c:formatCode>
                <c:ptCount val="105"/>
                <c:pt idx="0">
                  <c:v>74.495999999999995</c:v>
                </c:pt>
                <c:pt idx="1">
                  <c:v>41.003</c:v>
                </c:pt>
                <c:pt idx="2">
                  <c:v>22.923999999999999</c:v>
                </c:pt>
                <c:pt idx="3">
                  <c:v>16.021999999999998</c:v>
                </c:pt>
                <c:pt idx="4">
                  <c:v>12.382999999999999</c:v>
                </c:pt>
                <c:pt idx="5">
                  <c:v>10.08</c:v>
                </c:pt>
                <c:pt idx="6">
                  <c:v>9.2430000000000003</c:v>
                </c:pt>
                <c:pt idx="7">
                  <c:v>8.0210000000000008</c:v>
                </c:pt>
                <c:pt idx="8">
                  <c:v>7.0510000000000002</c:v>
                </c:pt>
                <c:pt idx="9">
                  <c:v>6.306</c:v>
                </c:pt>
                <c:pt idx="10">
                  <c:v>6.7069999999999999</c:v>
                </c:pt>
                <c:pt idx="11">
                  <c:v>6.1180000000000003</c:v>
                </c:pt>
                <c:pt idx="12">
                  <c:v>6.274</c:v>
                </c:pt>
                <c:pt idx="13">
                  <c:v>5.9160000000000004</c:v>
                </c:pt>
                <c:pt idx="14">
                  <c:v>5.5140000000000002</c:v>
                </c:pt>
                <c:pt idx="15">
                  <c:v>5.2539999999999996</c:v>
                </c:pt>
                <c:pt idx="16">
                  <c:v>5.1310000000000002</c:v>
                </c:pt>
                <c:pt idx="17">
                  <c:v>4.9009999999999998</c:v>
                </c:pt>
                <c:pt idx="18">
                  <c:v>4.7549999999999999</c:v>
                </c:pt>
                <c:pt idx="19">
                  <c:v>4.5190000000000001</c:v>
                </c:pt>
                <c:pt idx="20">
                  <c:v>4.3099999999999996</c:v>
                </c:pt>
                <c:pt idx="21">
                  <c:v>4.5679999999999996</c:v>
                </c:pt>
                <c:pt idx="22">
                  <c:v>4.4029999999999996</c:v>
                </c:pt>
                <c:pt idx="23">
                  <c:v>4.2569999999999997</c:v>
                </c:pt>
                <c:pt idx="24">
                  <c:v>4.09</c:v>
                </c:pt>
                <c:pt idx="25">
                  <c:v>4.024</c:v>
                </c:pt>
                <c:pt idx="26">
                  <c:v>3.8730000000000002</c:v>
                </c:pt>
                <c:pt idx="27">
                  <c:v>3.7320000000000002</c:v>
                </c:pt>
                <c:pt idx="28">
                  <c:v>4.5279999999999996</c:v>
                </c:pt>
                <c:pt idx="29">
                  <c:v>4.4119999999999999</c:v>
                </c:pt>
                <c:pt idx="30">
                  <c:v>4.29</c:v>
                </c:pt>
                <c:pt idx="31">
                  <c:v>4.1559999999999997</c:v>
                </c:pt>
                <c:pt idx="32">
                  <c:v>4.0720000000000001</c:v>
                </c:pt>
                <c:pt idx="33">
                  <c:v>3.9620000000000002</c:v>
                </c:pt>
                <c:pt idx="34">
                  <c:v>3.8730000000000002</c:v>
                </c:pt>
                <c:pt idx="35">
                  <c:v>3.919</c:v>
                </c:pt>
                <c:pt idx="36">
                  <c:v>3.8140000000000001</c:v>
                </c:pt>
                <c:pt idx="37">
                  <c:v>3.7389999999999999</c:v>
                </c:pt>
                <c:pt idx="38">
                  <c:v>3.6920000000000002</c:v>
                </c:pt>
                <c:pt idx="39">
                  <c:v>3.6</c:v>
                </c:pt>
                <c:pt idx="40">
                  <c:v>3.5329999999999999</c:v>
                </c:pt>
                <c:pt idx="41">
                  <c:v>3.5009999999999999</c:v>
                </c:pt>
                <c:pt idx="42">
                  <c:v>3.419</c:v>
                </c:pt>
                <c:pt idx="43">
                  <c:v>3.3410000000000002</c:v>
                </c:pt>
                <c:pt idx="44">
                  <c:v>3.2650000000000001</c:v>
                </c:pt>
                <c:pt idx="45">
                  <c:v>3.1920000000000002</c:v>
                </c:pt>
                <c:pt idx="46">
                  <c:v>3.1389999999999998</c:v>
                </c:pt>
                <c:pt idx="47">
                  <c:v>3.073</c:v>
                </c:pt>
                <c:pt idx="48">
                  <c:v>3.1240000000000001</c:v>
                </c:pt>
                <c:pt idx="49">
                  <c:v>3.06</c:v>
                </c:pt>
                <c:pt idx="50">
                  <c:v>3.0110000000000001</c:v>
                </c:pt>
                <c:pt idx="51">
                  <c:v>2.9620000000000002</c:v>
                </c:pt>
                <c:pt idx="52">
                  <c:v>2.9180000000000001</c:v>
                </c:pt>
                <c:pt idx="53">
                  <c:v>2.88</c:v>
                </c:pt>
                <c:pt idx="54">
                  <c:v>2.831</c:v>
                </c:pt>
                <c:pt idx="55">
                  <c:v>2.8210000000000002</c:v>
                </c:pt>
                <c:pt idx="56">
                  <c:v>2.7890000000000001</c:v>
                </c:pt>
                <c:pt idx="57">
                  <c:v>2.7490000000000001</c:v>
                </c:pt>
                <c:pt idx="58">
                  <c:v>2.7029999999999998</c:v>
                </c:pt>
                <c:pt idx="59">
                  <c:v>2.6579999999999999</c:v>
                </c:pt>
                <c:pt idx="60">
                  <c:v>2.6320000000000001</c:v>
                </c:pt>
                <c:pt idx="61">
                  <c:v>2.597</c:v>
                </c:pt>
                <c:pt idx="62">
                  <c:v>2.5619999999999998</c:v>
                </c:pt>
                <c:pt idx="63">
                  <c:v>2.5830000000000002</c:v>
                </c:pt>
                <c:pt idx="64">
                  <c:v>2.9209999999999998</c:v>
                </c:pt>
                <c:pt idx="65">
                  <c:v>2.8759999999999999</c:v>
                </c:pt>
                <c:pt idx="66">
                  <c:v>2.8359999999999999</c:v>
                </c:pt>
                <c:pt idx="67">
                  <c:v>2.794</c:v>
                </c:pt>
                <c:pt idx="68">
                  <c:v>2.7549999999999999</c:v>
                </c:pt>
                <c:pt idx="69">
                  <c:v>2.7330000000000001</c:v>
                </c:pt>
                <c:pt idx="70">
                  <c:v>2.746</c:v>
                </c:pt>
                <c:pt idx="71">
                  <c:v>2.7069999999999999</c:v>
                </c:pt>
                <c:pt idx="72">
                  <c:v>2.6760000000000002</c:v>
                </c:pt>
                <c:pt idx="73">
                  <c:v>2.641</c:v>
                </c:pt>
                <c:pt idx="74">
                  <c:v>2.6440000000000001</c:v>
                </c:pt>
                <c:pt idx="75">
                  <c:v>2.633</c:v>
                </c:pt>
                <c:pt idx="76">
                  <c:v>2.5979999999999999</c:v>
                </c:pt>
                <c:pt idx="77">
                  <c:v>2.569</c:v>
                </c:pt>
                <c:pt idx="78">
                  <c:v>2.536</c:v>
                </c:pt>
                <c:pt idx="79">
                  <c:v>2.5129999999999999</c:v>
                </c:pt>
                <c:pt idx="80">
                  <c:v>2.4820000000000002</c:v>
                </c:pt>
                <c:pt idx="81">
                  <c:v>2.452</c:v>
                </c:pt>
                <c:pt idx="82">
                  <c:v>2.431</c:v>
                </c:pt>
                <c:pt idx="83">
                  <c:v>2.444</c:v>
                </c:pt>
                <c:pt idx="84">
                  <c:v>2.415</c:v>
                </c:pt>
                <c:pt idx="85">
                  <c:v>2.387</c:v>
                </c:pt>
                <c:pt idx="86">
                  <c:v>2.3660000000000001</c:v>
                </c:pt>
                <c:pt idx="87">
                  <c:v>2.351</c:v>
                </c:pt>
                <c:pt idx="88">
                  <c:v>2.3260000000000001</c:v>
                </c:pt>
                <c:pt idx="89">
                  <c:v>2.2999999999999998</c:v>
                </c:pt>
                <c:pt idx="90">
                  <c:v>2.282</c:v>
                </c:pt>
                <c:pt idx="91">
                  <c:v>2.2570000000000001</c:v>
                </c:pt>
                <c:pt idx="92">
                  <c:v>2.2519999999999998</c:v>
                </c:pt>
                <c:pt idx="93">
                  <c:v>2.23</c:v>
                </c:pt>
                <c:pt idx="94">
                  <c:v>2.2069999999999999</c:v>
                </c:pt>
                <c:pt idx="95">
                  <c:v>2.1859999999999999</c:v>
                </c:pt>
                <c:pt idx="96">
                  <c:v>2.1720000000000002</c:v>
                </c:pt>
                <c:pt idx="97">
                  <c:v>2.2429999999999999</c:v>
                </c:pt>
                <c:pt idx="98">
                  <c:v>2.2269999999999999</c:v>
                </c:pt>
                <c:pt idx="99">
                  <c:v>2.2210000000000001</c:v>
                </c:pt>
                <c:pt idx="100">
                  <c:v>2.2010000000000001</c:v>
                </c:pt>
                <c:pt idx="101">
                  <c:v>2.1859999999999999</c:v>
                </c:pt>
                <c:pt idx="102">
                  <c:v>2.169</c:v>
                </c:pt>
                <c:pt idx="103">
                  <c:v>2.15</c:v>
                </c:pt>
                <c:pt idx="104">
                  <c:v>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F-4DCF-AB11-D18226A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6111"/>
        <c:axId val="1096109759"/>
      </c:scatterChart>
      <c:valAx>
        <c:axId val="10868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09759"/>
        <c:crosses val="autoZero"/>
        <c:crossBetween val="midCat"/>
      </c:valAx>
      <c:valAx>
        <c:axId val="1096109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'LOT-N07F024'!$Q$1</c:f>
              <c:strCache>
                <c:ptCount val="1"/>
                <c:pt idx="0">
                  <c:v>C rel 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'LOT-N07F024'!$A$3:$A$107</c:f>
              <c:numCache>
                <c:formatCode>General</c:formatCode>
                <c:ptCount val="1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</c:numCache>
            </c:numRef>
          </c:xVal>
          <c:yVal>
            <c:numRef>
              <c:f>'LOT-N07F024'!$Q$3:$Q$107</c:f>
              <c:numCache>
                <c:formatCode>0.000</c:formatCode>
                <c:ptCount val="105"/>
                <c:pt idx="0">
                  <c:v>1.2609999999999999</c:v>
                </c:pt>
                <c:pt idx="1">
                  <c:v>11.965</c:v>
                </c:pt>
                <c:pt idx="2">
                  <c:v>6.4480000000000004</c:v>
                </c:pt>
                <c:pt idx="3">
                  <c:v>4.3620000000000001</c:v>
                </c:pt>
                <c:pt idx="4">
                  <c:v>3.411</c:v>
                </c:pt>
                <c:pt idx="5">
                  <c:v>2.7949999999999999</c:v>
                </c:pt>
                <c:pt idx="6">
                  <c:v>2.3730000000000002</c:v>
                </c:pt>
                <c:pt idx="7">
                  <c:v>2.0390000000000001</c:v>
                </c:pt>
                <c:pt idx="8">
                  <c:v>1.8120000000000001</c:v>
                </c:pt>
                <c:pt idx="9">
                  <c:v>1.653</c:v>
                </c:pt>
                <c:pt idx="10">
                  <c:v>1.51</c:v>
                </c:pt>
                <c:pt idx="11">
                  <c:v>1.387</c:v>
                </c:pt>
                <c:pt idx="12">
                  <c:v>1.284</c:v>
                </c:pt>
                <c:pt idx="13">
                  <c:v>1.1930000000000001</c:v>
                </c:pt>
                <c:pt idx="14">
                  <c:v>1.111</c:v>
                </c:pt>
                <c:pt idx="15">
                  <c:v>1.04</c:v>
                </c:pt>
                <c:pt idx="16">
                  <c:v>0.97899999999999998</c:v>
                </c:pt>
                <c:pt idx="17">
                  <c:v>0.92800000000000005</c:v>
                </c:pt>
                <c:pt idx="18">
                  <c:v>0.878</c:v>
                </c:pt>
                <c:pt idx="19">
                  <c:v>0.83699999999999997</c:v>
                </c:pt>
                <c:pt idx="20">
                  <c:v>0.79600000000000004</c:v>
                </c:pt>
                <c:pt idx="21">
                  <c:v>0.76600000000000001</c:v>
                </c:pt>
                <c:pt idx="22">
                  <c:v>0.72699999999999998</c:v>
                </c:pt>
                <c:pt idx="23">
                  <c:v>0.70599999999999996</c:v>
                </c:pt>
                <c:pt idx="24">
                  <c:v>0.67500000000000004</c:v>
                </c:pt>
                <c:pt idx="25">
                  <c:v>0.64500000000000002</c:v>
                </c:pt>
                <c:pt idx="26">
                  <c:v>0.625</c:v>
                </c:pt>
                <c:pt idx="27">
                  <c:v>0.60399999999999998</c:v>
                </c:pt>
                <c:pt idx="28">
                  <c:v>0.58399999999999996</c:v>
                </c:pt>
                <c:pt idx="29">
                  <c:v>0.56399999999999995</c:v>
                </c:pt>
                <c:pt idx="30">
                  <c:v>0.55400000000000005</c:v>
                </c:pt>
                <c:pt idx="31">
                  <c:v>0.53400000000000003</c:v>
                </c:pt>
                <c:pt idx="32">
                  <c:v>0.51400000000000001</c:v>
                </c:pt>
                <c:pt idx="33">
                  <c:v>0.503</c:v>
                </c:pt>
                <c:pt idx="34">
                  <c:v>0.49299999999999999</c:v>
                </c:pt>
                <c:pt idx="35">
                  <c:v>0.47299999999999998</c:v>
                </c:pt>
                <c:pt idx="36">
                  <c:v>0.46300000000000002</c:v>
                </c:pt>
                <c:pt idx="37">
                  <c:v>0.45300000000000001</c:v>
                </c:pt>
                <c:pt idx="38">
                  <c:v>0.443</c:v>
                </c:pt>
                <c:pt idx="39">
                  <c:v>0.433</c:v>
                </c:pt>
                <c:pt idx="40">
                  <c:v>0.42299999999999999</c:v>
                </c:pt>
                <c:pt idx="41">
                  <c:v>0.41199999999999998</c:v>
                </c:pt>
                <c:pt idx="42">
                  <c:v>0.40200000000000002</c:v>
                </c:pt>
                <c:pt idx="43">
                  <c:v>0.39200000000000002</c:v>
                </c:pt>
                <c:pt idx="44">
                  <c:v>0.38200000000000001</c:v>
                </c:pt>
                <c:pt idx="45">
                  <c:v>0.372</c:v>
                </c:pt>
                <c:pt idx="46">
                  <c:v>0.372</c:v>
                </c:pt>
                <c:pt idx="47">
                  <c:v>0.36199999999999999</c:v>
                </c:pt>
                <c:pt idx="48">
                  <c:v>0.35199999999999998</c:v>
                </c:pt>
                <c:pt idx="49">
                  <c:v>0.35199999999999998</c:v>
                </c:pt>
                <c:pt idx="50">
                  <c:v>0.34200000000000003</c:v>
                </c:pt>
                <c:pt idx="51">
                  <c:v>0.33200000000000002</c:v>
                </c:pt>
                <c:pt idx="52">
                  <c:v>0.32200000000000001</c:v>
                </c:pt>
                <c:pt idx="53">
                  <c:v>0.32200000000000001</c:v>
                </c:pt>
                <c:pt idx="54">
                  <c:v>0.312</c:v>
                </c:pt>
                <c:pt idx="55">
                  <c:v>0.311</c:v>
                </c:pt>
                <c:pt idx="56">
                  <c:v>0.311</c:v>
                </c:pt>
                <c:pt idx="57">
                  <c:v>0.30099999999999999</c:v>
                </c:pt>
                <c:pt idx="58">
                  <c:v>0.29099999999999998</c:v>
                </c:pt>
                <c:pt idx="59">
                  <c:v>0.29099999999999998</c:v>
                </c:pt>
                <c:pt idx="60">
                  <c:v>0.28100000000000003</c:v>
                </c:pt>
                <c:pt idx="61">
                  <c:v>0.28100000000000003</c:v>
                </c:pt>
                <c:pt idx="62">
                  <c:v>0.28100000000000003</c:v>
                </c:pt>
                <c:pt idx="63">
                  <c:v>0.27100000000000002</c:v>
                </c:pt>
                <c:pt idx="64">
                  <c:v>0.48299999999999998</c:v>
                </c:pt>
                <c:pt idx="65">
                  <c:v>0.48299999999999998</c:v>
                </c:pt>
                <c:pt idx="66">
                  <c:v>0.47299999999999998</c:v>
                </c:pt>
                <c:pt idx="67">
                  <c:v>0.46300000000000002</c:v>
                </c:pt>
                <c:pt idx="68">
                  <c:v>0.46300000000000002</c:v>
                </c:pt>
                <c:pt idx="69">
                  <c:v>0.45300000000000001</c:v>
                </c:pt>
                <c:pt idx="70">
                  <c:v>0.443</c:v>
                </c:pt>
                <c:pt idx="71">
                  <c:v>0.443</c:v>
                </c:pt>
                <c:pt idx="72">
                  <c:v>0.433</c:v>
                </c:pt>
                <c:pt idx="73">
                  <c:v>0.433</c:v>
                </c:pt>
                <c:pt idx="74">
                  <c:v>0.42299999999999999</c:v>
                </c:pt>
                <c:pt idx="75">
                  <c:v>0.42299999999999999</c:v>
                </c:pt>
                <c:pt idx="76">
                  <c:v>0.41199999999999998</c:v>
                </c:pt>
                <c:pt idx="77">
                  <c:v>0.41199999999999998</c:v>
                </c:pt>
                <c:pt idx="78">
                  <c:v>0.40200000000000002</c:v>
                </c:pt>
                <c:pt idx="79">
                  <c:v>0.40200000000000002</c:v>
                </c:pt>
                <c:pt idx="80">
                  <c:v>0.39200000000000002</c:v>
                </c:pt>
                <c:pt idx="81">
                  <c:v>0.39200000000000002</c:v>
                </c:pt>
                <c:pt idx="82">
                  <c:v>0.38200000000000001</c:v>
                </c:pt>
                <c:pt idx="83">
                  <c:v>0.38200000000000001</c:v>
                </c:pt>
                <c:pt idx="84">
                  <c:v>0.372</c:v>
                </c:pt>
                <c:pt idx="85">
                  <c:v>0.372</c:v>
                </c:pt>
                <c:pt idx="86">
                  <c:v>0.36199999999999999</c:v>
                </c:pt>
                <c:pt idx="87">
                  <c:v>0.36199999999999999</c:v>
                </c:pt>
                <c:pt idx="88">
                  <c:v>0.36199999999999999</c:v>
                </c:pt>
                <c:pt idx="89">
                  <c:v>0.35199999999999998</c:v>
                </c:pt>
                <c:pt idx="90">
                  <c:v>0.35199999999999998</c:v>
                </c:pt>
                <c:pt idx="91">
                  <c:v>0.34200000000000003</c:v>
                </c:pt>
                <c:pt idx="92">
                  <c:v>0.34200000000000003</c:v>
                </c:pt>
                <c:pt idx="93">
                  <c:v>0.34200000000000003</c:v>
                </c:pt>
                <c:pt idx="94">
                  <c:v>0.33200000000000002</c:v>
                </c:pt>
                <c:pt idx="95">
                  <c:v>0.33200000000000002</c:v>
                </c:pt>
                <c:pt idx="96">
                  <c:v>0.33200000000000002</c:v>
                </c:pt>
                <c:pt idx="97">
                  <c:v>0.33200000000000002</c:v>
                </c:pt>
                <c:pt idx="98">
                  <c:v>0.33200000000000002</c:v>
                </c:pt>
                <c:pt idx="99">
                  <c:v>0.32200000000000001</c:v>
                </c:pt>
                <c:pt idx="100">
                  <c:v>0.32200000000000001</c:v>
                </c:pt>
                <c:pt idx="101">
                  <c:v>0.32200000000000001</c:v>
                </c:pt>
                <c:pt idx="102">
                  <c:v>0.312</c:v>
                </c:pt>
                <c:pt idx="103">
                  <c:v>0.312</c:v>
                </c:pt>
                <c:pt idx="104">
                  <c:v>0.312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5-4D1F-86E8-7C8BDD5D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8047"/>
        <c:axId val="142467311"/>
      </c:scatterChart>
      <c:valAx>
        <c:axId val="14401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311"/>
        <c:crosses val="autoZero"/>
        <c:crossBetween val="midCat"/>
      </c:valAx>
      <c:valAx>
        <c:axId val="14246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'LOT-N07F024'!$U$1</c:f>
              <c:strCache>
                <c:ptCount val="1"/>
                <c:pt idx="0">
                  <c:v>e rel 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'LOT-N07F024'!$A$3:$A$107</c:f>
              <c:numCache>
                <c:formatCode>General</c:formatCode>
                <c:ptCount val="1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</c:numCache>
            </c:numRef>
          </c:xVal>
          <c:yVal>
            <c:numRef>
              <c:f>'LOT-N07F024'!$U$3:$U$107</c:f>
              <c:numCache>
                <c:formatCode>0.00</c:formatCode>
                <c:ptCount val="105"/>
                <c:pt idx="0">
                  <c:v>452.5</c:v>
                </c:pt>
                <c:pt idx="1">
                  <c:v>171.78</c:v>
                </c:pt>
                <c:pt idx="2">
                  <c:v>88.21</c:v>
                </c:pt>
                <c:pt idx="3">
                  <c:v>58.47</c:v>
                </c:pt>
                <c:pt idx="4">
                  <c:v>48.91</c:v>
                </c:pt>
                <c:pt idx="5">
                  <c:v>40.72</c:v>
                </c:pt>
                <c:pt idx="6">
                  <c:v>35.47</c:v>
                </c:pt>
                <c:pt idx="7">
                  <c:v>30.2</c:v>
                </c:pt>
                <c:pt idx="8">
                  <c:v>27.75</c:v>
                </c:pt>
                <c:pt idx="9">
                  <c:v>25.88</c:v>
                </c:pt>
                <c:pt idx="10">
                  <c:v>23.78</c:v>
                </c:pt>
                <c:pt idx="11">
                  <c:v>23.73</c:v>
                </c:pt>
                <c:pt idx="12">
                  <c:v>22.09</c:v>
                </c:pt>
                <c:pt idx="13">
                  <c:v>20.66</c:v>
                </c:pt>
                <c:pt idx="14">
                  <c:v>19.2</c:v>
                </c:pt>
                <c:pt idx="15">
                  <c:v>17.95</c:v>
                </c:pt>
                <c:pt idx="16">
                  <c:v>16.86</c:v>
                </c:pt>
                <c:pt idx="17">
                  <c:v>15.96</c:v>
                </c:pt>
                <c:pt idx="18">
                  <c:v>15.4</c:v>
                </c:pt>
                <c:pt idx="19">
                  <c:v>14.8</c:v>
                </c:pt>
                <c:pt idx="20">
                  <c:v>15.12</c:v>
                </c:pt>
                <c:pt idx="21">
                  <c:v>14.59</c:v>
                </c:pt>
                <c:pt idx="22">
                  <c:v>13.98</c:v>
                </c:pt>
                <c:pt idx="23">
                  <c:v>14.29</c:v>
                </c:pt>
                <c:pt idx="24">
                  <c:v>13.7</c:v>
                </c:pt>
                <c:pt idx="25">
                  <c:v>14.57</c:v>
                </c:pt>
                <c:pt idx="26">
                  <c:v>14.18</c:v>
                </c:pt>
                <c:pt idx="27">
                  <c:v>14.39</c:v>
                </c:pt>
                <c:pt idx="28">
                  <c:v>13.96</c:v>
                </c:pt>
                <c:pt idx="29">
                  <c:v>13.92</c:v>
                </c:pt>
                <c:pt idx="30">
                  <c:v>14.1</c:v>
                </c:pt>
                <c:pt idx="31">
                  <c:v>13.65</c:v>
                </c:pt>
                <c:pt idx="32">
                  <c:v>13.25</c:v>
                </c:pt>
                <c:pt idx="33">
                  <c:v>13.46</c:v>
                </c:pt>
                <c:pt idx="34">
                  <c:v>13.09</c:v>
                </c:pt>
                <c:pt idx="35">
                  <c:v>12.89</c:v>
                </c:pt>
                <c:pt idx="36">
                  <c:v>12.43</c:v>
                </c:pt>
                <c:pt idx="37">
                  <c:v>12.2</c:v>
                </c:pt>
                <c:pt idx="38">
                  <c:v>11.97</c:v>
                </c:pt>
                <c:pt idx="39">
                  <c:v>12.13</c:v>
                </c:pt>
                <c:pt idx="40">
                  <c:v>11.86</c:v>
                </c:pt>
                <c:pt idx="41">
                  <c:v>11.65</c:v>
                </c:pt>
                <c:pt idx="42">
                  <c:v>11.44</c:v>
                </c:pt>
                <c:pt idx="43">
                  <c:v>11.23</c:v>
                </c:pt>
                <c:pt idx="44">
                  <c:v>11.26</c:v>
                </c:pt>
                <c:pt idx="45">
                  <c:v>10.96</c:v>
                </c:pt>
                <c:pt idx="46">
                  <c:v>10.74</c:v>
                </c:pt>
                <c:pt idx="47">
                  <c:v>10.5</c:v>
                </c:pt>
                <c:pt idx="48">
                  <c:v>10.92</c:v>
                </c:pt>
                <c:pt idx="49">
                  <c:v>10.7</c:v>
                </c:pt>
                <c:pt idx="50">
                  <c:v>10.76</c:v>
                </c:pt>
                <c:pt idx="51">
                  <c:v>10.51</c:v>
                </c:pt>
                <c:pt idx="52">
                  <c:v>10.45</c:v>
                </c:pt>
                <c:pt idx="53">
                  <c:v>10.23</c:v>
                </c:pt>
                <c:pt idx="54">
                  <c:v>10.32</c:v>
                </c:pt>
                <c:pt idx="55">
                  <c:v>10.37</c:v>
                </c:pt>
                <c:pt idx="56">
                  <c:v>10.17</c:v>
                </c:pt>
                <c:pt idx="57">
                  <c:v>10.26</c:v>
                </c:pt>
                <c:pt idx="58">
                  <c:v>10.17</c:v>
                </c:pt>
                <c:pt idx="59">
                  <c:v>10.119999999999999</c:v>
                </c:pt>
                <c:pt idx="60">
                  <c:v>9.86</c:v>
                </c:pt>
                <c:pt idx="61">
                  <c:v>9.8800000000000008</c:v>
                </c:pt>
                <c:pt idx="62">
                  <c:v>9.57</c:v>
                </c:pt>
                <c:pt idx="63">
                  <c:v>9.6199999999999992</c:v>
                </c:pt>
                <c:pt idx="64">
                  <c:v>10.26</c:v>
                </c:pt>
                <c:pt idx="65">
                  <c:v>10.32</c:v>
                </c:pt>
                <c:pt idx="66">
                  <c:v>10.029999999999999</c:v>
                </c:pt>
                <c:pt idx="67">
                  <c:v>10.09</c:v>
                </c:pt>
                <c:pt idx="68">
                  <c:v>10.029999999999999</c:v>
                </c:pt>
                <c:pt idx="69">
                  <c:v>9.77</c:v>
                </c:pt>
                <c:pt idx="70">
                  <c:v>9.86</c:v>
                </c:pt>
                <c:pt idx="71">
                  <c:v>9.91</c:v>
                </c:pt>
                <c:pt idx="72">
                  <c:v>9.83</c:v>
                </c:pt>
                <c:pt idx="73">
                  <c:v>9.8800000000000008</c:v>
                </c:pt>
                <c:pt idx="74">
                  <c:v>9.86</c:v>
                </c:pt>
                <c:pt idx="75">
                  <c:v>9.6199999999999992</c:v>
                </c:pt>
                <c:pt idx="76">
                  <c:v>9.59</c:v>
                </c:pt>
                <c:pt idx="77">
                  <c:v>9.33</c:v>
                </c:pt>
                <c:pt idx="78">
                  <c:v>9.33</c:v>
                </c:pt>
                <c:pt idx="79">
                  <c:v>9.2799999999999994</c:v>
                </c:pt>
                <c:pt idx="80">
                  <c:v>9.01</c:v>
                </c:pt>
                <c:pt idx="81">
                  <c:v>9.3800000000000008</c:v>
                </c:pt>
                <c:pt idx="82">
                  <c:v>9.09</c:v>
                </c:pt>
                <c:pt idx="83">
                  <c:v>9.1199999999999992</c:v>
                </c:pt>
                <c:pt idx="84">
                  <c:v>9.14</c:v>
                </c:pt>
                <c:pt idx="85">
                  <c:v>9.1999999999999993</c:v>
                </c:pt>
                <c:pt idx="86">
                  <c:v>9.23</c:v>
                </c:pt>
                <c:pt idx="87">
                  <c:v>8.9</c:v>
                </c:pt>
                <c:pt idx="88">
                  <c:v>8.93</c:v>
                </c:pt>
                <c:pt idx="89">
                  <c:v>8.93</c:v>
                </c:pt>
                <c:pt idx="90">
                  <c:v>8.58</c:v>
                </c:pt>
                <c:pt idx="91">
                  <c:v>8.58</c:v>
                </c:pt>
                <c:pt idx="92">
                  <c:v>8.58</c:v>
                </c:pt>
                <c:pt idx="93">
                  <c:v>8.5299999999999994</c:v>
                </c:pt>
                <c:pt idx="94">
                  <c:v>8.48</c:v>
                </c:pt>
                <c:pt idx="95">
                  <c:v>8.19</c:v>
                </c:pt>
                <c:pt idx="96">
                  <c:v>8.19</c:v>
                </c:pt>
                <c:pt idx="97">
                  <c:v>8.3800000000000008</c:v>
                </c:pt>
                <c:pt idx="98">
                  <c:v>8.1199999999999992</c:v>
                </c:pt>
                <c:pt idx="99">
                  <c:v>8.14</c:v>
                </c:pt>
                <c:pt idx="100">
                  <c:v>8.14</c:v>
                </c:pt>
                <c:pt idx="101">
                  <c:v>8.14</c:v>
                </c:pt>
                <c:pt idx="102">
                  <c:v>7.83</c:v>
                </c:pt>
                <c:pt idx="103">
                  <c:v>7.78</c:v>
                </c:pt>
                <c:pt idx="104">
                  <c:v>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3-4AF5-8908-8CF525F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1167"/>
        <c:axId val="141279199"/>
      </c:scatterChart>
      <c:valAx>
        <c:axId val="1408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9199"/>
        <c:crosses val="autoZero"/>
        <c:crossBetween val="midCat"/>
      </c:valAx>
      <c:valAx>
        <c:axId val="14127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1</xdr:row>
      <xdr:rowOff>114300</xdr:rowOff>
    </xdr:from>
    <xdr:to>
      <xdr:col>29</xdr:col>
      <xdr:colOff>47625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FF84A-D778-3247-0BE2-78B85749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16</xdr:row>
      <xdr:rowOff>28575</xdr:rowOff>
    </xdr:from>
    <xdr:to>
      <xdr:col>29</xdr:col>
      <xdr:colOff>47625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22F45-9A43-5DF0-F210-00C73EDC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333375</xdr:colOff>
      <xdr:row>30</xdr:row>
      <xdr:rowOff>171450</xdr:rowOff>
    </xdr:from>
    <xdr:to>
      <xdr:col>29</xdr:col>
      <xdr:colOff>28575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B23511-288C-4678-12EC-AD9227C77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9A83-85DF-477C-9918-BE0A9962123D}">
  <dimension ref="A1:U111"/>
  <sheetViews>
    <sheetView tabSelected="1" workbookViewId="0">
      <pane ySplit="1" topLeftCell="A92" activePane="bottomLeft" state="frozen"/>
      <selection pane="bottomLeft" activeCell="G114" sqref="G114"/>
    </sheetView>
  </sheetViews>
  <sheetFormatPr baseColWidth="10" defaultColWidth="8.83203125" defaultRowHeight="15" x14ac:dyDescent="0.2"/>
  <cols>
    <col min="2" max="2" width="8.5" style="3" customWidth="1"/>
    <col min="3" max="3" width="6.6640625" style="3" customWidth="1"/>
    <col min="4" max="4" width="7.6640625" style="3" customWidth="1"/>
    <col min="5" max="5" width="11.83203125" style="3" customWidth="1"/>
    <col min="6" max="6" width="6.5" style="5" customWidth="1"/>
    <col min="7" max="7" width="7.1640625" style="5" customWidth="1"/>
    <col min="8" max="8" width="7.5" style="3" customWidth="1"/>
    <col min="9" max="9" width="6.33203125" style="5" customWidth="1"/>
    <col min="10" max="10" width="7.5" style="5" customWidth="1"/>
    <col min="11" max="11" width="7.5" style="7" customWidth="1"/>
    <col min="12" max="12" width="9.83203125" style="7" customWidth="1"/>
    <col min="13" max="13" width="8" style="5" customWidth="1"/>
    <col min="14" max="14" width="6.1640625" style="5" customWidth="1"/>
    <col min="15" max="16" width="6.83203125" style="7" customWidth="1"/>
    <col min="17" max="17" width="6.1640625" style="5" customWidth="1"/>
    <col min="18" max="18" width="6.5" style="5" customWidth="1"/>
    <col min="19" max="19" width="7.1640625" style="5" customWidth="1"/>
    <col min="20" max="20" width="6.5" style="5" customWidth="1"/>
    <col min="21" max="21" width="6.5" style="3" customWidth="1"/>
  </cols>
  <sheetData>
    <row r="1" spans="1:21" s="1" customFormat="1" ht="32" x14ac:dyDescent="0.2">
      <c r="A1" s="1" t="s">
        <v>0</v>
      </c>
      <c r="B1" s="2" t="s">
        <v>13</v>
      </c>
      <c r="C1" s="2" t="s">
        <v>20</v>
      </c>
      <c r="D1" s="2" t="s">
        <v>14</v>
      </c>
      <c r="E1" s="2" t="s">
        <v>15</v>
      </c>
      <c r="F1" s="4" t="s">
        <v>1</v>
      </c>
      <c r="G1" s="4" t="s">
        <v>8</v>
      </c>
      <c r="H1" s="2" t="s">
        <v>16</v>
      </c>
      <c r="I1" s="4" t="s">
        <v>2</v>
      </c>
      <c r="J1" s="4" t="s">
        <v>17</v>
      </c>
      <c r="K1" s="6" t="s">
        <v>18</v>
      </c>
      <c r="L1" s="6" t="s">
        <v>19</v>
      </c>
      <c r="M1" s="4" t="s">
        <v>3</v>
      </c>
      <c r="N1" s="4" t="s">
        <v>4</v>
      </c>
      <c r="O1" s="6" t="s">
        <v>5</v>
      </c>
      <c r="P1" s="6" t="s">
        <v>6</v>
      </c>
      <c r="Q1" s="4" t="s">
        <v>7</v>
      </c>
      <c r="R1" s="4" t="s">
        <v>9</v>
      </c>
      <c r="S1" s="4" t="s">
        <v>10</v>
      </c>
      <c r="T1" s="4" t="s">
        <v>11</v>
      </c>
      <c r="U1" s="2" t="s">
        <v>12</v>
      </c>
    </row>
    <row r="2" spans="1:21" x14ac:dyDescent="0.2">
      <c r="A2">
        <f>ROWS(A$2:A2)</f>
        <v>1</v>
      </c>
      <c r="B2" s="3">
        <v>986.87</v>
      </c>
      <c r="C2" s="3">
        <v>912.82</v>
      </c>
      <c r="D2" s="3">
        <v>2985.17</v>
      </c>
      <c r="E2" s="3">
        <f>ROUND(PI()*B2*C2/4,2)</f>
        <v>707513.9</v>
      </c>
      <c r="F2" s="5">
        <f>ROUND(4*PI()*E2/D2/D2,3)</f>
        <v>0.998</v>
      </c>
      <c r="G2" s="5">
        <f>ROUND(SQRT(1-POWER(C2/B2,2)),2)</f>
        <v>0.38</v>
      </c>
      <c r="H2" s="3">
        <f>ROUND(2*SQRT(E2/PI()),2)</f>
        <v>949.12</v>
      </c>
      <c r="I2" s="5" t="e">
        <f t="shared" ref="I2:I33" si="0">_xlfn.T.INV(1-0.5*0.05,A2-1)</f>
        <v>#NUM!</v>
      </c>
      <c r="J2" s="5">
        <f>ROUND(AVERAGE(C$2:C2),3)</f>
        <v>912.82</v>
      </c>
      <c r="K2" s="7" t="e">
        <f>ROUND(_xlfn.STDEV.S(H$2:H2),4)</f>
        <v>#DIV/0!</v>
      </c>
      <c r="L2" s="7" t="e">
        <f>ROUND(K2*I2/SQRT(A2),4)</f>
        <v>#DIV/0!</v>
      </c>
      <c r="M2" s="5" t="e">
        <f>ROUND(100*L2/J2,3)</f>
        <v>#DIV/0!</v>
      </c>
      <c r="N2" s="5">
        <f>ROUND(AVERAGE(F$2:F2),3)</f>
        <v>0.998</v>
      </c>
      <c r="O2" s="7" t="e">
        <f>ROUND(_xlfn.STDEV.S(F$2:F2),4)</f>
        <v>#DIV/0!</v>
      </c>
      <c r="P2" s="7" t="e">
        <f>ROUND(O2*I2/SQRT(A2),4)</f>
        <v>#DIV/0!</v>
      </c>
      <c r="Q2" s="5" t="e">
        <f>ROUND(100*P2/N2,3)</f>
        <v>#DIV/0!</v>
      </c>
      <c r="R2" s="5">
        <f>ROUND(AVERAGE(G$2:G2),3)</f>
        <v>0.38</v>
      </c>
      <c r="S2" s="5" t="e">
        <f>ROUND(_xlfn.STDEV.S(G$2:G2),3)</f>
        <v>#DIV/0!</v>
      </c>
      <c r="T2" s="5" t="e">
        <f t="shared" ref="T2:T7" si="1">ROUND(S2*I2/SQRT(A2),3)</f>
        <v>#DIV/0!</v>
      </c>
      <c r="U2" s="3" t="e">
        <f t="shared" ref="U2:U7" si="2">ROUND(100*T2/R2,2)</f>
        <v>#DIV/0!</v>
      </c>
    </row>
    <row r="3" spans="1:21" x14ac:dyDescent="0.2">
      <c r="A3">
        <f>ROWS(A$2:A3)</f>
        <v>2</v>
      </c>
      <c r="B3" s="3">
        <v>850.98</v>
      </c>
      <c r="C3" s="3">
        <v>837.06</v>
      </c>
      <c r="D3" s="3">
        <v>2651.62</v>
      </c>
      <c r="E3" s="3">
        <f t="shared" ref="E3:E66" si="3">ROUND(PI()*B3*C3/4,2)</f>
        <v>559455.86</v>
      </c>
      <c r="F3" s="5">
        <f t="shared" ref="F3:F86" si="4">ROUND(4*PI()*E3/D3/D3,3)</f>
        <v>1</v>
      </c>
      <c r="G3" s="5">
        <f t="shared" ref="G3:G7" si="5">ROUND(SQRT(1-POWER(C3/B3,2)),2)</f>
        <v>0.18</v>
      </c>
      <c r="H3" s="3">
        <f t="shared" ref="H3:H86" si="6">ROUND(2*SQRT(E3/PI()),2)</f>
        <v>843.99</v>
      </c>
      <c r="I3" s="5">
        <f t="shared" si="0"/>
        <v>12.706204736174694</v>
      </c>
      <c r="J3" s="5">
        <f>ROUND(AVERAGE(H$2:H3),3)</f>
        <v>896.55499999999995</v>
      </c>
      <c r="K3" s="7">
        <f>ROUND(_xlfn.STDEV.S(H$2:H3),4)</f>
        <v>74.338099999999997</v>
      </c>
      <c r="L3" s="7">
        <f t="shared" ref="L3:L33" si="7">ROUND(K3*I3/SQRT(A3),4)</f>
        <v>667.90129999999999</v>
      </c>
      <c r="M3" s="5">
        <f t="shared" ref="M3:M30" si="8">ROUND(100*L3/J3,3)</f>
        <v>74.495999999999995</v>
      </c>
      <c r="N3" s="5">
        <f>ROUND(AVERAGE(F$2:F3),3)</f>
        <v>0.999</v>
      </c>
      <c r="O3" s="7">
        <f>ROUND(_xlfn.STDEV.S(F$2:F3),4)</f>
        <v>1.4E-3</v>
      </c>
      <c r="P3" s="7">
        <f t="shared" ref="P3:P33" si="9">ROUND(O3*I3/SQRT(A3),4)</f>
        <v>1.26E-2</v>
      </c>
      <c r="Q3" s="5">
        <f t="shared" ref="Q3:Q30" si="10">ROUND(100*P3/N3,3)</f>
        <v>1.2609999999999999</v>
      </c>
      <c r="R3" s="5">
        <f>ROUND(AVERAGE(G$2:G3),3)</f>
        <v>0.28000000000000003</v>
      </c>
      <c r="S3" s="5">
        <f>ROUND(_xlfn.STDEV.S(G$2:G3),3)</f>
        <v>0.14099999999999999</v>
      </c>
      <c r="T3" s="5">
        <f t="shared" si="1"/>
        <v>1.2669999999999999</v>
      </c>
      <c r="U3" s="3">
        <f t="shared" si="2"/>
        <v>452.5</v>
      </c>
    </row>
    <row r="4" spans="1:21" x14ac:dyDescent="0.2">
      <c r="A4">
        <f>ROWS(A$2:A4)</f>
        <v>3</v>
      </c>
      <c r="B4" s="3">
        <v>1480.63</v>
      </c>
      <c r="C4" s="3">
        <v>913.76</v>
      </c>
      <c r="D4" s="3">
        <v>3813.99</v>
      </c>
      <c r="E4" s="3">
        <f t="shared" si="3"/>
        <v>1062596.96</v>
      </c>
      <c r="F4" s="5">
        <f t="shared" si="4"/>
        <v>0.91800000000000004</v>
      </c>
      <c r="G4" s="5">
        <f t="shared" si="5"/>
        <v>0.79</v>
      </c>
      <c r="H4" s="3">
        <f t="shared" si="6"/>
        <v>1163.1600000000001</v>
      </c>
      <c r="I4" s="5">
        <f t="shared" si="0"/>
        <v>4.3026527297494619</v>
      </c>
      <c r="J4" s="5">
        <f>ROUND(AVERAGE(H$2:H4),3)</f>
        <v>985.423</v>
      </c>
      <c r="K4" s="7">
        <f>ROUND(_xlfn.STDEV.S(H$2:H4),4)</f>
        <v>162.6525</v>
      </c>
      <c r="L4" s="7">
        <f t="shared" si="7"/>
        <v>404.05119999999999</v>
      </c>
      <c r="M4" s="5">
        <f t="shared" si="8"/>
        <v>41.003</v>
      </c>
      <c r="N4" s="5">
        <f>ROUND(AVERAGE(F$2:F4),3)</f>
        <v>0.97199999999999998</v>
      </c>
      <c r="O4" s="7">
        <f>ROUND(_xlfn.STDEV.S(F$2:F4),4)</f>
        <v>4.6800000000000001E-2</v>
      </c>
      <c r="P4" s="7">
        <f t="shared" si="9"/>
        <v>0.1163</v>
      </c>
      <c r="Q4" s="5">
        <f t="shared" si="10"/>
        <v>11.965</v>
      </c>
      <c r="R4" s="5">
        <f>ROUND(AVERAGE(G$2:G4),3)</f>
        <v>0.45</v>
      </c>
      <c r="S4" s="5">
        <f>ROUND(_xlfn.STDEV.S(G$2:G4),3)</f>
        <v>0.311</v>
      </c>
      <c r="T4" s="5">
        <f t="shared" si="1"/>
        <v>0.77300000000000002</v>
      </c>
      <c r="U4" s="3">
        <f t="shared" si="2"/>
        <v>171.78</v>
      </c>
    </row>
    <row r="5" spans="1:21" x14ac:dyDescent="0.2">
      <c r="A5">
        <f>ROWS(A$2:A5)</f>
        <v>4</v>
      </c>
      <c r="B5" s="3">
        <v>1185.0999999999999</v>
      </c>
      <c r="C5" s="3">
        <v>1037.17</v>
      </c>
      <c r="D5" s="3">
        <v>3494.6</v>
      </c>
      <c r="E5" s="3">
        <f t="shared" si="3"/>
        <v>965372.28</v>
      </c>
      <c r="F5" s="5">
        <f t="shared" si="4"/>
        <v>0.99299999999999999</v>
      </c>
      <c r="G5" s="5">
        <f t="shared" si="5"/>
        <v>0.48</v>
      </c>
      <c r="H5" s="3">
        <f t="shared" si="6"/>
        <v>1108.67</v>
      </c>
      <c r="I5" s="5">
        <f t="shared" si="0"/>
        <v>3.1824463052837078</v>
      </c>
      <c r="J5" s="5">
        <f>ROUND(AVERAGE(H$2:H5),3)</f>
        <v>1016.235</v>
      </c>
      <c r="K5" s="7">
        <f>ROUND(_xlfn.STDEV.S(H$2:H5),4)</f>
        <v>146.4058</v>
      </c>
      <c r="L5" s="7">
        <f t="shared" si="7"/>
        <v>232.96430000000001</v>
      </c>
      <c r="M5" s="5">
        <f t="shared" si="8"/>
        <v>22.923999999999999</v>
      </c>
      <c r="N5" s="5">
        <f>ROUND(AVERAGE(F$2:F5),3)</f>
        <v>0.97699999999999998</v>
      </c>
      <c r="O5" s="7">
        <f>ROUND(_xlfn.STDEV.S(F$2:F5),4)</f>
        <v>3.9600000000000003E-2</v>
      </c>
      <c r="P5" s="7">
        <f t="shared" si="9"/>
        <v>6.3E-2</v>
      </c>
      <c r="Q5" s="5">
        <f t="shared" si="10"/>
        <v>6.4480000000000004</v>
      </c>
      <c r="R5" s="5">
        <f>ROUND(AVERAGE(G$2:G5),3)</f>
        <v>0.45800000000000002</v>
      </c>
      <c r="S5" s="5">
        <f>ROUND(_xlfn.STDEV.S(G$2:G5),3)</f>
        <v>0.254</v>
      </c>
      <c r="T5" s="5">
        <f t="shared" si="1"/>
        <v>0.40400000000000003</v>
      </c>
      <c r="U5" s="3">
        <f t="shared" si="2"/>
        <v>88.21</v>
      </c>
    </row>
    <row r="6" spans="1:21" x14ac:dyDescent="0.2">
      <c r="A6">
        <f>ROWS(A$2:A6)</f>
        <v>5</v>
      </c>
      <c r="B6" s="3">
        <v>1062.5899999999999</v>
      </c>
      <c r="C6" s="3">
        <v>860.77</v>
      </c>
      <c r="D6" s="3">
        <v>3029.52</v>
      </c>
      <c r="E6" s="3">
        <f t="shared" si="3"/>
        <v>718360.97</v>
      </c>
      <c r="F6" s="5">
        <f t="shared" si="4"/>
        <v>0.98399999999999999</v>
      </c>
      <c r="G6" s="5">
        <f t="shared" si="5"/>
        <v>0.59</v>
      </c>
      <c r="H6" s="3">
        <f t="shared" si="6"/>
        <v>956.37</v>
      </c>
      <c r="I6" s="5">
        <f t="shared" si="0"/>
        <v>2.776445105197793</v>
      </c>
      <c r="J6" s="5">
        <f>ROUND(AVERAGE(H$2:H6),3)</f>
        <v>1004.2619999999999</v>
      </c>
      <c r="K6" s="7">
        <f>ROUND(_xlfn.STDEV.S(H$2:H6),4)</f>
        <v>129.58680000000001</v>
      </c>
      <c r="L6" s="7">
        <f t="shared" si="7"/>
        <v>160.9033</v>
      </c>
      <c r="M6" s="5">
        <f t="shared" si="8"/>
        <v>16.021999999999998</v>
      </c>
      <c r="N6" s="5">
        <f>ROUND(AVERAGE(F$2:F6),3)</f>
        <v>0.97899999999999998</v>
      </c>
      <c r="O6" s="7">
        <f>ROUND(_xlfn.STDEV.S(F$2:F6),4)</f>
        <v>3.44E-2</v>
      </c>
      <c r="P6" s="7">
        <f t="shared" si="9"/>
        <v>4.2700000000000002E-2</v>
      </c>
      <c r="Q6" s="5">
        <f t="shared" si="10"/>
        <v>4.3620000000000001</v>
      </c>
      <c r="R6" s="5">
        <f>ROUND(AVERAGE(G$2:G6),3)</f>
        <v>0.48399999999999999</v>
      </c>
      <c r="S6" s="5">
        <f>ROUND(_xlfn.STDEV.S(G$2:G6),3)</f>
        <v>0.22800000000000001</v>
      </c>
      <c r="T6" s="5">
        <f t="shared" si="1"/>
        <v>0.28299999999999997</v>
      </c>
      <c r="U6" s="3">
        <f t="shared" si="2"/>
        <v>58.47</v>
      </c>
    </row>
    <row r="7" spans="1:21" x14ac:dyDescent="0.2">
      <c r="A7">
        <f>ROWS(A$2:A7)</f>
        <v>6</v>
      </c>
      <c r="B7" s="3">
        <v>984.38</v>
      </c>
      <c r="C7" s="3">
        <v>928.92</v>
      </c>
      <c r="D7" s="3">
        <v>3006.04</v>
      </c>
      <c r="E7" s="3">
        <f t="shared" si="3"/>
        <v>718176.15</v>
      </c>
      <c r="F7" s="5">
        <f t="shared" si="4"/>
        <v>0.999</v>
      </c>
      <c r="G7" s="5">
        <f t="shared" si="5"/>
        <v>0.33</v>
      </c>
      <c r="H7" s="3">
        <f t="shared" si="6"/>
        <v>956.25</v>
      </c>
      <c r="I7" s="5">
        <f t="shared" si="0"/>
        <v>2.570581835636315</v>
      </c>
      <c r="J7" s="5">
        <f>ROUND(AVERAGE(H$2:H7),3)</f>
        <v>996.26</v>
      </c>
      <c r="K7" s="7">
        <f>ROUND(_xlfn.STDEV.S(H$2:H7),4)</f>
        <v>117.5517</v>
      </c>
      <c r="L7" s="7">
        <f t="shared" si="7"/>
        <v>123.3629</v>
      </c>
      <c r="M7" s="5">
        <f t="shared" si="8"/>
        <v>12.382999999999999</v>
      </c>
      <c r="N7" s="5">
        <f>ROUND(AVERAGE(F$2:F7),3)</f>
        <v>0.98199999999999998</v>
      </c>
      <c r="O7" s="7">
        <f>ROUND(_xlfn.STDEV.S(F$2:F7),4)</f>
        <v>3.1899999999999998E-2</v>
      </c>
      <c r="P7" s="7">
        <f t="shared" si="9"/>
        <v>3.3500000000000002E-2</v>
      </c>
      <c r="Q7" s="5">
        <f t="shared" si="10"/>
        <v>3.411</v>
      </c>
      <c r="R7" s="5">
        <f>ROUND(AVERAGE(G$2:G7),3)</f>
        <v>0.45800000000000002</v>
      </c>
      <c r="S7" s="5">
        <f>ROUND(_xlfn.STDEV.S(G$2:G7),3)</f>
        <v>0.21299999999999999</v>
      </c>
      <c r="T7" s="5">
        <f t="shared" si="1"/>
        <v>0.224</v>
      </c>
      <c r="U7" s="3">
        <f t="shared" si="2"/>
        <v>48.91</v>
      </c>
    </row>
    <row r="8" spans="1:21" x14ac:dyDescent="0.2">
      <c r="A8">
        <f>ROWS(A$2:A8)</f>
        <v>7</v>
      </c>
      <c r="B8" s="3">
        <v>1000.73</v>
      </c>
      <c r="C8" s="3">
        <v>925.8</v>
      </c>
      <c r="D8" s="3">
        <v>3027.32</v>
      </c>
      <c r="E8" s="3">
        <f t="shared" si="3"/>
        <v>727652.42</v>
      </c>
      <c r="F8" s="5">
        <f t="shared" si="4"/>
        <v>0.998</v>
      </c>
      <c r="G8" s="5">
        <f>ROUND(SQRT(1-POWER(C8/B8,2)),3)</f>
        <v>0.38</v>
      </c>
      <c r="H8" s="3">
        <f t="shared" si="6"/>
        <v>962.54</v>
      </c>
      <c r="I8" s="5">
        <f t="shared" si="0"/>
        <v>2.4469118511449688</v>
      </c>
      <c r="J8" s="5">
        <f>ROUND(AVERAGE(H$2:H8),3)</f>
        <v>991.44299999999998</v>
      </c>
      <c r="K8" s="7">
        <f>ROUND(_xlfn.STDEV.S(H$2:H8),4)</f>
        <v>108.0637</v>
      </c>
      <c r="L8" s="7">
        <f t="shared" si="7"/>
        <v>99.942300000000003</v>
      </c>
      <c r="M8" s="5">
        <f t="shared" si="8"/>
        <v>10.08</v>
      </c>
      <c r="N8" s="5">
        <f>ROUND(AVERAGE(F$2:F8),3)</f>
        <v>0.98399999999999999</v>
      </c>
      <c r="O8" s="7">
        <f>ROUND(_xlfn.STDEV.S(F$2:F8),4)</f>
        <v>2.9700000000000001E-2</v>
      </c>
      <c r="P8" s="7">
        <f t="shared" si="9"/>
        <v>2.75E-2</v>
      </c>
      <c r="Q8" s="5">
        <f t="shared" si="10"/>
        <v>2.7949999999999999</v>
      </c>
      <c r="R8" s="5">
        <f>ROUND(AVERAGE(G$2:G8),3)</f>
        <v>0.44700000000000001</v>
      </c>
      <c r="S8" s="5">
        <f>ROUND(_xlfn.STDEV.S(G$2:G8),3)</f>
        <v>0.19700000000000001</v>
      </c>
      <c r="T8" s="5">
        <f>ROUND(S8*I8/SQRT(A8),3)</f>
        <v>0.182</v>
      </c>
      <c r="U8" s="3">
        <f t="shared" ref="U8" si="11">ROUND(100*T8/R8,2)</f>
        <v>40.72</v>
      </c>
    </row>
    <row r="9" spans="1:21" x14ac:dyDescent="0.2">
      <c r="A9">
        <f>ROWS(A$2:A9)</f>
        <v>8</v>
      </c>
      <c r="B9" s="3">
        <v>908.47</v>
      </c>
      <c r="C9" s="3">
        <v>845.1</v>
      </c>
      <c r="D9" s="3">
        <v>2755.4</v>
      </c>
      <c r="E9" s="3">
        <f t="shared" si="3"/>
        <v>602987.87</v>
      </c>
      <c r="F9" s="5">
        <f t="shared" si="4"/>
        <v>0.998</v>
      </c>
      <c r="G9" s="5">
        <f t="shared" ref="G9:G86" si="12">ROUND(SQRT(1-POWER(C9/B9,2)),3)</f>
        <v>0.36699999999999999</v>
      </c>
      <c r="H9" s="3">
        <f t="shared" si="6"/>
        <v>876.21</v>
      </c>
      <c r="I9" s="5">
        <f t="shared" si="0"/>
        <v>2.3646242515927849</v>
      </c>
      <c r="J9" s="5">
        <f>ROUND(AVERAGE(H$2:H9),3)</f>
        <v>977.03899999999999</v>
      </c>
      <c r="K9" s="7">
        <f>ROUND(_xlfn.STDEV.S(H$2:H9),4)</f>
        <v>108.0247</v>
      </c>
      <c r="L9" s="7">
        <f t="shared" si="7"/>
        <v>90.310900000000004</v>
      </c>
      <c r="M9" s="5">
        <f t="shared" si="8"/>
        <v>9.2430000000000003</v>
      </c>
      <c r="N9" s="5">
        <f>ROUND(AVERAGE(F$2:F9),3)</f>
        <v>0.98599999999999999</v>
      </c>
      <c r="O9" s="7">
        <f>ROUND(_xlfn.STDEV.S(F$2:F9),4)</f>
        <v>2.8000000000000001E-2</v>
      </c>
      <c r="P9" s="7">
        <f t="shared" si="9"/>
        <v>2.3400000000000001E-2</v>
      </c>
      <c r="Q9" s="5">
        <f t="shared" si="10"/>
        <v>2.3730000000000002</v>
      </c>
      <c r="R9" s="5">
        <f>ROUND(AVERAGE(G$2:G9),3)</f>
        <v>0.437</v>
      </c>
      <c r="S9" s="5">
        <f>ROUND(_xlfn.STDEV.S(G$2:G9),3)</f>
        <v>0.185</v>
      </c>
      <c r="T9" s="5">
        <f t="shared" ref="T9:T31" si="13">ROUND(S9*I9/SQRT(A9),3)</f>
        <v>0.155</v>
      </c>
      <c r="U9" s="3">
        <f t="shared" ref="U9:U31" si="14">ROUND(100*T9/R9,2)</f>
        <v>35.47</v>
      </c>
    </row>
    <row r="10" spans="1:21" x14ac:dyDescent="0.2">
      <c r="A10">
        <f>ROWS(A$2:A10)</f>
        <v>9</v>
      </c>
      <c r="B10" s="3">
        <v>1026.3900000000001</v>
      </c>
      <c r="C10" s="3">
        <v>871.15</v>
      </c>
      <c r="D10" s="3">
        <v>2985.64</v>
      </c>
      <c r="E10" s="3">
        <f t="shared" si="3"/>
        <v>702255.64</v>
      </c>
      <c r="F10" s="5">
        <f t="shared" si="4"/>
        <v>0.99</v>
      </c>
      <c r="G10" s="5">
        <f t="shared" si="12"/>
        <v>0.52900000000000003</v>
      </c>
      <c r="H10" s="3">
        <f t="shared" si="6"/>
        <v>945.59</v>
      </c>
      <c r="I10" s="5">
        <f t="shared" si="0"/>
        <v>2.3060041352041662</v>
      </c>
      <c r="J10" s="5">
        <f>ROUND(AVERAGE(H$2:H10),3)</f>
        <v>973.54399999999998</v>
      </c>
      <c r="K10" s="7">
        <f>ROUND(_xlfn.STDEV.S(H$2:H10),4)</f>
        <v>101.5902</v>
      </c>
      <c r="L10" s="7">
        <f t="shared" si="7"/>
        <v>78.089100000000002</v>
      </c>
      <c r="M10" s="5">
        <f t="shared" si="8"/>
        <v>8.0210000000000008</v>
      </c>
      <c r="N10" s="5">
        <f>ROUND(AVERAGE(F$2:F10),3)</f>
        <v>0.98599999999999999</v>
      </c>
      <c r="O10" s="7">
        <f>ROUND(_xlfn.STDEV.S(F$2:F10),4)</f>
        <v>2.6200000000000001E-2</v>
      </c>
      <c r="P10" s="7">
        <f t="shared" si="9"/>
        <v>2.01E-2</v>
      </c>
      <c r="Q10" s="5">
        <f t="shared" si="10"/>
        <v>2.0390000000000001</v>
      </c>
      <c r="R10" s="5">
        <f>ROUND(AVERAGE(G$2:G10),3)</f>
        <v>0.44700000000000001</v>
      </c>
      <c r="S10" s="5">
        <f>ROUND(_xlfn.STDEV.S(G$2:G10),3)</f>
        <v>0.17499999999999999</v>
      </c>
      <c r="T10" s="5">
        <f t="shared" si="13"/>
        <v>0.13500000000000001</v>
      </c>
      <c r="U10" s="3">
        <f t="shared" si="14"/>
        <v>30.2</v>
      </c>
    </row>
    <row r="11" spans="1:21" x14ac:dyDescent="0.2">
      <c r="A11">
        <f>ROWS(A$2:A11)</f>
        <v>10</v>
      </c>
      <c r="B11" s="3">
        <v>990.53</v>
      </c>
      <c r="C11" s="3">
        <v>934.61</v>
      </c>
      <c r="D11" s="3">
        <v>3024.64</v>
      </c>
      <c r="E11" s="3">
        <f t="shared" si="3"/>
        <v>727089.61</v>
      </c>
      <c r="F11" s="5">
        <f t="shared" si="4"/>
        <v>0.999</v>
      </c>
      <c r="G11" s="5">
        <f t="shared" si="12"/>
        <v>0.33100000000000002</v>
      </c>
      <c r="H11" s="3">
        <f t="shared" si="6"/>
        <v>962.16</v>
      </c>
      <c r="I11" s="5">
        <f t="shared" si="0"/>
        <v>2.2621571627982049</v>
      </c>
      <c r="J11" s="5">
        <f>ROUND(AVERAGE(H$2:H11),3)</f>
        <v>972.40599999999995</v>
      </c>
      <c r="K11" s="7">
        <f>ROUND(_xlfn.STDEV.S(H$2:H11),4)</f>
        <v>95.847800000000007</v>
      </c>
      <c r="L11" s="7">
        <f t="shared" si="7"/>
        <v>68.565399999999997</v>
      </c>
      <c r="M11" s="5">
        <f t="shared" si="8"/>
        <v>7.0510000000000002</v>
      </c>
      <c r="N11" s="5">
        <f>ROUND(AVERAGE(F$2:F11),3)</f>
        <v>0.98799999999999999</v>
      </c>
      <c r="O11" s="7">
        <f>ROUND(_xlfn.STDEV.S(F$2:F11),4)</f>
        <v>2.5000000000000001E-2</v>
      </c>
      <c r="P11" s="7">
        <f t="shared" si="9"/>
        <v>1.7899999999999999E-2</v>
      </c>
      <c r="Q11" s="5">
        <f t="shared" si="10"/>
        <v>1.8120000000000001</v>
      </c>
      <c r="R11" s="5">
        <f>ROUND(AVERAGE(G$2:G11),3)</f>
        <v>0.436</v>
      </c>
      <c r="S11" s="5">
        <f>ROUND(_xlfn.STDEV.S(G$2:G11),3)</f>
        <v>0.16900000000000001</v>
      </c>
      <c r="T11" s="5">
        <f t="shared" si="13"/>
        <v>0.121</v>
      </c>
      <c r="U11" s="3">
        <f t="shared" si="14"/>
        <v>27.75</v>
      </c>
    </row>
    <row r="12" spans="1:21" x14ac:dyDescent="0.2">
      <c r="A12">
        <f>ROWS(A$2:A12)</f>
        <v>11</v>
      </c>
      <c r="B12" s="3">
        <v>1100.45</v>
      </c>
      <c r="C12" s="3">
        <v>825.45</v>
      </c>
      <c r="D12" s="3">
        <v>3040.65</v>
      </c>
      <c r="E12" s="3">
        <f t="shared" si="3"/>
        <v>713429.34</v>
      </c>
      <c r="F12" s="5">
        <f t="shared" si="4"/>
        <v>0.97</v>
      </c>
      <c r="G12" s="5">
        <f t="shared" si="12"/>
        <v>0.66100000000000003</v>
      </c>
      <c r="H12" s="3">
        <f t="shared" si="6"/>
        <v>953.08</v>
      </c>
      <c r="I12" s="5">
        <f t="shared" si="0"/>
        <v>2.2281388519862744</v>
      </c>
      <c r="J12" s="5">
        <f>ROUND(AVERAGE(H$2:H12),3)</f>
        <v>970.649</v>
      </c>
      <c r="K12" s="7">
        <f>ROUND(_xlfn.STDEV.S(H$2:H12),4)</f>
        <v>91.115700000000004</v>
      </c>
      <c r="L12" s="7">
        <f t="shared" si="7"/>
        <v>61.212400000000002</v>
      </c>
      <c r="M12" s="5">
        <f t="shared" si="8"/>
        <v>6.306</v>
      </c>
      <c r="N12" s="5">
        <f>ROUND(AVERAGE(F$2:F12),3)</f>
        <v>0.98599999999999999</v>
      </c>
      <c r="O12" s="7">
        <f>ROUND(_xlfn.STDEV.S(F$2:F12),4)</f>
        <v>2.4299999999999999E-2</v>
      </c>
      <c r="P12" s="7">
        <f t="shared" si="9"/>
        <v>1.6299999999999999E-2</v>
      </c>
      <c r="Q12" s="5">
        <f t="shared" si="10"/>
        <v>1.653</v>
      </c>
      <c r="R12" s="5">
        <f>ROUND(AVERAGE(G$2:G12),3)</f>
        <v>0.45600000000000002</v>
      </c>
      <c r="S12" s="5">
        <f>ROUND(_xlfn.STDEV.S(G$2:G12),3)</f>
        <v>0.17499999999999999</v>
      </c>
      <c r="T12" s="5">
        <f t="shared" si="13"/>
        <v>0.11799999999999999</v>
      </c>
      <c r="U12" s="3">
        <f t="shared" si="14"/>
        <v>25.88</v>
      </c>
    </row>
    <row r="13" spans="1:21" x14ac:dyDescent="0.2">
      <c r="A13">
        <f>ROWS(A$2:A13)</f>
        <v>12</v>
      </c>
      <c r="B13" s="3">
        <v>825.49</v>
      </c>
      <c r="C13" s="3">
        <v>761.66</v>
      </c>
      <c r="D13" s="3">
        <v>2494.09</v>
      </c>
      <c r="E13" s="3">
        <f t="shared" si="3"/>
        <v>493813.37</v>
      </c>
      <c r="F13" s="5">
        <f t="shared" si="4"/>
        <v>0.998</v>
      </c>
      <c r="G13" s="5">
        <f t="shared" si="12"/>
        <v>0.38600000000000001</v>
      </c>
      <c r="H13" s="3">
        <f t="shared" si="6"/>
        <v>792.93</v>
      </c>
      <c r="I13" s="5">
        <f t="shared" si="0"/>
        <v>2.2009851600916384</v>
      </c>
      <c r="J13" s="5">
        <f>ROUND(AVERAGE(H$2:H13),3)</f>
        <v>955.83900000000006</v>
      </c>
      <c r="K13" s="7">
        <f>ROUND(_xlfn.STDEV.S(H$2:H13),4)</f>
        <v>100.8927</v>
      </c>
      <c r="L13" s="7">
        <f t="shared" si="7"/>
        <v>64.104200000000006</v>
      </c>
      <c r="M13" s="5">
        <f t="shared" si="8"/>
        <v>6.7069999999999999</v>
      </c>
      <c r="N13" s="5">
        <f>ROUND(AVERAGE(F$2:F13),3)</f>
        <v>0.98699999999999999</v>
      </c>
      <c r="O13" s="7">
        <f>ROUND(_xlfn.STDEV.S(F$2:F13),4)</f>
        <v>2.3400000000000001E-2</v>
      </c>
      <c r="P13" s="7">
        <f t="shared" si="9"/>
        <v>1.49E-2</v>
      </c>
      <c r="Q13" s="5">
        <f t="shared" si="10"/>
        <v>1.51</v>
      </c>
      <c r="R13" s="5">
        <f>ROUND(AVERAGE(G$2:G13),3)</f>
        <v>0.45</v>
      </c>
      <c r="S13" s="5">
        <f>ROUND(_xlfn.STDEV.S(G$2:G13),3)</f>
        <v>0.16800000000000001</v>
      </c>
      <c r="T13" s="5">
        <f t="shared" si="13"/>
        <v>0.107</v>
      </c>
      <c r="U13" s="3">
        <f t="shared" si="14"/>
        <v>23.78</v>
      </c>
    </row>
    <row r="14" spans="1:21" x14ac:dyDescent="0.2">
      <c r="A14">
        <f>ROWS(A$2:A14)</f>
        <v>13</v>
      </c>
      <c r="B14" s="3">
        <v>956.79</v>
      </c>
      <c r="C14" s="3">
        <v>928.5</v>
      </c>
      <c r="D14" s="3">
        <v>2961.57</v>
      </c>
      <c r="E14" s="3">
        <f t="shared" si="3"/>
        <v>697731.64</v>
      </c>
      <c r="F14" s="5">
        <f t="shared" si="4"/>
        <v>1</v>
      </c>
      <c r="G14" s="5">
        <f t="shared" si="12"/>
        <v>0.24099999999999999</v>
      </c>
      <c r="H14" s="3">
        <f t="shared" si="6"/>
        <v>942.54</v>
      </c>
      <c r="I14" s="5">
        <f t="shared" si="0"/>
        <v>2.178812829667228</v>
      </c>
      <c r="J14" s="5">
        <f>ROUND(AVERAGE(H$2:H14),3)</f>
        <v>954.81600000000003</v>
      </c>
      <c r="K14" s="7">
        <f>ROUND(_xlfn.STDEV.S(H$2:H14),4)</f>
        <v>96.6678</v>
      </c>
      <c r="L14" s="7">
        <f t="shared" si="7"/>
        <v>58.415799999999997</v>
      </c>
      <c r="M14" s="5">
        <f t="shared" si="8"/>
        <v>6.1180000000000003</v>
      </c>
      <c r="N14" s="5">
        <f>ROUND(AVERAGE(F$2:F14),3)</f>
        <v>0.98799999999999999</v>
      </c>
      <c r="O14" s="7">
        <f>ROUND(_xlfn.STDEV.S(F$2:F14),4)</f>
        <v>2.2700000000000001E-2</v>
      </c>
      <c r="P14" s="7">
        <f t="shared" si="9"/>
        <v>1.37E-2</v>
      </c>
      <c r="Q14" s="5">
        <f t="shared" si="10"/>
        <v>1.387</v>
      </c>
      <c r="R14" s="5">
        <f>ROUND(AVERAGE(G$2:G14),3)</f>
        <v>0.434</v>
      </c>
      <c r="S14" s="5">
        <f>ROUND(_xlfn.STDEV.S(G$2:G14),3)</f>
        <v>0.17100000000000001</v>
      </c>
      <c r="T14" s="5">
        <f t="shared" si="13"/>
        <v>0.10299999999999999</v>
      </c>
      <c r="U14" s="3">
        <f t="shared" si="14"/>
        <v>23.73</v>
      </c>
    </row>
    <row r="15" spans="1:21" x14ac:dyDescent="0.2">
      <c r="A15">
        <f>ROWS(A$2:A15)</f>
        <v>14</v>
      </c>
      <c r="B15" s="3">
        <v>823.48</v>
      </c>
      <c r="C15" s="3">
        <v>762.96</v>
      </c>
      <c r="D15" s="3">
        <v>2492.87</v>
      </c>
      <c r="E15" s="3">
        <f t="shared" si="3"/>
        <v>493451.77</v>
      </c>
      <c r="F15" s="5">
        <f t="shared" si="4"/>
        <v>0.998</v>
      </c>
      <c r="G15" s="5">
        <f t="shared" si="12"/>
        <v>0.376</v>
      </c>
      <c r="H15" s="3">
        <f t="shared" si="6"/>
        <v>792.64</v>
      </c>
      <c r="I15" s="5">
        <f t="shared" si="0"/>
        <v>2.1603686564627917</v>
      </c>
      <c r="J15" s="5">
        <f>ROUND(AVERAGE(H$2:H15),3)</f>
        <v>943.23199999999997</v>
      </c>
      <c r="K15" s="7">
        <f>ROUND(_xlfn.STDEV.S(H$2:H15),4)</f>
        <v>102.4914</v>
      </c>
      <c r="L15" s="7">
        <f t="shared" si="7"/>
        <v>59.1768</v>
      </c>
      <c r="M15" s="5">
        <f t="shared" si="8"/>
        <v>6.274</v>
      </c>
      <c r="N15" s="5">
        <f>ROUND(AVERAGE(F$2:F15),3)</f>
        <v>0.98899999999999999</v>
      </c>
      <c r="O15" s="7">
        <f>ROUND(_xlfn.STDEV.S(F$2:F15),4)</f>
        <v>2.1999999999999999E-2</v>
      </c>
      <c r="P15" s="7">
        <f t="shared" si="9"/>
        <v>1.2699999999999999E-2</v>
      </c>
      <c r="Q15" s="5">
        <f t="shared" si="10"/>
        <v>1.284</v>
      </c>
      <c r="R15" s="5">
        <f>ROUND(AVERAGE(G$2:G15),3)</f>
        <v>0.43</v>
      </c>
      <c r="S15" s="5">
        <f>ROUND(_xlfn.STDEV.S(G$2:G15),3)</f>
        <v>0.16500000000000001</v>
      </c>
      <c r="T15" s="5">
        <f t="shared" si="13"/>
        <v>9.5000000000000001E-2</v>
      </c>
      <c r="U15" s="3">
        <f t="shared" si="14"/>
        <v>22.09</v>
      </c>
    </row>
    <row r="16" spans="1:21" x14ac:dyDescent="0.2">
      <c r="A16">
        <f>ROWS(A$2:A16)</f>
        <v>15</v>
      </c>
      <c r="B16" s="3">
        <v>909.36</v>
      </c>
      <c r="C16" s="3">
        <v>843.41</v>
      </c>
      <c r="D16" s="3">
        <v>2754.22</v>
      </c>
      <c r="E16" s="3">
        <f t="shared" si="3"/>
        <v>602371.57999999996</v>
      </c>
      <c r="F16" s="5">
        <f t="shared" si="4"/>
        <v>0.998</v>
      </c>
      <c r="G16" s="5">
        <f t="shared" si="12"/>
        <v>0.374</v>
      </c>
      <c r="H16" s="3">
        <f t="shared" si="6"/>
        <v>875.76</v>
      </c>
      <c r="I16" s="5">
        <f t="shared" si="0"/>
        <v>2.1447866879178035</v>
      </c>
      <c r="J16" s="5">
        <f>ROUND(AVERAGE(H$2:H16),3)</f>
        <v>938.73400000000004</v>
      </c>
      <c r="K16" s="7">
        <f>ROUND(_xlfn.STDEV.S(H$2:H16),4)</f>
        <v>100.288</v>
      </c>
      <c r="L16" s="7">
        <f t="shared" si="7"/>
        <v>55.537599999999998</v>
      </c>
      <c r="M16" s="5">
        <f t="shared" si="8"/>
        <v>5.9160000000000004</v>
      </c>
      <c r="N16" s="5">
        <f>ROUND(AVERAGE(F$2:F16),3)</f>
        <v>0.98899999999999999</v>
      </c>
      <c r="O16" s="7">
        <f>ROUND(_xlfn.STDEV.S(F$2:F16),4)</f>
        <v>2.1299999999999999E-2</v>
      </c>
      <c r="P16" s="7">
        <f t="shared" si="9"/>
        <v>1.18E-2</v>
      </c>
      <c r="Q16" s="5">
        <f t="shared" si="10"/>
        <v>1.1930000000000001</v>
      </c>
      <c r="R16" s="5">
        <f>ROUND(AVERAGE(G$2:G16),3)</f>
        <v>0.42599999999999999</v>
      </c>
      <c r="S16" s="5">
        <f>ROUND(_xlfn.STDEV.S(G$2:G16),3)</f>
        <v>0.159</v>
      </c>
      <c r="T16" s="5">
        <f t="shared" si="13"/>
        <v>8.7999999999999995E-2</v>
      </c>
      <c r="U16" s="3">
        <f t="shared" si="14"/>
        <v>20.66</v>
      </c>
    </row>
    <row r="17" spans="1:21" x14ac:dyDescent="0.2">
      <c r="A17">
        <f>ROWS(A$2:A17)</f>
        <v>16</v>
      </c>
      <c r="B17" s="3">
        <v>969.33</v>
      </c>
      <c r="C17" s="3">
        <v>871.25</v>
      </c>
      <c r="D17" s="3">
        <v>2893.21</v>
      </c>
      <c r="E17" s="3">
        <f t="shared" si="3"/>
        <v>663291.34</v>
      </c>
      <c r="F17" s="5">
        <f t="shared" si="4"/>
        <v>0.996</v>
      </c>
      <c r="G17" s="5">
        <f t="shared" si="12"/>
        <v>0.438</v>
      </c>
      <c r="H17" s="3">
        <f t="shared" si="6"/>
        <v>918.98</v>
      </c>
      <c r="I17" s="5">
        <f t="shared" si="0"/>
        <v>2.1314495455597742</v>
      </c>
      <c r="J17" s="5">
        <f>ROUND(AVERAGE(H$2:H17),3)</f>
        <v>937.49900000000002</v>
      </c>
      <c r="K17" s="7">
        <f>ROUND(_xlfn.STDEV.S(H$2:H17),4)</f>
        <v>97.013199999999998</v>
      </c>
      <c r="L17" s="7">
        <f t="shared" si="7"/>
        <v>51.694699999999997</v>
      </c>
      <c r="M17" s="5">
        <f t="shared" si="8"/>
        <v>5.5140000000000002</v>
      </c>
      <c r="N17" s="5">
        <f>ROUND(AVERAGE(F$2:F17),3)</f>
        <v>0.99</v>
      </c>
      <c r="O17" s="7">
        <f>ROUND(_xlfn.STDEV.S(F$2:F17),4)</f>
        <v>2.07E-2</v>
      </c>
      <c r="P17" s="7">
        <f t="shared" si="9"/>
        <v>1.0999999999999999E-2</v>
      </c>
      <c r="Q17" s="5">
        <f t="shared" si="10"/>
        <v>1.111</v>
      </c>
      <c r="R17" s="5">
        <f>ROUND(AVERAGE(G$2:G17),3)</f>
        <v>0.42699999999999999</v>
      </c>
      <c r="S17" s="5">
        <f>ROUND(_xlfn.STDEV.S(G$2:G17),3)</f>
        <v>0.154</v>
      </c>
      <c r="T17" s="5">
        <f t="shared" si="13"/>
        <v>8.2000000000000003E-2</v>
      </c>
      <c r="U17" s="3">
        <f t="shared" si="14"/>
        <v>19.2</v>
      </c>
    </row>
    <row r="18" spans="1:21" x14ac:dyDescent="0.2">
      <c r="A18">
        <f>ROWS(A$2:A18)</f>
        <v>17</v>
      </c>
      <c r="B18" s="3">
        <v>921.87</v>
      </c>
      <c r="C18" s="3">
        <v>819</v>
      </c>
      <c r="D18" s="3">
        <v>2736.95</v>
      </c>
      <c r="E18" s="3">
        <f t="shared" si="3"/>
        <v>592984.67000000004</v>
      </c>
      <c r="F18" s="5">
        <f t="shared" si="4"/>
        <v>0.995</v>
      </c>
      <c r="G18" s="5">
        <f t="shared" si="12"/>
        <v>0.45900000000000002</v>
      </c>
      <c r="H18" s="3">
        <f t="shared" si="6"/>
        <v>868.91</v>
      </c>
      <c r="I18" s="5">
        <f t="shared" si="0"/>
        <v>2.119905299221255</v>
      </c>
      <c r="J18" s="5">
        <f>ROUND(AVERAGE(H$2:H18),3)</f>
        <v>933.46500000000003</v>
      </c>
      <c r="K18" s="7">
        <f>ROUND(_xlfn.STDEV.S(H$2:H18),4)</f>
        <v>95.394300000000001</v>
      </c>
      <c r="L18" s="7">
        <f t="shared" si="7"/>
        <v>49.047199999999997</v>
      </c>
      <c r="M18" s="5">
        <f t="shared" si="8"/>
        <v>5.2539999999999996</v>
      </c>
      <c r="N18" s="5">
        <f>ROUND(AVERAGE(F$2:F18),3)</f>
        <v>0.99</v>
      </c>
      <c r="O18" s="7">
        <f>ROUND(_xlfn.STDEV.S(F$2:F18),4)</f>
        <v>2.01E-2</v>
      </c>
      <c r="P18" s="7">
        <f t="shared" si="9"/>
        <v>1.03E-2</v>
      </c>
      <c r="Q18" s="5">
        <f t="shared" si="10"/>
        <v>1.04</v>
      </c>
      <c r="R18" s="5">
        <f>ROUND(AVERAGE(G$2:G18),3)</f>
        <v>0.42899999999999999</v>
      </c>
      <c r="S18" s="5">
        <f>ROUND(_xlfn.STDEV.S(G$2:G18),3)</f>
        <v>0.14899999999999999</v>
      </c>
      <c r="T18" s="5">
        <f t="shared" si="13"/>
        <v>7.6999999999999999E-2</v>
      </c>
      <c r="U18" s="3">
        <f t="shared" si="14"/>
        <v>17.95</v>
      </c>
    </row>
    <row r="19" spans="1:21" x14ac:dyDescent="0.2">
      <c r="A19">
        <f>ROWS(A$2:A19)</f>
        <v>18</v>
      </c>
      <c r="B19" s="3">
        <v>864.85</v>
      </c>
      <c r="C19" s="3">
        <v>796.24</v>
      </c>
      <c r="D19" s="3">
        <v>2610.35</v>
      </c>
      <c r="E19" s="3">
        <f t="shared" si="3"/>
        <v>540847.30000000005</v>
      </c>
      <c r="F19" s="5">
        <f t="shared" si="4"/>
        <v>0.997</v>
      </c>
      <c r="G19" s="5">
        <f t="shared" si="12"/>
        <v>0.39</v>
      </c>
      <c r="H19" s="3">
        <f t="shared" si="6"/>
        <v>829.84</v>
      </c>
      <c r="I19" s="5">
        <f t="shared" si="0"/>
        <v>2.109815577833317</v>
      </c>
      <c r="J19" s="5">
        <f>ROUND(AVERAGE(H$2:H19),3)</f>
        <v>927.70799999999997</v>
      </c>
      <c r="K19" s="7">
        <f>ROUND(_xlfn.STDEV.S(H$2:H19),4)</f>
        <v>95.714799999999997</v>
      </c>
      <c r="L19" s="7">
        <f t="shared" si="7"/>
        <v>47.597900000000003</v>
      </c>
      <c r="M19" s="5">
        <f t="shared" si="8"/>
        <v>5.1310000000000002</v>
      </c>
      <c r="N19" s="5">
        <f>ROUND(AVERAGE(F$2:F19),3)</f>
        <v>0.99099999999999999</v>
      </c>
      <c r="O19" s="7">
        <f>ROUND(_xlfn.STDEV.S(F$2:F19),4)</f>
        <v>1.95E-2</v>
      </c>
      <c r="P19" s="7">
        <f t="shared" si="9"/>
        <v>9.7000000000000003E-3</v>
      </c>
      <c r="Q19" s="5">
        <f t="shared" si="10"/>
        <v>0.97899999999999998</v>
      </c>
      <c r="R19" s="5">
        <f>ROUND(AVERAGE(G$2:G19),3)</f>
        <v>0.42699999999999999</v>
      </c>
      <c r="S19" s="5">
        <f>ROUND(_xlfn.STDEV.S(G$2:G19),3)</f>
        <v>0.14499999999999999</v>
      </c>
      <c r="T19" s="5">
        <f t="shared" si="13"/>
        <v>7.1999999999999995E-2</v>
      </c>
      <c r="U19" s="3">
        <f t="shared" si="14"/>
        <v>16.86</v>
      </c>
    </row>
    <row r="20" spans="1:21" x14ac:dyDescent="0.2">
      <c r="A20">
        <f>ROWS(A$2:A20)</f>
        <v>19</v>
      </c>
      <c r="B20" s="3">
        <v>911.06</v>
      </c>
      <c r="C20" s="3">
        <v>827.14</v>
      </c>
      <c r="D20" s="3">
        <v>2731.96</v>
      </c>
      <c r="E20" s="3">
        <f t="shared" si="3"/>
        <v>591855.77</v>
      </c>
      <c r="F20" s="5">
        <f t="shared" si="4"/>
        <v>0.996</v>
      </c>
      <c r="G20" s="5">
        <f t="shared" si="12"/>
        <v>0.41899999999999998</v>
      </c>
      <c r="H20" s="3">
        <f t="shared" si="6"/>
        <v>868.09</v>
      </c>
      <c r="I20" s="5">
        <f t="shared" si="0"/>
        <v>2.1009220402410378</v>
      </c>
      <c r="J20" s="5">
        <f>ROUND(AVERAGE(H$2:H20),3)</f>
        <v>924.57</v>
      </c>
      <c r="K20" s="7">
        <f>ROUND(_xlfn.STDEV.S(H$2:H20),4)</f>
        <v>94.018299999999996</v>
      </c>
      <c r="L20" s="7">
        <f t="shared" si="7"/>
        <v>45.315399999999997</v>
      </c>
      <c r="M20" s="5">
        <f t="shared" si="8"/>
        <v>4.9009999999999998</v>
      </c>
      <c r="N20" s="5">
        <f>ROUND(AVERAGE(F$2:F20),3)</f>
        <v>0.99099999999999999</v>
      </c>
      <c r="O20" s="7">
        <f>ROUND(_xlfn.STDEV.S(F$2:F20),4)</f>
        <v>1.9E-2</v>
      </c>
      <c r="P20" s="7">
        <f t="shared" si="9"/>
        <v>9.1999999999999998E-3</v>
      </c>
      <c r="Q20" s="5">
        <f t="shared" si="10"/>
        <v>0.92800000000000005</v>
      </c>
      <c r="R20" s="5">
        <f>ROUND(AVERAGE(G$2:G20),3)</f>
        <v>0.42599999999999999</v>
      </c>
      <c r="S20" s="5">
        <f>ROUND(_xlfn.STDEV.S(G$2:G20),3)</f>
        <v>0.14099999999999999</v>
      </c>
      <c r="T20" s="5">
        <f t="shared" si="13"/>
        <v>6.8000000000000005E-2</v>
      </c>
      <c r="U20" s="3">
        <f t="shared" si="14"/>
        <v>15.96</v>
      </c>
    </row>
    <row r="21" spans="1:21" x14ac:dyDescent="0.2">
      <c r="A21">
        <f>ROWS(A$2:A21)</f>
        <v>20</v>
      </c>
      <c r="B21" s="3">
        <v>865.3</v>
      </c>
      <c r="C21" s="3">
        <v>813.3</v>
      </c>
      <c r="D21" s="3">
        <v>2637.37</v>
      </c>
      <c r="E21" s="3">
        <f t="shared" si="3"/>
        <v>552722.77</v>
      </c>
      <c r="F21" s="5">
        <f t="shared" si="4"/>
        <v>0.999</v>
      </c>
      <c r="G21" s="5">
        <f t="shared" si="12"/>
        <v>0.34100000000000003</v>
      </c>
      <c r="H21" s="3">
        <f t="shared" si="6"/>
        <v>838.9</v>
      </c>
      <c r="I21" s="5">
        <f t="shared" si="0"/>
        <v>2.0930240544083087</v>
      </c>
      <c r="J21" s="5">
        <f>ROUND(AVERAGE(H$2:H21),3)</f>
        <v>920.28700000000003</v>
      </c>
      <c r="K21" s="7">
        <f>ROUND(_xlfn.STDEV.S(H$2:H21),4)</f>
        <v>93.494200000000006</v>
      </c>
      <c r="L21" s="7">
        <f t="shared" si="7"/>
        <v>43.756599999999999</v>
      </c>
      <c r="M21" s="5">
        <f t="shared" si="8"/>
        <v>4.7549999999999999</v>
      </c>
      <c r="N21" s="5">
        <f>ROUND(AVERAGE(F$2:F21),3)</f>
        <v>0.99099999999999999</v>
      </c>
      <c r="O21" s="7">
        <f>ROUND(_xlfn.STDEV.S(F$2:F21),4)</f>
        <v>1.8599999999999998E-2</v>
      </c>
      <c r="P21" s="7">
        <f t="shared" si="9"/>
        <v>8.6999999999999994E-3</v>
      </c>
      <c r="Q21" s="5">
        <f t="shared" si="10"/>
        <v>0.878</v>
      </c>
      <c r="R21" s="5">
        <f>ROUND(AVERAGE(G$2:G21),3)</f>
        <v>0.42199999999999999</v>
      </c>
      <c r="S21" s="5">
        <f>ROUND(_xlfn.STDEV.S(G$2:G21),3)</f>
        <v>0.13900000000000001</v>
      </c>
      <c r="T21" s="5">
        <f t="shared" si="13"/>
        <v>6.5000000000000002E-2</v>
      </c>
      <c r="U21" s="3">
        <f t="shared" si="14"/>
        <v>15.4</v>
      </c>
    </row>
    <row r="22" spans="1:21" x14ac:dyDescent="0.2">
      <c r="A22">
        <f>ROWS(A$2:A22)</f>
        <v>21</v>
      </c>
      <c r="B22" s="3">
        <v>928.37</v>
      </c>
      <c r="C22" s="3">
        <v>869.17</v>
      </c>
      <c r="D22" s="3">
        <v>2824.32</v>
      </c>
      <c r="E22" s="3">
        <f t="shared" si="3"/>
        <v>633746.68999999994</v>
      </c>
      <c r="F22" s="5">
        <f t="shared" si="4"/>
        <v>0.998</v>
      </c>
      <c r="G22" s="5">
        <f t="shared" si="12"/>
        <v>0.35099999999999998</v>
      </c>
      <c r="H22" s="3">
        <f t="shared" si="6"/>
        <v>898.28</v>
      </c>
      <c r="I22" s="5">
        <f t="shared" si="0"/>
        <v>2.0859634472658648</v>
      </c>
      <c r="J22" s="5">
        <f>ROUND(AVERAGE(H$2:H22),3)</f>
        <v>919.23900000000003</v>
      </c>
      <c r="K22" s="7">
        <f>ROUND(_xlfn.STDEV.S(H$2:H22),4)</f>
        <v>91.253299999999996</v>
      </c>
      <c r="L22" s="7">
        <f t="shared" si="7"/>
        <v>41.537999999999997</v>
      </c>
      <c r="M22" s="5">
        <f t="shared" si="8"/>
        <v>4.5190000000000001</v>
      </c>
      <c r="N22" s="5">
        <f>ROUND(AVERAGE(F$2:F22),3)</f>
        <v>0.99199999999999999</v>
      </c>
      <c r="O22" s="7">
        <f>ROUND(_xlfn.STDEV.S(F$2:F22),4)</f>
        <v>1.8200000000000001E-2</v>
      </c>
      <c r="P22" s="7">
        <f t="shared" si="9"/>
        <v>8.3000000000000001E-3</v>
      </c>
      <c r="Q22" s="5">
        <f t="shared" si="10"/>
        <v>0.83699999999999997</v>
      </c>
      <c r="R22" s="5">
        <f>ROUND(AVERAGE(G$2:G22),3)</f>
        <v>0.41899999999999998</v>
      </c>
      <c r="S22" s="5">
        <f>ROUND(_xlfn.STDEV.S(G$2:G22),3)</f>
        <v>0.13600000000000001</v>
      </c>
      <c r="T22" s="5">
        <f t="shared" si="13"/>
        <v>6.2E-2</v>
      </c>
      <c r="U22" s="3">
        <f t="shared" si="14"/>
        <v>14.8</v>
      </c>
    </row>
    <row r="23" spans="1:21" x14ac:dyDescent="0.2">
      <c r="A23">
        <f>ROWS(A$2:A23)</f>
        <v>22</v>
      </c>
      <c r="B23" s="3">
        <v>904.15</v>
      </c>
      <c r="C23" s="3">
        <v>879.81</v>
      </c>
      <c r="D23" s="3">
        <v>2802.37</v>
      </c>
      <c r="E23" s="3">
        <f t="shared" si="3"/>
        <v>624768.69999999995</v>
      </c>
      <c r="F23" s="5">
        <f t="shared" si="4"/>
        <v>1</v>
      </c>
      <c r="G23" s="5">
        <f t="shared" si="12"/>
        <v>0.23</v>
      </c>
      <c r="H23" s="3">
        <f t="shared" si="6"/>
        <v>891.9</v>
      </c>
      <c r="I23" s="5">
        <f t="shared" si="0"/>
        <v>2.07961384472768</v>
      </c>
      <c r="J23" s="5">
        <f>ROUND(AVERAGE(H$2:H23),3)</f>
        <v>917.99599999999998</v>
      </c>
      <c r="K23" s="7">
        <f>ROUND(_xlfn.STDEV.S(H$2:H23),4)</f>
        <v>89.244699999999995</v>
      </c>
      <c r="L23" s="7">
        <f t="shared" si="7"/>
        <v>39.568899999999999</v>
      </c>
      <c r="M23" s="5">
        <f t="shared" si="8"/>
        <v>4.3099999999999996</v>
      </c>
      <c r="N23" s="5">
        <f>ROUND(AVERAGE(F$2:F23),3)</f>
        <v>0.99199999999999999</v>
      </c>
      <c r="O23" s="7">
        <f>ROUND(_xlfn.STDEV.S(F$2:F23),4)</f>
        <v>1.78E-2</v>
      </c>
      <c r="P23" s="7">
        <f t="shared" si="9"/>
        <v>7.9000000000000008E-3</v>
      </c>
      <c r="Q23" s="5">
        <f t="shared" si="10"/>
        <v>0.79600000000000004</v>
      </c>
      <c r="R23" s="5">
        <f>ROUND(AVERAGE(G$2:G23),3)</f>
        <v>0.41</v>
      </c>
      <c r="S23" s="5">
        <f>ROUND(_xlfn.STDEV.S(G$2:G23),3)</f>
        <v>0.13900000000000001</v>
      </c>
      <c r="T23" s="5">
        <f t="shared" si="13"/>
        <v>6.2E-2</v>
      </c>
      <c r="U23" s="3">
        <f t="shared" si="14"/>
        <v>15.12</v>
      </c>
    </row>
    <row r="24" spans="1:21" x14ac:dyDescent="0.2">
      <c r="A24">
        <f>ROWS(A$2:A24)</f>
        <v>23</v>
      </c>
      <c r="B24" s="3">
        <v>1260.7</v>
      </c>
      <c r="C24" s="3">
        <v>1016.64</v>
      </c>
      <c r="D24" s="3">
        <v>3587.52</v>
      </c>
      <c r="E24" s="3">
        <f t="shared" si="3"/>
        <v>1006627.58</v>
      </c>
      <c r="F24" s="5">
        <f t="shared" si="4"/>
        <v>0.98299999999999998</v>
      </c>
      <c r="G24" s="5">
        <f t="shared" si="12"/>
        <v>0.59099999999999997</v>
      </c>
      <c r="H24" s="3">
        <f t="shared" si="6"/>
        <v>1132.1099999999999</v>
      </c>
      <c r="I24" s="5">
        <f t="shared" si="0"/>
        <v>2.0738730679040249</v>
      </c>
      <c r="J24" s="5">
        <f>ROUND(AVERAGE(H$2:H24),3)</f>
        <v>927.30499999999995</v>
      </c>
      <c r="K24" s="7">
        <f>ROUND(_xlfn.STDEV.S(H$2:H24),4)</f>
        <v>97.958299999999994</v>
      </c>
      <c r="L24" s="7">
        <f t="shared" si="7"/>
        <v>42.360300000000002</v>
      </c>
      <c r="M24" s="5">
        <f t="shared" si="8"/>
        <v>4.5679999999999996</v>
      </c>
      <c r="N24" s="5">
        <f>ROUND(AVERAGE(F$2:F24),3)</f>
        <v>0.99199999999999999</v>
      </c>
      <c r="O24" s="7">
        <f>ROUND(_xlfn.STDEV.S(F$2:F24),4)</f>
        <v>1.7500000000000002E-2</v>
      </c>
      <c r="P24" s="7">
        <f t="shared" si="9"/>
        <v>7.6E-3</v>
      </c>
      <c r="Q24" s="5">
        <f t="shared" si="10"/>
        <v>0.76600000000000001</v>
      </c>
      <c r="R24" s="5">
        <f>ROUND(AVERAGE(G$2:G24),3)</f>
        <v>0.41799999999999998</v>
      </c>
      <c r="S24" s="5">
        <f>ROUND(_xlfn.STDEV.S(G$2:G24),3)</f>
        <v>0.14099999999999999</v>
      </c>
      <c r="T24" s="5">
        <f t="shared" si="13"/>
        <v>6.0999999999999999E-2</v>
      </c>
      <c r="U24" s="3">
        <f t="shared" si="14"/>
        <v>14.59</v>
      </c>
    </row>
    <row r="25" spans="1:21" x14ac:dyDescent="0.2">
      <c r="A25">
        <f>ROWS(A$2:A25)</f>
        <v>24</v>
      </c>
      <c r="B25" s="3">
        <v>1085.31</v>
      </c>
      <c r="C25" s="3">
        <v>924.74</v>
      </c>
      <c r="D25" s="3">
        <v>3162.42</v>
      </c>
      <c r="E25" s="3">
        <f t="shared" si="3"/>
        <v>788248.82</v>
      </c>
      <c r="F25" s="5">
        <f t="shared" si="4"/>
        <v>0.99</v>
      </c>
      <c r="G25" s="5">
        <f t="shared" si="12"/>
        <v>0.52300000000000002</v>
      </c>
      <c r="H25" s="3">
        <f t="shared" si="6"/>
        <v>1001.81</v>
      </c>
      <c r="I25" s="5">
        <f t="shared" si="0"/>
        <v>2.0686576104190477</v>
      </c>
      <c r="J25" s="5">
        <f>ROUND(AVERAGE(H$2:H25),3)</f>
        <v>930.41</v>
      </c>
      <c r="K25" s="7">
        <f>ROUND(_xlfn.STDEV.S(H$2:H25),4)</f>
        <v>97.0047</v>
      </c>
      <c r="L25" s="7">
        <f t="shared" si="7"/>
        <v>40.961500000000001</v>
      </c>
      <c r="M25" s="5">
        <f t="shared" si="8"/>
        <v>4.4029999999999996</v>
      </c>
      <c r="N25" s="5">
        <f>ROUND(AVERAGE(F$2:F25),3)</f>
        <v>0.99099999999999999</v>
      </c>
      <c r="O25" s="7">
        <f>ROUND(_xlfn.STDEV.S(F$2:F25),4)</f>
        <v>1.7100000000000001E-2</v>
      </c>
      <c r="P25" s="7">
        <f t="shared" si="9"/>
        <v>7.1999999999999998E-3</v>
      </c>
      <c r="Q25" s="5">
        <f t="shared" si="10"/>
        <v>0.72699999999999998</v>
      </c>
      <c r="R25" s="5">
        <f>ROUND(AVERAGE(G$2:G25),3)</f>
        <v>0.42199999999999999</v>
      </c>
      <c r="S25" s="5">
        <f>ROUND(_xlfn.STDEV.S(G$2:G25),3)</f>
        <v>0.13900000000000001</v>
      </c>
      <c r="T25" s="5">
        <f t="shared" si="13"/>
        <v>5.8999999999999997E-2</v>
      </c>
      <c r="U25" s="3">
        <f t="shared" si="14"/>
        <v>13.98</v>
      </c>
    </row>
    <row r="26" spans="1:21" x14ac:dyDescent="0.2">
      <c r="A26">
        <f>ROWS(A$2:A26)</f>
        <v>25</v>
      </c>
      <c r="B26" s="3">
        <v>879.52</v>
      </c>
      <c r="C26" s="3">
        <v>862.6</v>
      </c>
      <c r="D26" s="3">
        <v>2736.59</v>
      </c>
      <c r="E26" s="3">
        <f t="shared" si="3"/>
        <v>595861.13</v>
      </c>
      <c r="F26" s="5">
        <f t="shared" si="4"/>
        <v>1</v>
      </c>
      <c r="G26" s="5">
        <f t="shared" si="12"/>
        <v>0.19500000000000001</v>
      </c>
      <c r="H26" s="3">
        <f t="shared" si="6"/>
        <v>871.02</v>
      </c>
      <c r="I26" s="5">
        <f t="shared" si="0"/>
        <v>2.0638985616280254</v>
      </c>
      <c r="J26" s="5">
        <f>ROUND(AVERAGE(H$2:H26),3)</f>
        <v>928.03399999999999</v>
      </c>
      <c r="K26" s="7">
        <f>ROUND(_xlfn.STDEV.S(H$2:H26),4)</f>
        <v>95.702299999999994</v>
      </c>
      <c r="L26" s="7">
        <f t="shared" si="7"/>
        <v>39.503999999999998</v>
      </c>
      <c r="M26" s="5">
        <f t="shared" si="8"/>
        <v>4.2569999999999997</v>
      </c>
      <c r="N26" s="5">
        <f>ROUND(AVERAGE(F$2:F26),3)</f>
        <v>0.99199999999999999</v>
      </c>
      <c r="O26" s="7">
        <f>ROUND(_xlfn.STDEV.S(F$2:F26),4)</f>
        <v>1.6899999999999998E-2</v>
      </c>
      <c r="P26" s="7">
        <f t="shared" si="9"/>
        <v>7.0000000000000001E-3</v>
      </c>
      <c r="Q26" s="5">
        <f t="shared" si="10"/>
        <v>0.70599999999999996</v>
      </c>
      <c r="R26" s="5">
        <f>ROUND(AVERAGE(G$2:G26),3)</f>
        <v>0.41299999999999998</v>
      </c>
      <c r="S26" s="5">
        <f>ROUND(_xlfn.STDEV.S(G$2:G26),3)</f>
        <v>0.14399999999999999</v>
      </c>
      <c r="T26" s="5">
        <f t="shared" si="13"/>
        <v>5.8999999999999997E-2</v>
      </c>
      <c r="U26" s="3">
        <f t="shared" si="14"/>
        <v>14.29</v>
      </c>
    </row>
    <row r="27" spans="1:21" x14ac:dyDescent="0.2">
      <c r="A27">
        <f>ROWS(A$2:A27)</f>
        <v>26</v>
      </c>
      <c r="B27" s="3">
        <v>966.21</v>
      </c>
      <c r="C27" s="3">
        <v>847.9</v>
      </c>
      <c r="D27" s="3">
        <v>2852.63</v>
      </c>
      <c r="E27" s="3">
        <f t="shared" si="3"/>
        <v>643437.02</v>
      </c>
      <c r="F27" s="5">
        <f t="shared" si="4"/>
        <v>0.99399999999999999</v>
      </c>
      <c r="G27" s="5">
        <f t="shared" si="12"/>
        <v>0.47899999999999998</v>
      </c>
      <c r="H27" s="3">
        <f t="shared" si="6"/>
        <v>905.12</v>
      </c>
      <c r="I27" s="5">
        <f t="shared" si="0"/>
        <v>2.0595385527532977</v>
      </c>
      <c r="J27" s="5">
        <f>ROUND(AVERAGE(H$2:H27),3)</f>
        <v>927.15300000000002</v>
      </c>
      <c r="K27" s="7">
        <f>ROUND(_xlfn.STDEV.S(H$2:H27),4)</f>
        <v>93.876300000000001</v>
      </c>
      <c r="L27" s="7">
        <f t="shared" si="7"/>
        <v>37.917499999999997</v>
      </c>
      <c r="M27" s="5">
        <f t="shared" si="8"/>
        <v>4.09</v>
      </c>
      <c r="N27" s="5">
        <f>ROUND(AVERAGE(F$2:F27),3)</f>
        <v>0.99199999999999999</v>
      </c>
      <c r="O27" s="7">
        <f>ROUND(_xlfn.STDEV.S(F$2:F27),4)</f>
        <v>1.6500000000000001E-2</v>
      </c>
      <c r="P27" s="7">
        <f t="shared" si="9"/>
        <v>6.7000000000000002E-3</v>
      </c>
      <c r="Q27" s="5">
        <f t="shared" si="10"/>
        <v>0.67500000000000004</v>
      </c>
      <c r="R27" s="5">
        <f>ROUND(AVERAGE(G$2:G27),3)</f>
        <v>0.41599999999999998</v>
      </c>
      <c r="S27" s="5">
        <f>ROUND(_xlfn.STDEV.S(G$2:G27),3)</f>
        <v>0.14099999999999999</v>
      </c>
      <c r="T27" s="5">
        <f t="shared" si="13"/>
        <v>5.7000000000000002E-2</v>
      </c>
      <c r="U27" s="3">
        <f t="shared" si="14"/>
        <v>13.7</v>
      </c>
    </row>
    <row r="28" spans="1:21" x14ac:dyDescent="0.2">
      <c r="A28">
        <f>ROWS(A$2:A28)</f>
        <v>27</v>
      </c>
      <c r="B28" s="3">
        <v>833.12</v>
      </c>
      <c r="C28" s="3">
        <v>826.41</v>
      </c>
      <c r="D28" s="3">
        <v>2606.79</v>
      </c>
      <c r="E28" s="3">
        <f t="shared" si="3"/>
        <v>540745.61</v>
      </c>
      <c r="F28" s="5">
        <f t="shared" si="4"/>
        <v>1</v>
      </c>
      <c r="G28" s="5">
        <f t="shared" si="12"/>
        <v>0.127</v>
      </c>
      <c r="H28" s="3">
        <f t="shared" si="6"/>
        <v>829.76</v>
      </c>
      <c r="I28" s="5">
        <f t="shared" si="0"/>
        <v>2.0555294386428731</v>
      </c>
      <c r="J28" s="5">
        <f>ROUND(AVERAGE(H$2:H28),3)</f>
        <v>923.54600000000005</v>
      </c>
      <c r="K28" s="7">
        <f>ROUND(_xlfn.STDEV.S(H$2:H28),4)</f>
        <v>93.942099999999996</v>
      </c>
      <c r="L28" s="7">
        <f t="shared" si="7"/>
        <v>37.162300000000002</v>
      </c>
      <c r="M28" s="5">
        <f t="shared" si="8"/>
        <v>4.024</v>
      </c>
      <c r="N28" s="5">
        <f>ROUND(AVERAGE(F$2:F28),3)</f>
        <v>0.99199999999999999</v>
      </c>
      <c r="O28" s="7">
        <f>ROUND(_xlfn.STDEV.S(F$2:F28),4)</f>
        <v>1.6299999999999999E-2</v>
      </c>
      <c r="P28" s="7">
        <f t="shared" si="9"/>
        <v>6.4000000000000003E-3</v>
      </c>
      <c r="Q28" s="5">
        <f t="shared" si="10"/>
        <v>0.64500000000000002</v>
      </c>
      <c r="R28" s="5">
        <f>ROUND(AVERAGE(G$2:G28),3)</f>
        <v>0.40500000000000003</v>
      </c>
      <c r="S28" s="5">
        <f>ROUND(_xlfn.STDEV.S(G$2:G28),3)</f>
        <v>0.14899999999999999</v>
      </c>
      <c r="T28" s="5">
        <f t="shared" si="13"/>
        <v>5.8999999999999997E-2</v>
      </c>
      <c r="U28" s="3">
        <f t="shared" si="14"/>
        <v>14.57</v>
      </c>
    </row>
    <row r="29" spans="1:21" x14ac:dyDescent="0.2">
      <c r="A29">
        <f>ROWS(A$2:A29)</f>
        <v>28</v>
      </c>
      <c r="B29" s="3">
        <v>975.2</v>
      </c>
      <c r="C29" s="3">
        <v>928.41</v>
      </c>
      <c r="D29" s="3">
        <v>2990.64</v>
      </c>
      <c r="E29" s="3">
        <f t="shared" si="3"/>
        <v>711088.06</v>
      </c>
      <c r="F29" s="5">
        <f t="shared" si="4"/>
        <v>0.999</v>
      </c>
      <c r="G29" s="5">
        <f t="shared" si="12"/>
        <v>0.30599999999999999</v>
      </c>
      <c r="H29" s="3">
        <f t="shared" si="6"/>
        <v>951.52</v>
      </c>
      <c r="I29" s="5">
        <f t="shared" si="0"/>
        <v>2.0518305164802841</v>
      </c>
      <c r="J29" s="5">
        <f>ROUND(AVERAGE(H$2:H29),3)</f>
        <v>924.54499999999996</v>
      </c>
      <c r="K29" s="7">
        <f>ROUND(_xlfn.STDEV.S(H$2:H29),4)</f>
        <v>92.337500000000006</v>
      </c>
      <c r="L29" s="7">
        <f t="shared" si="7"/>
        <v>35.804699999999997</v>
      </c>
      <c r="M29" s="5">
        <f t="shared" si="8"/>
        <v>3.8730000000000002</v>
      </c>
      <c r="N29" s="5">
        <f>ROUND(AVERAGE(F$2:F29),3)</f>
        <v>0.99199999999999999</v>
      </c>
      <c r="O29" s="7">
        <f>ROUND(_xlfn.STDEV.S(F$2:F29),4)</f>
        <v>1.6E-2</v>
      </c>
      <c r="P29" s="7">
        <f t="shared" si="9"/>
        <v>6.1999999999999998E-3</v>
      </c>
      <c r="Q29" s="5">
        <f t="shared" si="10"/>
        <v>0.625</v>
      </c>
      <c r="R29" s="5">
        <f>ROUND(AVERAGE(G$2:G29),3)</f>
        <v>0.40200000000000002</v>
      </c>
      <c r="S29" s="5">
        <f>ROUND(_xlfn.STDEV.S(G$2:G29),3)</f>
        <v>0.14799999999999999</v>
      </c>
      <c r="T29" s="5">
        <f t="shared" si="13"/>
        <v>5.7000000000000002E-2</v>
      </c>
      <c r="U29" s="3">
        <f t="shared" si="14"/>
        <v>14.18</v>
      </c>
    </row>
    <row r="30" spans="1:21" x14ac:dyDescent="0.2">
      <c r="A30">
        <f>ROWS(A$2:A30)</f>
        <v>29</v>
      </c>
      <c r="B30" s="3">
        <v>962.03</v>
      </c>
      <c r="C30" s="3">
        <v>936.58</v>
      </c>
      <c r="D30" s="3">
        <v>2982.46</v>
      </c>
      <c r="E30" s="3">
        <f t="shared" si="3"/>
        <v>707657.93</v>
      </c>
      <c r="F30" s="5">
        <f t="shared" si="4"/>
        <v>1</v>
      </c>
      <c r="G30" s="5">
        <f t="shared" si="12"/>
        <v>0.22800000000000001</v>
      </c>
      <c r="H30" s="3">
        <f t="shared" si="6"/>
        <v>949.22</v>
      </c>
      <c r="I30" s="5">
        <f t="shared" si="0"/>
        <v>2.0484071417952445</v>
      </c>
      <c r="J30" s="5">
        <f>ROUND(AVERAGE(H$2:H30),3)</f>
        <v>925.39599999999996</v>
      </c>
      <c r="K30" s="7">
        <f>ROUND(_xlfn.STDEV.S(H$2:H30),4)</f>
        <v>90.789299999999997</v>
      </c>
      <c r="L30" s="7">
        <f t="shared" si="7"/>
        <v>34.534399999999998</v>
      </c>
      <c r="M30" s="5">
        <f t="shared" si="8"/>
        <v>3.7320000000000002</v>
      </c>
      <c r="N30" s="5">
        <f>ROUND(AVERAGE(F$2:F30),3)</f>
        <v>0.99299999999999999</v>
      </c>
      <c r="O30" s="7">
        <f>ROUND(_xlfn.STDEV.S(F$2:F30),4)</f>
        <v>1.5800000000000002E-2</v>
      </c>
      <c r="P30" s="7">
        <f t="shared" si="9"/>
        <v>6.0000000000000001E-3</v>
      </c>
      <c r="Q30" s="5">
        <f t="shared" si="10"/>
        <v>0.60399999999999998</v>
      </c>
      <c r="R30" s="5">
        <f>ROUND(AVERAGE(G$2:G30),3)</f>
        <v>0.39600000000000002</v>
      </c>
      <c r="S30" s="5">
        <f>ROUND(_xlfn.STDEV.S(G$2:G30),3)</f>
        <v>0.14899999999999999</v>
      </c>
      <c r="T30" s="5">
        <f t="shared" si="13"/>
        <v>5.7000000000000002E-2</v>
      </c>
      <c r="U30" s="3">
        <f t="shared" si="14"/>
        <v>14.39</v>
      </c>
    </row>
    <row r="31" spans="1:21" x14ac:dyDescent="0.2">
      <c r="A31">
        <f>ROWS(A$2:A31)</f>
        <v>30</v>
      </c>
      <c r="B31" s="3">
        <v>585.98</v>
      </c>
      <c r="C31" s="3">
        <v>546.26</v>
      </c>
      <c r="D31" s="3">
        <v>1779.07</v>
      </c>
      <c r="E31" s="3">
        <f t="shared" si="3"/>
        <v>251403.94</v>
      </c>
      <c r="F31" s="5">
        <f t="shared" si="4"/>
        <v>0.998</v>
      </c>
      <c r="G31" s="5">
        <f t="shared" si="12"/>
        <v>0.36199999999999999</v>
      </c>
      <c r="H31" s="3">
        <f t="shared" si="6"/>
        <v>565.77</v>
      </c>
      <c r="I31" s="5">
        <f t="shared" si="0"/>
        <v>2.0452296421327034</v>
      </c>
      <c r="J31" s="5">
        <f>ROUND(AVERAGE(H$2:H31),3)</f>
        <v>913.40800000000002</v>
      </c>
      <c r="K31" s="7">
        <f>ROUND(_xlfn.STDEV.S(H$2:H31),4)</f>
        <v>110.7677</v>
      </c>
      <c r="L31" s="7">
        <f t="shared" si="7"/>
        <v>41.3613</v>
      </c>
      <c r="M31" s="5">
        <f t="shared" ref="M31" si="15">ROUND(100*L31/J31,3)</f>
        <v>4.5279999999999996</v>
      </c>
      <c r="N31" s="5">
        <f>ROUND(AVERAGE(F$2:F31),3)</f>
        <v>0.99299999999999999</v>
      </c>
      <c r="O31" s="7">
        <f>ROUND(_xlfn.STDEV.S(F$2:F31),4)</f>
        <v>1.5599999999999999E-2</v>
      </c>
      <c r="P31" s="7">
        <f t="shared" si="9"/>
        <v>5.7999999999999996E-3</v>
      </c>
      <c r="Q31" s="5">
        <f t="shared" ref="Q31" si="16">ROUND(100*P31/N31,3)</f>
        <v>0.58399999999999996</v>
      </c>
      <c r="R31" s="5">
        <f>ROUND(AVERAGE(G$2:G31),3)</f>
        <v>0.39400000000000002</v>
      </c>
      <c r="S31" s="5">
        <f>ROUND(_xlfn.STDEV.S(G$2:G31),3)</f>
        <v>0.14599999999999999</v>
      </c>
      <c r="T31" s="5">
        <f t="shared" si="13"/>
        <v>5.5E-2</v>
      </c>
      <c r="U31" s="3">
        <f t="shared" si="14"/>
        <v>13.96</v>
      </c>
    </row>
    <row r="32" spans="1:21" x14ac:dyDescent="0.2">
      <c r="A32">
        <f>ROWS(A$2:A32)</f>
        <v>31</v>
      </c>
      <c r="B32" s="3">
        <v>852.09</v>
      </c>
      <c r="C32" s="3">
        <v>836.97</v>
      </c>
      <c r="D32" s="3">
        <v>2653.23</v>
      </c>
      <c r="E32" s="3">
        <f t="shared" si="3"/>
        <v>560125.37</v>
      </c>
      <c r="F32" s="5">
        <f t="shared" si="4"/>
        <v>1</v>
      </c>
      <c r="G32" s="5">
        <f t="shared" si="12"/>
        <v>0.188</v>
      </c>
      <c r="H32" s="3">
        <f t="shared" si="6"/>
        <v>844.5</v>
      </c>
      <c r="I32" s="5">
        <f t="shared" si="0"/>
        <v>2.0422724563012378</v>
      </c>
      <c r="J32" s="5">
        <f>ROUND(AVERAGE(H$2:H32),3)</f>
        <v>911.18499999999995</v>
      </c>
      <c r="K32" s="7">
        <f>ROUND(_xlfn.STDEV.S(H$2:H32),4)</f>
        <v>109.6069</v>
      </c>
      <c r="L32" s="7">
        <f t="shared" si="7"/>
        <v>40.204099999999997</v>
      </c>
      <c r="M32" s="5">
        <f t="shared" ref="M32" si="17">ROUND(100*L32/J32,3)</f>
        <v>4.4119999999999999</v>
      </c>
      <c r="N32" s="5">
        <f>ROUND(AVERAGE(F$2:F32),3)</f>
        <v>0.99299999999999999</v>
      </c>
      <c r="O32" s="7">
        <f>ROUND(_xlfn.STDEV.S(F$2:F32),4)</f>
        <v>1.54E-2</v>
      </c>
      <c r="P32" s="7">
        <f t="shared" si="9"/>
        <v>5.5999999999999999E-3</v>
      </c>
      <c r="Q32" s="5">
        <f t="shared" ref="Q32" si="18">ROUND(100*P32/N32,3)</f>
        <v>0.56399999999999995</v>
      </c>
      <c r="R32" s="5">
        <f>ROUND(AVERAGE(G$2:G32),3)</f>
        <v>0.38800000000000001</v>
      </c>
      <c r="S32" s="5">
        <f>ROUND(_xlfn.STDEV.S(G$2:G32),3)</f>
        <v>0.14799999999999999</v>
      </c>
      <c r="T32" s="5">
        <f t="shared" ref="T32" si="19">ROUND(S32*I32/SQRT(A32),3)</f>
        <v>5.3999999999999999E-2</v>
      </c>
      <c r="U32" s="3">
        <f t="shared" ref="U32" si="20">ROUND(100*T32/R32,2)</f>
        <v>13.92</v>
      </c>
    </row>
    <row r="33" spans="1:21" x14ac:dyDescent="0.2">
      <c r="A33">
        <f>ROWS(A$2:A33)</f>
        <v>32</v>
      </c>
      <c r="B33" s="3">
        <v>869.87</v>
      </c>
      <c r="C33" s="3">
        <v>847.54</v>
      </c>
      <c r="D33" s="3">
        <v>2697.82</v>
      </c>
      <c r="E33" s="3">
        <f t="shared" si="3"/>
        <v>579034.5</v>
      </c>
      <c r="F33" s="5">
        <f t="shared" si="4"/>
        <v>1</v>
      </c>
      <c r="G33" s="5">
        <f t="shared" si="12"/>
        <v>0.22500000000000001</v>
      </c>
      <c r="H33" s="3">
        <f t="shared" si="6"/>
        <v>858.63</v>
      </c>
      <c r="I33" s="5">
        <f t="shared" si="0"/>
        <v>2.0395134463964082</v>
      </c>
      <c r="J33" s="5">
        <f>ROUND(AVERAGE(H$2:H33),3)</f>
        <v>909.54300000000001</v>
      </c>
      <c r="K33" s="7">
        <f>ROUND(_xlfn.STDEV.S(H$2:H33),4)</f>
        <v>108.22410000000001</v>
      </c>
      <c r="L33" s="7">
        <f t="shared" si="7"/>
        <v>39.018900000000002</v>
      </c>
      <c r="M33" s="5">
        <f t="shared" ref="M33" si="21">ROUND(100*L33/J33,3)</f>
        <v>4.29</v>
      </c>
      <c r="N33" s="5">
        <f>ROUND(AVERAGE(F$2:F33),3)</f>
        <v>0.99299999999999999</v>
      </c>
      <c r="O33" s="7">
        <f>ROUND(_xlfn.STDEV.S(F$2:F33),4)</f>
        <v>1.52E-2</v>
      </c>
      <c r="P33" s="7">
        <f t="shared" si="9"/>
        <v>5.4999999999999997E-3</v>
      </c>
      <c r="Q33" s="5">
        <f t="shared" ref="Q33" si="22">ROUND(100*P33/N33,3)</f>
        <v>0.55400000000000005</v>
      </c>
      <c r="R33" s="5">
        <f>ROUND(AVERAGE(G$2:G33),3)</f>
        <v>0.38300000000000001</v>
      </c>
      <c r="S33" s="5">
        <f>ROUND(_xlfn.STDEV.S(G$2:G33),3)</f>
        <v>0.14899999999999999</v>
      </c>
      <c r="T33" s="5">
        <f t="shared" ref="T33" si="23">ROUND(S33*I33/SQRT(A33),3)</f>
        <v>5.3999999999999999E-2</v>
      </c>
      <c r="U33" s="3">
        <f t="shared" ref="U33" si="24">ROUND(100*T33/R33,2)</f>
        <v>14.1</v>
      </c>
    </row>
    <row r="34" spans="1:21" x14ac:dyDescent="0.2">
      <c r="A34">
        <f>ROWS(A$2:A34)</f>
        <v>33</v>
      </c>
      <c r="B34" s="3">
        <v>919.88</v>
      </c>
      <c r="C34" s="3">
        <v>873.05</v>
      </c>
      <c r="D34" s="3">
        <v>2816.8</v>
      </c>
      <c r="E34" s="3">
        <f t="shared" si="3"/>
        <v>630754.23</v>
      </c>
      <c r="F34" s="5">
        <f t="shared" si="4"/>
        <v>0.999</v>
      </c>
      <c r="G34" s="5">
        <f t="shared" si="12"/>
        <v>0.315</v>
      </c>
      <c r="H34" s="3">
        <f t="shared" si="6"/>
        <v>896.16</v>
      </c>
      <c r="I34" s="5">
        <f t="shared" ref="I34:I65" si="25">_xlfn.T.INV(1-0.5*0.05,A34-1)</f>
        <v>2.0369333434601011</v>
      </c>
      <c r="J34" s="5">
        <f>ROUND(AVERAGE(H$2:H34),3)</f>
        <v>909.13699999999994</v>
      </c>
      <c r="K34" s="7">
        <f>ROUND(_xlfn.STDEV.S(H$2:H34),4)</f>
        <v>106.54510000000001</v>
      </c>
      <c r="L34" s="7">
        <f t="shared" ref="L34" si="26">ROUND(K34*I34/SQRT(A34),4)</f>
        <v>37.779200000000003</v>
      </c>
      <c r="M34" s="5">
        <f t="shared" ref="M34" si="27">ROUND(100*L34/J34,3)</f>
        <v>4.1559999999999997</v>
      </c>
      <c r="N34" s="5">
        <f>ROUND(AVERAGE(F$2:F34),3)</f>
        <v>0.99299999999999999</v>
      </c>
      <c r="O34" s="7">
        <f>ROUND(_xlfn.STDEV.S(F$2:F34),4)</f>
        <v>1.4999999999999999E-2</v>
      </c>
      <c r="P34" s="7">
        <f t="shared" ref="P34" si="28">ROUND(O34*I34/SQRT(A34),4)</f>
        <v>5.3E-3</v>
      </c>
      <c r="Q34" s="5">
        <f t="shared" ref="Q34" si="29">ROUND(100*P34/N34,3)</f>
        <v>0.53400000000000003</v>
      </c>
      <c r="R34" s="5">
        <f>ROUND(AVERAGE(G$2:G34),3)</f>
        <v>0.38100000000000001</v>
      </c>
      <c r="S34" s="5">
        <f>ROUND(_xlfn.STDEV.S(G$2:G34),3)</f>
        <v>0.14699999999999999</v>
      </c>
      <c r="T34" s="5">
        <f t="shared" ref="T34" si="30">ROUND(S34*I34/SQRT(A34),3)</f>
        <v>5.1999999999999998E-2</v>
      </c>
      <c r="U34" s="3">
        <f t="shared" ref="U34" si="31">ROUND(100*T34/R34,2)</f>
        <v>13.65</v>
      </c>
    </row>
    <row r="35" spans="1:21" x14ac:dyDescent="0.2">
      <c r="A35">
        <f>ROWS(A$2:A35)</f>
        <v>34</v>
      </c>
      <c r="B35" s="3">
        <v>1101.98</v>
      </c>
      <c r="C35" s="3">
        <v>933.92</v>
      </c>
      <c r="D35" s="3">
        <v>3203.43</v>
      </c>
      <c r="E35" s="3">
        <f t="shared" si="3"/>
        <v>808301.29</v>
      </c>
      <c r="F35" s="5">
        <f t="shared" si="4"/>
        <v>0.99</v>
      </c>
      <c r="G35" s="5">
        <f t="shared" si="12"/>
        <v>0.53100000000000003</v>
      </c>
      <c r="H35" s="3">
        <f t="shared" si="6"/>
        <v>1014.48</v>
      </c>
      <c r="I35" s="5">
        <f t="shared" si="25"/>
        <v>2.0345152974493379</v>
      </c>
      <c r="J35" s="5">
        <f>ROUND(AVERAGE(H$2:H35),3)</f>
        <v>912.23599999999999</v>
      </c>
      <c r="K35" s="7">
        <f>ROUND(_xlfn.STDEV.S(H$2:H35),4)</f>
        <v>106.4624</v>
      </c>
      <c r="L35" s="7">
        <f t="shared" ref="L35" si="32">ROUND(K35*I35/SQRT(A35),4)</f>
        <v>37.146500000000003</v>
      </c>
      <c r="M35" s="5">
        <f t="shared" ref="M35" si="33">ROUND(100*L35/J35,3)</f>
        <v>4.0720000000000001</v>
      </c>
      <c r="N35" s="5">
        <f>ROUND(AVERAGE(F$2:F35),3)</f>
        <v>0.99299999999999999</v>
      </c>
      <c r="O35" s="7">
        <f>ROUND(_xlfn.STDEV.S(F$2:F35),4)</f>
        <v>1.47E-2</v>
      </c>
      <c r="P35" s="7">
        <f t="shared" ref="P35" si="34">ROUND(O35*I35/SQRT(A35),4)</f>
        <v>5.1000000000000004E-3</v>
      </c>
      <c r="Q35" s="5">
        <f t="shared" ref="Q35" si="35">ROUND(100*P35/N35,3)</f>
        <v>0.51400000000000001</v>
      </c>
      <c r="R35" s="5">
        <f>ROUND(AVERAGE(G$2:G35),3)</f>
        <v>0.38500000000000001</v>
      </c>
      <c r="S35" s="5">
        <f>ROUND(_xlfn.STDEV.S(G$2:G35),3)</f>
        <v>0.14699999999999999</v>
      </c>
      <c r="T35" s="5">
        <f t="shared" ref="T35" si="36">ROUND(S35*I35/SQRT(A35),3)</f>
        <v>5.0999999999999997E-2</v>
      </c>
      <c r="U35" s="3">
        <f t="shared" ref="U35" si="37">ROUND(100*T35/R35,2)</f>
        <v>13.25</v>
      </c>
    </row>
    <row r="36" spans="1:21" x14ac:dyDescent="0.2">
      <c r="A36">
        <f>ROWS(A$2:A36)</f>
        <v>35</v>
      </c>
      <c r="B36" s="3">
        <v>881.3</v>
      </c>
      <c r="C36" s="3">
        <v>865.57</v>
      </c>
      <c r="D36" s="3">
        <v>2744.02</v>
      </c>
      <c r="E36" s="3">
        <f t="shared" si="3"/>
        <v>599122.80000000005</v>
      </c>
      <c r="F36" s="5">
        <f t="shared" si="4"/>
        <v>1</v>
      </c>
      <c r="G36" s="5">
        <f t="shared" si="12"/>
        <v>0.188</v>
      </c>
      <c r="H36" s="3">
        <f t="shared" si="6"/>
        <v>873.4</v>
      </c>
      <c r="I36" s="5">
        <f t="shared" si="25"/>
        <v>2.0322445093177191</v>
      </c>
      <c r="J36" s="5">
        <f>ROUND(AVERAGE(H$2:H36),3)</f>
        <v>911.12599999999998</v>
      </c>
      <c r="K36" s="7">
        <f>ROUND(_xlfn.STDEV.S(H$2:H36),4)</f>
        <v>105.0903</v>
      </c>
      <c r="L36" s="7">
        <f t="shared" ref="L36" si="38">ROUND(K36*I36/SQRT(A36),4)</f>
        <v>36.099800000000002</v>
      </c>
      <c r="M36" s="5">
        <f t="shared" ref="M36" si="39">ROUND(100*L36/J36,3)</f>
        <v>3.9620000000000002</v>
      </c>
      <c r="N36" s="5">
        <f>ROUND(AVERAGE(F$2:F36),3)</f>
        <v>0.99399999999999999</v>
      </c>
      <c r="O36" s="7">
        <f>ROUND(_xlfn.STDEV.S(F$2:F36),4)</f>
        <v>1.46E-2</v>
      </c>
      <c r="P36" s="7">
        <f t="shared" ref="P36" si="40">ROUND(O36*I36/SQRT(A36),4)</f>
        <v>5.0000000000000001E-3</v>
      </c>
      <c r="Q36" s="5">
        <f t="shared" ref="Q36" si="41">ROUND(100*P36/N36,3)</f>
        <v>0.503</v>
      </c>
      <c r="R36" s="5">
        <f>ROUND(AVERAGE(G$2:G36),3)</f>
        <v>0.379</v>
      </c>
      <c r="S36" s="5">
        <f>ROUND(_xlfn.STDEV.S(G$2:G36),3)</f>
        <v>0.14899999999999999</v>
      </c>
      <c r="T36" s="5">
        <f t="shared" ref="T36" si="42">ROUND(S36*I36/SQRT(A36),3)</f>
        <v>5.0999999999999997E-2</v>
      </c>
      <c r="U36" s="3">
        <f t="shared" ref="U36" si="43">ROUND(100*T36/R36,2)</f>
        <v>13.46</v>
      </c>
    </row>
    <row r="37" spans="1:21" x14ac:dyDescent="0.2">
      <c r="A37">
        <f>ROWS(A$2:A37)</f>
        <v>36</v>
      </c>
      <c r="B37" s="3">
        <v>1058.57</v>
      </c>
      <c r="C37" s="3">
        <v>938.98</v>
      </c>
      <c r="D37" s="3">
        <v>3140.56</v>
      </c>
      <c r="E37" s="3">
        <f t="shared" si="3"/>
        <v>780666.97</v>
      </c>
      <c r="F37" s="5">
        <f t="shared" si="4"/>
        <v>0.995</v>
      </c>
      <c r="G37" s="5">
        <f t="shared" si="12"/>
        <v>0.46200000000000002</v>
      </c>
      <c r="H37" s="3">
        <f t="shared" si="6"/>
        <v>996.98</v>
      </c>
      <c r="I37" s="5">
        <f t="shared" si="25"/>
        <v>2.0301079282503438</v>
      </c>
      <c r="J37" s="5">
        <f>ROUND(AVERAGE(H$2:H37),3)</f>
        <v>913.51099999999997</v>
      </c>
      <c r="K37" s="7">
        <f>ROUND(_xlfn.STDEV.S(H$2:H37),4)</f>
        <v>104.56189999999999</v>
      </c>
      <c r="L37" s="7">
        <f t="shared" ref="L37" si="44">ROUND(K37*I37/SQRT(A37),4)</f>
        <v>35.378700000000002</v>
      </c>
      <c r="M37" s="5">
        <f t="shared" ref="M37" si="45">ROUND(100*L37/J37,3)</f>
        <v>3.8730000000000002</v>
      </c>
      <c r="N37" s="5">
        <f>ROUND(AVERAGE(F$2:F37),3)</f>
        <v>0.99399999999999999</v>
      </c>
      <c r="O37" s="7">
        <f>ROUND(_xlfn.STDEV.S(F$2:F37),4)</f>
        <v>1.44E-2</v>
      </c>
      <c r="P37" s="7">
        <f t="shared" ref="P37" si="46">ROUND(O37*I37/SQRT(A37),4)</f>
        <v>4.8999999999999998E-3</v>
      </c>
      <c r="Q37" s="5">
        <f t="shared" ref="Q37" si="47">ROUND(100*P37/N37,3)</f>
        <v>0.49299999999999999</v>
      </c>
      <c r="R37" s="5">
        <f>ROUND(AVERAGE(G$2:G37),3)</f>
        <v>0.38200000000000001</v>
      </c>
      <c r="S37" s="5">
        <f>ROUND(_xlfn.STDEV.S(G$2:G37),3)</f>
        <v>0.14699999999999999</v>
      </c>
      <c r="T37" s="5">
        <f t="shared" ref="T37" si="48">ROUND(S37*I37/SQRT(A37),3)</f>
        <v>0.05</v>
      </c>
      <c r="U37" s="3">
        <f t="shared" ref="U37" si="49">ROUND(100*T37/R37,2)</f>
        <v>13.09</v>
      </c>
    </row>
    <row r="38" spans="1:21" x14ac:dyDescent="0.2">
      <c r="A38">
        <f>ROWS(A$2:A38)</f>
        <v>37</v>
      </c>
      <c r="B38" s="3">
        <v>762.3</v>
      </c>
      <c r="C38" s="3">
        <v>724.63</v>
      </c>
      <c r="D38" s="3">
        <v>2336.04</v>
      </c>
      <c r="E38" s="3">
        <f t="shared" si="3"/>
        <v>433842.52</v>
      </c>
      <c r="F38" s="5">
        <f t="shared" si="4"/>
        <v>0.999</v>
      </c>
      <c r="G38" s="5">
        <f t="shared" si="12"/>
        <v>0.31</v>
      </c>
      <c r="H38" s="3">
        <f t="shared" si="6"/>
        <v>743.23</v>
      </c>
      <c r="I38" s="5">
        <f t="shared" si="25"/>
        <v>2.0280940009804502</v>
      </c>
      <c r="J38" s="5">
        <f>ROUND(AVERAGE(H$2:H38),3)</f>
        <v>908.90899999999999</v>
      </c>
      <c r="K38" s="7">
        <f>ROUND(_xlfn.STDEV.S(H$2:H38),4)</f>
        <v>106.8323</v>
      </c>
      <c r="L38" s="7">
        <f t="shared" ref="L38" si="50">ROUND(K38*I38/SQRT(A38),4)</f>
        <v>35.619700000000002</v>
      </c>
      <c r="M38" s="5">
        <f t="shared" ref="M38" si="51">ROUND(100*L38/J38,3)</f>
        <v>3.919</v>
      </c>
      <c r="N38" s="5">
        <f>ROUND(AVERAGE(F$2:F38),3)</f>
        <v>0.99399999999999999</v>
      </c>
      <c r="O38" s="7">
        <f>ROUND(_xlfn.STDEV.S(F$2:F38),4)</f>
        <v>1.4200000000000001E-2</v>
      </c>
      <c r="P38" s="7">
        <f t="shared" ref="P38" si="52">ROUND(O38*I38/SQRT(A38),4)</f>
        <v>4.7000000000000002E-3</v>
      </c>
      <c r="Q38" s="5">
        <f t="shared" ref="Q38" si="53">ROUND(100*P38/N38,3)</f>
        <v>0.47299999999999998</v>
      </c>
      <c r="R38" s="5">
        <f>ROUND(AVERAGE(G$2:G38),3)</f>
        <v>0.38</v>
      </c>
      <c r="S38" s="5">
        <f>ROUND(_xlfn.STDEV.S(G$2:G38),3)</f>
        <v>0.14599999999999999</v>
      </c>
      <c r="T38" s="5">
        <f t="shared" ref="T38" si="54">ROUND(S38*I38/SQRT(A38),3)</f>
        <v>4.9000000000000002E-2</v>
      </c>
      <c r="U38" s="3">
        <f t="shared" ref="U38" si="55">ROUND(100*T38/R38,2)</f>
        <v>12.89</v>
      </c>
    </row>
    <row r="39" spans="1:21" x14ac:dyDescent="0.2">
      <c r="A39">
        <f>ROWS(A$2:A39)</f>
        <v>38</v>
      </c>
      <c r="B39" s="3">
        <v>916.02</v>
      </c>
      <c r="C39" s="3">
        <v>872.41</v>
      </c>
      <c r="D39" s="3">
        <v>2809.68</v>
      </c>
      <c r="E39" s="3">
        <f t="shared" si="3"/>
        <v>627647.02</v>
      </c>
      <c r="F39" s="5">
        <f t="shared" si="4"/>
        <v>0.999</v>
      </c>
      <c r="G39" s="5">
        <f t="shared" si="12"/>
        <v>0.30499999999999999</v>
      </c>
      <c r="H39" s="3">
        <f t="shared" si="6"/>
        <v>893.95</v>
      </c>
      <c r="I39" s="5">
        <f t="shared" si="25"/>
        <v>2.0261924630291088</v>
      </c>
      <c r="J39" s="5">
        <f>ROUND(AVERAGE(H$2:H39),3)</f>
        <v>908.51499999999999</v>
      </c>
      <c r="K39" s="7">
        <f>ROUND(_xlfn.STDEV.S(H$2:H39),4)</f>
        <v>105.4067</v>
      </c>
      <c r="L39" s="7">
        <f t="shared" ref="L39" si="56">ROUND(K39*I39/SQRT(A39),4)</f>
        <v>34.646299999999997</v>
      </c>
      <c r="M39" s="5">
        <f t="shared" ref="M39" si="57">ROUND(100*L39/J39,3)</f>
        <v>3.8140000000000001</v>
      </c>
      <c r="N39" s="5">
        <f>ROUND(AVERAGE(F$2:F39),3)</f>
        <v>0.99399999999999999</v>
      </c>
      <c r="O39" s="7">
        <f>ROUND(_xlfn.STDEV.S(F$2:F39),4)</f>
        <v>1.4E-2</v>
      </c>
      <c r="P39" s="7">
        <f t="shared" ref="P39" si="58">ROUND(O39*I39/SQRT(A39),4)</f>
        <v>4.5999999999999999E-3</v>
      </c>
      <c r="Q39" s="5">
        <f t="shared" ref="Q39" si="59">ROUND(100*P39/N39,3)</f>
        <v>0.46300000000000002</v>
      </c>
      <c r="R39" s="5">
        <f>ROUND(AVERAGE(G$2:G39),3)</f>
        <v>0.378</v>
      </c>
      <c r="S39" s="5">
        <f>ROUND(_xlfn.STDEV.S(G$2:G39),3)</f>
        <v>0.14399999999999999</v>
      </c>
      <c r="T39" s="5">
        <f t="shared" ref="T39" si="60">ROUND(S39*I39/SQRT(A39),3)</f>
        <v>4.7E-2</v>
      </c>
      <c r="U39" s="3">
        <f t="shared" ref="U39" si="61">ROUND(100*T39/R39,2)</f>
        <v>12.43</v>
      </c>
    </row>
    <row r="40" spans="1:21" x14ac:dyDescent="0.2">
      <c r="A40">
        <f>ROWS(A$2:A40)</f>
        <v>39</v>
      </c>
      <c r="B40" s="3">
        <v>868.81</v>
      </c>
      <c r="C40" s="3">
        <v>813.32</v>
      </c>
      <c r="D40" s="3">
        <v>2643.01</v>
      </c>
      <c r="E40" s="3">
        <f t="shared" si="3"/>
        <v>554978.48</v>
      </c>
      <c r="F40" s="5">
        <f t="shared" si="4"/>
        <v>0.998</v>
      </c>
      <c r="G40" s="5">
        <f t="shared" si="12"/>
        <v>0.35199999999999998</v>
      </c>
      <c r="H40" s="3">
        <f t="shared" si="6"/>
        <v>840.61</v>
      </c>
      <c r="I40" s="5">
        <f t="shared" si="25"/>
        <v>2.0243941639119702</v>
      </c>
      <c r="J40" s="5">
        <f>ROUND(AVERAGE(H$2:H40),3)</f>
        <v>906.774</v>
      </c>
      <c r="K40" s="7">
        <f>ROUND(_xlfn.STDEV.S(H$2:H40),4)</f>
        <v>104.5774</v>
      </c>
      <c r="L40" s="7">
        <f t="shared" ref="L40" si="62">ROUND(K40*I40/SQRT(A40),4)</f>
        <v>33.900100000000002</v>
      </c>
      <c r="M40" s="5">
        <f t="shared" ref="M40" si="63">ROUND(100*L40/J40,3)</f>
        <v>3.7389999999999999</v>
      </c>
      <c r="N40" s="5">
        <f>ROUND(AVERAGE(F$2:F40),3)</f>
        <v>0.99399999999999999</v>
      </c>
      <c r="O40" s="7">
        <f>ROUND(_xlfn.STDEV.S(F$2:F40),4)</f>
        <v>1.38E-2</v>
      </c>
      <c r="P40" s="7">
        <f t="shared" ref="P40" si="64">ROUND(O40*I40/SQRT(A40),4)</f>
        <v>4.4999999999999997E-3</v>
      </c>
      <c r="Q40" s="5">
        <f t="shared" ref="Q40" si="65">ROUND(100*P40/N40,3)</f>
        <v>0.45300000000000001</v>
      </c>
      <c r="R40" s="5">
        <f>ROUND(AVERAGE(G$2:G40),3)</f>
        <v>0.377</v>
      </c>
      <c r="S40" s="5">
        <f>ROUND(_xlfn.STDEV.S(G$2:G40),3)</f>
        <v>0.14199999999999999</v>
      </c>
      <c r="T40" s="5">
        <f t="shared" ref="T40" si="66">ROUND(S40*I40/SQRT(A40),3)</f>
        <v>4.5999999999999999E-2</v>
      </c>
      <c r="U40" s="3">
        <f t="shared" ref="U40" si="67">ROUND(100*T40/R40,2)</f>
        <v>12.2</v>
      </c>
    </row>
    <row r="41" spans="1:21" x14ac:dyDescent="0.2">
      <c r="A41">
        <f>ROWS(A$2:A41)</f>
        <v>40</v>
      </c>
      <c r="B41" s="3">
        <v>1062.8599999999999</v>
      </c>
      <c r="C41" s="3">
        <v>997.03</v>
      </c>
      <c r="D41" s="3">
        <v>3236.5</v>
      </c>
      <c r="E41" s="3">
        <f t="shared" si="3"/>
        <v>832289.03</v>
      </c>
      <c r="F41" s="5">
        <f t="shared" si="4"/>
        <v>0.998</v>
      </c>
      <c r="G41" s="5">
        <f t="shared" si="12"/>
        <v>0.34599999999999997</v>
      </c>
      <c r="H41" s="3">
        <f t="shared" si="6"/>
        <v>1029.42</v>
      </c>
      <c r="I41" s="5">
        <f t="shared" si="25"/>
        <v>2.0226909200367595</v>
      </c>
      <c r="J41" s="5">
        <f>ROUND(AVERAGE(H$2:H41),3)</f>
        <v>909.84</v>
      </c>
      <c r="K41" s="7">
        <f>ROUND(_xlfn.STDEV.S(H$2:H41),4)</f>
        <v>105.03360000000001</v>
      </c>
      <c r="L41" s="7">
        <f t="shared" ref="L41" si="68">ROUND(K41*I41/SQRT(A41),4)</f>
        <v>33.5914</v>
      </c>
      <c r="M41" s="5">
        <f t="shared" ref="M41" si="69">ROUND(100*L41/J41,3)</f>
        <v>3.6920000000000002</v>
      </c>
      <c r="N41" s="5">
        <f>ROUND(AVERAGE(F$2:F41),3)</f>
        <v>0.99399999999999999</v>
      </c>
      <c r="O41" s="7">
        <f>ROUND(_xlfn.STDEV.S(F$2:F41),4)</f>
        <v>1.37E-2</v>
      </c>
      <c r="P41" s="7">
        <f t="shared" ref="P41" si="70">ROUND(O41*I41/SQRT(A41),4)</f>
        <v>4.4000000000000003E-3</v>
      </c>
      <c r="Q41" s="5">
        <f t="shared" ref="Q41" si="71">ROUND(100*P41/N41,3)</f>
        <v>0.443</v>
      </c>
      <c r="R41" s="5">
        <f>ROUND(AVERAGE(G$2:G41),3)</f>
        <v>0.376</v>
      </c>
      <c r="S41" s="5">
        <f>ROUND(_xlfn.STDEV.S(G$2:G41),3)</f>
        <v>0.14000000000000001</v>
      </c>
      <c r="T41" s="5">
        <f t="shared" ref="T41" si="72">ROUND(S41*I41/SQRT(A41),3)</f>
        <v>4.4999999999999998E-2</v>
      </c>
      <c r="U41" s="3">
        <f t="shared" ref="U41" si="73">ROUND(100*T41/R41,2)</f>
        <v>11.97</v>
      </c>
    </row>
    <row r="42" spans="1:21" x14ac:dyDescent="0.2">
      <c r="A42">
        <f>ROWS(A$2:A42)</f>
        <v>41</v>
      </c>
      <c r="B42" s="3">
        <v>900.31</v>
      </c>
      <c r="C42" s="3">
        <v>889.55</v>
      </c>
      <c r="D42" s="3">
        <v>2811.53</v>
      </c>
      <c r="E42" s="3">
        <f t="shared" si="3"/>
        <v>629002.42000000004</v>
      </c>
      <c r="F42" s="5">
        <f t="shared" si="4"/>
        <v>1</v>
      </c>
      <c r="G42" s="5">
        <f t="shared" si="12"/>
        <v>0.154</v>
      </c>
      <c r="H42" s="3">
        <f t="shared" si="6"/>
        <v>894.91</v>
      </c>
      <c r="I42" s="5">
        <f t="shared" si="25"/>
        <v>2.0210753903062715</v>
      </c>
      <c r="J42" s="5">
        <f>ROUND(AVERAGE(H$2:H42),3)</f>
        <v>909.476</v>
      </c>
      <c r="K42" s="7">
        <f>ROUND(_xlfn.STDEV.S(H$2:H42),4)</f>
        <v>103.73860000000001</v>
      </c>
      <c r="L42" s="7">
        <f t="shared" ref="L42" si="74">ROUND(K42*I42/SQRT(A42),4)</f>
        <v>32.743899999999996</v>
      </c>
      <c r="M42" s="5">
        <f t="shared" ref="M42" si="75">ROUND(100*L42/J42,3)</f>
        <v>3.6</v>
      </c>
      <c r="N42" s="5">
        <f>ROUND(AVERAGE(F$2:F42),3)</f>
        <v>0.99399999999999999</v>
      </c>
      <c r="O42" s="7">
        <f>ROUND(_xlfn.STDEV.S(F$2:F42),4)</f>
        <v>1.35E-2</v>
      </c>
      <c r="P42" s="7">
        <f t="shared" ref="P42" si="76">ROUND(O42*I42/SQRT(A42),4)</f>
        <v>4.3E-3</v>
      </c>
      <c r="Q42" s="5">
        <f t="shared" ref="Q42" si="77">ROUND(100*P42/N42,3)</f>
        <v>0.433</v>
      </c>
      <c r="R42" s="5">
        <f>ROUND(AVERAGE(G$2:G42),3)</f>
        <v>0.371</v>
      </c>
      <c r="S42" s="5">
        <f>ROUND(_xlfn.STDEV.S(G$2:G42),3)</f>
        <v>0.14299999999999999</v>
      </c>
      <c r="T42" s="5">
        <f t="shared" ref="T42" si="78">ROUND(S42*I42/SQRT(A42),3)</f>
        <v>4.4999999999999998E-2</v>
      </c>
      <c r="U42" s="3">
        <f t="shared" ref="U42" si="79">ROUND(100*T42/R42,2)</f>
        <v>12.13</v>
      </c>
    </row>
    <row r="43" spans="1:21" x14ac:dyDescent="0.2">
      <c r="A43">
        <f>ROWS(A$2:A43)</f>
        <v>42</v>
      </c>
      <c r="B43" s="3">
        <v>873.23</v>
      </c>
      <c r="C43" s="3">
        <v>817.79</v>
      </c>
      <c r="D43" s="3">
        <v>2656.97</v>
      </c>
      <c r="E43" s="3">
        <f t="shared" si="3"/>
        <v>560867.56000000006</v>
      </c>
      <c r="F43" s="5">
        <f t="shared" si="4"/>
        <v>0.998</v>
      </c>
      <c r="G43" s="5">
        <f t="shared" si="12"/>
        <v>0.35099999999999998</v>
      </c>
      <c r="H43" s="3">
        <f t="shared" si="6"/>
        <v>845.06</v>
      </c>
      <c r="I43" s="5">
        <f t="shared" si="25"/>
        <v>2.0195409704413745</v>
      </c>
      <c r="J43" s="5">
        <f>ROUND(AVERAGE(H$2:H43),3)</f>
        <v>907.94200000000001</v>
      </c>
      <c r="K43" s="7">
        <f>ROUND(_xlfn.STDEV.S(H$2:H43),4)</f>
        <v>102.9466</v>
      </c>
      <c r="L43" s="7">
        <f t="shared" ref="L43" si="80">ROUND(K43*I43/SQRT(A43),4)</f>
        <v>32.080399999999997</v>
      </c>
      <c r="M43" s="5">
        <f t="shared" ref="M43" si="81">ROUND(100*L43/J43,3)</f>
        <v>3.5329999999999999</v>
      </c>
      <c r="N43" s="5">
        <f>ROUND(AVERAGE(F$2:F43),3)</f>
        <v>0.99399999999999999</v>
      </c>
      <c r="O43" s="7">
        <f>ROUND(_xlfn.STDEV.S(F$2:F43),4)</f>
        <v>1.34E-2</v>
      </c>
      <c r="P43" s="7">
        <f t="shared" ref="P43" si="82">ROUND(O43*I43/SQRT(A43),4)</f>
        <v>4.1999999999999997E-3</v>
      </c>
      <c r="Q43" s="5">
        <f t="shared" ref="Q43" si="83">ROUND(100*P43/N43,3)</f>
        <v>0.42299999999999999</v>
      </c>
      <c r="R43" s="5">
        <f>ROUND(AVERAGE(G$2:G43),3)</f>
        <v>0.371</v>
      </c>
      <c r="S43" s="5">
        <f>ROUND(_xlfn.STDEV.S(G$2:G43),3)</f>
        <v>0.14099999999999999</v>
      </c>
      <c r="T43" s="5">
        <f t="shared" ref="T43" si="84">ROUND(S43*I43/SQRT(A43),3)</f>
        <v>4.3999999999999997E-2</v>
      </c>
      <c r="U43" s="3">
        <f t="shared" ref="U43" si="85">ROUND(100*T43/R43,2)</f>
        <v>11.86</v>
      </c>
    </row>
    <row r="44" spans="1:21" x14ac:dyDescent="0.2">
      <c r="A44">
        <f>ROWS(A$2:A44)</f>
        <v>43</v>
      </c>
      <c r="B44" s="3">
        <v>823.62</v>
      </c>
      <c r="C44" s="3">
        <v>778.71</v>
      </c>
      <c r="D44" s="3">
        <v>2517.42</v>
      </c>
      <c r="E44" s="3">
        <f t="shared" si="3"/>
        <v>503723.85</v>
      </c>
      <c r="F44" s="5">
        <f t="shared" si="4"/>
        <v>0.999</v>
      </c>
      <c r="G44" s="5">
        <f t="shared" si="12"/>
        <v>0.32600000000000001</v>
      </c>
      <c r="H44" s="3">
        <f t="shared" si="6"/>
        <v>800.85</v>
      </c>
      <c r="I44" s="5">
        <f t="shared" si="25"/>
        <v>2.0180817028184439</v>
      </c>
      <c r="J44" s="5">
        <f>ROUND(AVERAGE(H$2:H44),3)</f>
        <v>905.452</v>
      </c>
      <c r="K44" s="7">
        <f>ROUND(_xlfn.STDEV.S(H$2:H44),4)</f>
        <v>103.0164</v>
      </c>
      <c r="L44" s="7">
        <f t="shared" ref="L44" si="86">ROUND(K44*I44/SQRT(A44),4)</f>
        <v>31.703800000000001</v>
      </c>
      <c r="M44" s="5">
        <f t="shared" ref="M44" si="87">ROUND(100*L44/J44,3)</f>
        <v>3.5009999999999999</v>
      </c>
      <c r="N44" s="5">
        <f>ROUND(AVERAGE(F$2:F44),3)</f>
        <v>0.99399999999999999</v>
      </c>
      <c r="O44" s="7">
        <f>ROUND(_xlfn.STDEV.S(F$2:F44),4)</f>
        <v>1.32E-2</v>
      </c>
      <c r="P44" s="7">
        <f t="shared" ref="P44" si="88">ROUND(O44*I44/SQRT(A44),4)</f>
        <v>4.1000000000000003E-3</v>
      </c>
      <c r="Q44" s="5">
        <f t="shared" ref="Q44" si="89">ROUND(100*P44/N44,3)</f>
        <v>0.41199999999999998</v>
      </c>
      <c r="R44" s="5">
        <f>ROUND(AVERAGE(G$2:G44),3)</f>
        <v>0.36899999999999999</v>
      </c>
      <c r="S44" s="5">
        <f>ROUND(_xlfn.STDEV.S(G$2:G44),3)</f>
        <v>0.14000000000000001</v>
      </c>
      <c r="T44" s="5">
        <f t="shared" ref="T44" si="90">ROUND(S44*I44/SQRT(A44),3)</f>
        <v>4.2999999999999997E-2</v>
      </c>
      <c r="U44" s="3">
        <f t="shared" ref="U44" si="91">ROUND(100*T44/R44,2)</f>
        <v>11.65</v>
      </c>
    </row>
    <row r="45" spans="1:21" x14ac:dyDescent="0.2">
      <c r="A45">
        <f>ROWS(A$2:A45)</f>
        <v>44</v>
      </c>
      <c r="B45" s="3">
        <v>951.22</v>
      </c>
      <c r="C45" s="3">
        <v>914.91</v>
      </c>
      <c r="D45" s="3">
        <v>2931.59</v>
      </c>
      <c r="E45" s="3">
        <f t="shared" si="3"/>
        <v>683516.86</v>
      </c>
      <c r="F45" s="5">
        <f t="shared" si="4"/>
        <v>0.999</v>
      </c>
      <c r="G45" s="5">
        <f t="shared" si="12"/>
        <v>0.27400000000000002</v>
      </c>
      <c r="H45" s="3">
        <f t="shared" si="6"/>
        <v>932.89</v>
      </c>
      <c r="I45" s="5">
        <f t="shared" si="25"/>
        <v>2.0166921992278248</v>
      </c>
      <c r="J45" s="5">
        <f>ROUND(AVERAGE(H$2:H45),3)</f>
        <v>906.07500000000005</v>
      </c>
      <c r="K45" s="7">
        <f>ROUND(_xlfn.STDEV.S(H$2:H45),4)</f>
        <v>101.8955</v>
      </c>
      <c r="L45" s="7">
        <f t="shared" ref="L45" si="92">ROUND(K45*I45/SQRT(A45),4)</f>
        <v>30.979099999999999</v>
      </c>
      <c r="M45" s="5">
        <f t="shared" ref="M45" si="93">ROUND(100*L45/J45,3)</f>
        <v>3.419</v>
      </c>
      <c r="N45" s="5">
        <f>ROUND(AVERAGE(F$2:F45),3)</f>
        <v>0.995</v>
      </c>
      <c r="O45" s="7">
        <f>ROUND(_xlfn.STDEV.S(F$2:F45),4)</f>
        <v>1.3100000000000001E-2</v>
      </c>
      <c r="P45" s="7">
        <f t="shared" ref="P45" si="94">ROUND(O45*I45/SQRT(A45),4)</f>
        <v>4.0000000000000001E-3</v>
      </c>
      <c r="Q45" s="5">
        <f t="shared" ref="Q45" si="95">ROUND(100*P45/N45,3)</f>
        <v>0.40200000000000002</v>
      </c>
      <c r="R45" s="5">
        <f>ROUND(AVERAGE(G$2:G45),3)</f>
        <v>0.36699999999999999</v>
      </c>
      <c r="S45" s="5">
        <f>ROUND(_xlfn.STDEV.S(G$2:G45),3)</f>
        <v>0.13900000000000001</v>
      </c>
      <c r="T45" s="5">
        <f t="shared" ref="T45" si="96">ROUND(S45*I45/SQRT(A45),3)</f>
        <v>4.2000000000000003E-2</v>
      </c>
      <c r="U45" s="3">
        <f t="shared" ref="U45" si="97">ROUND(100*T45/R45,2)</f>
        <v>11.44</v>
      </c>
    </row>
    <row r="46" spans="1:21" x14ac:dyDescent="0.2">
      <c r="A46">
        <f>ROWS(A$2:A46)</f>
        <v>45</v>
      </c>
      <c r="B46" s="3">
        <v>954.59</v>
      </c>
      <c r="C46" s="3">
        <v>918.56</v>
      </c>
      <c r="D46" s="3">
        <v>2942.61</v>
      </c>
      <c r="E46" s="3">
        <f t="shared" si="3"/>
        <v>688674.96</v>
      </c>
      <c r="F46" s="5">
        <f t="shared" si="4"/>
        <v>0.999</v>
      </c>
      <c r="G46" s="5">
        <f t="shared" si="12"/>
        <v>0.27200000000000002</v>
      </c>
      <c r="H46" s="3">
        <f t="shared" si="6"/>
        <v>936.4</v>
      </c>
      <c r="I46" s="5">
        <f t="shared" si="25"/>
        <v>2.0153675744437649</v>
      </c>
      <c r="J46" s="5">
        <f>ROUND(AVERAGE(H$2:H46),3)</f>
        <v>906.74900000000002</v>
      </c>
      <c r="K46" s="7">
        <f>ROUND(_xlfn.STDEV.S(H$2:H46),4)</f>
        <v>100.8323</v>
      </c>
      <c r="L46" s="7">
        <f t="shared" ref="L46" si="98">ROUND(K46*I46/SQRT(A46),4)</f>
        <v>30.293399999999998</v>
      </c>
      <c r="M46" s="5">
        <f t="shared" ref="M46" si="99">ROUND(100*L46/J46,3)</f>
        <v>3.3410000000000002</v>
      </c>
      <c r="N46" s="5">
        <f>ROUND(AVERAGE(F$2:F46),3)</f>
        <v>0.995</v>
      </c>
      <c r="O46" s="7">
        <f>ROUND(_xlfn.STDEV.S(F$2:F46),4)</f>
        <v>1.2999999999999999E-2</v>
      </c>
      <c r="P46" s="7">
        <f t="shared" ref="P46" si="100">ROUND(O46*I46/SQRT(A46),4)</f>
        <v>3.8999999999999998E-3</v>
      </c>
      <c r="Q46" s="5">
        <f t="shared" ref="Q46" si="101">ROUND(100*P46/N46,3)</f>
        <v>0.39200000000000002</v>
      </c>
      <c r="R46" s="5">
        <f>ROUND(AVERAGE(G$2:G46),3)</f>
        <v>0.36499999999999999</v>
      </c>
      <c r="S46" s="5">
        <f>ROUND(_xlfn.STDEV.S(G$2:G46),3)</f>
        <v>0.13800000000000001</v>
      </c>
      <c r="T46" s="5">
        <f t="shared" ref="T46" si="102">ROUND(S46*I46/SQRT(A46),3)</f>
        <v>4.1000000000000002E-2</v>
      </c>
      <c r="U46" s="3">
        <f t="shared" ref="U46" si="103">ROUND(100*T46/R46,2)</f>
        <v>11.23</v>
      </c>
    </row>
    <row r="47" spans="1:21" x14ac:dyDescent="0.2">
      <c r="A47">
        <f>ROWS(A$2:A47)</f>
        <v>46</v>
      </c>
      <c r="B47" s="3">
        <v>938.73</v>
      </c>
      <c r="C47" s="3">
        <v>890.82</v>
      </c>
      <c r="D47" s="3">
        <v>2874.35</v>
      </c>
      <c r="E47" s="3">
        <f t="shared" si="3"/>
        <v>656780.93000000005</v>
      </c>
      <c r="F47" s="5">
        <f t="shared" si="4"/>
        <v>0.999</v>
      </c>
      <c r="G47" s="5">
        <f t="shared" si="12"/>
        <v>0.315</v>
      </c>
      <c r="H47" s="3">
        <f t="shared" si="6"/>
        <v>914.46</v>
      </c>
      <c r="I47" s="5">
        <f t="shared" si="25"/>
        <v>2.0141033888808457</v>
      </c>
      <c r="J47" s="5">
        <f>ROUND(AVERAGE(H$2:H47),3)</f>
        <v>906.91700000000003</v>
      </c>
      <c r="K47" s="7">
        <f>ROUND(_xlfn.STDEV.S(H$2:H47),4)</f>
        <v>99.712199999999996</v>
      </c>
      <c r="L47" s="7">
        <f t="shared" ref="L47" si="104">ROUND(K47*I47/SQRT(A47),4)</f>
        <v>29.610900000000001</v>
      </c>
      <c r="M47" s="5">
        <f t="shared" ref="M47" si="105">ROUND(100*L47/J47,3)</f>
        <v>3.2650000000000001</v>
      </c>
      <c r="N47" s="5">
        <f>ROUND(AVERAGE(F$2:F47),3)</f>
        <v>0.995</v>
      </c>
      <c r="O47" s="7">
        <f>ROUND(_xlfn.STDEV.S(F$2:F47),4)</f>
        <v>1.2800000000000001E-2</v>
      </c>
      <c r="P47" s="7">
        <f t="shared" ref="P47" si="106">ROUND(O47*I47/SQRT(A47),4)</f>
        <v>3.8E-3</v>
      </c>
      <c r="Q47" s="5">
        <f t="shared" ref="Q47" si="107">ROUND(100*P47/N47,3)</f>
        <v>0.38200000000000001</v>
      </c>
      <c r="R47" s="5">
        <f>ROUND(AVERAGE(G$2:G47),3)</f>
        <v>0.36399999999999999</v>
      </c>
      <c r="S47" s="5">
        <f>ROUND(_xlfn.STDEV.S(G$2:G47),3)</f>
        <v>0.13700000000000001</v>
      </c>
      <c r="T47" s="5">
        <f t="shared" ref="T47" si="108">ROUND(S47*I47/SQRT(A47),3)</f>
        <v>4.1000000000000002E-2</v>
      </c>
      <c r="U47" s="3">
        <f t="shared" ref="U47" si="109">ROUND(100*T47/R47,2)</f>
        <v>11.26</v>
      </c>
    </row>
    <row r="48" spans="1:21" x14ac:dyDescent="0.2">
      <c r="A48">
        <f>ROWS(A$2:A48)</f>
        <v>47</v>
      </c>
      <c r="B48" s="3">
        <v>962.54</v>
      </c>
      <c r="C48" s="3">
        <v>872.66</v>
      </c>
      <c r="D48" s="3">
        <v>2884.45</v>
      </c>
      <c r="E48" s="3">
        <f t="shared" si="3"/>
        <v>659711.02</v>
      </c>
      <c r="F48" s="5">
        <f t="shared" si="4"/>
        <v>0.996</v>
      </c>
      <c r="G48" s="5">
        <f t="shared" si="12"/>
        <v>0.42199999999999999</v>
      </c>
      <c r="H48" s="3">
        <f t="shared" si="6"/>
        <v>916.5</v>
      </c>
      <c r="I48" s="5">
        <f t="shared" si="25"/>
        <v>2.0128955989194299</v>
      </c>
      <c r="J48" s="5">
        <f>ROUND(AVERAGE(H$2:H48),3)</f>
        <v>907.12099999999998</v>
      </c>
      <c r="K48" s="7">
        <f>ROUND(_xlfn.STDEV.S(H$2:H48),4)</f>
        <v>98.632300000000001</v>
      </c>
      <c r="L48" s="7">
        <f t="shared" ref="L48" si="110">ROUND(K48*I48/SQRT(A48),4)</f>
        <v>28.959499999999998</v>
      </c>
      <c r="M48" s="5">
        <f t="shared" ref="M48" si="111">ROUND(100*L48/J48,3)</f>
        <v>3.1920000000000002</v>
      </c>
      <c r="N48" s="5">
        <f>ROUND(AVERAGE(F$2:F48),3)</f>
        <v>0.995</v>
      </c>
      <c r="O48" s="7">
        <f>ROUND(_xlfn.STDEV.S(F$2:F48),4)</f>
        <v>1.2699999999999999E-2</v>
      </c>
      <c r="P48" s="7">
        <f t="shared" ref="P48" si="112">ROUND(O48*I48/SQRT(A48),4)</f>
        <v>3.7000000000000002E-3</v>
      </c>
      <c r="Q48" s="5">
        <f t="shared" ref="Q48" si="113">ROUND(100*P48/N48,3)</f>
        <v>0.372</v>
      </c>
      <c r="R48" s="5">
        <f>ROUND(AVERAGE(G$2:G48),3)</f>
        <v>0.36499999999999999</v>
      </c>
      <c r="S48" s="5">
        <f>ROUND(_xlfn.STDEV.S(G$2:G48),3)</f>
        <v>0.13500000000000001</v>
      </c>
      <c r="T48" s="5">
        <f t="shared" ref="T48" si="114">ROUND(S48*I48/SQRT(A48),3)</f>
        <v>0.04</v>
      </c>
      <c r="U48" s="3">
        <f t="shared" ref="U48" si="115">ROUND(100*T48/R48,2)</f>
        <v>10.96</v>
      </c>
    </row>
    <row r="49" spans="1:21" x14ac:dyDescent="0.2">
      <c r="A49">
        <f>ROWS(A$2:A49)</f>
        <v>48</v>
      </c>
      <c r="B49" s="3">
        <v>1001.55</v>
      </c>
      <c r="C49" s="3">
        <v>971.77</v>
      </c>
      <c r="D49" s="3">
        <v>3099.86</v>
      </c>
      <c r="E49" s="3">
        <f t="shared" si="3"/>
        <v>764409.37</v>
      </c>
      <c r="F49" s="5">
        <f t="shared" si="4"/>
        <v>1</v>
      </c>
      <c r="G49" s="5">
        <f t="shared" si="12"/>
        <v>0.24199999999999999</v>
      </c>
      <c r="H49" s="3">
        <f t="shared" si="6"/>
        <v>986.55</v>
      </c>
      <c r="I49" s="5">
        <f t="shared" si="25"/>
        <v>2.0117405137297641</v>
      </c>
      <c r="J49" s="5">
        <f>ROUND(AVERAGE(H$2:H49),3)</f>
        <v>908.77499999999998</v>
      </c>
      <c r="K49" s="7">
        <f>ROUND(_xlfn.STDEV.S(H$2:H49),4)</f>
        <v>98.248599999999996</v>
      </c>
      <c r="L49" s="7">
        <f t="shared" ref="L49" si="116">ROUND(K49*I49/SQRT(A49),4)</f>
        <v>28.528400000000001</v>
      </c>
      <c r="M49" s="5">
        <f t="shared" ref="M49" si="117">ROUND(100*L49/J49,3)</f>
        <v>3.1389999999999998</v>
      </c>
      <c r="N49" s="5">
        <f>ROUND(AVERAGE(F$2:F49),3)</f>
        <v>0.995</v>
      </c>
      <c r="O49" s="7">
        <f>ROUND(_xlfn.STDEV.S(F$2:F49),4)</f>
        <v>1.26E-2</v>
      </c>
      <c r="P49" s="7">
        <f t="shared" ref="P49" si="118">ROUND(O49*I49/SQRT(A49),4)</f>
        <v>3.7000000000000002E-3</v>
      </c>
      <c r="Q49" s="5">
        <f t="shared" ref="Q49" si="119">ROUND(100*P49/N49,3)</f>
        <v>0.372</v>
      </c>
      <c r="R49" s="5">
        <f>ROUND(AVERAGE(G$2:G49),3)</f>
        <v>0.36299999999999999</v>
      </c>
      <c r="S49" s="5">
        <f>ROUND(_xlfn.STDEV.S(G$2:G49),3)</f>
        <v>0.13500000000000001</v>
      </c>
      <c r="T49" s="5">
        <f t="shared" ref="T49" si="120">ROUND(S49*I49/SQRT(A49),3)</f>
        <v>3.9E-2</v>
      </c>
      <c r="U49" s="3">
        <f t="shared" ref="U49" si="121">ROUND(100*T49/R49,2)</f>
        <v>10.74</v>
      </c>
    </row>
    <row r="50" spans="1:21" x14ac:dyDescent="0.2">
      <c r="A50">
        <f>ROWS(A$2:A50)</f>
        <v>49</v>
      </c>
      <c r="B50" s="3">
        <v>943.15</v>
      </c>
      <c r="C50" s="3">
        <v>884.89</v>
      </c>
      <c r="D50" s="3">
        <v>2872.21</v>
      </c>
      <c r="E50" s="3">
        <f t="shared" si="3"/>
        <v>655480.74</v>
      </c>
      <c r="F50" s="5">
        <f t="shared" si="4"/>
        <v>0.998</v>
      </c>
      <c r="G50" s="5">
        <f t="shared" si="12"/>
        <v>0.34599999999999997</v>
      </c>
      <c r="H50" s="3">
        <f t="shared" si="6"/>
        <v>913.56</v>
      </c>
      <c r="I50" s="5">
        <f t="shared" si="25"/>
        <v>2.0106347576242314</v>
      </c>
      <c r="J50" s="5">
        <f>ROUND(AVERAGE(H$2:H50),3)</f>
        <v>908.87300000000005</v>
      </c>
      <c r="K50" s="7">
        <f>ROUND(_xlfn.STDEV.S(H$2:H50),4)</f>
        <v>97.222200000000001</v>
      </c>
      <c r="L50" s="7">
        <f t="shared" ref="L50" si="122">ROUND(K50*I50/SQRT(A50),4)</f>
        <v>27.9255</v>
      </c>
      <c r="M50" s="5">
        <f t="shared" ref="M50" si="123">ROUND(100*L50/J50,3)</f>
        <v>3.073</v>
      </c>
      <c r="N50" s="5">
        <f>ROUND(AVERAGE(F$2:F50),3)</f>
        <v>0.995</v>
      </c>
      <c r="O50" s="7">
        <f>ROUND(_xlfn.STDEV.S(F$2:F50),4)</f>
        <v>1.2500000000000001E-2</v>
      </c>
      <c r="P50" s="7">
        <f t="shared" ref="P50" si="124">ROUND(O50*I50/SQRT(A50),4)</f>
        <v>3.5999999999999999E-3</v>
      </c>
      <c r="Q50" s="5">
        <f t="shared" ref="Q50" si="125">ROUND(100*P50/N50,3)</f>
        <v>0.36199999999999999</v>
      </c>
      <c r="R50" s="5">
        <f>ROUND(AVERAGE(G$2:G50),3)</f>
        <v>0.36199999999999999</v>
      </c>
      <c r="S50" s="5">
        <f>ROUND(_xlfn.STDEV.S(G$2:G50),3)</f>
        <v>0.13400000000000001</v>
      </c>
      <c r="T50" s="5">
        <f t="shared" ref="T50" si="126">ROUND(S50*I50/SQRT(A50),3)</f>
        <v>3.7999999999999999E-2</v>
      </c>
      <c r="U50" s="3">
        <f t="shared" ref="U50" si="127">ROUND(100*T50/R50,2)</f>
        <v>10.5</v>
      </c>
    </row>
    <row r="51" spans="1:21" x14ac:dyDescent="0.2">
      <c r="A51">
        <f>ROWS(A$2:A51)</f>
        <v>50</v>
      </c>
      <c r="B51" s="3">
        <v>731.69</v>
      </c>
      <c r="C51" s="3">
        <v>727.47</v>
      </c>
      <c r="D51" s="3">
        <v>2292.0500000000002</v>
      </c>
      <c r="E51" s="3">
        <f t="shared" si="3"/>
        <v>418053.72</v>
      </c>
      <c r="F51" s="5">
        <f t="shared" si="4"/>
        <v>1</v>
      </c>
      <c r="G51" s="5">
        <f t="shared" si="12"/>
        <v>0.107</v>
      </c>
      <c r="H51" s="3">
        <f t="shared" si="6"/>
        <v>729.58</v>
      </c>
      <c r="I51" s="5">
        <f t="shared" si="25"/>
        <v>2.0095752371292388</v>
      </c>
      <c r="J51" s="5">
        <f>ROUND(AVERAGE(H$2:H51),3)</f>
        <v>905.28700000000003</v>
      </c>
      <c r="K51" s="7">
        <f>ROUND(_xlfn.STDEV.S(H$2:H51),4)</f>
        <v>99.509600000000006</v>
      </c>
      <c r="L51" s="7">
        <f t="shared" ref="L51" si="128">ROUND(K51*I51/SQRT(A51),4)</f>
        <v>28.2803</v>
      </c>
      <c r="M51" s="5">
        <f t="shared" ref="M51" si="129">ROUND(100*L51/J51,3)</f>
        <v>3.1240000000000001</v>
      </c>
      <c r="N51" s="5">
        <f>ROUND(AVERAGE(F$2:F51),3)</f>
        <v>0.995</v>
      </c>
      <c r="O51" s="7">
        <f>ROUND(_xlfn.STDEV.S(F$2:F51),4)</f>
        <v>1.24E-2</v>
      </c>
      <c r="P51" s="7">
        <f t="shared" ref="P51" si="130">ROUND(O51*I51/SQRT(A51),4)</f>
        <v>3.5000000000000001E-3</v>
      </c>
      <c r="Q51" s="5">
        <f t="shared" ref="Q51" si="131">ROUND(100*P51/N51,3)</f>
        <v>0.35199999999999998</v>
      </c>
      <c r="R51" s="5">
        <f>ROUND(AVERAGE(G$2:G51),3)</f>
        <v>0.35699999999999998</v>
      </c>
      <c r="S51" s="5">
        <f>ROUND(_xlfn.STDEV.S(G$2:G51),3)</f>
        <v>0.13700000000000001</v>
      </c>
      <c r="T51" s="5">
        <f t="shared" ref="T51" si="132">ROUND(S51*I51/SQRT(A51),3)</f>
        <v>3.9E-2</v>
      </c>
      <c r="U51" s="3">
        <f t="shared" ref="U51" si="133">ROUND(100*T51/R51,2)</f>
        <v>10.92</v>
      </c>
    </row>
    <row r="52" spans="1:21" x14ac:dyDescent="0.2">
      <c r="A52">
        <f>ROWS(A$2:A52)</f>
        <v>51</v>
      </c>
      <c r="B52" s="3">
        <v>927.66</v>
      </c>
      <c r="C52" s="3">
        <v>895.04</v>
      </c>
      <c r="D52" s="3">
        <v>2863.32</v>
      </c>
      <c r="E52" s="3">
        <f t="shared" si="3"/>
        <v>652110.44999999995</v>
      </c>
      <c r="F52" s="5">
        <f t="shared" si="4"/>
        <v>1</v>
      </c>
      <c r="G52" s="5">
        <f t="shared" si="12"/>
        <v>0.26300000000000001</v>
      </c>
      <c r="H52" s="3">
        <f t="shared" si="6"/>
        <v>911.2</v>
      </c>
      <c r="I52" s="5">
        <f t="shared" si="25"/>
        <v>2.0085591121007611</v>
      </c>
      <c r="J52" s="5">
        <f>ROUND(AVERAGE(H$2:H52),3)</f>
        <v>905.40300000000002</v>
      </c>
      <c r="K52" s="7">
        <f>ROUND(_xlfn.STDEV.S(H$2:H52),4)</f>
        <v>98.513000000000005</v>
      </c>
      <c r="L52" s="7">
        <f t="shared" ref="L52" si="134">ROUND(K52*I52/SQRT(A52),4)</f>
        <v>27.7072</v>
      </c>
      <c r="M52" s="5">
        <f t="shared" ref="M52" si="135">ROUND(100*L52/J52,3)</f>
        <v>3.06</v>
      </c>
      <c r="N52" s="5">
        <f>ROUND(AVERAGE(F$2:F52),3)</f>
        <v>0.995</v>
      </c>
      <c r="O52" s="7">
        <f>ROUND(_xlfn.STDEV.S(F$2:F52),4)</f>
        <v>1.23E-2</v>
      </c>
      <c r="P52" s="7">
        <f t="shared" ref="P52" si="136">ROUND(O52*I52/SQRT(A52),4)</f>
        <v>3.5000000000000001E-3</v>
      </c>
      <c r="Q52" s="5">
        <f t="shared" ref="Q52" si="137">ROUND(100*P52/N52,3)</f>
        <v>0.35199999999999998</v>
      </c>
      <c r="R52" s="5">
        <f>ROUND(AVERAGE(G$2:G52),3)</f>
        <v>0.35499999999999998</v>
      </c>
      <c r="S52" s="5">
        <f>ROUND(_xlfn.STDEV.S(G$2:G52),3)</f>
        <v>0.13600000000000001</v>
      </c>
      <c r="T52" s="5">
        <f t="shared" ref="T52" si="138">ROUND(S52*I52/SQRT(A52),3)</f>
        <v>3.7999999999999999E-2</v>
      </c>
      <c r="U52" s="3">
        <f t="shared" ref="U52" si="139">ROUND(100*T52/R52,2)</f>
        <v>10.7</v>
      </c>
    </row>
    <row r="53" spans="1:21" x14ac:dyDescent="0.2">
      <c r="A53">
        <f>ROWS(A$2:A53)</f>
        <v>52</v>
      </c>
      <c r="B53" s="3">
        <v>864.31</v>
      </c>
      <c r="C53" s="3">
        <v>839.85</v>
      </c>
      <c r="D53" s="3">
        <v>2677.04</v>
      </c>
      <c r="E53" s="3">
        <f t="shared" si="3"/>
        <v>570113.26</v>
      </c>
      <c r="F53" s="5">
        <f t="shared" si="4"/>
        <v>1</v>
      </c>
      <c r="G53" s="5">
        <f t="shared" si="12"/>
        <v>0.23599999999999999</v>
      </c>
      <c r="H53" s="3">
        <f t="shared" si="6"/>
        <v>851.99</v>
      </c>
      <c r="I53" s="5">
        <f t="shared" si="25"/>
        <v>2.007583770315835</v>
      </c>
      <c r="J53" s="5">
        <f>ROUND(AVERAGE(H$2:H53),3)</f>
        <v>904.37599999999998</v>
      </c>
      <c r="K53" s="7">
        <f>ROUND(_xlfn.STDEV.S(H$2:H53),4)</f>
        <v>97.8232</v>
      </c>
      <c r="L53" s="7">
        <f t="shared" ref="L53" si="140">ROUND(K53*I53/SQRT(A53),4)</f>
        <v>27.234200000000001</v>
      </c>
      <c r="M53" s="5">
        <f t="shared" ref="M53" si="141">ROUND(100*L53/J53,3)</f>
        <v>3.0110000000000001</v>
      </c>
      <c r="N53" s="5">
        <f>ROUND(AVERAGE(F$2:F53),3)</f>
        <v>0.995</v>
      </c>
      <c r="O53" s="7">
        <f>ROUND(_xlfn.STDEV.S(F$2:F53),4)</f>
        <v>1.2200000000000001E-2</v>
      </c>
      <c r="P53" s="7">
        <f t="shared" ref="P53" si="142">ROUND(O53*I53/SQRT(A53),4)</f>
        <v>3.3999999999999998E-3</v>
      </c>
      <c r="Q53" s="5">
        <f t="shared" ref="Q53" si="143">ROUND(100*P53/N53,3)</f>
        <v>0.34200000000000003</v>
      </c>
      <c r="R53" s="5">
        <f>ROUND(AVERAGE(G$2:G53),3)</f>
        <v>0.35299999999999998</v>
      </c>
      <c r="S53" s="5">
        <f>ROUND(_xlfn.STDEV.S(G$2:G53),3)</f>
        <v>0.13600000000000001</v>
      </c>
      <c r="T53" s="5">
        <f t="shared" ref="T53" si="144">ROUND(S53*I53/SQRT(A53),3)</f>
        <v>3.7999999999999999E-2</v>
      </c>
      <c r="U53" s="3">
        <f t="shared" ref="U53" si="145">ROUND(100*T53/R53,2)</f>
        <v>10.76</v>
      </c>
    </row>
    <row r="54" spans="1:21" x14ac:dyDescent="0.2">
      <c r="A54">
        <f>ROWS(A$2:A54)</f>
        <v>53</v>
      </c>
      <c r="B54" s="3">
        <v>878.3</v>
      </c>
      <c r="C54" s="3">
        <v>839.96</v>
      </c>
      <c r="D54" s="3">
        <v>2699.37</v>
      </c>
      <c r="E54" s="3">
        <f t="shared" si="3"/>
        <v>579417.18000000005</v>
      </c>
      <c r="F54" s="5">
        <f t="shared" si="4"/>
        <v>0.999</v>
      </c>
      <c r="G54" s="5">
        <f t="shared" si="12"/>
        <v>0.29199999999999998</v>
      </c>
      <c r="H54" s="3">
        <f t="shared" si="6"/>
        <v>858.92</v>
      </c>
      <c r="I54" s="5">
        <f t="shared" si="25"/>
        <v>2.0066468050616861</v>
      </c>
      <c r="J54" s="5">
        <f>ROUND(AVERAGE(H$2:H54),3)</f>
        <v>903.51800000000003</v>
      </c>
      <c r="K54" s="7">
        <f>ROUND(_xlfn.STDEV.S(H$2:H54),4)</f>
        <v>97.079099999999997</v>
      </c>
      <c r="L54" s="7">
        <f t="shared" ref="L54" si="146">ROUND(K54*I54/SQRT(A54),4)</f>
        <v>26.758299999999998</v>
      </c>
      <c r="M54" s="5">
        <f t="shared" ref="M54" si="147">ROUND(100*L54/J54,3)</f>
        <v>2.9620000000000002</v>
      </c>
      <c r="N54" s="5">
        <f>ROUND(AVERAGE(F$2:F54),3)</f>
        <v>0.995</v>
      </c>
      <c r="O54" s="7">
        <f>ROUND(_xlfn.STDEV.S(F$2:F54),4)</f>
        <v>1.21E-2</v>
      </c>
      <c r="P54" s="7">
        <f t="shared" ref="P54" si="148">ROUND(O54*I54/SQRT(A54),4)</f>
        <v>3.3E-3</v>
      </c>
      <c r="Q54" s="5">
        <f t="shared" ref="Q54" si="149">ROUND(100*P54/N54,3)</f>
        <v>0.33200000000000002</v>
      </c>
      <c r="R54" s="5">
        <f>ROUND(AVERAGE(G$2:G54),3)</f>
        <v>0.35199999999999998</v>
      </c>
      <c r="S54" s="5">
        <f>ROUND(_xlfn.STDEV.S(G$2:G54),3)</f>
        <v>0.13500000000000001</v>
      </c>
      <c r="T54" s="5">
        <f t="shared" ref="T54" si="150">ROUND(S54*I54/SQRT(A54),3)</f>
        <v>3.6999999999999998E-2</v>
      </c>
      <c r="U54" s="3">
        <f t="shared" ref="U54" si="151">ROUND(100*T54/R54,2)</f>
        <v>10.51</v>
      </c>
    </row>
    <row r="55" spans="1:21" x14ac:dyDescent="0.2">
      <c r="A55">
        <f>ROWS(A$2:A55)</f>
        <v>54</v>
      </c>
      <c r="B55" s="3">
        <v>892.29</v>
      </c>
      <c r="C55" s="3">
        <v>803.03</v>
      </c>
      <c r="D55" s="3">
        <v>2664.85</v>
      </c>
      <c r="E55" s="3">
        <f t="shared" si="3"/>
        <v>562765.77</v>
      </c>
      <c r="F55" s="5">
        <f t="shared" si="4"/>
        <v>0.996</v>
      </c>
      <c r="G55" s="5">
        <f t="shared" si="12"/>
        <v>0.436</v>
      </c>
      <c r="H55" s="3">
        <f t="shared" si="6"/>
        <v>846.48</v>
      </c>
      <c r="I55" s="5">
        <f t="shared" si="25"/>
        <v>2.0057459953178696</v>
      </c>
      <c r="J55" s="5">
        <f>ROUND(AVERAGE(H$2:H55),3)</f>
        <v>902.46199999999999</v>
      </c>
      <c r="K55" s="7">
        <f>ROUND(_xlfn.STDEV.S(H$2:H55),4)</f>
        <v>96.471599999999995</v>
      </c>
      <c r="L55" s="7">
        <f t="shared" ref="L55" si="152">ROUND(K55*I55/SQRT(A55),4)</f>
        <v>26.331700000000001</v>
      </c>
      <c r="M55" s="5">
        <f t="shared" ref="M55" si="153">ROUND(100*L55/J55,3)</f>
        <v>2.9180000000000001</v>
      </c>
      <c r="N55" s="5">
        <f>ROUND(AVERAGE(F$2:F55),3)</f>
        <v>0.995</v>
      </c>
      <c r="O55" s="7">
        <f>ROUND(_xlfn.STDEV.S(F$2:F55),4)</f>
        <v>1.1900000000000001E-2</v>
      </c>
      <c r="P55" s="7">
        <f t="shared" ref="P55" si="154">ROUND(O55*I55/SQRT(A55),4)</f>
        <v>3.2000000000000002E-3</v>
      </c>
      <c r="Q55" s="5">
        <f t="shared" ref="Q55" si="155">ROUND(100*P55/N55,3)</f>
        <v>0.32200000000000001</v>
      </c>
      <c r="R55" s="5">
        <f>ROUND(AVERAGE(G$2:G55),3)</f>
        <v>0.35399999999999998</v>
      </c>
      <c r="S55" s="5">
        <f>ROUND(_xlfn.STDEV.S(G$2:G55),3)</f>
        <v>0.13400000000000001</v>
      </c>
      <c r="T55" s="5">
        <f t="shared" ref="T55" si="156">ROUND(S55*I55/SQRT(A55),3)</f>
        <v>3.6999999999999998E-2</v>
      </c>
      <c r="U55" s="3">
        <f t="shared" ref="U55" si="157">ROUND(100*T55/R55,2)</f>
        <v>10.45</v>
      </c>
    </row>
    <row r="56" spans="1:21" x14ac:dyDescent="0.2">
      <c r="A56">
        <f>ROWS(A$2:A56)</f>
        <v>55</v>
      </c>
      <c r="B56" s="3">
        <v>852.64</v>
      </c>
      <c r="C56" s="3">
        <v>816.07</v>
      </c>
      <c r="D56" s="3">
        <v>2621.52</v>
      </c>
      <c r="E56" s="3">
        <f t="shared" si="3"/>
        <v>546490.98</v>
      </c>
      <c r="F56" s="5">
        <f t="shared" si="4"/>
        <v>0.999</v>
      </c>
      <c r="G56" s="5">
        <f t="shared" si="12"/>
        <v>0.28999999999999998</v>
      </c>
      <c r="H56" s="3">
        <f t="shared" si="6"/>
        <v>834.15</v>
      </c>
      <c r="I56" s="5">
        <f t="shared" si="25"/>
        <v>2.0048792881880577</v>
      </c>
      <c r="J56" s="5">
        <f>ROUND(AVERAGE(H$2:H56),3)</f>
        <v>901.22</v>
      </c>
      <c r="K56" s="7">
        <f>ROUND(_xlfn.STDEV.S(H$2:H56),4)</f>
        <v>96.016999999999996</v>
      </c>
      <c r="L56" s="7">
        <f t="shared" ref="L56" si="158">ROUND(K56*I56/SQRT(A56),4)</f>
        <v>25.957000000000001</v>
      </c>
      <c r="M56" s="5">
        <f t="shared" ref="M56" si="159">ROUND(100*L56/J56,3)</f>
        <v>2.88</v>
      </c>
      <c r="N56" s="5">
        <f>ROUND(AVERAGE(F$2:F56),3)</f>
        <v>0.995</v>
      </c>
      <c r="O56" s="7">
        <f>ROUND(_xlfn.STDEV.S(F$2:F56),4)</f>
        <v>1.18E-2</v>
      </c>
      <c r="P56" s="7">
        <f t="shared" ref="P56" si="160">ROUND(O56*I56/SQRT(A56),4)</f>
        <v>3.2000000000000002E-3</v>
      </c>
      <c r="Q56" s="5">
        <f t="shared" ref="Q56" si="161">ROUND(100*P56/N56,3)</f>
        <v>0.32200000000000001</v>
      </c>
      <c r="R56" s="5">
        <f>ROUND(AVERAGE(G$2:G56),3)</f>
        <v>0.35199999999999998</v>
      </c>
      <c r="S56" s="5">
        <f>ROUND(_xlfn.STDEV.S(G$2:G56),3)</f>
        <v>0.13300000000000001</v>
      </c>
      <c r="T56" s="5">
        <f t="shared" ref="T56" si="162">ROUND(S56*I56/SQRT(A56),3)</f>
        <v>3.5999999999999997E-2</v>
      </c>
      <c r="U56" s="3">
        <f t="shared" ref="U56" si="163">ROUND(100*T56/R56,2)</f>
        <v>10.23</v>
      </c>
    </row>
    <row r="57" spans="1:21" x14ac:dyDescent="0.2">
      <c r="A57">
        <f>ROWS(A$2:A57)</f>
        <v>56</v>
      </c>
      <c r="B57" s="3">
        <v>877.23</v>
      </c>
      <c r="C57" s="3">
        <v>865.05</v>
      </c>
      <c r="D57" s="3">
        <v>2736.8</v>
      </c>
      <c r="E57" s="3">
        <f t="shared" si="3"/>
        <v>595997.68000000005</v>
      </c>
      <c r="F57" s="5">
        <f t="shared" si="4"/>
        <v>1</v>
      </c>
      <c r="G57" s="5">
        <f t="shared" si="12"/>
        <v>0.16600000000000001</v>
      </c>
      <c r="H57" s="3">
        <f t="shared" si="6"/>
        <v>871.12</v>
      </c>
      <c r="I57" s="5">
        <f t="shared" si="25"/>
        <v>2.0040447832891455</v>
      </c>
      <c r="J57" s="5">
        <f>ROUND(AVERAGE(H$2:H57),3)</f>
        <v>900.68299999999999</v>
      </c>
      <c r="K57" s="7">
        <f>ROUND(_xlfn.STDEV.S(H$2:H57),4)</f>
        <v>95.225099999999998</v>
      </c>
      <c r="L57" s="7">
        <f t="shared" ref="L57" si="164">ROUND(K57*I57/SQRT(A57),4)</f>
        <v>25.5014</v>
      </c>
      <c r="M57" s="5">
        <f t="shared" ref="M57" si="165">ROUND(100*L57/J57,3)</f>
        <v>2.831</v>
      </c>
      <c r="N57" s="5">
        <f>ROUND(AVERAGE(F$2:F57),3)</f>
        <v>0.995</v>
      </c>
      <c r="O57" s="7">
        <f>ROUND(_xlfn.STDEV.S(F$2:F57),4)</f>
        <v>1.17E-2</v>
      </c>
      <c r="P57" s="7">
        <f t="shared" ref="P57" si="166">ROUND(O57*I57/SQRT(A57),4)</f>
        <v>3.0999999999999999E-3</v>
      </c>
      <c r="Q57" s="5">
        <f t="shared" ref="Q57" si="167">ROUND(100*P57/N57,3)</f>
        <v>0.312</v>
      </c>
      <c r="R57" s="5">
        <f>ROUND(AVERAGE(G$2:G57),3)</f>
        <v>0.34899999999999998</v>
      </c>
      <c r="S57" s="5">
        <f>ROUND(_xlfn.STDEV.S(G$2:G57),3)</f>
        <v>0.13400000000000001</v>
      </c>
      <c r="T57" s="5">
        <f t="shared" ref="T57" si="168">ROUND(S57*I57/SQRT(A57),3)</f>
        <v>3.5999999999999997E-2</v>
      </c>
      <c r="U57" s="3">
        <f t="shared" ref="U57" si="169">ROUND(100*T57/R57,2)</f>
        <v>10.32</v>
      </c>
    </row>
    <row r="58" spans="1:21" x14ac:dyDescent="0.2">
      <c r="A58">
        <f>ROWS(A$2:A58)</f>
        <v>57</v>
      </c>
      <c r="B58" s="3">
        <v>796.88</v>
      </c>
      <c r="C58" s="3">
        <v>780.23</v>
      </c>
      <c r="D58" s="3">
        <v>2477.38</v>
      </c>
      <c r="E58" s="3">
        <f t="shared" si="3"/>
        <v>488321.06</v>
      </c>
      <c r="F58" s="5">
        <f t="shared" si="4"/>
        <v>1</v>
      </c>
      <c r="G58" s="5">
        <f t="shared" si="12"/>
        <v>0.20300000000000001</v>
      </c>
      <c r="H58" s="3">
        <f t="shared" si="6"/>
        <v>788.51</v>
      </c>
      <c r="I58" s="5">
        <f t="shared" si="25"/>
        <v>2.0032407188478727</v>
      </c>
      <c r="J58" s="5">
        <f>ROUND(AVERAGE(H$2:H58),3)</f>
        <v>898.71500000000003</v>
      </c>
      <c r="K58" s="7">
        <f>ROUND(_xlfn.STDEV.S(H$2:H58),4)</f>
        <v>95.533500000000004</v>
      </c>
      <c r="L58" s="7">
        <f t="shared" ref="L58" si="170">ROUND(K58*I58/SQRT(A58),4)</f>
        <v>25.348400000000002</v>
      </c>
      <c r="M58" s="5">
        <f t="shared" ref="M58" si="171">ROUND(100*L58/J58,3)</f>
        <v>2.8210000000000002</v>
      </c>
      <c r="N58" s="5">
        <f>ROUND(AVERAGE(F$2:F58),3)</f>
        <v>0.996</v>
      </c>
      <c r="O58" s="7">
        <f>ROUND(_xlfn.STDEV.S(F$2:F58),4)</f>
        <v>1.17E-2</v>
      </c>
      <c r="P58" s="7">
        <f t="shared" ref="P58" si="172">ROUND(O58*I58/SQRT(A58),4)</f>
        <v>3.0999999999999999E-3</v>
      </c>
      <c r="Q58" s="5">
        <f t="shared" ref="Q58" si="173">ROUND(100*P58/N58,3)</f>
        <v>0.311</v>
      </c>
      <c r="R58" s="5">
        <f>ROUND(AVERAGE(G$2:G58),3)</f>
        <v>0.34699999999999998</v>
      </c>
      <c r="S58" s="5">
        <f>ROUND(_xlfn.STDEV.S(G$2:G58),3)</f>
        <v>0.13500000000000001</v>
      </c>
      <c r="T58" s="5">
        <f t="shared" ref="T58" si="174">ROUND(S58*I58/SQRT(A58),3)</f>
        <v>3.5999999999999997E-2</v>
      </c>
      <c r="U58" s="3">
        <f t="shared" ref="U58" si="175">ROUND(100*T58/R58,2)</f>
        <v>10.37</v>
      </c>
    </row>
    <row r="59" spans="1:21" x14ac:dyDescent="0.2">
      <c r="A59">
        <f>ROWS(A$2:A59)</f>
        <v>58</v>
      </c>
      <c r="B59" s="3">
        <v>832.58</v>
      </c>
      <c r="C59" s="3">
        <v>818</v>
      </c>
      <c r="D59" s="3">
        <v>2592.77</v>
      </c>
      <c r="E59" s="3">
        <f t="shared" si="3"/>
        <v>534895.76</v>
      </c>
      <c r="F59" s="5">
        <f t="shared" si="4"/>
        <v>1</v>
      </c>
      <c r="G59" s="5">
        <f t="shared" si="12"/>
        <v>0.186</v>
      </c>
      <c r="H59" s="3">
        <f t="shared" si="6"/>
        <v>825.26</v>
      </c>
      <c r="I59" s="5">
        <f t="shared" si="25"/>
        <v>2.0024654592910065</v>
      </c>
      <c r="J59" s="5">
        <f>ROUND(AVERAGE(H$2:H59),3)</f>
        <v>897.44799999999998</v>
      </c>
      <c r="K59" s="7">
        <f>ROUND(_xlfn.STDEV.S(H$2:H59),4)</f>
        <v>95.181700000000006</v>
      </c>
      <c r="L59" s="7">
        <f t="shared" ref="L59" si="176">ROUND(K59*I59/SQRT(A59),4)</f>
        <v>25.026800000000001</v>
      </c>
      <c r="M59" s="5">
        <f t="shared" ref="M59" si="177">ROUND(100*L59/J59,3)</f>
        <v>2.7890000000000001</v>
      </c>
      <c r="N59" s="5">
        <f>ROUND(AVERAGE(F$2:F59),3)</f>
        <v>0.996</v>
      </c>
      <c r="O59" s="7">
        <f>ROUND(_xlfn.STDEV.S(F$2:F59),4)</f>
        <v>1.1599999999999999E-2</v>
      </c>
      <c r="P59" s="7">
        <f t="shared" ref="P59" si="178">ROUND(O59*I59/SQRT(A59),4)</f>
        <v>3.0999999999999999E-3</v>
      </c>
      <c r="Q59" s="5">
        <f t="shared" ref="Q59" si="179">ROUND(100*P59/N59,3)</f>
        <v>0.311</v>
      </c>
      <c r="R59" s="5">
        <f>ROUND(AVERAGE(G$2:G59),3)</f>
        <v>0.34399999999999997</v>
      </c>
      <c r="S59" s="5">
        <f>ROUND(_xlfn.STDEV.S(G$2:G59),3)</f>
        <v>0.13500000000000001</v>
      </c>
      <c r="T59" s="5">
        <f t="shared" ref="T59" si="180">ROUND(S59*I59/SQRT(A59),3)</f>
        <v>3.5000000000000003E-2</v>
      </c>
      <c r="U59" s="3">
        <f t="shared" ref="U59" si="181">ROUND(100*T59/R59,2)</f>
        <v>10.17</v>
      </c>
    </row>
    <row r="60" spans="1:21" x14ac:dyDescent="0.2">
      <c r="A60">
        <f>ROWS(A$2:A60)</f>
        <v>59</v>
      </c>
      <c r="B60" s="3">
        <v>973.49</v>
      </c>
      <c r="C60" s="3">
        <v>958.05</v>
      </c>
      <c r="D60" s="3">
        <v>3034.1</v>
      </c>
      <c r="E60" s="3">
        <f t="shared" si="3"/>
        <v>732503.24</v>
      </c>
      <c r="F60" s="5">
        <f t="shared" si="4"/>
        <v>1</v>
      </c>
      <c r="G60" s="5">
        <f t="shared" si="12"/>
        <v>0.17699999999999999</v>
      </c>
      <c r="H60" s="3">
        <f t="shared" si="6"/>
        <v>965.74</v>
      </c>
      <c r="I60" s="5">
        <f t="shared" si="25"/>
        <v>2.0017174841452352</v>
      </c>
      <c r="J60" s="5">
        <f>ROUND(AVERAGE(H$2:H60),3)</f>
        <v>898.60599999999999</v>
      </c>
      <c r="K60" s="7">
        <f>ROUND(_xlfn.STDEV.S(H$2:H60),4)</f>
        <v>94.775599999999997</v>
      </c>
      <c r="L60" s="7">
        <f t="shared" ref="L60" si="182">ROUND(K60*I60/SQRT(A60),4)</f>
        <v>24.698699999999999</v>
      </c>
      <c r="M60" s="5">
        <f t="shared" ref="M60" si="183">ROUND(100*L60/J60,3)</f>
        <v>2.7490000000000001</v>
      </c>
      <c r="N60" s="5">
        <f>ROUND(AVERAGE(F$2:F60),3)</f>
        <v>0.996</v>
      </c>
      <c r="O60" s="7">
        <f>ROUND(_xlfn.STDEV.S(F$2:F60),4)</f>
        <v>1.15E-2</v>
      </c>
      <c r="P60" s="7">
        <f t="shared" ref="P60" si="184">ROUND(O60*I60/SQRT(A60),4)</f>
        <v>3.0000000000000001E-3</v>
      </c>
      <c r="Q60" s="5">
        <f t="shared" ref="Q60" si="185">ROUND(100*P60/N60,3)</f>
        <v>0.30099999999999999</v>
      </c>
      <c r="R60" s="5">
        <f>ROUND(AVERAGE(G$2:G60),3)</f>
        <v>0.34100000000000003</v>
      </c>
      <c r="S60" s="5">
        <f>ROUND(_xlfn.STDEV.S(G$2:G60),3)</f>
        <v>0.13600000000000001</v>
      </c>
      <c r="T60" s="5">
        <f t="shared" ref="T60" si="186">ROUND(S60*I60/SQRT(A60),3)</f>
        <v>3.5000000000000003E-2</v>
      </c>
      <c r="U60" s="3">
        <f t="shared" ref="U60" si="187">ROUND(100*T60/R60,2)</f>
        <v>10.26</v>
      </c>
    </row>
    <row r="61" spans="1:21" x14ac:dyDescent="0.2">
      <c r="A61">
        <f>ROWS(A$2:A61)</f>
        <v>60</v>
      </c>
      <c r="B61" s="3">
        <v>1014.26</v>
      </c>
      <c r="C61" s="3">
        <v>863.01</v>
      </c>
      <c r="D61" s="3">
        <v>2953.59</v>
      </c>
      <c r="E61" s="3">
        <f t="shared" si="3"/>
        <v>687471.99</v>
      </c>
      <c r="F61" s="5">
        <f t="shared" si="4"/>
        <v>0.99</v>
      </c>
      <c r="G61" s="5">
        <f t="shared" si="12"/>
        <v>0.52500000000000002</v>
      </c>
      <c r="H61" s="3">
        <f t="shared" si="6"/>
        <v>935.58</v>
      </c>
      <c r="I61" s="5">
        <f t="shared" si="25"/>
        <v>2.0009953780882688</v>
      </c>
      <c r="J61" s="5">
        <f>ROUND(AVERAGE(H$2:H61),3)</f>
        <v>899.22199999999998</v>
      </c>
      <c r="K61" s="7">
        <f>ROUND(_xlfn.STDEV.S(H$2:H61),4)</f>
        <v>94.090100000000007</v>
      </c>
      <c r="L61" s="7">
        <f t="shared" ref="L61" si="188">ROUND(K61*I61/SQRT(A61),4)</f>
        <v>24.306100000000001</v>
      </c>
      <c r="M61" s="5">
        <f t="shared" ref="M61" si="189">ROUND(100*L61/J61,3)</f>
        <v>2.7029999999999998</v>
      </c>
      <c r="N61" s="5">
        <f>ROUND(AVERAGE(F$2:F61),3)</f>
        <v>0.996</v>
      </c>
      <c r="O61" s="7">
        <f>ROUND(_xlfn.STDEV.S(F$2:F61),4)</f>
        <v>1.14E-2</v>
      </c>
      <c r="P61" s="7">
        <f t="shared" ref="P61" si="190">ROUND(O61*I61/SQRT(A61),4)</f>
        <v>2.8999999999999998E-3</v>
      </c>
      <c r="Q61" s="5">
        <f t="shared" ref="Q61" si="191">ROUND(100*P61/N61,3)</f>
        <v>0.29099999999999998</v>
      </c>
      <c r="R61" s="5">
        <f>ROUND(AVERAGE(G$2:G61),3)</f>
        <v>0.34399999999999997</v>
      </c>
      <c r="S61" s="5">
        <f>ROUND(_xlfn.STDEV.S(G$2:G61),3)</f>
        <v>0.13700000000000001</v>
      </c>
      <c r="T61" s="5">
        <f t="shared" ref="T61" si="192">ROUND(S61*I61/SQRT(A61),3)</f>
        <v>3.5000000000000003E-2</v>
      </c>
      <c r="U61" s="3">
        <f t="shared" ref="U61" si="193">ROUND(100*T61/R61,2)</f>
        <v>10.17</v>
      </c>
    </row>
    <row r="62" spans="1:21" x14ac:dyDescent="0.2">
      <c r="A62">
        <f>ROWS(A$2:A62)</f>
        <v>61</v>
      </c>
      <c r="B62" s="3">
        <v>986.67</v>
      </c>
      <c r="C62" s="3">
        <v>868.28</v>
      </c>
      <c r="D62" s="3">
        <v>2916.72</v>
      </c>
      <c r="E62" s="3">
        <f t="shared" si="3"/>
        <v>672855.18</v>
      </c>
      <c r="F62" s="5">
        <f t="shared" si="4"/>
        <v>0.99399999999999999</v>
      </c>
      <c r="G62" s="5">
        <f t="shared" si="12"/>
        <v>0.47499999999999998</v>
      </c>
      <c r="H62" s="3">
        <f t="shared" si="6"/>
        <v>925.58</v>
      </c>
      <c r="I62" s="5">
        <f t="shared" si="25"/>
        <v>2.0002978220142609</v>
      </c>
      <c r="J62" s="5">
        <f>ROUND(AVERAGE(H$2:H62),3)</f>
        <v>899.654</v>
      </c>
      <c r="K62" s="7">
        <f>ROUND(_xlfn.STDEV.S(H$2:H62),4)</f>
        <v>93.363799999999998</v>
      </c>
      <c r="L62" s="7">
        <f t="shared" ref="L62" si="194">ROUND(K62*I62/SQRT(A62),4)</f>
        <v>23.9116</v>
      </c>
      <c r="M62" s="5">
        <f t="shared" ref="M62" si="195">ROUND(100*L62/J62,3)</f>
        <v>2.6579999999999999</v>
      </c>
      <c r="N62" s="5">
        <f>ROUND(AVERAGE(F$2:F62),3)</f>
        <v>0.996</v>
      </c>
      <c r="O62" s="7">
        <f>ROUND(_xlfn.STDEV.S(F$2:F62),4)</f>
        <v>1.1299999999999999E-2</v>
      </c>
      <c r="P62" s="7">
        <f t="shared" ref="P62" si="196">ROUND(O62*I62/SQRT(A62),4)</f>
        <v>2.8999999999999998E-3</v>
      </c>
      <c r="Q62" s="5">
        <f t="shared" ref="Q62" si="197">ROUND(100*P62/N62,3)</f>
        <v>0.29099999999999998</v>
      </c>
      <c r="R62" s="5">
        <f>ROUND(AVERAGE(G$2:G62),3)</f>
        <v>0.34599999999999997</v>
      </c>
      <c r="S62" s="5">
        <f>ROUND(_xlfn.STDEV.S(G$2:G62),3)</f>
        <v>0.13600000000000001</v>
      </c>
      <c r="T62" s="5">
        <f t="shared" ref="T62" si="198">ROUND(S62*I62/SQRT(A62),3)</f>
        <v>3.5000000000000003E-2</v>
      </c>
      <c r="U62" s="3">
        <f t="shared" ref="U62" si="199">ROUND(100*T62/R62,2)</f>
        <v>10.119999999999999</v>
      </c>
    </row>
    <row r="63" spans="1:21" x14ac:dyDescent="0.2">
      <c r="A63">
        <f>ROWS(A$2:A63)</f>
        <v>62</v>
      </c>
      <c r="B63" s="3">
        <v>1021.04</v>
      </c>
      <c r="C63" s="3">
        <v>972.39</v>
      </c>
      <c r="D63" s="3">
        <v>3131.74</v>
      </c>
      <c r="E63" s="3">
        <f t="shared" si="3"/>
        <v>779781.85</v>
      </c>
      <c r="F63" s="5">
        <f t="shared" si="4"/>
        <v>0.999</v>
      </c>
      <c r="G63" s="5">
        <f t="shared" si="12"/>
        <v>0.30499999999999999</v>
      </c>
      <c r="H63" s="3">
        <f t="shared" si="6"/>
        <v>996.42</v>
      </c>
      <c r="I63" s="5">
        <f t="shared" si="25"/>
        <v>1.9996235849949404</v>
      </c>
      <c r="J63" s="5">
        <f>ROUND(AVERAGE(H$2:H63),3)</f>
        <v>901.21500000000003</v>
      </c>
      <c r="K63" s="7">
        <f>ROUND(_xlfn.STDEV.S(H$2:H63),4)</f>
        <v>93.407300000000006</v>
      </c>
      <c r="L63" s="7">
        <f t="shared" ref="L63" si="200">ROUND(K63*I63/SQRT(A63),4)</f>
        <v>23.721</v>
      </c>
      <c r="M63" s="5">
        <f t="shared" ref="M63" si="201">ROUND(100*L63/J63,3)</f>
        <v>2.6320000000000001</v>
      </c>
      <c r="N63" s="5">
        <f>ROUND(AVERAGE(F$2:F63),3)</f>
        <v>0.996</v>
      </c>
      <c r="O63" s="7">
        <f>ROUND(_xlfn.STDEV.S(F$2:F63),4)</f>
        <v>1.12E-2</v>
      </c>
      <c r="P63" s="7">
        <f t="shared" ref="P63" si="202">ROUND(O63*I63/SQRT(A63),4)</f>
        <v>2.8E-3</v>
      </c>
      <c r="Q63" s="5">
        <f t="shared" ref="Q63" si="203">ROUND(100*P63/N63,3)</f>
        <v>0.28100000000000003</v>
      </c>
      <c r="R63" s="5">
        <f>ROUND(AVERAGE(G$2:G63),3)</f>
        <v>0.34499999999999997</v>
      </c>
      <c r="S63" s="5">
        <f>ROUND(_xlfn.STDEV.S(G$2:G63),3)</f>
        <v>0.13500000000000001</v>
      </c>
      <c r="T63" s="5">
        <f t="shared" ref="T63" si="204">ROUND(S63*I63/SQRT(A63),3)</f>
        <v>3.4000000000000002E-2</v>
      </c>
      <c r="U63" s="3">
        <f t="shared" ref="U63" si="205">ROUND(100*T63/R63,2)</f>
        <v>9.86</v>
      </c>
    </row>
    <row r="64" spans="1:21" x14ac:dyDescent="0.2">
      <c r="A64">
        <f>ROWS(A$2:A64)</f>
        <v>63</v>
      </c>
      <c r="B64" s="3">
        <v>868.04</v>
      </c>
      <c r="C64" s="3">
        <v>840.08</v>
      </c>
      <c r="D64" s="3">
        <v>2683.29</v>
      </c>
      <c r="E64" s="3">
        <f t="shared" si="3"/>
        <v>572730.43999999994</v>
      </c>
      <c r="F64" s="5">
        <f t="shared" si="4"/>
        <v>1</v>
      </c>
      <c r="G64" s="5">
        <f t="shared" si="12"/>
        <v>0.252</v>
      </c>
      <c r="H64" s="3">
        <f t="shared" si="6"/>
        <v>853.95</v>
      </c>
      <c r="I64" s="5">
        <f t="shared" si="25"/>
        <v>1.9989715170333793</v>
      </c>
      <c r="J64" s="5">
        <f>ROUND(AVERAGE(H$2:H64),3)</f>
        <v>900.46400000000006</v>
      </c>
      <c r="K64" s="7">
        <f>ROUND(_xlfn.STDEV.S(H$2:H64),4)</f>
        <v>92.842100000000002</v>
      </c>
      <c r="L64" s="7">
        <f t="shared" ref="L64" si="206">ROUND(K64*I64/SQRT(A64),4)</f>
        <v>23.382000000000001</v>
      </c>
      <c r="M64" s="5">
        <f t="shared" ref="M64" si="207">ROUND(100*L64/J64,3)</f>
        <v>2.597</v>
      </c>
      <c r="N64" s="5">
        <f>ROUND(AVERAGE(F$2:F64),3)</f>
        <v>0.996</v>
      </c>
      <c r="O64" s="7">
        <f>ROUND(_xlfn.STDEV.S(F$2:F64),4)</f>
        <v>1.12E-2</v>
      </c>
      <c r="P64" s="7">
        <f t="shared" ref="P64" si="208">ROUND(O64*I64/SQRT(A64),4)</f>
        <v>2.8E-3</v>
      </c>
      <c r="Q64" s="5">
        <f t="shared" ref="Q64" si="209">ROUND(100*P64/N64,3)</f>
        <v>0.28100000000000003</v>
      </c>
      <c r="R64" s="5">
        <f>ROUND(AVERAGE(G$2:G64),3)</f>
        <v>0.34399999999999997</v>
      </c>
      <c r="S64" s="5">
        <f>ROUND(_xlfn.STDEV.S(G$2:G64),3)</f>
        <v>0.13500000000000001</v>
      </c>
      <c r="T64" s="5">
        <f t="shared" ref="T64" si="210">ROUND(S64*I64/SQRT(A64),3)</f>
        <v>3.4000000000000002E-2</v>
      </c>
      <c r="U64" s="3">
        <f t="shared" ref="U64" si="211">ROUND(100*T64/R64,2)</f>
        <v>9.8800000000000008</v>
      </c>
    </row>
    <row r="65" spans="1:21" x14ac:dyDescent="0.2">
      <c r="A65">
        <f>ROWS(A$2:A65)</f>
        <v>64</v>
      </c>
      <c r="B65" s="3">
        <v>894.86</v>
      </c>
      <c r="C65" s="3">
        <v>817.14</v>
      </c>
      <c r="D65" s="3">
        <v>2690.58</v>
      </c>
      <c r="E65" s="3">
        <f t="shared" si="3"/>
        <v>574303.48</v>
      </c>
      <c r="F65" s="5">
        <f t="shared" si="4"/>
        <v>0.997</v>
      </c>
      <c r="G65" s="5">
        <f t="shared" si="12"/>
        <v>0.40799999999999997</v>
      </c>
      <c r="H65" s="3">
        <f t="shared" si="6"/>
        <v>855.12</v>
      </c>
      <c r="I65" s="5">
        <f t="shared" si="25"/>
        <v>1.9983405425207412</v>
      </c>
      <c r="J65" s="5">
        <f>ROUND(AVERAGE(H$2:H65),3)</f>
        <v>899.75599999999997</v>
      </c>
      <c r="K65" s="7">
        <f>ROUND(_xlfn.STDEV.S(H$2:H65),4)</f>
        <v>92.276600000000002</v>
      </c>
      <c r="L65" s="7">
        <f t="shared" ref="L65" si="212">ROUND(K65*I65/SQRT(A65),4)</f>
        <v>23.05</v>
      </c>
      <c r="M65" s="5">
        <f t="shared" ref="M65" si="213">ROUND(100*L65/J65,3)</f>
        <v>2.5619999999999998</v>
      </c>
      <c r="N65" s="5">
        <f>ROUND(AVERAGE(F$2:F65),3)</f>
        <v>0.996</v>
      </c>
      <c r="O65" s="7">
        <f>ROUND(_xlfn.STDEV.S(F$2:F65),4)</f>
        <v>1.11E-2</v>
      </c>
      <c r="P65" s="7">
        <f t="shared" ref="P65" si="214">ROUND(O65*I65/SQRT(A65),4)</f>
        <v>2.8E-3</v>
      </c>
      <c r="Q65" s="5">
        <f t="shared" ref="Q65" si="215">ROUND(100*P65/N65,3)</f>
        <v>0.28100000000000003</v>
      </c>
      <c r="R65" s="5">
        <f>ROUND(AVERAGE(G$2:G65),3)</f>
        <v>0.34499999999999997</v>
      </c>
      <c r="S65" s="5">
        <f>ROUND(_xlfn.STDEV.S(G$2:G65),3)</f>
        <v>0.13400000000000001</v>
      </c>
      <c r="T65" s="5">
        <f t="shared" ref="T65" si="216">ROUND(S65*I65/SQRT(A65),3)</f>
        <v>3.3000000000000002E-2</v>
      </c>
      <c r="U65" s="3">
        <f t="shared" ref="U65" si="217">ROUND(100*T65/R65,2)</f>
        <v>9.57</v>
      </c>
    </row>
    <row r="66" spans="1:21" x14ac:dyDescent="0.2">
      <c r="A66">
        <f>ROWS(A$2:A66)</f>
        <v>65</v>
      </c>
      <c r="B66" s="3">
        <v>754.42</v>
      </c>
      <c r="C66" s="3">
        <v>735.57</v>
      </c>
      <c r="D66" s="3">
        <v>2340.56</v>
      </c>
      <c r="E66" s="3">
        <f t="shared" si="3"/>
        <v>435840</v>
      </c>
      <c r="F66" s="5">
        <f t="shared" si="4"/>
        <v>1</v>
      </c>
      <c r="G66" s="5">
        <f t="shared" si="12"/>
        <v>0.222</v>
      </c>
      <c r="H66" s="3">
        <f t="shared" si="6"/>
        <v>744.94</v>
      </c>
      <c r="I66" s="5">
        <f t="shared" ref="I66:I86" si="218">_xlfn.T.INV(1-0.5*0.05,A66-1)</f>
        <v>1.9977296543176919</v>
      </c>
      <c r="J66" s="5">
        <f>ROUND(AVERAGE(H$2:H66),3)</f>
        <v>897.37400000000002</v>
      </c>
      <c r="K66" s="7">
        <f>ROUND(_xlfn.STDEV.S(H$2:H66),4)</f>
        <v>93.544899999999998</v>
      </c>
      <c r="L66" s="7">
        <f t="shared" ref="L66" si="219">ROUND(K66*I66/SQRT(A66),4)</f>
        <v>23.179300000000001</v>
      </c>
      <c r="M66" s="5">
        <f t="shared" ref="M66" si="220">ROUND(100*L66/J66,3)</f>
        <v>2.5830000000000002</v>
      </c>
      <c r="N66" s="5">
        <f>ROUND(AVERAGE(F$2:F66),3)</f>
        <v>0.996</v>
      </c>
      <c r="O66" s="7">
        <f>ROUND(_xlfn.STDEV.S(F$2:F66),4)</f>
        <v>1.0999999999999999E-2</v>
      </c>
      <c r="P66" s="7">
        <f t="shared" ref="P66" si="221">ROUND(O66*I66/SQRT(A66),4)</f>
        <v>2.7000000000000001E-3</v>
      </c>
      <c r="Q66" s="5">
        <f t="shared" ref="Q66" si="222">ROUND(100*P66/N66,3)</f>
        <v>0.27100000000000002</v>
      </c>
      <c r="R66" s="5">
        <f>ROUND(AVERAGE(G$2:G66),3)</f>
        <v>0.34300000000000003</v>
      </c>
      <c r="S66" s="5">
        <f>ROUND(_xlfn.STDEV.S(G$2:G66),3)</f>
        <v>0.13400000000000001</v>
      </c>
      <c r="T66" s="5">
        <f t="shared" ref="T66" si="223">ROUND(S66*I66/SQRT(A66),3)</f>
        <v>3.3000000000000002E-2</v>
      </c>
      <c r="U66" s="3">
        <f t="shared" ref="U66" si="224">ROUND(100*T66/R66,2)</f>
        <v>9.6199999999999992</v>
      </c>
    </row>
    <row r="67" spans="1:21" x14ac:dyDescent="0.2">
      <c r="A67">
        <f>ROWS(A$2:A67)</f>
        <v>66</v>
      </c>
      <c r="B67" s="3">
        <v>1839.12</v>
      </c>
      <c r="C67" s="3">
        <v>971.17</v>
      </c>
      <c r="D67" s="3">
        <v>4520.3</v>
      </c>
      <c r="E67" s="3">
        <f t="shared" ref="E67:E107" si="225">ROUND(PI()*B67*C67/4,2)</f>
        <v>1402798.22</v>
      </c>
      <c r="F67" s="5">
        <f t="shared" si="4"/>
        <v>0.86299999999999999</v>
      </c>
      <c r="G67" s="5">
        <f t="shared" si="12"/>
        <v>0.84899999999999998</v>
      </c>
      <c r="H67" s="3">
        <f t="shared" si="6"/>
        <v>1336.45</v>
      </c>
      <c r="I67" s="5">
        <f t="shared" si="218"/>
        <v>1.9971379083920051</v>
      </c>
      <c r="J67" s="5">
        <f>ROUND(AVERAGE(H$2:H67),3)</f>
        <v>904.02700000000004</v>
      </c>
      <c r="K67" s="7">
        <f>ROUND(_xlfn.STDEV.S(H$2:H67),4)</f>
        <v>107.41070000000001</v>
      </c>
      <c r="L67" s="7">
        <f t="shared" ref="L67" si="226">ROUND(K67*I67/SQRT(A67),4)</f>
        <v>26.404800000000002</v>
      </c>
      <c r="M67" s="5">
        <f t="shared" ref="M67" si="227">ROUND(100*L67/J67,3)</f>
        <v>2.9209999999999998</v>
      </c>
      <c r="N67" s="5">
        <f>ROUND(AVERAGE(F$2:F67),3)</f>
        <v>0.99399999999999999</v>
      </c>
      <c r="O67" s="7">
        <f>ROUND(_xlfn.STDEV.S(F$2:F67),4)</f>
        <v>1.9599999999999999E-2</v>
      </c>
      <c r="P67" s="7">
        <f t="shared" ref="P67" si="228">ROUND(O67*I67/SQRT(A67),4)</f>
        <v>4.7999999999999996E-3</v>
      </c>
      <c r="Q67" s="5">
        <f t="shared" ref="Q67" si="229">ROUND(100*P67/N67,3)</f>
        <v>0.48299999999999998</v>
      </c>
      <c r="R67" s="5">
        <f>ROUND(AVERAGE(G$2:G67),3)</f>
        <v>0.35099999999999998</v>
      </c>
      <c r="S67" s="5">
        <f>ROUND(_xlfn.STDEV.S(G$2:G67),3)</f>
        <v>0.14699999999999999</v>
      </c>
      <c r="T67" s="5">
        <f t="shared" ref="T67" si="230">ROUND(S67*I67/SQRT(A67),3)</f>
        <v>3.5999999999999997E-2</v>
      </c>
      <c r="U67" s="3">
        <f t="shared" ref="U67" si="231">ROUND(100*T67/R67,2)</f>
        <v>10.26</v>
      </c>
    </row>
    <row r="68" spans="1:21" x14ac:dyDescent="0.2">
      <c r="A68">
        <f>ROWS(A$2:A68)</f>
        <v>67</v>
      </c>
      <c r="B68" s="3">
        <v>911.32</v>
      </c>
      <c r="C68" s="3">
        <v>886.92</v>
      </c>
      <c r="D68" s="3">
        <v>2824.79</v>
      </c>
      <c r="E68" s="3">
        <f t="shared" si="225"/>
        <v>634812.15</v>
      </c>
      <c r="F68" s="5">
        <f t="shared" si="4"/>
        <v>1</v>
      </c>
      <c r="G68" s="5">
        <f t="shared" si="12"/>
        <v>0.23</v>
      </c>
      <c r="H68" s="3">
        <f t="shared" si="6"/>
        <v>899.04</v>
      </c>
      <c r="I68" s="5">
        <f t="shared" si="218"/>
        <v>1.996564418952312</v>
      </c>
      <c r="J68" s="5">
        <f>ROUND(AVERAGE(H$2:H68),3)</f>
        <v>903.952</v>
      </c>
      <c r="K68" s="7">
        <f>ROUND(_xlfn.STDEV.S(H$2:H68),4)</f>
        <v>106.5956</v>
      </c>
      <c r="L68" s="7">
        <f t="shared" ref="L68" si="232">ROUND(K68*I68/SQRT(A68),4)</f>
        <v>26.000699999999998</v>
      </c>
      <c r="M68" s="5">
        <f t="shared" ref="M68" si="233">ROUND(100*L68/J68,3)</f>
        <v>2.8759999999999999</v>
      </c>
      <c r="N68" s="5">
        <f>ROUND(AVERAGE(F$2:F68),3)</f>
        <v>0.99399999999999999</v>
      </c>
      <c r="O68" s="7">
        <f>ROUND(_xlfn.STDEV.S(F$2:F68),4)</f>
        <v>1.95E-2</v>
      </c>
      <c r="P68" s="7">
        <f t="shared" ref="P68" si="234">ROUND(O68*I68/SQRT(A68),4)</f>
        <v>4.7999999999999996E-3</v>
      </c>
      <c r="Q68" s="5">
        <f t="shared" ref="Q68" si="235">ROUND(100*P68/N68,3)</f>
        <v>0.48299999999999998</v>
      </c>
      <c r="R68" s="5">
        <f>ROUND(AVERAGE(G$2:G68),3)</f>
        <v>0.34899999999999998</v>
      </c>
      <c r="S68" s="5">
        <f>ROUND(_xlfn.STDEV.S(G$2:G68),3)</f>
        <v>0.14599999999999999</v>
      </c>
      <c r="T68" s="5">
        <f t="shared" ref="T68" si="236">ROUND(S68*I68/SQRT(A68),3)</f>
        <v>3.5999999999999997E-2</v>
      </c>
      <c r="U68" s="3">
        <f t="shared" ref="U68" si="237">ROUND(100*T68/R68,2)</f>
        <v>10.32</v>
      </c>
    </row>
    <row r="69" spans="1:21" x14ac:dyDescent="0.2">
      <c r="A69">
        <f>ROWS(A$2:A69)</f>
        <v>68</v>
      </c>
      <c r="B69" s="3">
        <v>983.46</v>
      </c>
      <c r="C69" s="3">
        <v>929.79</v>
      </c>
      <c r="D69" s="3">
        <v>3005.92</v>
      </c>
      <c r="E69" s="3">
        <f t="shared" si="225"/>
        <v>718176.93</v>
      </c>
      <c r="F69" s="5">
        <f t="shared" si="4"/>
        <v>0.999</v>
      </c>
      <c r="G69" s="5">
        <f t="shared" si="12"/>
        <v>0.32600000000000001</v>
      </c>
      <c r="H69" s="3">
        <f t="shared" si="6"/>
        <v>956.25</v>
      </c>
      <c r="I69" s="5">
        <f t="shared" si="218"/>
        <v>1.9960083540252964</v>
      </c>
      <c r="J69" s="5">
        <f>ROUND(AVERAGE(H$2:H69),3)</f>
        <v>904.721</v>
      </c>
      <c r="K69" s="7">
        <f>ROUND(_xlfn.STDEV.S(H$2:H69),4)</f>
        <v>105.98699999999999</v>
      </c>
      <c r="L69" s="7">
        <f t="shared" ref="L69" si="238">ROUND(K69*I69/SQRT(A69),4)</f>
        <v>25.654299999999999</v>
      </c>
      <c r="M69" s="5">
        <f t="shared" ref="M69" si="239">ROUND(100*L69/J69,3)</f>
        <v>2.8359999999999999</v>
      </c>
      <c r="N69" s="5">
        <f>ROUND(AVERAGE(F$2:F69),3)</f>
        <v>0.99399999999999999</v>
      </c>
      <c r="O69" s="7">
        <f>ROUND(_xlfn.STDEV.S(F$2:F69),4)</f>
        <v>1.9400000000000001E-2</v>
      </c>
      <c r="P69" s="7">
        <f t="shared" ref="P69" si="240">ROUND(O69*I69/SQRT(A69),4)</f>
        <v>4.7000000000000002E-3</v>
      </c>
      <c r="Q69" s="5">
        <f t="shared" ref="Q69" si="241">ROUND(100*P69/N69,3)</f>
        <v>0.47299999999999998</v>
      </c>
      <c r="R69" s="5">
        <f>ROUND(AVERAGE(G$2:G69),3)</f>
        <v>0.34899999999999998</v>
      </c>
      <c r="S69" s="5">
        <f>ROUND(_xlfn.STDEV.S(G$2:G69),3)</f>
        <v>0.14499999999999999</v>
      </c>
      <c r="T69" s="5">
        <f t="shared" ref="T69" si="242">ROUND(S69*I69/SQRT(A69),3)</f>
        <v>3.5000000000000003E-2</v>
      </c>
      <c r="U69" s="3">
        <f t="shared" ref="U69" si="243">ROUND(100*T69/R69,2)</f>
        <v>10.029999999999999</v>
      </c>
    </row>
    <row r="70" spans="1:21" x14ac:dyDescent="0.2">
      <c r="A70">
        <f>ROWS(A$2:A70)</f>
        <v>69</v>
      </c>
      <c r="B70" s="3">
        <v>914.23</v>
      </c>
      <c r="C70" s="3">
        <v>892.33</v>
      </c>
      <c r="D70" s="3">
        <v>2837.84</v>
      </c>
      <c r="E70" s="3">
        <f t="shared" si="225"/>
        <v>640723.78</v>
      </c>
      <c r="F70" s="5">
        <f t="shared" si="4"/>
        <v>1</v>
      </c>
      <c r="G70" s="5">
        <f t="shared" si="12"/>
        <v>0.218</v>
      </c>
      <c r="H70" s="3">
        <f t="shared" si="6"/>
        <v>903.21</v>
      </c>
      <c r="I70" s="5">
        <f t="shared" si="218"/>
        <v>1.9954689314298424</v>
      </c>
      <c r="J70" s="5">
        <f>ROUND(AVERAGE(H$2:H70),3)</f>
        <v>904.7</v>
      </c>
      <c r="K70" s="7">
        <f>ROUND(_xlfn.STDEV.S(H$2:H70),4)</f>
        <v>105.205</v>
      </c>
      <c r="L70" s="7">
        <f t="shared" ref="L70" si="244">ROUND(K70*I70/SQRT(A70),4)</f>
        <v>25.273</v>
      </c>
      <c r="M70" s="5">
        <f t="shared" ref="M70" si="245">ROUND(100*L70/J70,3)</f>
        <v>2.794</v>
      </c>
      <c r="N70" s="5">
        <f>ROUND(AVERAGE(F$2:F70),3)</f>
        <v>0.99399999999999999</v>
      </c>
      <c r="O70" s="7">
        <f>ROUND(_xlfn.STDEV.S(F$2:F70),4)</f>
        <v>1.9199999999999998E-2</v>
      </c>
      <c r="P70" s="7">
        <f t="shared" ref="P70" si="246">ROUND(O70*I70/SQRT(A70),4)</f>
        <v>4.5999999999999999E-3</v>
      </c>
      <c r="Q70" s="5">
        <f t="shared" ref="Q70" si="247">ROUND(100*P70/N70,3)</f>
        <v>0.46300000000000002</v>
      </c>
      <c r="R70" s="5">
        <f>ROUND(AVERAGE(G$2:G70),3)</f>
        <v>0.34699999999999998</v>
      </c>
      <c r="S70" s="5">
        <f>ROUND(_xlfn.STDEV.S(G$2:G70),3)</f>
        <v>0.14499999999999999</v>
      </c>
      <c r="T70" s="5">
        <f t="shared" ref="T70" si="248">ROUND(S70*I70/SQRT(A70),3)</f>
        <v>3.5000000000000003E-2</v>
      </c>
      <c r="U70" s="3">
        <f t="shared" ref="U70" si="249">ROUND(100*T70/R70,2)</f>
        <v>10.09</v>
      </c>
    </row>
    <row r="71" spans="1:21" x14ac:dyDescent="0.2">
      <c r="A71">
        <f>ROWS(A$2:A71)</f>
        <v>70</v>
      </c>
      <c r="B71" s="3">
        <v>1027.3900000000001</v>
      </c>
      <c r="C71" s="3">
        <v>887.63</v>
      </c>
      <c r="D71" s="3">
        <v>3012.11</v>
      </c>
      <c r="E71" s="3">
        <f t="shared" si="225"/>
        <v>716237.72</v>
      </c>
      <c r="F71" s="5">
        <f t="shared" si="4"/>
        <v>0.99199999999999999</v>
      </c>
      <c r="G71" s="5">
        <f t="shared" si="12"/>
        <v>0.504</v>
      </c>
      <c r="H71" s="3">
        <f t="shared" si="6"/>
        <v>954.96</v>
      </c>
      <c r="I71" s="5">
        <f t="shared" si="218"/>
        <v>1.9949454151072357</v>
      </c>
      <c r="J71" s="5">
        <f>ROUND(AVERAGE(H$2:H71),3)</f>
        <v>905.41800000000001</v>
      </c>
      <c r="K71" s="7">
        <f>ROUND(_xlfn.STDEV.S(H$2:H71),4)</f>
        <v>104.6125</v>
      </c>
      <c r="L71" s="7">
        <f t="shared" ref="L71" si="250">ROUND(K71*I71/SQRT(A71),4)</f>
        <v>24.943999999999999</v>
      </c>
      <c r="M71" s="5">
        <f t="shared" ref="M71" si="251">ROUND(100*L71/J71,3)</f>
        <v>2.7549999999999999</v>
      </c>
      <c r="N71" s="5">
        <f>ROUND(AVERAGE(F$2:F71),3)</f>
        <v>0.99399999999999999</v>
      </c>
      <c r="O71" s="7">
        <f>ROUND(_xlfn.STDEV.S(F$2:F71),4)</f>
        <v>1.9099999999999999E-2</v>
      </c>
      <c r="P71" s="7">
        <f t="shared" ref="P71" si="252">ROUND(O71*I71/SQRT(A71),4)</f>
        <v>4.5999999999999999E-3</v>
      </c>
      <c r="Q71" s="5">
        <f t="shared" ref="Q71" si="253">ROUND(100*P71/N71,3)</f>
        <v>0.46300000000000002</v>
      </c>
      <c r="R71" s="5">
        <f>ROUND(AVERAGE(G$2:G71),3)</f>
        <v>0.34899999999999998</v>
      </c>
      <c r="S71" s="5">
        <f>ROUND(_xlfn.STDEV.S(G$2:G71),3)</f>
        <v>0.14499999999999999</v>
      </c>
      <c r="T71" s="5">
        <f t="shared" ref="T71" si="254">ROUND(S71*I71/SQRT(A71),3)</f>
        <v>3.5000000000000003E-2</v>
      </c>
      <c r="U71" s="3">
        <f t="shared" ref="U71" si="255">ROUND(100*T71/R71,2)</f>
        <v>10.029999999999999</v>
      </c>
    </row>
    <row r="72" spans="1:21" x14ac:dyDescent="0.2">
      <c r="A72">
        <f>ROWS(A$2:A72)</f>
        <v>71</v>
      </c>
      <c r="B72" s="3">
        <v>832.03</v>
      </c>
      <c r="C72" s="3">
        <v>801.92</v>
      </c>
      <c r="D72" s="3">
        <v>2566.83</v>
      </c>
      <c r="E72" s="3">
        <f t="shared" si="225"/>
        <v>524034.54</v>
      </c>
      <c r="F72" s="5">
        <f t="shared" si="4"/>
        <v>0.999</v>
      </c>
      <c r="G72" s="5">
        <f t="shared" si="12"/>
        <v>0.26700000000000002</v>
      </c>
      <c r="H72" s="3">
        <f t="shared" si="6"/>
        <v>816.84</v>
      </c>
      <c r="I72" s="5">
        <f t="shared" si="218"/>
        <v>1.9944371117711854</v>
      </c>
      <c r="J72" s="5">
        <f>ROUND(AVERAGE(H$2:H72),3)</f>
        <v>904.17</v>
      </c>
      <c r="K72" s="7">
        <f>ROUND(_xlfn.STDEV.S(H$2:H72),4)</f>
        <v>104.39319999999999</v>
      </c>
      <c r="L72" s="7">
        <f t="shared" ref="L72" si="256">ROUND(K72*I72/SQRT(A72),4)</f>
        <v>24.709499999999998</v>
      </c>
      <c r="M72" s="5">
        <f t="shared" ref="M72" si="257">ROUND(100*L72/J72,3)</f>
        <v>2.7330000000000001</v>
      </c>
      <c r="N72" s="5">
        <f>ROUND(AVERAGE(F$2:F72),3)</f>
        <v>0.99399999999999999</v>
      </c>
      <c r="O72" s="7">
        <f>ROUND(_xlfn.STDEV.S(F$2:F72),4)</f>
        <v>1.9E-2</v>
      </c>
      <c r="P72" s="7">
        <f t="shared" ref="P72" si="258">ROUND(O72*I72/SQRT(A72),4)</f>
        <v>4.4999999999999997E-3</v>
      </c>
      <c r="Q72" s="5">
        <f t="shared" ref="Q72" si="259">ROUND(100*P72/N72,3)</f>
        <v>0.45300000000000001</v>
      </c>
      <c r="R72" s="5">
        <f>ROUND(AVERAGE(G$2:G72),3)</f>
        <v>0.34799999999999998</v>
      </c>
      <c r="S72" s="5">
        <f>ROUND(_xlfn.STDEV.S(G$2:G72),3)</f>
        <v>0.14499999999999999</v>
      </c>
      <c r="T72" s="5">
        <f t="shared" ref="T72" si="260">ROUND(S72*I72/SQRT(A72),3)</f>
        <v>3.4000000000000002E-2</v>
      </c>
      <c r="U72" s="3">
        <f t="shared" ref="U72" si="261">ROUND(100*T72/R72,2)</f>
        <v>9.77</v>
      </c>
    </row>
    <row r="73" spans="1:21" x14ac:dyDescent="0.2">
      <c r="A73">
        <f>ROWS(A$2:A73)</f>
        <v>72</v>
      </c>
      <c r="B73" s="3">
        <v>747.91</v>
      </c>
      <c r="C73" s="3">
        <v>736.82</v>
      </c>
      <c r="D73" s="3">
        <v>2332.2399999999998</v>
      </c>
      <c r="E73" s="3">
        <f t="shared" si="225"/>
        <v>432813.33</v>
      </c>
      <c r="F73" s="5">
        <f t="shared" si="4"/>
        <v>1</v>
      </c>
      <c r="G73" s="5">
        <f t="shared" si="12"/>
        <v>0.17199999999999999</v>
      </c>
      <c r="H73" s="3">
        <f t="shared" si="6"/>
        <v>742.34</v>
      </c>
      <c r="I73" s="5">
        <f t="shared" si="218"/>
        <v>1.9939433678456266</v>
      </c>
      <c r="J73" s="5">
        <f>ROUND(AVERAGE(H$2:H73),3)</f>
        <v>901.92200000000003</v>
      </c>
      <c r="K73" s="7">
        <f>ROUND(_xlfn.STDEV.S(H$2:H73),4)</f>
        <v>105.39530000000001</v>
      </c>
      <c r="L73" s="7">
        <f t="shared" ref="L73" si="262">ROUND(K73*I73/SQRT(A73),4)</f>
        <v>24.7667</v>
      </c>
      <c r="M73" s="5">
        <f t="shared" ref="M73" si="263">ROUND(100*L73/J73,3)</f>
        <v>2.746</v>
      </c>
      <c r="N73" s="5">
        <f>ROUND(AVERAGE(F$2:F73),3)</f>
        <v>0.99399999999999999</v>
      </c>
      <c r="O73" s="7">
        <f>ROUND(_xlfn.STDEV.S(F$2:F73),4)</f>
        <v>1.89E-2</v>
      </c>
      <c r="P73" s="7">
        <f t="shared" ref="P73" si="264">ROUND(O73*I73/SQRT(A73),4)</f>
        <v>4.4000000000000003E-3</v>
      </c>
      <c r="Q73" s="5">
        <f t="shared" ref="Q73" si="265">ROUND(100*P73/N73,3)</f>
        <v>0.443</v>
      </c>
      <c r="R73" s="5">
        <f>ROUND(AVERAGE(G$2:G73),3)</f>
        <v>0.34499999999999997</v>
      </c>
      <c r="S73" s="5">
        <f>ROUND(_xlfn.STDEV.S(G$2:G73),3)</f>
        <v>0.14499999999999999</v>
      </c>
      <c r="T73" s="5">
        <f t="shared" ref="T73" si="266">ROUND(S73*I73/SQRT(A73),3)</f>
        <v>3.4000000000000002E-2</v>
      </c>
      <c r="U73" s="3">
        <f t="shared" ref="U73" si="267">ROUND(100*T73/R73,2)</f>
        <v>9.86</v>
      </c>
    </row>
    <row r="74" spans="1:21" x14ac:dyDescent="0.2">
      <c r="A74">
        <f>ROWS(A$2:A74)</f>
        <v>73</v>
      </c>
      <c r="B74" s="3">
        <v>924.37</v>
      </c>
      <c r="C74" s="3">
        <v>911.53</v>
      </c>
      <c r="D74" s="3">
        <v>2883.85</v>
      </c>
      <c r="E74" s="3">
        <f t="shared" si="225"/>
        <v>661769.41</v>
      </c>
      <c r="F74" s="5">
        <f t="shared" si="4"/>
        <v>1</v>
      </c>
      <c r="G74" s="5">
        <f t="shared" si="12"/>
        <v>0.16600000000000001</v>
      </c>
      <c r="H74" s="3">
        <f t="shared" si="6"/>
        <v>917.93</v>
      </c>
      <c r="I74" s="5">
        <f t="shared" si="218"/>
        <v>1.9934635666618719</v>
      </c>
      <c r="J74" s="5">
        <f>ROUND(AVERAGE(H$2:H74),3)</f>
        <v>902.14200000000005</v>
      </c>
      <c r="K74" s="7">
        <f>ROUND(_xlfn.STDEV.S(H$2:H74),4)</f>
        <v>104.6776</v>
      </c>
      <c r="L74" s="7">
        <f t="shared" ref="L74" si="268">ROUND(K74*I74/SQRT(A74),4)</f>
        <v>24.423100000000002</v>
      </c>
      <c r="M74" s="5">
        <f t="shared" ref="M74" si="269">ROUND(100*L74/J74,3)</f>
        <v>2.7069999999999999</v>
      </c>
      <c r="N74" s="5">
        <f>ROUND(AVERAGE(F$2:F74),3)</f>
        <v>0.99399999999999999</v>
      </c>
      <c r="O74" s="7">
        <f>ROUND(_xlfn.STDEV.S(F$2:F74),4)</f>
        <v>1.8700000000000001E-2</v>
      </c>
      <c r="P74" s="7">
        <f t="shared" ref="P74" si="270">ROUND(O74*I74/SQRT(A74),4)</f>
        <v>4.4000000000000003E-3</v>
      </c>
      <c r="Q74" s="5">
        <f t="shared" ref="Q74" si="271">ROUND(100*P74/N74,3)</f>
        <v>0.443</v>
      </c>
      <c r="R74" s="5">
        <f>ROUND(AVERAGE(G$2:G74),3)</f>
        <v>0.34300000000000003</v>
      </c>
      <c r="S74" s="5">
        <f>ROUND(_xlfn.STDEV.S(G$2:G74),3)</f>
        <v>0.14499999999999999</v>
      </c>
      <c r="T74" s="5">
        <f t="shared" ref="T74" si="272">ROUND(S74*I74/SQRT(A74),3)</f>
        <v>3.4000000000000002E-2</v>
      </c>
      <c r="U74" s="3">
        <f t="shared" ref="U74" si="273">ROUND(100*T74/R74,2)</f>
        <v>9.91</v>
      </c>
    </row>
    <row r="75" spans="1:21" x14ac:dyDescent="0.2">
      <c r="A75">
        <f>ROWS(A$2:A75)</f>
        <v>74</v>
      </c>
      <c r="B75" s="3">
        <v>955.33</v>
      </c>
      <c r="C75" s="3">
        <v>762.44</v>
      </c>
      <c r="D75" s="3">
        <v>2706.78</v>
      </c>
      <c r="E75" s="3">
        <f t="shared" si="225"/>
        <v>572069.73</v>
      </c>
      <c r="F75" s="5">
        <f t="shared" si="4"/>
        <v>0.98099999999999998</v>
      </c>
      <c r="G75" s="5">
        <f t="shared" si="12"/>
        <v>0.60299999999999998</v>
      </c>
      <c r="H75" s="3">
        <f t="shared" si="6"/>
        <v>853.45</v>
      </c>
      <c r="I75" s="5">
        <f t="shared" si="218"/>
        <v>1.9929971258898527</v>
      </c>
      <c r="J75" s="5">
        <f>ROUND(AVERAGE(H$2:H75),3)</f>
        <v>901.48400000000004</v>
      </c>
      <c r="K75" s="7">
        <f>ROUND(_xlfn.STDEV.S(H$2:H75),4)</f>
        <v>104.1122</v>
      </c>
      <c r="L75" s="7">
        <f t="shared" ref="L75" si="274">ROUND(K75*I75/SQRT(A75),4)</f>
        <v>24.120799999999999</v>
      </c>
      <c r="M75" s="5">
        <f t="shared" ref="M75" si="275">ROUND(100*L75/J75,3)</f>
        <v>2.6760000000000002</v>
      </c>
      <c r="N75" s="5">
        <f>ROUND(AVERAGE(F$2:F75),3)</f>
        <v>0.99399999999999999</v>
      </c>
      <c r="O75" s="7">
        <f>ROUND(_xlfn.STDEV.S(F$2:F75),4)</f>
        <v>1.8700000000000001E-2</v>
      </c>
      <c r="P75" s="7">
        <f t="shared" ref="P75" si="276">ROUND(O75*I75/SQRT(A75),4)</f>
        <v>4.3E-3</v>
      </c>
      <c r="Q75" s="5">
        <f t="shared" ref="Q75" si="277">ROUND(100*P75/N75,3)</f>
        <v>0.433</v>
      </c>
      <c r="R75" s="5">
        <f>ROUND(AVERAGE(G$2:G75),3)</f>
        <v>0.34599999999999997</v>
      </c>
      <c r="S75" s="5">
        <f>ROUND(_xlfn.STDEV.S(G$2:G75),3)</f>
        <v>0.14799999999999999</v>
      </c>
      <c r="T75" s="5">
        <f t="shared" ref="T75" si="278">ROUND(S75*I75/SQRT(A75),3)</f>
        <v>3.4000000000000002E-2</v>
      </c>
      <c r="U75" s="3">
        <f t="shared" ref="U75" si="279">ROUND(100*T75/R75,2)</f>
        <v>9.83</v>
      </c>
    </row>
    <row r="76" spans="1:21" x14ac:dyDescent="0.2">
      <c r="A76">
        <f>ROWS(A$2:A76)</f>
        <v>75</v>
      </c>
      <c r="B76" s="3">
        <v>951.37</v>
      </c>
      <c r="C76" s="3">
        <v>938.29</v>
      </c>
      <c r="D76" s="3">
        <v>2968.3</v>
      </c>
      <c r="E76" s="3">
        <f t="shared" si="225"/>
        <v>701094.28</v>
      </c>
      <c r="F76" s="5">
        <f t="shared" si="4"/>
        <v>1</v>
      </c>
      <c r="G76" s="5">
        <f t="shared" si="12"/>
        <v>0.16500000000000001</v>
      </c>
      <c r="H76" s="3">
        <f t="shared" si="6"/>
        <v>944.81</v>
      </c>
      <c r="I76" s="5">
        <f t="shared" si="218"/>
        <v>1.992543495180934</v>
      </c>
      <c r="J76" s="5">
        <f>ROUND(AVERAGE(H$2:H76),3)</f>
        <v>902.06100000000004</v>
      </c>
      <c r="K76" s="7">
        <f>ROUND(_xlfn.STDEV.S(H$2:H76),4)</f>
        <v>103.5273</v>
      </c>
      <c r="L76" s="7">
        <f t="shared" ref="L76" si="280">ROUND(K76*I76/SQRT(A76),4)</f>
        <v>23.819500000000001</v>
      </c>
      <c r="M76" s="5">
        <f t="shared" ref="M76" si="281">ROUND(100*L76/J76,3)</f>
        <v>2.641</v>
      </c>
      <c r="N76" s="5">
        <f>ROUND(AVERAGE(F$2:F76),3)</f>
        <v>0.99399999999999999</v>
      </c>
      <c r="O76" s="7">
        <f>ROUND(_xlfn.STDEV.S(F$2:F76),4)</f>
        <v>1.8599999999999998E-2</v>
      </c>
      <c r="P76" s="7">
        <f t="shared" ref="P76" si="282">ROUND(O76*I76/SQRT(A76),4)</f>
        <v>4.3E-3</v>
      </c>
      <c r="Q76" s="5">
        <f t="shared" ref="Q76" si="283">ROUND(100*P76/N76,3)</f>
        <v>0.433</v>
      </c>
      <c r="R76" s="5">
        <f>ROUND(AVERAGE(G$2:G76),3)</f>
        <v>0.34399999999999997</v>
      </c>
      <c r="S76" s="5">
        <f>ROUND(_xlfn.STDEV.S(G$2:G76),3)</f>
        <v>0.14799999999999999</v>
      </c>
      <c r="T76" s="5">
        <f t="shared" ref="T76" si="284">ROUND(S76*I76/SQRT(A76),3)</f>
        <v>3.4000000000000002E-2</v>
      </c>
      <c r="U76" s="3">
        <f t="shared" ref="U76" si="285">ROUND(100*T76/R76,2)</f>
        <v>9.8800000000000008</v>
      </c>
    </row>
    <row r="77" spans="1:21" x14ac:dyDescent="0.2">
      <c r="A77">
        <f>ROWS(A$2:A77)</f>
        <v>76</v>
      </c>
      <c r="B77" s="3">
        <v>793.1</v>
      </c>
      <c r="C77" s="3">
        <v>725.98</v>
      </c>
      <c r="D77" s="3">
        <v>2387.33</v>
      </c>
      <c r="E77" s="3">
        <f t="shared" si="225"/>
        <v>452212.42</v>
      </c>
      <c r="F77" s="5">
        <f t="shared" si="4"/>
        <v>0.997</v>
      </c>
      <c r="G77" s="5">
        <f t="shared" si="12"/>
        <v>0.40300000000000002</v>
      </c>
      <c r="H77" s="3">
        <f t="shared" si="6"/>
        <v>758.8</v>
      </c>
      <c r="I77" s="5">
        <f t="shared" si="218"/>
        <v>1.9921021540022406</v>
      </c>
      <c r="J77" s="5">
        <f>ROUND(AVERAGE(H$2:H77),3)</f>
        <v>900.17600000000004</v>
      </c>
      <c r="K77" s="7">
        <f>ROUND(_xlfn.STDEV.S(H$2:H77),4)</f>
        <v>104.1395</v>
      </c>
      <c r="L77" s="7">
        <f t="shared" ref="L77" si="286">ROUND(K77*I77/SQRT(A77),4)</f>
        <v>23.796900000000001</v>
      </c>
      <c r="M77" s="5">
        <f t="shared" ref="M77" si="287">ROUND(100*L77/J77,3)</f>
        <v>2.6440000000000001</v>
      </c>
      <c r="N77" s="5">
        <f>ROUND(AVERAGE(F$2:F77),3)</f>
        <v>0.99399999999999999</v>
      </c>
      <c r="O77" s="7">
        <f>ROUND(_xlfn.STDEV.S(F$2:F77),4)</f>
        <v>1.84E-2</v>
      </c>
      <c r="P77" s="7">
        <f t="shared" ref="P77" si="288">ROUND(O77*I77/SQRT(A77),4)</f>
        <v>4.1999999999999997E-3</v>
      </c>
      <c r="Q77" s="5">
        <f t="shared" ref="Q77" si="289">ROUND(100*P77/N77,3)</f>
        <v>0.42299999999999999</v>
      </c>
      <c r="R77" s="5">
        <f>ROUND(AVERAGE(G$2:G77),3)</f>
        <v>0.34499999999999997</v>
      </c>
      <c r="S77" s="5">
        <f>ROUND(_xlfn.STDEV.S(G$2:G77),3)</f>
        <v>0.14699999999999999</v>
      </c>
      <c r="T77" s="5">
        <f t="shared" ref="T77" si="290">ROUND(S77*I77/SQRT(A77),3)</f>
        <v>3.4000000000000002E-2</v>
      </c>
      <c r="U77" s="3">
        <f t="shared" ref="U77" si="291">ROUND(100*T77/R77,2)</f>
        <v>9.86</v>
      </c>
    </row>
    <row r="78" spans="1:21" x14ac:dyDescent="0.2">
      <c r="A78">
        <f>ROWS(A$2:A78)</f>
        <v>77</v>
      </c>
      <c r="B78" s="3">
        <v>799.91</v>
      </c>
      <c r="C78" s="3">
        <v>775.87</v>
      </c>
      <c r="D78" s="3">
        <v>2475.36</v>
      </c>
      <c r="E78" s="3">
        <f t="shared" si="225"/>
        <v>487438.66</v>
      </c>
      <c r="F78" s="5">
        <f t="shared" si="4"/>
        <v>1</v>
      </c>
      <c r="G78" s="5">
        <f t="shared" si="12"/>
        <v>0.24299999999999999</v>
      </c>
      <c r="H78" s="3">
        <f t="shared" si="6"/>
        <v>787.8</v>
      </c>
      <c r="I78" s="5">
        <f t="shared" si="218"/>
        <v>1.991672609644662</v>
      </c>
      <c r="J78" s="5">
        <f>ROUND(AVERAGE(H$2:H78),3)</f>
        <v>898.71699999999998</v>
      </c>
      <c r="K78" s="7">
        <f>ROUND(_xlfn.STDEV.S(H$2:H78),4)</f>
        <v>104.2418</v>
      </c>
      <c r="L78" s="7">
        <f t="shared" ref="L78" si="292">ROUND(K78*I78/SQRT(A78),4)</f>
        <v>23.66</v>
      </c>
      <c r="M78" s="5">
        <f t="shared" ref="M78" si="293">ROUND(100*L78/J78,3)</f>
        <v>2.633</v>
      </c>
      <c r="N78" s="5">
        <f>ROUND(AVERAGE(F$2:F78),3)</f>
        <v>0.99399999999999999</v>
      </c>
      <c r="O78" s="7">
        <f>ROUND(_xlfn.STDEV.S(F$2:F78),4)</f>
        <v>1.83E-2</v>
      </c>
      <c r="P78" s="7">
        <f t="shared" ref="P78" si="294">ROUND(O78*I78/SQRT(A78),4)</f>
        <v>4.1999999999999997E-3</v>
      </c>
      <c r="Q78" s="5">
        <f t="shared" ref="Q78" si="295">ROUND(100*P78/N78,3)</f>
        <v>0.42299999999999999</v>
      </c>
      <c r="R78" s="5">
        <f>ROUND(AVERAGE(G$2:G78),3)</f>
        <v>0.34300000000000003</v>
      </c>
      <c r="S78" s="5">
        <f>ROUND(_xlfn.STDEV.S(G$2:G78),3)</f>
        <v>0.14699999999999999</v>
      </c>
      <c r="T78" s="5">
        <f t="shared" ref="T78" si="296">ROUND(S78*I78/SQRT(A78),3)</f>
        <v>3.3000000000000002E-2</v>
      </c>
      <c r="U78" s="3">
        <f t="shared" ref="U78" si="297">ROUND(100*T78/R78,2)</f>
        <v>9.6199999999999992</v>
      </c>
    </row>
    <row r="79" spans="1:21" x14ac:dyDescent="0.2">
      <c r="A79">
        <f>ROWS(A$2:A79)</f>
        <v>78</v>
      </c>
      <c r="B79" s="3">
        <v>924.07</v>
      </c>
      <c r="C79" s="3">
        <v>861.44</v>
      </c>
      <c r="D79" s="3">
        <v>2805.53</v>
      </c>
      <c r="E79" s="3">
        <f t="shared" si="225"/>
        <v>625201.18000000005</v>
      </c>
      <c r="F79" s="5">
        <f t="shared" si="4"/>
        <v>0.998</v>
      </c>
      <c r="G79" s="5">
        <f t="shared" si="12"/>
        <v>0.36199999999999999</v>
      </c>
      <c r="H79" s="3">
        <f t="shared" si="6"/>
        <v>892.21</v>
      </c>
      <c r="I79" s="5">
        <f t="shared" si="218"/>
        <v>1.9912543953883848</v>
      </c>
      <c r="J79" s="5">
        <f>ROUND(AVERAGE(H$2:H79),3)</f>
        <v>898.63300000000004</v>
      </c>
      <c r="K79" s="7">
        <f>ROUND(_xlfn.STDEV.S(H$2:H79),4)</f>
        <v>103.56529999999999</v>
      </c>
      <c r="L79" s="7">
        <f t="shared" ref="L79" si="298">ROUND(K79*I79/SQRT(A79),4)</f>
        <v>23.3504</v>
      </c>
      <c r="M79" s="5">
        <f t="shared" ref="M79" si="299">ROUND(100*L79/J79,3)</f>
        <v>2.5979999999999999</v>
      </c>
      <c r="N79" s="5">
        <f>ROUND(AVERAGE(F$2:F79),3)</f>
        <v>0.99399999999999999</v>
      </c>
      <c r="O79" s="7">
        <f>ROUND(_xlfn.STDEV.S(F$2:F79),4)</f>
        <v>1.8200000000000001E-2</v>
      </c>
      <c r="P79" s="7">
        <f t="shared" ref="P79" si="300">ROUND(O79*I79/SQRT(A79),4)</f>
        <v>4.1000000000000003E-3</v>
      </c>
      <c r="Q79" s="5">
        <f t="shared" ref="Q79" si="301">ROUND(100*P79/N79,3)</f>
        <v>0.41199999999999998</v>
      </c>
      <c r="R79" s="5">
        <f>ROUND(AVERAGE(G$2:G79),3)</f>
        <v>0.34399999999999997</v>
      </c>
      <c r="S79" s="5">
        <f>ROUND(_xlfn.STDEV.S(G$2:G79),3)</f>
        <v>0.14599999999999999</v>
      </c>
      <c r="T79" s="5">
        <f t="shared" ref="T79" si="302">ROUND(S79*I79/SQRT(A79),3)</f>
        <v>3.3000000000000002E-2</v>
      </c>
      <c r="U79" s="3">
        <f t="shared" ref="U79" si="303">ROUND(100*T79/R79,2)</f>
        <v>9.59</v>
      </c>
    </row>
    <row r="80" spans="1:21" x14ac:dyDescent="0.2">
      <c r="A80">
        <f>ROWS(A$2:A80)</f>
        <v>79</v>
      </c>
      <c r="B80" s="3">
        <v>881.23</v>
      </c>
      <c r="C80" s="3">
        <v>838.34</v>
      </c>
      <c r="D80" s="3">
        <v>2701.52</v>
      </c>
      <c r="E80" s="3">
        <f t="shared" si="225"/>
        <v>580228.88</v>
      </c>
      <c r="F80" s="5">
        <f t="shared" si="4"/>
        <v>0.999</v>
      </c>
      <c r="G80" s="5">
        <f t="shared" si="12"/>
        <v>0.308</v>
      </c>
      <c r="H80" s="3">
        <f t="shared" si="6"/>
        <v>859.52</v>
      </c>
      <c r="I80" s="5">
        <f t="shared" si="218"/>
        <v>1.9908470688116877</v>
      </c>
      <c r="J80" s="5">
        <f>ROUND(AVERAGE(H$2:H80),3)</f>
        <v>898.13800000000003</v>
      </c>
      <c r="K80" s="7">
        <f>ROUND(_xlfn.STDEV.S(H$2:H80),4)</f>
        <v>102.9933</v>
      </c>
      <c r="L80" s="7">
        <f t="shared" ref="L80" si="304">ROUND(K80*I80/SQRT(A80),4)</f>
        <v>23.069199999999999</v>
      </c>
      <c r="M80" s="5">
        <f t="shared" ref="M80" si="305">ROUND(100*L80/J80,3)</f>
        <v>2.569</v>
      </c>
      <c r="N80" s="5">
        <f>ROUND(AVERAGE(F$2:F80),3)</f>
        <v>0.99399999999999999</v>
      </c>
      <c r="O80" s="7">
        <f>ROUND(_xlfn.STDEV.S(F$2:F80),4)</f>
        <v>1.8100000000000002E-2</v>
      </c>
      <c r="P80" s="7">
        <f t="shared" ref="P80" si="306">ROUND(O80*I80/SQRT(A80),4)</f>
        <v>4.1000000000000003E-3</v>
      </c>
      <c r="Q80" s="5">
        <f t="shared" ref="Q80" si="307">ROUND(100*P80/N80,3)</f>
        <v>0.41199999999999998</v>
      </c>
      <c r="R80" s="5">
        <f>ROUND(AVERAGE(G$2:G80),3)</f>
        <v>0.34300000000000003</v>
      </c>
      <c r="S80" s="5">
        <f>ROUND(_xlfn.STDEV.S(G$2:G80),3)</f>
        <v>0.14499999999999999</v>
      </c>
      <c r="T80" s="5">
        <f t="shared" ref="T80" si="308">ROUND(S80*I80/SQRT(A80),3)</f>
        <v>3.2000000000000001E-2</v>
      </c>
      <c r="U80" s="3">
        <f t="shared" ref="U80" si="309">ROUND(100*T80/R80,2)</f>
        <v>9.33</v>
      </c>
    </row>
    <row r="81" spans="1:21" x14ac:dyDescent="0.2">
      <c r="A81">
        <f>ROWS(A$2:A81)</f>
        <v>80</v>
      </c>
      <c r="B81" s="3">
        <v>953.22</v>
      </c>
      <c r="C81" s="3">
        <v>892.77</v>
      </c>
      <c r="D81" s="3">
        <v>2900.44</v>
      </c>
      <c r="E81" s="3">
        <f t="shared" si="225"/>
        <v>668378.72</v>
      </c>
      <c r="F81" s="5">
        <f t="shared" si="4"/>
        <v>0.998</v>
      </c>
      <c r="G81" s="5">
        <f t="shared" si="12"/>
        <v>0.35</v>
      </c>
      <c r="H81" s="3">
        <f t="shared" si="6"/>
        <v>922.5</v>
      </c>
      <c r="I81" s="5">
        <f t="shared" si="218"/>
        <v>1.9904502102301287</v>
      </c>
      <c r="J81" s="5">
        <f>ROUND(AVERAGE(H$2:H81),3)</f>
        <v>898.44299999999998</v>
      </c>
      <c r="K81" s="7">
        <f>ROUND(_xlfn.STDEV.S(H$2:H81),4)</f>
        <v>102.37560000000001</v>
      </c>
      <c r="L81" s="7">
        <f t="shared" ref="L81" si="310">ROUND(K81*I81/SQRT(A81),4)</f>
        <v>22.782599999999999</v>
      </c>
      <c r="M81" s="5">
        <f t="shared" ref="M81" si="311">ROUND(100*L81/J81,3)</f>
        <v>2.536</v>
      </c>
      <c r="N81" s="5">
        <f>ROUND(AVERAGE(F$2:F81),3)</f>
        <v>0.99399999999999999</v>
      </c>
      <c r="O81" s="7">
        <f>ROUND(_xlfn.STDEV.S(F$2:F81),4)</f>
        <v>1.7999999999999999E-2</v>
      </c>
      <c r="P81" s="7">
        <f t="shared" ref="P81" si="312">ROUND(O81*I81/SQRT(A81),4)</f>
        <v>4.0000000000000001E-3</v>
      </c>
      <c r="Q81" s="5">
        <f t="shared" ref="Q81" si="313">ROUND(100*P81/N81,3)</f>
        <v>0.40200000000000002</v>
      </c>
      <c r="R81" s="5">
        <f>ROUND(AVERAGE(G$2:G81),3)</f>
        <v>0.34300000000000003</v>
      </c>
      <c r="S81" s="5">
        <f>ROUND(_xlfn.STDEV.S(G$2:G81),3)</f>
        <v>0.14399999999999999</v>
      </c>
      <c r="T81" s="5">
        <f t="shared" ref="T81" si="314">ROUND(S81*I81/SQRT(A81),3)</f>
        <v>3.2000000000000001E-2</v>
      </c>
      <c r="U81" s="3">
        <f t="shared" ref="U81" si="315">ROUND(100*T81/R81,2)</f>
        <v>9.33</v>
      </c>
    </row>
    <row r="82" spans="1:21" x14ac:dyDescent="0.2">
      <c r="A82">
        <f>ROWS(A$2:A82)</f>
        <v>81</v>
      </c>
      <c r="B82" s="3">
        <v>883.89</v>
      </c>
      <c r="C82" s="3">
        <v>778.43</v>
      </c>
      <c r="D82" s="3">
        <v>2613.79</v>
      </c>
      <c r="E82" s="3">
        <f t="shared" si="225"/>
        <v>540390.44999999995</v>
      </c>
      <c r="F82" s="5">
        <f t="shared" si="4"/>
        <v>0.99399999999999999</v>
      </c>
      <c r="G82" s="5">
        <f t="shared" si="12"/>
        <v>0.47399999999999998</v>
      </c>
      <c r="H82" s="3">
        <f t="shared" si="6"/>
        <v>829.49</v>
      </c>
      <c r="I82" s="5">
        <f t="shared" si="218"/>
        <v>1.9900634212544475</v>
      </c>
      <c r="J82" s="5">
        <f>ROUND(AVERAGE(H$2:H82),3)</f>
        <v>897.59199999999998</v>
      </c>
      <c r="K82" s="7">
        <f>ROUND(_xlfn.STDEV.S(H$2:H82),4)</f>
        <v>102.0219</v>
      </c>
      <c r="L82" s="7">
        <f t="shared" ref="L82" si="316">ROUND(K82*I82/SQRT(A82),4)</f>
        <v>22.558900000000001</v>
      </c>
      <c r="M82" s="5">
        <f t="shared" ref="M82" si="317">ROUND(100*L82/J82,3)</f>
        <v>2.5129999999999999</v>
      </c>
      <c r="N82" s="5">
        <f>ROUND(AVERAGE(F$2:F82),3)</f>
        <v>0.99399999999999999</v>
      </c>
      <c r="O82" s="7">
        <f>ROUND(_xlfn.STDEV.S(F$2:F82),4)</f>
        <v>1.7899999999999999E-2</v>
      </c>
      <c r="P82" s="7">
        <f t="shared" ref="P82" si="318">ROUND(O82*I82/SQRT(A82),4)</f>
        <v>4.0000000000000001E-3</v>
      </c>
      <c r="Q82" s="5">
        <f t="shared" ref="Q82" si="319">ROUND(100*P82/N82,3)</f>
        <v>0.40200000000000002</v>
      </c>
      <c r="R82" s="5">
        <f>ROUND(AVERAGE(G$2:G82),3)</f>
        <v>0.34499999999999997</v>
      </c>
      <c r="S82" s="5">
        <f>ROUND(_xlfn.STDEV.S(G$2:G82),3)</f>
        <v>0.14399999999999999</v>
      </c>
      <c r="T82" s="5">
        <f t="shared" ref="T82" si="320">ROUND(S82*I82/SQRT(A82),3)</f>
        <v>3.2000000000000001E-2</v>
      </c>
      <c r="U82" s="3">
        <f t="shared" ref="U82" si="321">ROUND(100*T82/R82,2)</f>
        <v>9.2799999999999994</v>
      </c>
    </row>
    <row r="83" spans="1:21" x14ac:dyDescent="0.2">
      <c r="A83">
        <f>ROWS(A$2:A83)</f>
        <v>82</v>
      </c>
      <c r="B83" s="3">
        <v>932.47</v>
      </c>
      <c r="C83" s="3">
        <v>894.17</v>
      </c>
      <c r="D83" s="3">
        <v>2869.6</v>
      </c>
      <c r="E83" s="3">
        <f t="shared" si="225"/>
        <v>654854.54</v>
      </c>
      <c r="F83" s="5">
        <f t="shared" si="4"/>
        <v>0.999</v>
      </c>
      <c r="G83" s="5">
        <f t="shared" si="12"/>
        <v>0.28399999999999997</v>
      </c>
      <c r="H83" s="3">
        <f t="shared" si="6"/>
        <v>913.12</v>
      </c>
      <c r="I83" s="5">
        <f t="shared" si="218"/>
        <v>1.9896863234569038</v>
      </c>
      <c r="J83" s="5">
        <f>ROUND(AVERAGE(H$2:H83),3)</f>
        <v>897.78099999999995</v>
      </c>
      <c r="K83" s="7">
        <f>ROUND(_xlfn.STDEV.S(H$2:H83),4)</f>
        <v>101.4046</v>
      </c>
      <c r="L83" s="7">
        <f t="shared" ref="L83" si="322">ROUND(K83*I83/SQRT(A83),4)</f>
        <v>22.280999999999999</v>
      </c>
      <c r="M83" s="5">
        <f t="shared" ref="M83" si="323">ROUND(100*L83/J83,3)</f>
        <v>2.4820000000000002</v>
      </c>
      <c r="N83" s="5">
        <f>ROUND(AVERAGE(F$2:F83),3)</f>
        <v>0.99399999999999999</v>
      </c>
      <c r="O83" s="7">
        <f>ROUND(_xlfn.STDEV.S(F$2:F83),4)</f>
        <v>1.78E-2</v>
      </c>
      <c r="P83" s="7">
        <f t="shared" ref="P83" si="324">ROUND(O83*I83/SQRT(A83),4)</f>
        <v>3.8999999999999998E-3</v>
      </c>
      <c r="Q83" s="5">
        <f t="shared" ref="Q83" si="325">ROUND(100*P83/N83,3)</f>
        <v>0.39200000000000002</v>
      </c>
      <c r="R83" s="5">
        <f>ROUND(AVERAGE(G$2:G83),3)</f>
        <v>0.34399999999999997</v>
      </c>
      <c r="S83" s="5">
        <f>ROUND(_xlfn.STDEV.S(G$2:G83),3)</f>
        <v>0.14299999999999999</v>
      </c>
      <c r="T83" s="5">
        <f t="shared" ref="T83" si="326">ROUND(S83*I83/SQRT(A83),3)</f>
        <v>3.1E-2</v>
      </c>
      <c r="U83" s="3">
        <f t="shared" ref="U83" si="327">ROUND(100*T83/R83,2)</f>
        <v>9.01</v>
      </c>
    </row>
    <row r="84" spans="1:21" x14ac:dyDescent="0.2">
      <c r="A84">
        <f>ROWS(A$2:A84)</f>
        <v>83</v>
      </c>
      <c r="B84" s="3">
        <v>930.66</v>
      </c>
      <c r="C84" s="3">
        <v>927.3</v>
      </c>
      <c r="D84" s="3">
        <v>2918.49</v>
      </c>
      <c r="E84" s="3">
        <f t="shared" si="225"/>
        <v>677799.41</v>
      </c>
      <c r="F84" s="5">
        <f t="shared" si="4"/>
        <v>1</v>
      </c>
      <c r="G84" s="5">
        <f t="shared" si="12"/>
        <v>8.5000000000000006E-2</v>
      </c>
      <c r="H84" s="3">
        <f t="shared" si="6"/>
        <v>928.98</v>
      </c>
      <c r="I84" s="5">
        <f t="shared" si="218"/>
        <v>1.9893185571365706</v>
      </c>
      <c r="J84" s="5">
        <f>ROUND(AVERAGE(H$2:H84),3)</f>
        <v>898.15700000000004</v>
      </c>
      <c r="K84" s="7">
        <f>ROUND(_xlfn.STDEV.S(H$2:H84),4)</f>
        <v>100.8426</v>
      </c>
      <c r="L84" s="7">
        <f t="shared" ref="L84" si="328">ROUND(K84*I84/SQRT(A84),4)</f>
        <v>22.019600000000001</v>
      </c>
      <c r="M84" s="5">
        <f t="shared" ref="M84" si="329">ROUND(100*L84/J84,3)</f>
        <v>2.452</v>
      </c>
      <c r="N84" s="5">
        <f>ROUND(AVERAGE(F$2:F84),3)</f>
        <v>0.995</v>
      </c>
      <c r="O84" s="7">
        <f>ROUND(_xlfn.STDEV.S(F$2:F84),4)</f>
        <v>1.77E-2</v>
      </c>
      <c r="P84" s="7">
        <f t="shared" ref="P84" si="330">ROUND(O84*I84/SQRT(A84),4)</f>
        <v>3.8999999999999998E-3</v>
      </c>
      <c r="Q84" s="5">
        <f t="shared" ref="Q84" si="331">ROUND(100*P84/N84,3)</f>
        <v>0.39200000000000002</v>
      </c>
      <c r="R84" s="5">
        <f>ROUND(AVERAGE(G$2:G84),3)</f>
        <v>0.34100000000000003</v>
      </c>
      <c r="S84" s="5">
        <f>ROUND(_xlfn.STDEV.S(G$2:G84),3)</f>
        <v>0.14499999999999999</v>
      </c>
      <c r="T84" s="5">
        <f t="shared" ref="T84" si="332">ROUND(S84*I84/SQRT(A84),3)</f>
        <v>3.2000000000000001E-2</v>
      </c>
      <c r="U84" s="3">
        <f t="shared" ref="U84" si="333">ROUND(100*T84/R84,2)</f>
        <v>9.3800000000000008</v>
      </c>
    </row>
    <row r="85" spans="1:21" x14ac:dyDescent="0.2">
      <c r="A85">
        <f>ROWS(A$2:A85)</f>
        <v>84</v>
      </c>
      <c r="B85" s="3">
        <v>860.76</v>
      </c>
      <c r="C85" s="3">
        <v>798.24</v>
      </c>
      <c r="D85" s="3">
        <v>2606.88</v>
      </c>
      <c r="E85" s="3">
        <f t="shared" si="225"/>
        <v>539641.63</v>
      </c>
      <c r="F85" s="5">
        <f t="shared" si="4"/>
        <v>0.998</v>
      </c>
      <c r="G85" s="5">
        <f t="shared" si="12"/>
        <v>0.374</v>
      </c>
      <c r="H85" s="3">
        <f t="shared" si="6"/>
        <v>828.91</v>
      </c>
      <c r="I85" s="5">
        <f t="shared" si="218"/>
        <v>1.9889597801751635</v>
      </c>
      <c r="J85" s="5">
        <f>ROUND(AVERAGE(H$2:H85),3)</f>
        <v>897.33299999999997</v>
      </c>
      <c r="K85" s="7">
        <f>ROUND(_xlfn.STDEV.S(H$2:H85),4)</f>
        <v>100.5176</v>
      </c>
      <c r="L85" s="7">
        <f t="shared" ref="L85" si="334">ROUND(K85*I85/SQRT(A85),4)</f>
        <v>21.813700000000001</v>
      </c>
      <c r="M85" s="5">
        <f t="shared" ref="M85" si="335">ROUND(100*L85/J85,3)</f>
        <v>2.431</v>
      </c>
      <c r="N85" s="5">
        <f>ROUND(AVERAGE(F$2:F85),3)</f>
        <v>0.995</v>
      </c>
      <c r="O85" s="7">
        <f>ROUND(_xlfn.STDEV.S(F$2:F85),4)</f>
        <v>1.7600000000000001E-2</v>
      </c>
      <c r="P85" s="7">
        <f t="shared" ref="P85" si="336">ROUND(O85*I85/SQRT(A85),4)</f>
        <v>3.8E-3</v>
      </c>
      <c r="Q85" s="5">
        <f t="shared" ref="Q85" si="337">ROUND(100*P85/N85,3)</f>
        <v>0.38200000000000001</v>
      </c>
      <c r="R85" s="5">
        <f>ROUND(AVERAGE(G$2:G85),3)</f>
        <v>0.34100000000000003</v>
      </c>
      <c r="S85" s="5">
        <f>ROUND(_xlfn.STDEV.S(G$2:G85),3)</f>
        <v>0.14399999999999999</v>
      </c>
      <c r="T85" s="5">
        <f t="shared" ref="T85" si="338">ROUND(S85*I85/SQRT(A85),3)</f>
        <v>3.1E-2</v>
      </c>
      <c r="U85" s="3">
        <f t="shared" ref="U85" si="339">ROUND(100*T85/R85,2)</f>
        <v>9.09</v>
      </c>
    </row>
    <row r="86" spans="1:21" x14ac:dyDescent="0.2">
      <c r="A86">
        <f>ROWS(A$2:A86)</f>
        <v>85</v>
      </c>
      <c r="B86" s="3">
        <v>740.18</v>
      </c>
      <c r="C86" s="3">
        <v>728.01</v>
      </c>
      <c r="D86" s="3">
        <v>2306.2600000000002</v>
      </c>
      <c r="E86" s="3">
        <f t="shared" si="225"/>
        <v>423218.43</v>
      </c>
      <c r="F86" s="5">
        <f t="shared" si="4"/>
        <v>1</v>
      </c>
      <c r="G86" s="5">
        <f t="shared" si="12"/>
        <v>0.18099999999999999</v>
      </c>
      <c r="H86" s="3">
        <f t="shared" si="6"/>
        <v>734.07</v>
      </c>
      <c r="I86" s="5">
        <f t="shared" si="218"/>
        <v>1.9886096669757098</v>
      </c>
      <c r="J86" s="5">
        <f>ROUND(AVERAGE(H$2:H86),3)</f>
        <v>895.41200000000003</v>
      </c>
      <c r="K86" s="7">
        <f>ROUND(_xlfn.STDEV.S(H$2:H86),4)</f>
        <v>101.4746</v>
      </c>
      <c r="L86" s="7">
        <f t="shared" ref="L86" si="340">ROUND(K86*I86/SQRT(A86),4)</f>
        <v>21.887599999999999</v>
      </c>
      <c r="M86" s="5">
        <f t="shared" ref="M86" si="341">ROUND(100*L86/J86,3)</f>
        <v>2.444</v>
      </c>
      <c r="N86" s="5">
        <f>ROUND(AVERAGE(F$2:F86),3)</f>
        <v>0.995</v>
      </c>
      <c r="O86" s="7">
        <f>ROUND(_xlfn.STDEV.S(F$2:F86),4)</f>
        <v>1.7500000000000002E-2</v>
      </c>
      <c r="P86" s="7">
        <f t="shared" ref="P86" si="342">ROUND(O86*I86/SQRT(A86),4)</f>
        <v>3.8E-3</v>
      </c>
      <c r="Q86" s="5">
        <f t="shared" ref="Q86" si="343">ROUND(100*P86/N86,3)</f>
        <v>0.38200000000000001</v>
      </c>
      <c r="R86" s="5">
        <f>ROUND(AVERAGE(G$2:G86),3)</f>
        <v>0.34</v>
      </c>
      <c r="S86" s="5">
        <f>ROUND(_xlfn.STDEV.S(G$2:G86),3)</f>
        <v>0.14399999999999999</v>
      </c>
      <c r="T86" s="5">
        <f t="shared" ref="T86" si="344">ROUND(S86*I86/SQRT(A86),3)</f>
        <v>3.1E-2</v>
      </c>
      <c r="U86" s="3">
        <f t="shared" ref="U86" si="345">ROUND(100*T86/R86,2)</f>
        <v>9.1199999999999992</v>
      </c>
    </row>
    <row r="87" spans="1:21" x14ac:dyDescent="0.2">
      <c r="A87">
        <f>ROWS(A$2:A87)</f>
        <v>86</v>
      </c>
      <c r="B87" s="3">
        <v>921.96</v>
      </c>
      <c r="C87" s="3">
        <v>877.73</v>
      </c>
      <c r="D87" s="3">
        <v>2827.38</v>
      </c>
      <c r="E87" s="3">
        <f t="shared" si="225"/>
        <v>635569.29</v>
      </c>
      <c r="F87" s="5">
        <f t="shared" ref="F87:F107" si="346">ROUND(4*PI()*E87/D87/D87,3)</f>
        <v>0.999</v>
      </c>
      <c r="G87" s="5">
        <f t="shared" ref="G87:G107" si="347">ROUND(SQRT(1-POWER(C87/B87,2)),3)</f>
        <v>0.30599999999999999</v>
      </c>
      <c r="H87" s="3">
        <f t="shared" ref="H87:H107" si="348">ROUND(2*SQRT(E87/PI()),2)</f>
        <v>899.57</v>
      </c>
      <c r="I87" s="5">
        <f t="shared" ref="I87:I107" si="349">_xlfn.T.INV(1-0.5*0.05,A87-1)</f>
        <v>1.9882679074772203</v>
      </c>
      <c r="J87" s="5">
        <f>ROUND(AVERAGE(H$2:H87),3)</f>
        <v>895.46</v>
      </c>
      <c r="K87" s="7">
        <f>ROUND(_xlfn.STDEV.S(H$2:H87),4)</f>
        <v>100.87690000000001</v>
      </c>
      <c r="L87" s="7">
        <f t="shared" ref="L87:L107" si="350">ROUND(K87*I87/SQRT(A87),4)</f>
        <v>21.6281</v>
      </c>
      <c r="M87" s="5">
        <f t="shared" ref="M87:M107" si="351">ROUND(100*L87/J87,3)</f>
        <v>2.415</v>
      </c>
      <c r="N87" s="5">
        <f>ROUND(AVERAGE(F$2:F87),3)</f>
        <v>0.995</v>
      </c>
      <c r="O87" s="7">
        <f>ROUND(_xlfn.STDEV.S(F$2:F87),4)</f>
        <v>1.7399999999999999E-2</v>
      </c>
      <c r="P87" s="7">
        <f t="shared" ref="P87:P107" si="352">ROUND(O87*I87/SQRT(A87),4)</f>
        <v>3.7000000000000002E-3</v>
      </c>
      <c r="Q87" s="5">
        <f t="shared" ref="Q87:Q107" si="353">ROUND(100*P87/N87,3)</f>
        <v>0.372</v>
      </c>
      <c r="R87" s="5">
        <f>ROUND(AVERAGE(G$2:G87),3)</f>
        <v>0.33900000000000002</v>
      </c>
      <c r="S87" s="5">
        <f>ROUND(_xlfn.STDEV.S(G$2:G87),3)</f>
        <v>0.14399999999999999</v>
      </c>
      <c r="T87" s="5">
        <f t="shared" ref="T87:T107" si="354">ROUND(S87*I87/SQRT(A87),3)</f>
        <v>3.1E-2</v>
      </c>
      <c r="U87" s="3">
        <f t="shared" ref="U87:U107" si="355">ROUND(100*T87/R87,2)</f>
        <v>9.14</v>
      </c>
    </row>
    <row r="88" spans="1:21" x14ac:dyDescent="0.2">
      <c r="A88">
        <f>ROWS(A$2:A88)</f>
        <v>87</v>
      </c>
      <c r="B88" s="3">
        <v>895.94</v>
      </c>
      <c r="C88" s="3">
        <v>886.67</v>
      </c>
      <c r="D88" s="3">
        <v>2800.14</v>
      </c>
      <c r="E88" s="3">
        <f t="shared" si="225"/>
        <v>623922.75</v>
      </c>
      <c r="F88" s="5">
        <f t="shared" si="346"/>
        <v>1</v>
      </c>
      <c r="G88" s="5">
        <f t="shared" si="347"/>
        <v>0.14299999999999999</v>
      </c>
      <c r="H88" s="3">
        <f t="shared" si="348"/>
        <v>891.29</v>
      </c>
      <c r="I88" s="5">
        <f t="shared" si="349"/>
        <v>1.987934206239018</v>
      </c>
      <c r="J88" s="5">
        <f>ROUND(AVERAGE(H$2:H88),3)</f>
        <v>895.41200000000003</v>
      </c>
      <c r="K88" s="7">
        <f>ROUND(_xlfn.STDEV.S(H$2:H88),4)</f>
        <v>100.2897</v>
      </c>
      <c r="L88" s="7">
        <f t="shared" si="350"/>
        <v>21.374600000000001</v>
      </c>
      <c r="M88" s="5">
        <f t="shared" si="351"/>
        <v>2.387</v>
      </c>
      <c r="N88" s="5">
        <f>ROUND(AVERAGE(F$2:F88),3)</f>
        <v>0.995</v>
      </c>
      <c r="O88" s="7">
        <f>ROUND(_xlfn.STDEV.S(F$2:F88),4)</f>
        <v>1.7299999999999999E-2</v>
      </c>
      <c r="P88" s="7">
        <f t="shared" si="352"/>
        <v>3.7000000000000002E-3</v>
      </c>
      <c r="Q88" s="5">
        <f t="shared" si="353"/>
        <v>0.372</v>
      </c>
      <c r="R88" s="5">
        <f>ROUND(AVERAGE(G$2:G88),3)</f>
        <v>0.33700000000000002</v>
      </c>
      <c r="S88" s="5">
        <f>ROUND(_xlfn.STDEV.S(G$2:G88),3)</f>
        <v>0.14399999999999999</v>
      </c>
      <c r="T88" s="5">
        <f t="shared" si="354"/>
        <v>3.1E-2</v>
      </c>
      <c r="U88" s="3">
        <f t="shared" si="355"/>
        <v>9.1999999999999993</v>
      </c>
    </row>
    <row r="89" spans="1:21" x14ac:dyDescent="0.2">
      <c r="A89">
        <f>ROWS(A$2:A89)</f>
        <v>88</v>
      </c>
      <c r="B89" s="3">
        <v>848.7</v>
      </c>
      <c r="C89" s="3">
        <v>823.53</v>
      </c>
      <c r="D89" s="3">
        <v>2626.88</v>
      </c>
      <c r="E89" s="3">
        <f t="shared" si="225"/>
        <v>548938.27</v>
      </c>
      <c r="F89" s="5">
        <f t="shared" si="346"/>
        <v>1</v>
      </c>
      <c r="G89" s="5">
        <f t="shared" si="347"/>
        <v>0.24199999999999999</v>
      </c>
      <c r="H89" s="3">
        <f t="shared" si="348"/>
        <v>836.02</v>
      </c>
      <c r="I89" s="5">
        <f t="shared" si="349"/>
        <v>1.9876082815890699</v>
      </c>
      <c r="J89" s="5">
        <f>ROUND(AVERAGE(H$2:H89),3)</f>
        <v>894.73699999999997</v>
      </c>
      <c r="K89" s="7">
        <f>ROUND(_xlfn.STDEV.S(H$2:H89),4)</f>
        <v>99.912499999999994</v>
      </c>
      <c r="L89" s="7">
        <f t="shared" si="350"/>
        <v>21.1694</v>
      </c>
      <c r="M89" s="5">
        <f t="shared" si="351"/>
        <v>2.3660000000000001</v>
      </c>
      <c r="N89" s="5">
        <f>ROUND(AVERAGE(F$2:F89),3)</f>
        <v>0.995</v>
      </c>
      <c r="O89" s="7">
        <f>ROUND(_xlfn.STDEV.S(F$2:F89),4)</f>
        <v>1.72E-2</v>
      </c>
      <c r="P89" s="7">
        <f t="shared" si="352"/>
        <v>3.5999999999999999E-3</v>
      </c>
      <c r="Q89" s="5">
        <f t="shared" si="353"/>
        <v>0.36199999999999999</v>
      </c>
      <c r="R89" s="5">
        <f>ROUND(AVERAGE(G$2:G89),3)</f>
        <v>0.33600000000000002</v>
      </c>
      <c r="S89" s="5">
        <f>ROUND(_xlfn.STDEV.S(G$2:G89),3)</f>
        <v>0.14399999999999999</v>
      </c>
      <c r="T89" s="5">
        <f t="shared" si="354"/>
        <v>3.1E-2</v>
      </c>
      <c r="U89" s="3">
        <f t="shared" si="355"/>
        <v>9.23</v>
      </c>
    </row>
    <row r="90" spans="1:21" x14ac:dyDescent="0.2">
      <c r="A90">
        <f>ROWS(A$2:A90)</f>
        <v>89</v>
      </c>
      <c r="B90" s="3">
        <v>854.61</v>
      </c>
      <c r="C90" s="3">
        <v>769.22</v>
      </c>
      <c r="D90" s="3">
        <v>2552.48</v>
      </c>
      <c r="E90" s="3">
        <f t="shared" si="225"/>
        <v>516307.48</v>
      </c>
      <c r="F90" s="5">
        <f t="shared" si="346"/>
        <v>0.996</v>
      </c>
      <c r="G90" s="5">
        <f t="shared" si="347"/>
        <v>0.436</v>
      </c>
      <c r="H90" s="3">
        <f t="shared" si="348"/>
        <v>810.79</v>
      </c>
      <c r="I90" s="5">
        <f t="shared" si="349"/>
        <v>1.9872898648311721</v>
      </c>
      <c r="J90" s="5">
        <f>ROUND(AVERAGE(H$2:H90),3)</f>
        <v>893.79399999999998</v>
      </c>
      <c r="K90" s="7">
        <f>ROUND(_xlfn.STDEV.S(H$2:H90),4)</f>
        <v>99.740899999999996</v>
      </c>
      <c r="L90" s="7">
        <f t="shared" si="350"/>
        <v>21.0107</v>
      </c>
      <c r="M90" s="5">
        <f t="shared" si="351"/>
        <v>2.351</v>
      </c>
      <c r="N90" s="5">
        <f>ROUND(AVERAGE(F$2:F90),3)</f>
        <v>0.995</v>
      </c>
      <c r="O90" s="7">
        <f>ROUND(_xlfn.STDEV.S(F$2:F90),4)</f>
        <v>1.7100000000000001E-2</v>
      </c>
      <c r="P90" s="7">
        <f t="shared" si="352"/>
        <v>3.5999999999999999E-3</v>
      </c>
      <c r="Q90" s="5">
        <f t="shared" si="353"/>
        <v>0.36199999999999999</v>
      </c>
      <c r="R90" s="5">
        <f>ROUND(AVERAGE(G$2:G90),3)</f>
        <v>0.33700000000000002</v>
      </c>
      <c r="S90" s="5">
        <f>ROUND(_xlfn.STDEV.S(G$2:G90),3)</f>
        <v>0.14299999999999999</v>
      </c>
      <c r="T90" s="5">
        <f t="shared" si="354"/>
        <v>0.03</v>
      </c>
      <c r="U90" s="3">
        <f t="shared" si="355"/>
        <v>8.9</v>
      </c>
    </row>
    <row r="91" spans="1:21" x14ac:dyDescent="0.2">
      <c r="A91">
        <f>ROWS(A$2:A91)</f>
        <v>90</v>
      </c>
      <c r="B91" s="3">
        <v>965.95</v>
      </c>
      <c r="C91" s="3">
        <v>929.25</v>
      </c>
      <c r="D91" s="3">
        <v>2977.25</v>
      </c>
      <c r="E91" s="3">
        <f t="shared" si="225"/>
        <v>704980.49</v>
      </c>
      <c r="F91" s="5">
        <f t="shared" si="346"/>
        <v>0.999</v>
      </c>
      <c r="G91" s="5">
        <f t="shared" si="347"/>
        <v>0.27300000000000002</v>
      </c>
      <c r="H91" s="3">
        <f t="shared" si="348"/>
        <v>947.42</v>
      </c>
      <c r="I91" s="5">
        <f t="shared" si="349"/>
        <v>1.9869786995062801</v>
      </c>
      <c r="J91" s="5">
        <f>ROUND(AVERAGE(H$2:H91),3)</f>
        <v>894.39</v>
      </c>
      <c r="K91" s="7">
        <f>ROUND(_xlfn.STDEV.S(H$2:H91),4)</f>
        <v>99.3399</v>
      </c>
      <c r="L91" s="7">
        <f t="shared" si="350"/>
        <v>20.8063</v>
      </c>
      <c r="M91" s="5">
        <f t="shared" si="351"/>
        <v>2.3260000000000001</v>
      </c>
      <c r="N91" s="5">
        <f>ROUND(AVERAGE(F$2:F91),3)</f>
        <v>0.995</v>
      </c>
      <c r="O91" s="7">
        <f>ROUND(_xlfn.STDEV.S(F$2:F91),4)</f>
        <v>1.7000000000000001E-2</v>
      </c>
      <c r="P91" s="7">
        <f t="shared" si="352"/>
        <v>3.5999999999999999E-3</v>
      </c>
      <c r="Q91" s="5">
        <f t="shared" si="353"/>
        <v>0.36199999999999999</v>
      </c>
      <c r="R91" s="5">
        <f>ROUND(AVERAGE(G$2:G91),3)</f>
        <v>0.33600000000000002</v>
      </c>
      <c r="S91" s="5">
        <f>ROUND(_xlfn.STDEV.S(G$2:G91),3)</f>
        <v>0.14299999999999999</v>
      </c>
      <c r="T91" s="5">
        <f t="shared" si="354"/>
        <v>0.03</v>
      </c>
      <c r="U91" s="3">
        <f t="shared" si="355"/>
        <v>8.93</v>
      </c>
    </row>
    <row r="92" spans="1:21" x14ac:dyDescent="0.2">
      <c r="A92">
        <f>ROWS(A$2:A92)</f>
        <v>91</v>
      </c>
      <c r="B92" s="3">
        <v>943.21</v>
      </c>
      <c r="C92" s="3">
        <v>889.09</v>
      </c>
      <c r="D92" s="3">
        <v>2878.8</v>
      </c>
      <c r="E92" s="3">
        <f t="shared" si="225"/>
        <v>658633.78</v>
      </c>
      <c r="F92" s="5">
        <f t="shared" si="346"/>
        <v>0.999</v>
      </c>
      <c r="G92" s="5">
        <f t="shared" si="347"/>
        <v>0.33400000000000002</v>
      </c>
      <c r="H92" s="3">
        <f t="shared" si="348"/>
        <v>915.75</v>
      </c>
      <c r="I92" s="5">
        <f t="shared" si="349"/>
        <v>1.9866745407037669</v>
      </c>
      <c r="J92" s="5">
        <f>ROUND(AVERAGE(H$2:H92),3)</f>
        <v>894.625</v>
      </c>
      <c r="K92" s="7">
        <f>ROUND(_xlfn.STDEV.S(H$2:H92),4)</f>
        <v>98.811800000000005</v>
      </c>
      <c r="L92" s="7">
        <f t="shared" si="350"/>
        <v>20.578600000000002</v>
      </c>
      <c r="M92" s="5">
        <f t="shared" si="351"/>
        <v>2.2999999999999998</v>
      </c>
      <c r="N92" s="5">
        <f>ROUND(AVERAGE(F$2:F92),3)</f>
        <v>0.995</v>
      </c>
      <c r="O92" s="7">
        <f>ROUND(_xlfn.STDEV.S(F$2:F92),4)</f>
        <v>1.6899999999999998E-2</v>
      </c>
      <c r="P92" s="7">
        <f t="shared" si="352"/>
        <v>3.5000000000000001E-3</v>
      </c>
      <c r="Q92" s="5">
        <f t="shared" si="353"/>
        <v>0.35199999999999998</v>
      </c>
      <c r="R92" s="5">
        <f>ROUND(AVERAGE(G$2:G92),3)</f>
        <v>0.33600000000000002</v>
      </c>
      <c r="S92" s="5">
        <f>ROUND(_xlfn.STDEV.S(G$2:G92),3)</f>
        <v>0.14199999999999999</v>
      </c>
      <c r="T92" s="5">
        <f t="shared" si="354"/>
        <v>0.03</v>
      </c>
      <c r="U92" s="3">
        <f t="shared" si="355"/>
        <v>8.93</v>
      </c>
    </row>
    <row r="93" spans="1:21" x14ac:dyDescent="0.2">
      <c r="A93">
        <f>ROWS(A$2:A93)</f>
        <v>92</v>
      </c>
      <c r="B93" s="3">
        <v>1039.26</v>
      </c>
      <c r="C93" s="3">
        <v>922.45</v>
      </c>
      <c r="D93" s="3">
        <v>3084.18</v>
      </c>
      <c r="E93" s="3">
        <f t="shared" si="225"/>
        <v>752934.03</v>
      </c>
      <c r="F93" s="5">
        <f t="shared" si="346"/>
        <v>0.995</v>
      </c>
      <c r="G93" s="5">
        <f t="shared" si="347"/>
        <v>0.46100000000000002</v>
      </c>
      <c r="H93" s="3">
        <f t="shared" si="348"/>
        <v>979.11</v>
      </c>
      <c r="I93" s="5">
        <f t="shared" si="349"/>
        <v>1.9863771544186202</v>
      </c>
      <c r="J93" s="5">
        <f>ROUND(AVERAGE(H$2:H93),3)</f>
        <v>895.54300000000001</v>
      </c>
      <c r="K93" s="7">
        <f>ROUND(_xlfn.STDEV.S(H$2:H93),4)</f>
        <v>98.6614</v>
      </c>
      <c r="L93" s="7">
        <f t="shared" si="350"/>
        <v>20.432200000000002</v>
      </c>
      <c r="M93" s="5">
        <f t="shared" si="351"/>
        <v>2.282</v>
      </c>
      <c r="N93" s="5">
        <f>ROUND(AVERAGE(F$2:F93),3)</f>
        <v>0.995</v>
      </c>
      <c r="O93" s="7">
        <f>ROUND(_xlfn.STDEV.S(F$2:F93),4)</f>
        <v>1.6799999999999999E-2</v>
      </c>
      <c r="P93" s="7">
        <f t="shared" si="352"/>
        <v>3.5000000000000001E-3</v>
      </c>
      <c r="Q93" s="5">
        <f t="shared" si="353"/>
        <v>0.35199999999999998</v>
      </c>
      <c r="R93" s="5">
        <f>ROUND(AVERAGE(G$2:G93),3)</f>
        <v>0.33800000000000002</v>
      </c>
      <c r="S93" s="5">
        <f>ROUND(_xlfn.STDEV.S(G$2:G93),3)</f>
        <v>0.14199999999999999</v>
      </c>
      <c r="T93" s="5">
        <f t="shared" si="354"/>
        <v>2.9000000000000001E-2</v>
      </c>
      <c r="U93" s="3">
        <f t="shared" si="355"/>
        <v>8.58</v>
      </c>
    </row>
    <row r="94" spans="1:21" x14ac:dyDescent="0.2">
      <c r="A94">
        <f>ROWS(A$2:A94)</f>
        <v>93</v>
      </c>
      <c r="B94" s="3">
        <v>913.5</v>
      </c>
      <c r="C94" s="3">
        <v>859.32</v>
      </c>
      <c r="D94" s="3">
        <v>2785.39</v>
      </c>
      <c r="E94" s="3">
        <f t="shared" si="225"/>
        <v>616528.78</v>
      </c>
      <c r="F94" s="5">
        <f t="shared" si="346"/>
        <v>0.999</v>
      </c>
      <c r="G94" s="5">
        <f t="shared" si="347"/>
        <v>0.33900000000000002</v>
      </c>
      <c r="H94" s="3">
        <f t="shared" si="348"/>
        <v>886</v>
      </c>
      <c r="I94" s="5">
        <f t="shared" si="349"/>
        <v>1.9860863169511298</v>
      </c>
      <c r="J94" s="5">
        <f>ROUND(AVERAGE(H$2:H94),3)</f>
        <v>895.44</v>
      </c>
      <c r="K94" s="7">
        <f>ROUND(_xlfn.STDEV.S(H$2:H94),4)</f>
        <v>98.128699999999995</v>
      </c>
      <c r="L94" s="7">
        <f t="shared" si="350"/>
        <v>20.209399999999999</v>
      </c>
      <c r="M94" s="5">
        <f t="shared" si="351"/>
        <v>2.2570000000000001</v>
      </c>
      <c r="N94" s="5">
        <f>ROUND(AVERAGE(F$2:F94),3)</f>
        <v>0.995</v>
      </c>
      <c r="O94" s="7">
        <f>ROUND(_xlfn.STDEV.S(F$2:F94),4)</f>
        <v>1.67E-2</v>
      </c>
      <c r="P94" s="7">
        <f t="shared" si="352"/>
        <v>3.3999999999999998E-3</v>
      </c>
      <c r="Q94" s="5">
        <f t="shared" si="353"/>
        <v>0.34200000000000003</v>
      </c>
      <c r="R94" s="5">
        <f>ROUND(AVERAGE(G$2:G94),3)</f>
        <v>0.33800000000000002</v>
      </c>
      <c r="S94" s="5">
        <f>ROUND(_xlfn.STDEV.S(G$2:G94),3)</f>
        <v>0.14099999999999999</v>
      </c>
      <c r="T94" s="5">
        <f t="shared" si="354"/>
        <v>2.9000000000000001E-2</v>
      </c>
      <c r="U94" s="3">
        <f t="shared" si="355"/>
        <v>8.58</v>
      </c>
    </row>
    <row r="95" spans="1:21" x14ac:dyDescent="0.2">
      <c r="A95">
        <f>ROWS(A$2:A95)</f>
        <v>94</v>
      </c>
      <c r="B95" s="3">
        <v>805.84</v>
      </c>
      <c r="C95" s="3">
        <v>757.66</v>
      </c>
      <c r="D95" s="3">
        <v>2456.52</v>
      </c>
      <c r="E95" s="3">
        <f t="shared" si="225"/>
        <v>479527</v>
      </c>
      <c r="F95" s="5">
        <f t="shared" si="346"/>
        <v>0.999</v>
      </c>
      <c r="G95" s="5">
        <f t="shared" si="347"/>
        <v>0.34100000000000003</v>
      </c>
      <c r="H95" s="3">
        <f t="shared" si="348"/>
        <v>781.38</v>
      </c>
      <c r="I95" s="5">
        <f t="shared" si="349"/>
        <v>1.9858018143458216</v>
      </c>
      <c r="J95" s="5">
        <f>ROUND(AVERAGE(H$2:H95),3)</f>
        <v>894.22699999999998</v>
      </c>
      <c r="K95" s="7">
        <f>ROUND(_xlfn.STDEV.S(H$2:H95),4)</f>
        <v>98.306200000000004</v>
      </c>
      <c r="L95" s="7">
        <f t="shared" si="350"/>
        <v>20.135100000000001</v>
      </c>
      <c r="M95" s="5">
        <f t="shared" si="351"/>
        <v>2.2519999999999998</v>
      </c>
      <c r="N95" s="5">
        <f>ROUND(AVERAGE(F$2:F95),3)</f>
        <v>0.995</v>
      </c>
      <c r="O95" s="7">
        <f>ROUND(_xlfn.STDEV.S(F$2:F95),4)</f>
        <v>1.67E-2</v>
      </c>
      <c r="P95" s="7">
        <f t="shared" si="352"/>
        <v>3.3999999999999998E-3</v>
      </c>
      <c r="Q95" s="5">
        <f t="shared" si="353"/>
        <v>0.34200000000000003</v>
      </c>
      <c r="R95" s="5">
        <f>ROUND(AVERAGE(G$2:G95),3)</f>
        <v>0.33800000000000002</v>
      </c>
      <c r="S95" s="5">
        <f>ROUND(_xlfn.STDEV.S(G$2:G95),3)</f>
        <v>0.14000000000000001</v>
      </c>
      <c r="T95" s="5">
        <f t="shared" si="354"/>
        <v>2.9000000000000001E-2</v>
      </c>
      <c r="U95" s="3">
        <f t="shared" si="355"/>
        <v>8.58</v>
      </c>
    </row>
    <row r="96" spans="1:21" x14ac:dyDescent="0.2">
      <c r="A96">
        <f>ROWS(A$2:A96)</f>
        <v>95</v>
      </c>
      <c r="B96" s="3">
        <v>1053.8499999999999</v>
      </c>
      <c r="C96" s="3">
        <v>859.87</v>
      </c>
      <c r="D96" s="3">
        <v>3013.78</v>
      </c>
      <c r="E96" s="3">
        <f t="shared" si="225"/>
        <v>711707.39</v>
      </c>
      <c r="F96" s="5">
        <f t="shared" si="346"/>
        <v>0.98499999999999999</v>
      </c>
      <c r="G96" s="5">
        <f t="shared" si="347"/>
        <v>0.57799999999999996</v>
      </c>
      <c r="H96" s="3">
        <f t="shared" si="348"/>
        <v>951.93</v>
      </c>
      <c r="I96" s="5">
        <f t="shared" si="349"/>
        <v>1.9855234418666059</v>
      </c>
      <c r="J96" s="5">
        <f>ROUND(AVERAGE(H$2:H96),3)</f>
        <v>894.83399999999995</v>
      </c>
      <c r="K96" s="7">
        <f>ROUND(_xlfn.STDEV.S(H$2:H96),4)</f>
        <v>97.960899999999995</v>
      </c>
      <c r="L96" s="7">
        <f t="shared" si="350"/>
        <v>19.9557</v>
      </c>
      <c r="M96" s="5">
        <f t="shared" si="351"/>
        <v>2.23</v>
      </c>
      <c r="N96" s="5">
        <f>ROUND(AVERAGE(F$2:F96),3)</f>
        <v>0.995</v>
      </c>
      <c r="O96" s="7">
        <f>ROUND(_xlfn.STDEV.S(F$2:F96),4)</f>
        <v>1.66E-2</v>
      </c>
      <c r="P96" s="7">
        <f t="shared" si="352"/>
        <v>3.3999999999999998E-3</v>
      </c>
      <c r="Q96" s="5">
        <f t="shared" si="353"/>
        <v>0.34200000000000003</v>
      </c>
      <c r="R96" s="5">
        <f>ROUND(AVERAGE(G$2:G96),3)</f>
        <v>0.34</v>
      </c>
      <c r="S96" s="5">
        <f>ROUND(_xlfn.STDEV.S(G$2:G96),3)</f>
        <v>0.14199999999999999</v>
      </c>
      <c r="T96" s="5">
        <f t="shared" si="354"/>
        <v>2.9000000000000001E-2</v>
      </c>
      <c r="U96" s="3">
        <f t="shared" si="355"/>
        <v>8.5299999999999994</v>
      </c>
    </row>
    <row r="97" spans="1:21" x14ac:dyDescent="0.2">
      <c r="A97">
        <f>ROWS(A$2:A97)</f>
        <v>96</v>
      </c>
      <c r="B97" s="3">
        <v>1010.64</v>
      </c>
      <c r="C97" s="3">
        <v>861.1</v>
      </c>
      <c r="D97" s="3">
        <v>2944.81</v>
      </c>
      <c r="E97" s="3">
        <f t="shared" si="225"/>
        <v>683502.26</v>
      </c>
      <c r="F97" s="5">
        <f t="shared" si="346"/>
        <v>0.99</v>
      </c>
      <c r="G97" s="5">
        <f t="shared" si="347"/>
        <v>0.52300000000000002</v>
      </c>
      <c r="H97" s="3">
        <f t="shared" si="348"/>
        <v>932.88</v>
      </c>
      <c r="I97" s="5">
        <f t="shared" si="349"/>
        <v>1.9852510035054973</v>
      </c>
      <c r="J97" s="5">
        <f>ROUND(AVERAGE(H$2:H97),3)</f>
        <v>895.23099999999999</v>
      </c>
      <c r="K97" s="7">
        <f>ROUND(_xlfn.STDEV.S(H$2:H97),4)</f>
        <v>97.521299999999997</v>
      </c>
      <c r="L97" s="7">
        <f t="shared" si="350"/>
        <v>19.759699999999999</v>
      </c>
      <c r="M97" s="5">
        <f t="shared" si="351"/>
        <v>2.2069999999999999</v>
      </c>
      <c r="N97" s="5">
        <f>ROUND(AVERAGE(F$2:F97),3)</f>
        <v>0.995</v>
      </c>
      <c r="O97" s="7">
        <f>ROUND(_xlfn.STDEV.S(F$2:F97),4)</f>
        <v>1.6500000000000001E-2</v>
      </c>
      <c r="P97" s="7">
        <f t="shared" si="352"/>
        <v>3.3E-3</v>
      </c>
      <c r="Q97" s="5">
        <f t="shared" si="353"/>
        <v>0.33200000000000002</v>
      </c>
      <c r="R97" s="5">
        <f>ROUND(AVERAGE(G$2:G97),3)</f>
        <v>0.34200000000000003</v>
      </c>
      <c r="S97" s="5">
        <f>ROUND(_xlfn.STDEV.S(G$2:G97),3)</f>
        <v>0.14199999999999999</v>
      </c>
      <c r="T97" s="5">
        <f t="shared" si="354"/>
        <v>2.9000000000000001E-2</v>
      </c>
      <c r="U97" s="3">
        <f t="shared" si="355"/>
        <v>8.48</v>
      </c>
    </row>
    <row r="98" spans="1:21" x14ac:dyDescent="0.2">
      <c r="A98">
        <f>ROWS(A$2:A98)</f>
        <v>97</v>
      </c>
      <c r="B98" s="3">
        <v>885.19</v>
      </c>
      <c r="C98" s="3">
        <v>841.27</v>
      </c>
      <c r="D98" s="3">
        <v>2712.36</v>
      </c>
      <c r="E98" s="3">
        <f t="shared" si="225"/>
        <v>584873.28</v>
      </c>
      <c r="F98" s="5">
        <f t="shared" si="346"/>
        <v>0.999</v>
      </c>
      <c r="G98" s="5">
        <f t="shared" si="347"/>
        <v>0.311</v>
      </c>
      <c r="H98" s="3">
        <f t="shared" si="348"/>
        <v>862.95</v>
      </c>
      <c r="I98" s="5">
        <f t="shared" si="349"/>
        <v>1.9849843115224561</v>
      </c>
      <c r="J98" s="5">
        <f>ROUND(AVERAGE(H$2:H98),3)</f>
        <v>894.89800000000002</v>
      </c>
      <c r="K98" s="7">
        <f>ROUND(_xlfn.STDEV.S(H$2:H98),4)</f>
        <v>97.067400000000006</v>
      </c>
      <c r="L98" s="7">
        <f t="shared" si="350"/>
        <v>19.563400000000001</v>
      </c>
      <c r="M98" s="5">
        <f t="shared" si="351"/>
        <v>2.1859999999999999</v>
      </c>
      <c r="N98" s="5">
        <f>ROUND(AVERAGE(F$2:F98),3)</f>
        <v>0.995</v>
      </c>
      <c r="O98" s="7">
        <f>ROUND(_xlfn.STDEV.S(F$2:F98),4)</f>
        <v>1.6400000000000001E-2</v>
      </c>
      <c r="P98" s="7">
        <f t="shared" si="352"/>
        <v>3.3E-3</v>
      </c>
      <c r="Q98" s="5">
        <f t="shared" si="353"/>
        <v>0.33200000000000002</v>
      </c>
      <c r="R98" s="5">
        <f>ROUND(AVERAGE(G$2:G98),3)</f>
        <v>0.34200000000000003</v>
      </c>
      <c r="S98" s="5">
        <f>ROUND(_xlfn.STDEV.S(G$2:G98),3)</f>
        <v>0.14099999999999999</v>
      </c>
      <c r="T98" s="5">
        <f t="shared" si="354"/>
        <v>2.8000000000000001E-2</v>
      </c>
      <c r="U98" s="3">
        <f t="shared" si="355"/>
        <v>8.19</v>
      </c>
    </row>
    <row r="99" spans="1:21" x14ac:dyDescent="0.2">
      <c r="A99">
        <f>ROWS(A$2:A99)</f>
        <v>98</v>
      </c>
      <c r="B99" s="3">
        <v>1033.33</v>
      </c>
      <c r="C99" s="3">
        <v>952.6</v>
      </c>
      <c r="D99" s="3">
        <v>3120.77</v>
      </c>
      <c r="E99" s="3">
        <f t="shared" si="225"/>
        <v>773106.81</v>
      </c>
      <c r="F99" s="5">
        <f t="shared" si="346"/>
        <v>0.998</v>
      </c>
      <c r="G99" s="5">
        <f t="shared" si="347"/>
        <v>0.38700000000000001</v>
      </c>
      <c r="H99" s="3">
        <f t="shared" si="348"/>
        <v>992.14</v>
      </c>
      <c r="I99" s="5">
        <f t="shared" si="349"/>
        <v>1.9847231860139838</v>
      </c>
      <c r="J99" s="5">
        <f>ROUND(AVERAGE(H$2:H99),3)</f>
        <v>895.89</v>
      </c>
      <c r="K99" s="7">
        <f>ROUND(_xlfn.STDEV.S(H$2:H99),4)</f>
        <v>97.064099999999996</v>
      </c>
      <c r="L99" s="7">
        <f t="shared" si="350"/>
        <v>19.460100000000001</v>
      </c>
      <c r="M99" s="5">
        <f t="shared" si="351"/>
        <v>2.1720000000000002</v>
      </c>
      <c r="N99" s="5">
        <f>ROUND(AVERAGE(F$2:F99),3)</f>
        <v>0.995</v>
      </c>
      <c r="O99" s="7">
        <f>ROUND(_xlfn.STDEV.S(F$2:F99),4)</f>
        <v>1.6400000000000001E-2</v>
      </c>
      <c r="P99" s="7">
        <f t="shared" si="352"/>
        <v>3.3E-3</v>
      </c>
      <c r="Q99" s="5">
        <f t="shared" si="353"/>
        <v>0.33200000000000002</v>
      </c>
      <c r="R99" s="5">
        <f>ROUND(AVERAGE(G$2:G99),3)</f>
        <v>0.34200000000000003</v>
      </c>
      <c r="S99" s="5">
        <f>ROUND(_xlfn.STDEV.S(G$2:G99),3)</f>
        <v>0.14099999999999999</v>
      </c>
      <c r="T99" s="5">
        <f t="shared" si="354"/>
        <v>2.8000000000000001E-2</v>
      </c>
      <c r="U99" s="3">
        <f t="shared" si="355"/>
        <v>8.19</v>
      </c>
    </row>
    <row r="100" spans="1:21" x14ac:dyDescent="0.2">
      <c r="A100">
        <f>ROWS(A$2:A100)</f>
        <v>99</v>
      </c>
      <c r="B100" s="3">
        <v>1386.01</v>
      </c>
      <c r="C100" s="3">
        <v>1026.8499999999999</v>
      </c>
      <c r="D100" s="3">
        <v>3811.14</v>
      </c>
      <c r="E100" s="3">
        <f t="shared" si="225"/>
        <v>1117797.81</v>
      </c>
      <c r="F100" s="5">
        <f t="shared" si="346"/>
        <v>0.96699999999999997</v>
      </c>
      <c r="G100" s="5">
        <f t="shared" si="347"/>
        <v>0.67200000000000004</v>
      </c>
      <c r="H100" s="3">
        <f t="shared" si="348"/>
        <v>1192.99</v>
      </c>
      <c r="I100" s="5">
        <f t="shared" si="349"/>
        <v>1.9844674545084788</v>
      </c>
      <c r="J100" s="5">
        <f>ROUND(AVERAGE(H$2:H100),3)</f>
        <v>898.89099999999996</v>
      </c>
      <c r="K100" s="7">
        <f>ROUND(_xlfn.STDEV.S(H$2:H100),4)</f>
        <v>101.0787</v>
      </c>
      <c r="L100" s="7">
        <f t="shared" si="350"/>
        <v>20.159800000000001</v>
      </c>
      <c r="M100" s="5">
        <f t="shared" si="351"/>
        <v>2.2429999999999999</v>
      </c>
      <c r="N100" s="5">
        <f>ROUND(AVERAGE(F$2:F100),3)</f>
        <v>0.995</v>
      </c>
      <c r="O100" s="7">
        <f>ROUND(_xlfn.STDEV.S(F$2:F100),4)</f>
        <v>1.6500000000000001E-2</v>
      </c>
      <c r="P100" s="7">
        <f t="shared" si="352"/>
        <v>3.3E-3</v>
      </c>
      <c r="Q100" s="5">
        <f t="shared" si="353"/>
        <v>0.33200000000000002</v>
      </c>
      <c r="R100" s="5">
        <f>ROUND(AVERAGE(G$2:G100),3)</f>
        <v>0.34599999999999997</v>
      </c>
      <c r="S100" s="5">
        <f>ROUND(_xlfn.STDEV.S(G$2:G100),3)</f>
        <v>0.14399999999999999</v>
      </c>
      <c r="T100" s="5">
        <f t="shared" si="354"/>
        <v>2.9000000000000001E-2</v>
      </c>
      <c r="U100" s="3">
        <f t="shared" si="355"/>
        <v>8.3800000000000008</v>
      </c>
    </row>
    <row r="101" spans="1:21" x14ac:dyDescent="0.2">
      <c r="A101">
        <f>ROWS(A$2:A101)</f>
        <v>100</v>
      </c>
      <c r="B101" s="3">
        <v>1015.57</v>
      </c>
      <c r="C101" s="3">
        <v>965.67</v>
      </c>
      <c r="D101" s="3">
        <v>3112.62</v>
      </c>
      <c r="E101" s="3">
        <f t="shared" si="225"/>
        <v>770244.28</v>
      </c>
      <c r="F101" s="5">
        <f t="shared" si="346"/>
        <v>0.999</v>
      </c>
      <c r="G101" s="5">
        <f t="shared" si="347"/>
        <v>0.31</v>
      </c>
      <c r="H101" s="3">
        <f t="shared" si="348"/>
        <v>990.31</v>
      </c>
      <c r="I101" s="5">
        <f t="shared" si="349"/>
        <v>1.9842169515864165</v>
      </c>
      <c r="J101" s="5">
        <f>ROUND(AVERAGE(H$2:H101),3)</f>
        <v>899.80499999999995</v>
      </c>
      <c r="K101" s="7">
        <f>ROUND(_xlfn.STDEV.S(H$2:H101),4)</f>
        <v>100.9816</v>
      </c>
      <c r="L101" s="7">
        <f t="shared" si="350"/>
        <v>20.036899999999999</v>
      </c>
      <c r="M101" s="5">
        <f t="shared" si="351"/>
        <v>2.2269999999999999</v>
      </c>
      <c r="N101" s="5">
        <f>ROUND(AVERAGE(F$2:F101),3)</f>
        <v>0.995</v>
      </c>
      <c r="O101" s="7">
        <f>ROUND(_xlfn.STDEV.S(F$2:F101),4)</f>
        <v>1.6400000000000001E-2</v>
      </c>
      <c r="P101" s="7">
        <f t="shared" si="352"/>
        <v>3.3E-3</v>
      </c>
      <c r="Q101" s="5">
        <f t="shared" si="353"/>
        <v>0.33200000000000002</v>
      </c>
      <c r="R101" s="5">
        <f>ROUND(AVERAGE(G$2:G101),3)</f>
        <v>0.34499999999999997</v>
      </c>
      <c r="S101" s="5">
        <f>ROUND(_xlfn.STDEV.S(G$2:G101),3)</f>
        <v>0.14299999999999999</v>
      </c>
      <c r="T101" s="5">
        <f t="shared" si="354"/>
        <v>2.8000000000000001E-2</v>
      </c>
      <c r="U101" s="3">
        <f t="shared" si="355"/>
        <v>8.1199999999999992</v>
      </c>
    </row>
    <row r="102" spans="1:21" x14ac:dyDescent="0.2">
      <c r="A102">
        <f>ROWS(A$2:A102)</f>
        <v>101</v>
      </c>
      <c r="B102" s="3">
        <v>800.34</v>
      </c>
      <c r="C102" s="3">
        <v>775.76</v>
      </c>
      <c r="D102" s="3">
        <v>2475.87</v>
      </c>
      <c r="E102" s="3">
        <f t="shared" si="225"/>
        <v>487631.54</v>
      </c>
      <c r="F102" s="5">
        <f t="shared" si="346"/>
        <v>1</v>
      </c>
      <c r="G102" s="5">
        <f t="shared" si="347"/>
        <v>0.246</v>
      </c>
      <c r="H102" s="3">
        <f t="shared" si="348"/>
        <v>787.95</v>
      </c>
      <c r="I102" s="5">
        <f t="shared" si="349"/>
        <v>1.98397151852355</v>
      </c>
      <c r="J102" s="5">
        <f>ROUND(AVERAGE(H$2:H102),3)</f>
        <v>898.69799999999998</v>
      </c>
      <c r="K102" s="7">
        <f>ROUND(_xlfn.STDEV.S(H$2:H102),4)</f>
        <v>101.09</v>
      </c>
      <c r="L102" s="7">
        <f t="shared" si="350"/>
        <v>19.956399999999999</v>
      </c>
      <c r="M102" s="5">
        <f t="shared" si="351"/>
        <v>2.2210000000000001</v>
      </c>
      <c r="N102" s="5">
        <f>ROUND(AVERAGE(F$2:F102),3)</f>
        <v>0.995</v>
      </c>
      <c r="O102" s="7">
        <f>ROUND(_xlfn.STDEV.S(F$2:F102),4)</f>
        <v>1.6400000000000001E-2</v>
      </c>
      <c r="P102" s="7">
        <f t="shared" si="352"/>
        <v>3.2000000000000002E-3</v>
      </c>
      <c r="Q102" s="5">
        <f t="shared" si="353"/>
        <v>0.32200000000000001</v>
      </c>
      <c r="R102" s="5">
        <f>ROUND(AVERAGE(G$2:G102),3)</f>
        <v>0.34399999999999997</v>
      </c>
      <c r="S102" s="5">
        <f>ROUND(_xlfn.STDEV.S(G$2:G102),3)</f>
        <v>0.14299999999999999</v>
      </c>
      <c r="T102" s="5">
        <f t="shared" si="354"/>
        <v>2.8000000000000001E-2</v>
      </c>
      <c r="U102" s="3">
        <f t="shared" si="355"/>
        <v>8.14</v>
      </c>
    </row>
    <row r="103" spans="1:21" x14ac:dyDescent="0.2">
      <c r="A103">
        <f>ROWS(A$2:A103)</f>
        <v>102</v>
      </c>
      <c r="B103" s="3">
        <v>885.23</v>
      </c>
      <c r="C103" s="3">
        <v>833.98</v>
      </c>
      <c r="D103" s="3">
        <v>2701.12</v>
      </c>
      <c r="E103" s="3">
        <f t="shared" si="225"/>
        <v>579831.28</v>
      </c>
      <c r="F103" s="5">
        <f t="shared" si="346"/>
        <v>0.999</v>
      </c>
      <c r="G103" s="5">
        <f t="shared" si="347"/>
        <v>0.33500000000000002</v>
      </c>
      <c r="H103" s="3">
        <f t="shared" si="348"/>
        <v>859.22</v>
      </c>
      <c r="I103" s="5">
        <f t="shared" si="349"/>
        <v>1.9837310029556046</v>
      </c>
      <c r="J103" s="5">
        <f>ROUND(AVERAGE(H$2:H103),3)</f>
        <v>898.31100000000004</v>
      </c>
      <c r="K103" s="7">
        <f>ROUND(_xlfn.STDEV.S(H$2:H103),4)</f>
        <v>100.66419999999999</v>
      </c>
      <c r="L103" s="7">
        <f t="shared" si="350"/>
        <v>19.772300000000001</v>
      </c>
      <c r="M103" s="5">
        <f t="shared" si="351"/>
        <v>2.2010000000000001</v>
      </c>
      <c r="N103" s="5">
        <f>ROUND(AVERAGE(F$2:F103),3)</f>
        <v>0.995</v>
      </c>
      <c r="O103" s="7">
        <f>ROUND(_xlfn.STDEV.S(F$2:F103),4)</f>
        <v>1.6299999999999999E-2</v>
      </c>
      <c r="P103" s="7">
        <f t="shared" si="352"/>
        <v>3.2000000000000002E-3</v>
      </c>
      <c r="Q103" s="5">
        <f t="shared" si="353"/>
        <v>0.32200000000000001</v>
      </c>
      <c r="R103" s="5">
        <f>ROUND(AVERAGE(G$2:G103),3)</f>
        <v>0.34399999999999997</v>
      </c>
      <c r="S103" s="5">
        <f>ROUND(_xlfn.STDEV.S(G$2:G103),3)</f>
        <v>0.14199999999999999</v>
      </c>
      <c r="T103" s="5">
        <f t="shared" si="354"/>
        <v>2.8000000000000001E-2</v>
      </c>
      <c r="U103" s="3">
        <f t="shared" si="355"/>
        <v>8.14</v>
      </c>
    </row>
    <row r="104" spans="1:21" x14ac:dyDescent="0.2">
      <c r="A104">
        <f>ROWS(A$2:A104)</f>
        <v>103</v>
      </c>
      <c r="B104" s="3">
        <v>1016.42</v>
      </c>
      <c r="C104" s="3">
        <v>966.67</v>
      </c>
      <c r="D104" s="3">
        <v>3115.52</v>
      </c>
      <c r="E104" s="3">
        <f t="shared" si="225"/>
        <v>771687.25</v>
      </c>
      <c r="F104" s="5">
        <f t="shared" si="346"/>
        <v>0.999</v>
      </c>
      <c r="G104" s="5">
        <f t="shared" si="347"/>
        <v>0.309</v>
      </c>
      <c r="H104" s="3">
        <f t="shared" si="348"/>
        <v>991.23</v>
      </c>
      <c r="I104" s="5">
        <f t="shared" si="349"/>
        <v>1.9834952585628753</v>
      </c>
      <c r="J104" s="5">
        <f>ROUND(AVERAGE(H$2:H104),3)</f>
        <v>899.21299999999997</v>
      </c>
      <c r="K104" s="7">
        <f>ROUND(_xlfn.STDEV.S(H$2:H104),4)</f>
        <v>100.58710000000001</v>
      </c>
      <c r="L104" s="7">
        <f t="shared" si="350"/>
        <v>19.6587</v>
      </c>
      <c r="M104" s="5">
        <f t="shared" si="351"/>
        <v>2.1859999999999999</v>
      </c>
      <c r="N104" s="5">
        <f>ROUND(AVERAGE(F$2:F104),3)</f>
        <v>0.995</v>
      </c>
      <c r="O104" s="7">
        <f>ROUND(_xlfn.STDEV.S(F$2:F104),4)</f>
        <v>1.6199999999999999E-2</v>
      </c>
      <c r="P104" s="7">
        <f t="shared" si="352"/>
        <v>3.2000000000000002E-3</v>
      </c>
      <c r="Q104" s="5">
        <f t="shared" si="353"/>
        <v>0.32200000000000001</v>
      </c>
      <c r="R104" s="5">
        <f>ROUND(AVERAGE(G$2:G104),3)</f>
        <v>0.34399999999999997</v>
      </c>
      <c r="S104" s="5">
        <f>ROUND(_xlfn.STDEV.S(G$2:G104),3)</f>
        <v>0.14199999999999999</v>
      </c>
      <c r="T104" s="5">
        <f t="shared" si="354"/>
        <v>2.8000000000000001E-2</v>
      </c>
      <c r="U104" s="3">
        <f t="shared" si="355"/>
        <v>8.14</v>
      </c>
    </row>
    <row r="105" spans="1:21" x14ac:dyDescent="0.2">
      <c r="A105">
        <f>ROWS(A$2:A105)</f>
        <v>104</v>
      </c>
      <c r="B105" s="3">
        <v>1036.05</v>
      </c>
      <c r="C105" s="3">
        <v>913.86</v>
      </c>
      <c r="D105" s="3">
        <v>3065.92</v>
      </c>
      <c r="E105" s="3">
        <f t="shared" si="225"/>
        <v>743618.64</v>
      </c>
      <c r="F105" s="5">
        <f t="shared" si="346"/>
        <v>0.99399999999999999</v>
      </c>
      <c r="G105" s="5">
        <f t="shared" si="347"/>
        <v>0.47099999999999997</v>
      </c>
      <c r="H105" s="3">
        <f t="shared" si="348"/>
        <v>973.04</v>
      </c>
      <c r="I105" s="5">
        <f t="shared" si="349"/>
        <v>1.9832641447734605</v>
      </c>
      <c r="J105" s="5">
        <f>ROUND(AVERAGE(H$2:H105),3)</f>
        <v>899.923</v>
      </c>
      <c r="K105" s="7">
        <f>ROUND(_xlfn.STDEV.S(H$2:H105),4)</f>
        <v>100.35899999999999</v>
      </c>
      <c r="L105" s="7">
        <f t="shared" si="350"/>
        <v>19.517299999999999</v>
      </c>
      <c r="M105" s="5">
        <f t="shared" si="351"/>
        <v>2.169</v>
      </c>
      <c r="N105" s="5">
        <f>ROUND(AVERAGE(F$2:F105),3)</f>
        <v>0.995</v>
      </c>
      <c r="O105" s="7">
        <f>ROUND(_xlfn.STDEV.S(F$2:F105),4)</f>
        <v>1.61E-2</v>
      </c>
      <c r="P105" s="7">
        <f t="shared" si="352"/>
        <v>3.0999999999999999E-3</v>
      </c>
      <c r="Q105" s="5">
        <f t="shared" si="353"/>
        <v>0.312</v>
      </c>
      <c r="R105" s="5">
        <f>ROUND(AVERAGE(G$2:G105),3)</f>
        <v>0.34499999999999997</v>
      </c>
      <c r="S105" s="5">
        <f>ROUND(_xlfn.STDEV.S(G$2:G105),3)</f>
        <v>0.14099999999999999</v>
      </c>
      <c r="T105" s="5">
        <f t="shared" si="354"/>
        <v>2.7E-2</v>
      </c>
      <c r="U105" s="3">
        <f t="shared" si="355"/>
        <v>7.83</v>
      </c>
    </row>
    <row r="106" spans="1:21" x14ac:dyDescent="0.2">
      <c r="A106">
        <f>ROWS(A$2:A106)</f>
        <v>105</v>
      </c>
      <c r="B106" s="3">
        <v>931.39</v>
      </c>
      <c r="C106" s="3">
        <v>791.75</v>
      </c>
      <c r="D106" s="3">
        <v>2711.15</v>
      </c>
      <c r="E106" s="3">
        <f t="shared" si="225"/>
        <v>579174.62</v>
      </c>
      <c r="F106" s="5">
        <f t="shared" si="346"/>
        <v>0.99</v>
      </c>
      <c r="G106" s="5">
        <f t="shared" si="347"/>
        <v>0.52700000000000002</v>
      </c>
      <c r="H106" s="3">
        <f t="shared" si="348"/>
        <v>858.74</v>
      </c>
      <c r="I106" s="5">
        <f t="shared" si="349"/>
        <v>1.9830375264837292</v>
      </c>
      <c r="J106" s="5">
        <f>ROUND(AVERAGE(H$2:H106),3)</f>
        <v>899.53099999999995</v>
      </c>
      <c r="K106" s="7">
        <f>ROUND(_xlfn.STDEV.S(H$2:H106),4)</f>
        <v>99.956199999999995</v>
      </c>
      <c r="L106" s="7">
        <f t="shared" si="350"/>
        <v>19.344000000000001</v>
      </c>
      <c r="M106" s="5">
        <f t="shared" si="351"/>
        <v>2.15</v>
      </c>
      <c r="N106" s="5">
        <f>ROUND(AVERAGE(F$2:F106),3)</f>
        <v>0.995</v>
      </c>
      <c r="O106" s="7">
        <f>ROUND(_xlfn.STDEV.S(F$2:F106),4)</f>
        <v>1.61E-2</v>
      </c>
      <c r="P106" s="7">
        <f t="shared" si="352"/>
        <v>3.0999999999999999E-3</v>
      </c>
      <c r="Q106" s="5">
        <f t="shared" si="353"/>
        <v>0.312</v>
      </c>
      <c r="R106" s="5">
        <f>ROUND(AVERAGE(G$2:G106),3)</f>
        <v>0.34699999999999998</v>
      </c>
      <c r="S106" s="5">
        <f>ROUND(_xlfn.STDEV.S(G$2:G106),3)</f>
        <v>0.14199999999999999</v>
      </c>
      <c r="T106" s="5">
        <f t="shared" si="354"/>
        <v>2.7E-2</v>
      </c>
      <c r="U106" s="3">
        <f t="shared" si="355"/>
        <v>7.78</v>
      </c>
    </row>
    <row r="107" spans="1:21" x14ac:dyDescent="0.2">
      <c r="A107">
        <f>ROWS(A$2:A107)</f>
        <v>106</v>
      </c>
      <c r="B107" s="3">
        <v>943.38</v>
      </c>
      <c r="C107" s="3">
        <v>871.77</v>
      </c>
      <c r="D107" s="3">
        <v>2852.33</v>
      </c>
      <c r="E107" s="3">
        <f t="shared" si="225"/>
        <v>645919.6</v>
      </c>
      <c r="F107" s="5">
        <f t="shared" si="346"/>
        <v>0.998</v>
      </c>
      <c r="G107" s="5">
        <f t="shared" si="347"/>
        <v>0.38200000000000001</v>
      </c>
      <c r="H107" s="3">
        <f t="shared" si="348"/>
        <v>906.87</v>
      </c>
      <c r="I107" s="5">
        <f t="shared" si="349"/>
        <v>1.9828152737950464</v>
      </c>
      <c r="J107" s="5">
        <f>ROUND(AVERAGE(H$2:H107),3)</f>
        <v>899.6</v>
      </c>
      <c r="K107" s="7">
        <f>ROUND(_xlfn.STDEV.S(H$2:H107),4)</f>
        <v>99.4816</v>
      </c>
      <c r="L107" s="7">
        <f t="shared" si="350"/>
        <v>19.158999999999999</v>
      </c>
      <c r="M107" s="5">
        <f t="shared" si="351"/>
        <v>2.13</v>
      </c>
      <c r="N107" s="5">
        <f>ROUND(AVERAGE(F$2:F107),3)</f>
        <v>0.995</v>
      </c>
      <c r="O107" s="7">
        <f>ROUND(_xlfn.STDEV.S(F$2:F107),4)</f>
        <v>1.6E-2</v>
      </c>
      <c r="P107" s="7">
        <f t="shared" si="352"/>
        <v>3.0999999999999999E-3</v>
      </c>
      <c r="Q107" s="5">
        <f t="shared" si="353"/>
        <v>0.312</v>
      </c>
      <c r="R107" s="5">
        <f>ROUND(AVERAGE(G$2:G107),3)</f>
        <v>0.34699999999999998</v>
      </c>
      <c r="S107" s="5">
        <f>ROUND(_xlfn.STDEV.S(G$2:G107),3)</f>
        <v>0.14099999999999999</v>
      </c>
      <c r="T107" s="5">
        <f t="shared" si="354"/>
        <v>2.7E-2</v>
      </c>
      <c r="U107" s="3">
        <f t="shared" si="355"/>
        <v>7.78</v>
      </c>
    </row>
    <row r="111" spans="1:21" x14ac:dyDescent="0.2">
      <c r="K111" s="5"/>
      <c r="L1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LOT-N07F024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2024-01-25T23:02:31Z</dcterms:created>
  <dcterms:modified xsi:type="dcterms:W3CDTF">2024-01-29T23:33:01Z</dcterms:modified>
</cp:coreProperties>
</file>