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ixture Counts" sheetId="1" state="visible" r:id="rId1"/>
    <sheet xmlns:r="http://schemas.openxmlformats.org/officeDocument/2006/relationships" name="Component Counts" sheetId="2" state="visible" r:id="rId2"/>
    <sheet xmlns:r="http://schemas.openxmlformats.org/officeDocument/2006/relationships" name="Base Reagent Pre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/>
  </fonts>
  <fills count="3">
    <fill>
      <patternFill/>
    </fill>
    <fill>
      <patternFill patternType="gray125"/>
    </fill>
    <fill>
      <patternFill patternType="solid">
        <fgColor rgb="00CCFFCC"/>
        <bgColor rgb="00CCFFCC"/>
      </patternFill>
    </fill>
  </fills>
  <borders count="1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medium"/>
    </border>
    <border>
      <left/>
      <right/>
      <top/>
      <bottom/>
    </border>
    <border>
      <left style="medium"/>
      <right/>
      <top style="medium"/>
      <bottom style="medium"/>
    </border>
    <border>
      <left/>
      <right style="medium"/>
      <top style="medium"/>
      <bottom style="medium"/>
    </border>
    <border>
      <left style="medium"/>
      <right/>
      <top/>
      <bottom/>
    </border>
    <border>
      <left/>
      <right style="medium"/>
      <top/>
      <bottom/>
    </border>
    <border>
      <left style="medium"/>
      <right/>
      <top/>
      <bottom style="medium"/>
    </border>
    <border>
      <left/>
      <right style="medium"/>
      <top/>
      <bottom style="medium"/>
    </border>
    <border>
      <right style="thin"/>
    </border>
    <border>
      <right style="thin"/>
      <bottom style="medium"/>
    </border>
    <border>
      <left style="medium"/>
      <right style="thin"/>
      <top style="medium"/>
      <bottom style="medium"/>
    </border>
    <border>
      <right style="thin"/>
      <top style="medium"/>
      <bottom style="medium"/>
    </border>
    <border>
      <left style="medium"/>
      <right style="thin"/>
    </border>
    <border>
      <left style="thin"/>
      <right style="thin"/>
      <top/>
      <bottom style="medium"/>
    </border>
    <border>
      <left style="thin"/>
      <right style="thin"/>
      <top/>
      <bottom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7" pivotButton="0" quotePrefix="0" xfId="0"/>
    <xf numFmtId="0" fontId="2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1" fillId="0" borderId="8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/>
  <cols>
    <col width="48" customWidth="1" min="1" max="1"/>
    <col width="19" customWidth="1" min="2" max="2"/>
    <col width="7" customWidth="1" min="3" max="3"/>
    <col width="22" customWidth="1" min="4" max="4"/>
    <col width="38" customWidth="1" min="5" max="5"/>
    <col width="29" customWidth="1" min="6" max="6"/>
    <col width="19" customWidth="1" min="7" max="7"/>
    <col width="13" customWidth="1" min="8" max="8"/>
    <col width="20" customWidth="1" min="9" max="9"/>
  </cols>
  <sheetData>
    <row r="1">
      <c r="A1" s="2" t="inlineStr">
        <is>
          <t>Donor + Enzyme Mix</t>
        </is>
      </c>
      <c r="B1" s="2" t="inlineStr">
        <is>
          <t>Donor + Enzyme Id</t>
        </is>
      </c>
      <c r="C1" s="2" t="inlineStr">
        <is>
          <t>Count</t>
        </is>
      </c>
      <c r="D1" s="2" t="inlineStr">
        <is>
          <t>Reaction Volume (uL)</t>
        </is>
      </c>
      <c r="E1" s="2" t="inlineStr">
        <is>
          <t>Donor + Enzyme Volume (uL)
(Count * Reaction Volume (uL) * 1.1)</t>
        </is>
      </c>
      <c r="F1" s="2" t="inlineStr">
        <is>
          <t>Donor</t>
        </is>
      </c>
      <c r="G1" s="2" t="inlineStr">
        <is>
          <t>Donor Volume (uL)</t>
        </is>
      </c>
      <c r="H1" s="2" t="inlineStr">
        <is>
          <t>Enzyme</t>
        </is>
      </c>
      <c r="I1" s="2" t="inlineStr">
        <is>
          <t>Enzyme Volume (uL)</t>
        </is>
      </c>
    </row>
    <row r="2">
      <c r="A2" t="inlineStr">
        <is>
          <t>('ubi_ubq_1_K48_SMAC', 'gp78/Ube2g2')</t>
        </is>
      </c>
      <c r="B2" t="n">
        <v>1</v>
      </c>
      <c r="C2" t="n">
        <v>0</v>
      </c>
      <c r="D2" t="n">
        <v>200</v>
      </c>
      <c r="E2">
        <f>C2*D2*1.1</f>
        <v/>
      </c>
      <c r="F2" t="inlineStr">
        <is>
          <t>ubi_ubq_1_K48_SMAC</t>
        </is>
      </c>
      <c r="G2">
        <f>(C2*D2*1.1)/2</f>
        <v/>
      </c>
      <c r="H2" t="inlineStr">
        <is>
          <t>gp78/Ube2g2</t>
        </is>
      </c>
      <c r="I2">
        <f>(C2*D2*1.1)/2</f>
        <v/>
      </c>
    </row>
    <row r="3">
      <c r="A3" t="inlineStr">
        <is>
          <t>('ubi_ubq_1_K48_SMAC_K63_ABOC', 'gp78/Ube2g2')</t>
        </is>
      </c>
      <c r="B3" t="n">
        <v>2</v>
      </c>
      <c r="C3" t="n">
        <v>0</v>
      </c>
      <c r="D3" t="n">
        <v>200</v>
      </c>
      <c r="E3">
        <f>C3*D3*1.1</f>
        <v/>
      </c>
      <c r="F3" t="inlineStr">
        <is>
          <t>ubi_ubq_1_K48_SMAC_K63_ABOC</t>
        </is>
      </c>
      <c r="G3">
        <f>(C3*D3*1.1)/2</f>
        <v/>
      </c>
      <c r="H3" t="inlineStr">
        <is>
          <t>gp78/Ube2g2</t>
        </is>
      </c>
      <c r="I3">
        <f>(C3*D3*1.1)/2</f>
        <v/>
      </c>
    </row>
    <row r="4">
      <c r="A4" t="inlineStr">
        <is>
          <t>('ubi_ubq_1_K48_ABOC_K63_SMAC', 'gp78/Ube2g2')</t>
        </is>
      </c>
      <c r="B4" s="3" t="n">
        <v>3</v>
      </c>
      <c r="C4" t="n">
        <v>8</v>
      </c>
      <c r="D4" t="n">
        <v>200</v>
      </c>
      <c r="E4">
        <f>C4*D4*1.1</f>
        <v/>
      </c>
      <c r="F4" s="3" t="inlineStr">
        <is>
          <t>ubi_ubq_1_K48_ABOC_K63_SMAC</t>
        </is>
      </c>
      <c r="G4" s="3">
        <f>(C4*D4*1.1)/2</f>
        <v/>
      </c>
      <c r="H4" s="3" t="inlineStr">
        <is>
          <t>gp78/Ube2g2</t>
        </is>
      </c>
      <c r="I4" s="3">
        <f>(C4*D4*1.1)/2</f>
        <v/>
      </c>
    </row>
    <row r="5">
      <c r="A5" t="inlineStr">
        <is>
          <t>('ubi_ubq_1_K48_ABOC_K63_ABOC', 'gp78/Ube2g2')</t>
        </is>
      </c>
      <c r="B5" s="3" t="n">
        <v>4</v>
      </c>
      <c r="C5" t="n">
        <v>1</v>
      </c>
      <c r="D5" t="n">
        <v>200</v>
      </c>
      <c r="E5">
        <f>C5*D5*1.1</f>
        <v/>
      </c>
      <c r="F5" s="3" t="inlineStr">
        <is>
          <t>ubi_ubq_1_K48_ABOC_K63_ABOC</t>
        </is>
      </c>
      <c r="G5" s="3">
        <f>(C5*D5*1.1)/2</f>
        <v/>
      </c>
      <c r="H5" s="3" t="inlineStr">
        <is>
          <t>gp78/Ube2g2</t>
        </is>
      </c>
      <c r="I5" s="3">
        <f>(C5*D5*1.1)/2</f>
        <v/>
      </c>
    </row>
    <row r="6">
      <c r="A6" t="inlineStr">
        <is>
          <t>('ubi_ubq_1_K48_SMAC', 'Ube2K')</t>
        </is>
      </c>
      <c r="B6" t="n">
        <v>5</v>
      </c>
      <c r="C6" t="n">
        <v>0</v>
      </c>
      <c r="D6" t="n">
        <v>200</v>
      </c>
      <c r="E6">
        <f>C6*D6*1.1</f>
        <v/>
      </c>
      <c r="F6" t="inlineStr">
        <is>
          <t>ubi_ubq_1_K48_SMAC</t>
        </is>
      </c>
      <c r="G6">
        <f>(C6*D6*1.1)/2</f>
        <v/>
      </c>
      <c r="H6" t="inlineStr">
        <is>
          <t>Ube2K</t>
        </is>
      </c>
      <c r="I6">
        <f>(C6*D6*1.1)/2</f>
        <v/>
      </c>
    </row>
    <row r="7">
      <c r="A7" t="inlineStr">
        <is>
          <t>('ubi_ubq_1_K48_SMAC_K63_ABOC', 'Ube2K')</t>
        </is>
      </c>
      <c r="B7" s="3" t="n">
        <v>6</v>
      </c>
      <c r="C7" t="n">
        <v>1</v>
      </c>
      <c r="D7" t="n">
        <v>200</v>
      </c>
      <c r="E7">
        <f>C7*D7*1.1</f>
        <v/>
      </c>
      <c r="F7" s="3" t="inlineStr">
        <is>
          <t>ubi_ubq_1_K48_SMAC_K63_ABOC</t>
        </is>
      </c>
      <c r="G7" s="3">
        <f>(C7*D7*1.1)/2</f>
        <v/>
      </c>
      <c r="H7" s="3" t="inlineStr">
        <is>
          <t>Ube2K</t>
        </is>
      </c>
      <c r="I7" s="3">
        <f>(C7*D7*1.1)/2</f>
        <v/>
      </c>
    </row>
    <row r="8">
      <c r="A8" t="inlineStr">
        <is>
          <t>('ubi_ubq_1_K48_ABOC_K63_SMAC', 'Ube2K')</t>
        </is>
      </c>
      <c r="B8" t="n">
        <v>7</v>
      </c>
      <c r="C8" t="n">
        <v>0</v>
      </c>
      <c r="D8" t="n">
        <v>200</v>
      </c>
      <c r="E8">
        <f>C8*D8*1.1</f>
        <v/>
      </c>
      <c r="F8" t="inlineStr">
        <is>
          <t>ubi_ubq_1_K48_ABOC_K63_SMAC</t>
        </is>
      </c>
      <c r="G8">
        <f>(C8*D8*1.1)/2</f>
        <v/>
      </c>
      <c r="H8" t="inlineStr">
        <is>
          <t>Ube2K</t>
        </is>
      </c>
      <c r="I8">
        <f>(C8*D8*1.1)/2</f>
        <v/>
      </c>
    </row>
    <row r="9">
      <c r="A9" t="inlineStr">
        <is>
          <t>('ubi_ubq_1_K48_ABOC_K63_ABOC', 'Ube2K')</t>
        </is>
      </c>
      <c r="B9" s="3" t="n">
        <v>8</v>
      </c>
      <c r="C9" t="n">
        <v>6</v>
      </c>
      <c r="D9" t="n">
        <v>200</v>
      </c>
      <c r="E9">
        <f>C9*D9*1.1</f>
        <v/>
      </c>
      <c r="F9" s="3" t="inlineStr">
        <is>
          <t>ubi_ubq_1_K48_ABOC_K63_ABOC</t>
        </is>
      </c>
      <c r="G9" s="3">
        <f>(C9*D9*1.1)/2</f>
        <v/>
      </c>
      <c r="H9" s="3" t="inlineStr">
        <is>
          <t>Ube2K</t>
        </is>
      </c>
      <c r="I9" s="3">
        <f>(C9*D9*1.1)/2</f>
        <v/>
      </c>
    </row>
    <row r="10">
      <c r="A10" t="inlineStr">
        <is>
          <t>('ubi_ubq_1_K63_SMAC', 'Ubc13/Mms2')</t>
        </is>
      </c>
      <c r="B10" t="n">
        <v>9</v>
      </c>
      <c r="C10" t="n">
        <v>0</v>
      </c>
      <c r="D10" t="n">
        <v>200</v>
      </c>
      <c r="E10">
        <f>C10*D10*1.1</f>
        <v/>
      </c>
      <c r="F10" t="inlineStr">
        <is>
          <t>ubi_ubq_1_K63_SMAC</t>
        </is>
      </c>
      <c r="G10">
        <f>(C10*D10*1.1)/2</f>
        <v/>
      </c>
      <c r="H10" t="inlineStr">
        <is>
          <t>Ubc13/Mms2</t>
        </is>
      </c>
      <c r="I10">
        <f>(C10*D10*1.1)/2</f>
        <v/>
      </c>
    </row>
    <row r="11">
      <c r="A11" t="inlineStr">
        <is>
          <t>('ubi_ubq_1_K48_SMAC_K63_ABOC', 'Ubc13/Mms2')</t>
        </is>
      </c>
      <c r="B11" s="3" t="n">
        <v>10</v>
      </c>
      <c r="C11" t="n">
        <v>4</v>
      </c>
      <c r="D11" t="n">
        <v>200</v>
      </c>
      <c r="E11">
        <f>C11*D11*1.1</f>
        <v/>
      </c>
      <c r="F11" s="3" t="inlineStr">
        <is>
          <t>ubi_ubq_1_K48_SMAC_K63_ABOC</t>
        </is>
      </c>
      <c r="G11" s="3">
        <f>(C11*D11*1.1)/2</f>
        <v/>
      </c>
      <c r="H11" s="3" t="inlineStr">
        <is>
          <t>Ubc13/Mms2</t>
        </is>
      </c>
      <c r="I11" s="3">
        <f>(C11*D11*1.1)/2</f>
        <v/>
      </c>
    </row>
    <row r="12">
      <c r="A12" t="inlineStr">
        <is>
          <t>('ubi_ubq_1_K48_ABOC_K63_SMAC', 'Ubc13/Mms2')</t>
        </is>
      </c>
      <c r="B12" t="n">
        <v>11</v>
      </c>
      <c r="C12" t="n">
        <v>0</v>
      </c>
      <c r="D12" t="n">
        <v>200</v>
      </c>
      <c r="E12">
        <f>C12*D12*1.1</f>
        <v/>
      </c>
      <c r="F12" t="inlineStr">
        <is>
          <t>ubi_ubq_1_K48_ABOC_K63_SMAC</t>
        </is>
      </c>
      <c r="G12">
        <f>(C12*D12*1.1)/2</f>
        <v/>
      </c>
      <c r="H12" t="inlineStr">
        <is>
          <t>Ubc13/Mms2</t>
        </is>
      </c>
      <c r="I12">
        <f>(C12*D12*1.1)/2</f>
        <v/>
      </c>
    </row>
    <row r="13">
      <c r="A13" t="inlineStr">
        <is>
          <t>('ubi_ubq_1_K48_ABOC_K63_ABOC', 'Ubc13/Mms2')</t>
        </is>
      </c>
      <c r="B13" s="3" t="n">
        <v>12</v>
      </c>
      <c r="C13" t="n">
        <v>8</v>
      </c>
      <c r="D13" t="n">
        <v>200</v>
      </c>
      <c r="E13">
        <f>C13*D13*1.1</f>
        <v/>
      </c>
      <c r="F13" s="3" t="inlineStr">
        <is>
          <t>ubi_ubq_1_K48_ABOC_K63_ABOC</t>
        </is>
      </c>
      <c r="G13" s="3">
        <f>(C13*D13*1.1)/2</f>
        <v/>
      </c>
      <c r="H13" s="3" t="inlineStr">
        <is>
          <t>Ubc13/Mms2</t>
        </is>
      </c>
      <c r="I13" s="3">
        <f>(C13*D13*1.1)/2</f>
        <v/>
      </c>
    </row>
    <row r="14">
      <c r="A14" t="inlineStr">
        <is>
          <t>TOTAL</t>
        </is>
      </c>
      <c r="C14" t="n">
        <v>28</v>
      </c>
      <c r="F14" t="inlineStr"/>
      <c r="G14">
        <f>(C14*D14*1.1)/2</f>
        <v/>
      </c>
      <c r="H14" t="inlineStr"/>
      <c r="I14">
        <f>(C14*D14*1.1)/2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29" customWidth="1" min="1" max="1"/>
    <col width="7" customWidth="1" min="2" max="2"/>
    <col width="22" customWidth="1" min="3" max="3"/>
    <col width="42" customWidth="1" min="4" max="4"/>
    <col width="26" customWidth="1" min="5" max="5"/>
    <col width="42" customWidth="1" min="6" max="6"/>
  </cols>
  <sheetData>
    <row r="1">
      <c r="A1" s="2" t="inlineStr">
        <is>
          <t>Component</t>
        </is>
      </c>
      <c r="B1" s="2" t="inlineStr">
        <is>
          <t>Count</t>
        </is>
      </c>
      <c r="C1" s="2" t="inlineStr">
        <is>
          <t>Reaction Volume (uL)</t>
        </is>
      </c>
      <c r="D1" s="2" t="inlineStr">
        <is>
          <t>Component Volume (uL)
(Count * Reaction Volume (uL) * 1.1 / 2)</t>
        </is>
      </c>
      <c r="E1" s="2" t="inlineStr">
        <is>
          <t>Final Concentration (uM)</t>
        </is>
      </c>
      <c r="F1" s="2" t="inlineStr">
        <is>
          <t>Amount Needed (nmol)
(Count * Reaction Volume (uL)
* Final Concentration (uM) * 1.1 / 1000)</t>
        </is>
      </c>
    </row>
    <row r="2">
      <c r="A2" t="inlineStr">
        <is>
          <t>Ubc13/Mms2</t>
        </is>
      </c>
      <c r="B2" t="n">
        <v>12</v>
      </c>
      <c r="C2" t="n">
        <v>200</v>
      </c>
      <c r="D2">
        <f>(B2*C2*1.1)/2</f>
        <v/>
      </c>
      <c r="E2" t="n">
        <v>20</v>
      </c>
      <c r="F2">
        <f>(B2*C2*E2*1.1/1000)</f>
        <v/>
      </c>
    </row>
    <row r="3">
      <c r="A3" t="inlineStr">
        <is>
          <t>gp78/Ube2g2</t>
        </is>
      </c>
      <c r="B3" t="n">
        <v>9</v>
      </c>
      <c r="C3" t="n">
        <v>200</v>
      </c>
      <c r="D3">
        <f>(B3*C3*1.1)/2</f>
        <v/>
      </c>
      <c r="E3" t="n">
        <v>20</v>
      </c>
      <c r="F3">
        <f>(B3*C3*E3*1.1/1000)</f>
        <v/>
      </c>
    </row>
    <row r="4">
      <c r="A4" t="inlineStr">
        <is>
          <t>Ube2K</t>
        </is>
      </c>
      <c r="B4" t="n">
        <v>7</v>
      </c>
      <c r="C4" t="n">
        <v>200</v>
      </c>
      <c r="D4">
        <f>(B4*C4*1.1)/2</f>
        <v/>
      </c>
      <c r="E4" t="n">
        <v>20</v>
      </c>
      <c r="F4">
        <f>(B4*C4*E4*1.1/1000)</f>
        <v/>
      </c>
    </row>
    <row r="5">
      <c r="A5" t="inlineStr">
        <is>
          <t>ubi_ubq_1_K48_ABOC_K63_ABOC</t>
        </is>
      </c>
      <c r="B5" t="n">
        <v>15</v>
      </c>
      <c r="C5" t="n">
        <v>200</v>
      </c>
      <c r="D5">
        <f>(B5*C5*1.1)/2</f>
        <v/>
      </c>
      <c r="E5" t="n">
        <v>20</v>
      </c>
      <c r="F5">
        <f>(B5*C5*E5*1.1/1000)</f>
        <v/>
      </c>
    </row>
    <row r="6">
      <c r="A6" t="inlineStr">
        <is>
          <t>ubi_ubq_1_K48_SMAC_K63_ABOC</t>
        </is>
      </c>
      <c r="B6" t="n">
        <v>5</v>
      </c>
      <c r="C6" t="n">
        <v>200</v>
      </c>
      <c r="D6">
        <f>(B6*C6*1.1)/2</f>
        <v/>
      </c>
      <c r="E6" t="n">
        <v>20</v>
      </c>
      <c r="F6">
        <f>(B6*C6*E6*1.1/1000)</f>
        <v/>
      </c>
    </row>
    <row r="7">
      <c r="A7" t="inlineStr">
        <is>
          <t>ubi_ubq_1_K48_ABOC_K63_SMAC</t>
        </is>
      </c>
      <c r="B7" t="n">
        <v>8</v>
      </c>
      <c r="C7" t="n">
        <v>200</v>
      </c>
      <c r="D7">
        <f>(B7*C7*1.1)/2</f>
        <v/>
      </c>
      <c r="E7" t="n">
        <v>20</v>
      </c>
      <c r="F7">
        <f>(B7*C7*E7*1.1/1000)</f>
        <v/>
      </c>
    </row>
    <row r="8">
      <c r="A8" t="inlineStr">
        <is>
          <t>ubi_ubq_1_K48_SMAC</t>
        </is>
      </c>
      <c r="B8" t="n">
        <v>5</v>
      </c>
      <c r="C8" t="n">
        <v>200</v>
      </c>
      <c r="D8">
        <f>(B8*C8*1.1)/2</f>
        <v/>
      </c>
      <c r="E8" t="n">
        <v>20</v>
      </c>
      <c r="F8">
        <f>(B8*C8*E8*1.1/1000)</f>
        <v/>
      </c>
    </row>
    <row r="9">
      <c r="A9" t="inlineStr">
        <is>
          <t>ubi_ubq_1_K63_SMAC</t>
        </is>
      </c>
      <c r="B9" t="n">
        <v>0</v>
      </c>
      <c r="C9" t="n">
        <v>200</v>
      </c>
      <c r="D9">
        <f>(B9*C9*1.1)/2</f>
        <v/>
      </c>
      <c r="E9" t="n">
        <v>20</v>
      </c>
      <c r="F9">
        <f>(B9*C9*E9*1.1/1000)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L89"/>
  <sheetViews>
    <sheetView workbookViewId="0">
      <selection activeCell="A1" sqref="A1"/>
    </sheetView>
  </sheetViews>
  <sheetFormatPr baseColWidth="8" defaultRowHeight="15"/>
  <cols>
    <col width="18" customWidth="1" min="2" max="2"/>
    <col width="14" customWidth="1" min="3" max="3"/>
    <col width="23" customWidth="1" min="5" max="5"/>
    <col width="23" customWidth="1" min="6" max="6"/>
    <col width="23" customWidth="1" min="7" max="7"/>
    <col width="23" customWidth="1" min="10" max="10"/>
    <col width="23" customWidth="1" min="11" max="11"/>
    <col width="23" customWidth="1" min="12" max="12"/>
  </cols>
  <sheetData>
    <row r="1"/>
    <row r="2">
      <c r="B2" s="4" t="inlineStr">
        <is>
          <t>Initial Conc.</t>
        </is>
      </c>
      <c r="C2" s="5" t="n"/>
      <c r="E2" s="6" t="inlineStr">
        <is>
          <t>Component</t>
        </is>
      </c>
      <c r="F2" s="7">
        <f>'Component Counts'!A2</f>
        <v/>
      </c>
      <c r="G2" s="5" t="inlineStr">
        <is>
          <t>Volume (uL)</t>
        </is>
      </c>
      <c r="J2" s="6" t="inlineStr">
        <is>
          <t>Component</t>
        </is>
      </c>
      <c r="K2" s="7">
        <f>'Component Counts'!A5</f>
        <v/>
      </c>
      <c r="L2" s="5" t="inlineStr">
        <is>
          <t>Volume (uL)</t>
        </is>
      </c>
    </row>
    <row r="3">
      <c r="B3" s="8" t="inlineStr">
        <is>
          <t>hUba1 (uM)</t>
        </is>
      </c>
      <c r="C3" s="9" t="n">
        <v>10</v>
      </c>
      <c r="E3" s="10" t="inlineStr">
        <is>
          <t>Component Volume (uL)</t>
        </is>
      </c>
      <c r="F3" s="11">
        <f>'Component Counts'!D2</f>
        <v/>
      </c>
      <c r="G3" s="12" t="n"/>
      <c r="J3" s="10" t="inlineStr">
        <is>
          <t>Component Volume (uL)</t>
        </is>
      </c>
      <c r="K3" s="11">
        <f>'Component Counts'!D5</f>
        <v/>
      </c>
      <c r="L3" s="12" t="n"/>
    </row>
    <row r="4">
      <c r="B4" s="8" t="inlineStr">
        <is>
          <t>TCEP (mM)</t>
        </is>
      </c>
      <c r="C4" s="9" t="n">
        <v>10</v>
      </c>
      <c r="E4" s="10" t="inlineStr">
        <is>
          <t>Amount Needed (nmol)</t>
        </is>
      </c>
      <c r="F4" s="11">
        <f>'Component Counts'!F2</f>
        <v/>
      </c>
      <c r="G4" s="12" t="n"/>
      <c r="J4" s="10" t="inlineStr">
        <is>
          <t>Amount Needed (nmol)</t>
        </is>
      </c>
      <c r="K4" s="11">
        <f>'Component Counts'!F5</f>
        <v/>
      </c>
      <c r="L4" s="12" t="n"/>
    </row>
    <row r="5">
      <c r="B5" s="13" t="inlineStr">
        <is>
          <t>ATP/Mg2+ (mM)</t>
        </is>
      </c>
      <c r="C5" s="14" t="n">
        <v>100</v>
      </c>
      <c r="E5" s="10" t="inlineStr">
        <is>
          <t>Stock Conc. 1 (uM)</t>
        </is>
      </c>
      <c r="F5" s="11" t="n">
        <v>0</v>
      </c>
      <c r="G5" s="12" t="n"/>
      <c r="J5" s="10" t="inlineStr">
        <is>
          <t>Stock Conc. 1 (uM)</t>
        </is>
      </c>
      <c r="K5" s="11" t="n">
        <v>0</v>
      </c>
      <c r="L5" s="12" t="n"/>
    </row>
    <row r="6">
      <c r="E6" s="10" t="inlineStr">
        <is>
          <t>Stock Volume 1 (uL)</t>
        </is>
      </c>
      <c r="F6" s="11" t="n">
        <v>0</v>
      </c>
      <c r="G6" s="12">
        <f>IF(AND(F5&gt;0,F4&gt;0),MIN(F6,ROUND(F4*1000/F5,2)),0)</f>
        <v/>
      </c>
      <c r="J6" s="10" t="inlineStr">
        <is>
          <t>Stock Volume 1 (uL)</t>
        </is>
      </c>
      <c r="K6" s="11" t="n">
        <v>0</v>
      </c>
      <c r="L6" s="12">
        <f>IF(AND(K5&gt;0,K4&gt;0),MIN(K6,ROUND(K4*1000/K5,2)),0)</f>
        <v/>
      </c>
    </row>
    <row r="7">
      <c r="E7" s="10" t="inlineStr">
        <is>
          <t>Stock Conc. 2 (uM)</t>
        </is>
      </c>
      <c r="F7" s="11" t="n">
        <v>0</v>
      </c>
      <c r="G7" s="12" t="n"/>
      <c r="J7" s="10" t="inlineStr">
        <is>
          <t>Stock Conc. 2 (uM)</t>
        </is>
      </c>
      <c r="K7" s="11" t="n">
        <v>0</v>
      </c>
      <c r="L7" s="12" t="n"/>
    </row>
    <row r="8">
      <c r="E8" s="10" t="inlineStr">
        <is>
          <t>Stock Volume 2 (uL)</t>
        </is>
      </c>
      <c r="F8" s="11" t="n">
        <v>0</v>
      </c>
      <c r="G8" s="12">
        <f>IF(AND(F7&gt;0,MAX(0,F4-G6*F5/1000)&gt;0),MIN(F8,ROUND(MAX(0,F4-G6*F5/1000)*1000/F7,2)),0)</f>
        <v/>
      </c>
      <c r="J8" s="10" t="inlineStr">
        <is>
          <t>Stock Volume 2 (uL)</t>
        </is>
      </c>
      <c r="K8" s="11" t="n">
        <v>0</v>
      </c>
      <c r="L8" s="12">
        <f>IF(AND(K7&gt;0,MAX(0,K4-L6*K5/1000)&gt;0),MIN(K8,ROUND(MAX(0,K4-L6*K5/1000)*1000/K7,2)),0)</f>
        <v/>
      </c>
    </row>
    <row r="9">
      <c r="E9" s="10" t="inlineStr">
        <is>
          <t>Stock Conc. 3 (uM)</t>
        </is>
      </c>
      <c r="F9" s="11" t="n">
        <v>0</v>
      </c>
      <c r="G9" s="12" t="n"/>
      <c r="J9" s="10" t="inlineStr">
        <is>
          <t>Stock Conc. 3 (uM)</t>
        </is>
      </c>
      <c r="K9" s="11" t="n">
        <v>0</v>
      </c>
      <c r="L9" s="12" t="n"/>
    </row>
    <row r="10">
      <c r="E10" s="10" t="inlineStr">
        <is>
          <t>Stock Volume 3 (uL)</t>
        </is>
      </c>
      <c r="F10" s="11" t="n">
        <v>0</v>
      </c>
      <c r="G10" s="12">
        <f>IF(AND(F9&gt;0,MAX(0,F4-G6*F5/1000-G8*F7/1000)&gt;0),MIN(H10,ROUND(MAX(0,F4-G6*F5/1000-G8*F7/1000)*1000/F9,2)),0)</f>
        <v/>
      </c>
      <c r="J10" s="10" t="inlineStr">
        <is>
          <t>Stock Volume 3 (uL)</t>
        </is>
      </c>
      <c r="K10" s="11" t="n">
        <v>0</v>
      </c>
      <c r="L10" s="12">
        <f>IF(AND(K9&gt;0,MAX(0,K4-L6*K5/1000-L8*K7/1000)&gt;0),MIN(M10,ROUND(MAX(0,K4-L6*K5/1000-L8*K7/1000)*1000/K9,2)),0)</f>
        <v/>
      </c>
    </row>
    <row r="11">
      <c r="E11" s="10" t="inlineStr">
        <is>
          <t>Required nmol needed</t>
        </is>
      </c>
      <c r="F11" s="11">
        <f>ROUND(MAX(0,F4-G6*F5/1000-G8*F7/1000-G10*F9/1000),2)</f>
        <v/>
      </c>
      <c r="G11" s="12" t="n"/>
      <c r="J11" s="10" t="inlineStr">
        <is>
          <t>Required nmol needed</t>
        </is>
      </c>
      <c r="K11" s="11">
        <f>ROUND(MAX(0,K4-L6*K5/1000-L8*K7/1000-L10*K9/1000),2)</f>
        <v/>
      </c>
      <c r="L11" s="12" t="n"/>
    </row>
    <row r="12">
      <c r="E12" s="15" t="n"/>
      <c r="F12" s="16" t="n"/>
      <c r="G12" s="17" t="n"/>
      <c r="J12" s="15" t="n"/>
      <c r="K12" s="16" t="n"/>
      <c r="L12" s="17" t="n"/>
    </row>
    <row r="13">
      <c r="E13" s="18" t="inlineStr">
        <is>
          <t>Reagent</t>
        </is>
      </c>
      <c r="F13" s="19" t="inlineStr">
        <is>
          <t>Final Conc.</t>
        </is>
      </c>
      <c r="G13" s="20" t="inlineStr">
        <is>
          <t>Volume (uL)</t>
        </is>
      </c>
      <c r="J13" s="18" t="inlineStr">
        <is>
          <t>Reagent</t>
        </is>
      </c>
      <c r="K13" s="19" t="inlineStr">
        <is>
          <t>Final Conc.</t>
        </is>
      </c>
      <c r="L13" s="20" t="inlineStr">
        <is>
          <t>Volume (uL)</t>
        </is>
      </c>
    </row>
    <row r="14">
      <c r="E14" s="21" t="inlineStr">
        <is>
          <t>hUba1 (uM)</t>
        </is>
      </c>
      <c r="F14" s="22" t="n">
        <v>1</v>
      </c>
      <c r="G14" s="9">
        <f>IF(C3&gt;0,(F14*2*F3)/C3,0)</f>
        <v/>
      </c>
      <c r="J14" s="21" t="inlineStr">
        <is>
          <t>TCEP (mM)</t>
        </is>
      </c>
      <c r="K14" s="22" t="n">
        <v>1</v>
      </c>
      <c r="L14" s="9">
        <f>IF(C4&gt;0,(K14*K3)/C4,0)</f>
        <v/>
      </c>
    </row>
    <row r="15">
      <c r="E15" s="21" t="inlineStr">
        <is>
          <t>TCEP (mM)</t>
        </is>
      </c>
      <c r="F15" s="22" t="n">
        <v>1</v>
      </c>
      <c r="G15" s="9">
        <f>IF(C4&gt;0,(F15*F3)/C4,0)</f>
        <v/>
      </c>
      <c r="J15" s="21" t="inlineStr">
        <is>
          <t>ATP/Mg2+ (mM)</t>
        </is>
      </c>
      <c r="K15" s="22" t="n">
        <v>10</v>
      </c>
      <c r="L15" s="9">
        <f>IF(C5&gt;0,(K15*K3)/C5,0)</f>
        <v/>
      </c>
    </row>
    <row r="16">
      <c r="E16" s="21" t="inlineStr">
        <is>
          <t>ATP/Mg2+ (mM)</t>
        </is>
      </c>
      <c r="F16" s="22" t="n">
        <v>10</v>
      </c>
      <c r="G16" s="9">
        <f>IF(C5&gt;0,(F16*F3)/C5,0)</f>
        <v/>
      </c>
      <c r="J16" s="18" t="inlineStr">
        <is>
          <t>HEPES buffer</t>
        </is>
      </c>
      <c r="K16" s="23" t="inlineStr"/>
      <c r="L16" s="14">
        <f>K3-(L6+L8+L10+L14+L15)</f>
        <v/>
      </c>
    </row>
    <row r="17">
      <c r="E17" s="18" t="inlineStr">
        <is>
          <t>HEPES buffer</t>
        </is>
      </c>
      <c r="F17" s="23" t="inlineStr"/>
      <c r="G17" s="14">
        <f>F3-(G6+G8+G10+G14+G15+G16)</f>
        <v/>
      </c>
    </row>
    <row r="18"/>
    <row r="19"/>
    <row r="20">
      <c r="E20" s="6" t="inlineStr">
        <is>
          <t>Component</t>
        </is>
      </c>
      <c r="F20" s="7">
        <f>'Component Counts'!A3</f>
        <v/>
      </c>
      <c r="G20" s="5" t="inlineStr">
        <is>
          <t>Volume (uL)</t>
        </is>
      </c>
      <c r="J20" s="6" t="inlineStr">
        <is>
          <t>Component</t>
        </is>
      </c>
      <c r="K20" s="7">
        <f>'Component Counts'!A6</f>
        <v/>
      </c>
      <c r="L20" s="5" t="inlineStr">
        <is>
          <t>Volume (uL)</t>
        </is>
      </c>
    </row>
    <row r="21">
      <c r="E21" s="10" t="inlineStr">
        <is>
          <t>Component Volume (uL)</t>
        </is>
      </c>
      <c r="F21" s="11">
        <f>'Component Counts'!D3</f>
        <v/>
      </c>
      <c r="G21" s="12" t="n"/>
      <c r="J21" s="10" t="inlineStr">
        <is>
          <t>Component Volume (uL)</t>
        </is>
      </c>
      <c r="K21" s="11">
        <f>'Component Counts'!D6</f>
        <v/>
      </c>
      <c r="L21" s="12" t="n"/>
    </row>
    <row r="22">
      <c r="E22" s="10" t="inlineStr">
        <is>
          <t>Amount Needed (nmol)</t>
        </is>
      </c>
      <c r="F22" s="11">
        <f>'Component Counts'!F3</f>
        <v/>
      </c>
      <c r="G22" s="12" t="n"/>
      <c r="J22" s="10" t="inlineStr">
        <is>
          <t>Amount Needed (nmol)</t>
        </is>
      </c>
      <c r="K22" s="11">
        <f>'Component Counts'!F6</f>
        <v/>
      </c>
      <c r="L22" s="12" t="n"/>
    </row>
    <row r="23">
      <c r="E23" s="10" t="inlineStr">
        <is>
          <t>Stock Conc. 1 (uM)</t>
        </is>
      </c>
      <c r="F23" s="11" t="n">
        <v>0</v>
      </c>
      <c r="G23" s="12" t="n"/>
      <c r="J23" s="10" t="inlineStr">
        <is>
          <t>Stock Conc. 1 (uM)</t>
        </is>
      </c>
      <c r="K23" s="11" t="n">
        <v>0</v>
      </c>
      <c r="L23" s="12" t="n"/>
    </row>
    <row r="24">
      <c r="E24" s="10" t="inlineStr">
        <is>
          <t>Stock Volume 1 (uL)</t>
        </is>
      </c>
      <c r="F24" s="11" t="n">
        <v>0</v>
      </c>
      <c r="G24" s="12">
        <f>IF(AND(F23&gt;0,F22&gt;0),MIN(F24,ROUND(F22*1000/F23,2)),0)</f>
        <v/>
      </c>
      <c r="J24" s="10" t="inlineStr">
        <is>
          <t>Stock Volume 1 (uL)</t>
        </is>
      </c>
      <c r="K24" s="11" t="n">
        <v>0</v>
      </c>
      <c r="L24" s="12">
        <f>IF(AND(K23&gt;0,K22&gt;0),MIN(K24,ROUND(K22*1000/K23,2)),0)</f>
        <v/>
      </c>
    </row>
    <row r="25">
      <c r="E25" s="10" t="inlineStr">
        <is>
          <t>Stock Conc. 2 (uM)</t>
        </is>
      </c>
      <c r="F25" s="11" t="n">
        <v>0</v>
      </c>
      <c r="G25" s="12" t="n"/>
      <c r="J25" s="10" t="inlineStr">
        <is>
          <t>Stock Conc. 2 (uM)</t>
        </is>
      </c>
      <c r="K25" s="11" t="n">
        <v>0</v>
      </c>
      <c r="L25" s="12" t="n"/>
    </row>
    <row r="26">
      <c r="E26" s="10" t="inlineStr">
        <is>
          <t>Stock Volume 2 (uL)</t>
        </is>
      </c>
      <c r="F26" s="11" t="n">
        <v>0</v>
      </c>
      <c r="G26" s="12">
        <f>IF(AND(F25&gt;0,MAX(0,F22-G24*F23/1000)&gt;0),MIN(F26,ROUND(MAX(0,F22-G24*F23/1000)*1000/F25,2)),0)</f>
        <v/>
      </c>
      <c r="J26" s="10" t="inlineStr">
        <is>
          <t>Stock Volume 2 (uL)</t>
        </is>
      </c>
      <c r="K26" s="11" t="n">
        <v>0</v>
      </c>
      <c r="L26" s="12">
        <f>IF(AND(K25&gt;0,MAX(0,K22-L24*K23/1000)&gt;0),MIN(K26,ROUND(MAX(0,K22-L24*K23/1000)*1000/K25,2)),0)</f>
        <v/>
      </c>
    </row>
    <row r="27">
      <c r="E27" s="10" t="inlineStr">
        <is>
          <t>Stock Conc. 3 (uM)</t>
        </is>
      </c>
      <c r="F27" s="11" t="n">
        <v>0</v>
      </c>
      <c r="G27" s="12" t="n"/>
      <c r="J27" s="10" t="inlineStr">
        <is>
          <t>Stock Conc. 3 (uM)</t>
        </is>
      </c>
      <c r="K27" s="11" t="n">
        <v>0</v>
      </c>
      <c r="L27" s="12" t="n"/>
    </row>
    <row r="28">
      <c r="E28" s="10" t="inlineStr">
        <is>
          <t>Stock Volume 3 (uL)</t>
        </is>
      </c>
      <c r="F28" s="11" t="n">
        <v>0</v>
      </c>
      <c r="G28" s="12">
        <f>IF(AND(F27&gt;0,MAX(0,F22-G24*F23/1000-G26*F25/1000)&gt;0),MIN(H28,ROUND(MAX(0,F22-G24*F23/1000-G26*F25/1000)*1000/F27,2)),0)</f>
        <v/>
      </c>
      <c r="J28" s="10" t="inlineStr">
        <is>
          <t>Stock Volume 3 (uL)</t>
        </is>
      </c>
      <c r="K28" s="11" t="n">
        <v>0</v>
      </c>
      <c r="L28" s="12">
        <f>IF(AND(K27&gt;0,MAX(0,K22-L24*K23/1000-L26*K25/1000)&gt;0),MIN(M28,ROUND(MAX(0,K22-L24*K23/1000-L26*K25/1000)*1000/K27,2)),0)</f>
        <v/>
      </c>
    </row>
    <row r="29">
      <c r="E29" s="10" t="inlineStr">
        <is>
          <t>Required nmol needed</t>
        </is>
      </c>
      <c r="F29" s="11">
        <f>ROUND(MAX(0,F22-G24*F23/1000-G26*F25/1000-G28*F27/1000),2)</f>
        <v/>
      </c>
      <c r="G29" s="12" t="n"/>
      <c r="J29" s="10" t="inlineStr">
        <is>
          <t>Required nmol needed</t>
        </is>
      </c>
      <c r="K29" s="11">
        <f>ROUND(MAX(0,K22-L24*K23/1000-L26*K25/1000-L28*K27/1000),2)</f>
        <v/>
      </c>
      <c r="L29" s="12" t="n"/>
    </row>
    <row r="30">
      <c r="E30" s="15" t="n"/>
      <c r="F30" s="16" t="n"/>
      <c r="G30" s="17" t="n"/>
      <c r="J30" s="15" t="n"/>
      <c r="K30" s="16" t="n"/>
      <c r="L30" s="17" t="n"/>
    </row>
    <row r="31">
      <c r="E31" s="18" t="inlineStr">
        <is>
          <t>Reagent</t>
        </is>
      </c>
      <c r="F31" s="19" t="inlineStr">
        <is>
          <t>Final Conc.</t>
        </is>
      </c>
      <c r="G31" s="20" t="inlineStr">
        <is>
          <t>Volume (uL)</t>
        </is>
      </c>
      <c r="J31" s="18" t="inlineStr">
        <is>
          <t>Reagent</t>
        </is>
      </c>
      <c r="K31" s="19" t="inlineStr">
        <is>
          <t>Final Conc.</t>
        </is>
      </c>
      <c r="L31" s="20" t="inlineStr">
        <is>
          <t>Volume (uL)</t>
        </is>
      </c>
    </row>
    <row r="32">
      <c r="E32" s="21" t="inlineStr">
        <is>
          <t>hUba1 (uM)</t>
        </is>
      </c>
      <c r="F32" s="22" t="n">
        <v>1</v>
      </c>
      <c r="G32" s="9">
        <f>IF(C3&gt;0,(F32*2*F21)/C3,0)</f>
        <v/>
      </c>
      <c r="J32" s="21" t="inlineStr">
        <is>
          <t>TCEP (mM)</t>
        </is>
      </c>
      <c r="K32" s="22" t="n">
        <v>1</v>
      </c>
      <c r="L32" s="9">
        <f>IF(C4&gt;0,(K32*K21)/C4,0)</f>
        <v/>
      </c>
    </row>
    <row r="33">
      <c r="E33" s="21" t="inlineStr">
        <is>
          <t>TCEP (mM)</t>
        </is>
      </c>
      <c r="F33" s="22" t="n">
        <v>1</v>
      </c>
      <c r="G33" s="9">
        <f>IF(C4&gt;0,(F33*F21)/C4,0)</f>
        <v/>
      </c>
      <c r="J33" s="21" t="inlineStr">
        <is>
          <t>ATP/Mg2+ (mM)</t>
        </is>
      </c>
      <c r="K33" s="22" t="n">
        <v>10</v>
      </c>
      <c r="L33" s="9">
        <f>IF(C5&gt;0,(K33*K21)/C5,0)</f>
        <v/>
      </c>
    </row>
    <row r="34">
      <c r="E34" s="21" t="inlineStr">
        <is>
          <t>ATP/Mg2+ (mM)</t>
        </is>
      </c>
      <c r="F34" s="22" t="n">
        <v>10</v>
      </c>
      <c r="G34" s="9">
        <f>IF(C5&gt;0,(F34*F21)/C5,0)</f>
        <v/>
      </c>
      <c r="J34" s="18" t="inlineStr">
        <is>
          <t>HEPES buffer</t>
        </is>
      </c>
      <c r="K34" s="23" t="inlineStr"/>
      <c r="L34" s="14">
        <f>K21-(L24+L26+L28+L32+L33)</f>
        <v/>
      </c>
    </row>
    <row r="35">
      <c r="E35" s="18" t="inlineStr">
        <is>
          <t>HEPES buffer</t>
        </is>
      </c>
      <c r="F35" s="23" t="inlineStr"/>
      <c r="G35" s="14">
        <f>F21-(G24+G26+G28+G32+G33+G34)</f>
        <v/>
      </c>
    </row>
    <row r="36"/>
    <row r="37"/>
    <row r="38">
      <c r="E38" s="6" t="inlineStr">
        <is>
          <t>Component</t>
        </is>
      </c>
      <c r="F38" s="7">
        <f>'Component Counts'!A4</f>
        <v/>
      </c>
      <c r="G38" s="5" t="inlineStr">
        <is>
          <t>Volume (uL)</t>
        </is>
      </c>
      <c r="J38" s="6" t="inlineStr">
        <is>
          <t>Component</t>
        </is>
      </c>
      <c r="K38" s="7">
        <f>'Component Counts'!A7</f>
        <v/>
      </c>
      <c r="L38" s="5" t="inlineStr">
        <is>
          <t>Volume (uL)</t>
        </is>
      </c>
    </row>
    <row r="39">
      <c r="E39" s="10" t="inlineStr">
        <is>
          <t>Component Volume (uL)</t>
        </is>
      </c>
      <c r="F39" s="11">
        <f>'Component Counts'!D4</f>
        <v/>
      </c>
      <c r="G39" s="12" t="n"/>
      <c r="J39" s="10" t="inlineStr">
        <is>
          <t>Component Volume (uL)</t>
        </is>
      </c>
      <c r="K39" s="11">
        <f>'Component Counts'!D7</f>
        <v/>
      </c>
      <c r="L39" s="12" t="n"/>
    </row>
    <row r="40">
      <c r="E40" s="10" t="inlineStr">
        <is>
          <t>Amount Needed (nmol)</t>
        </is>
      </c>
      <c r="F40" s="11">
        <f>'Component Counts'!F4</f>
        <v/>
      </c>
      <c r="G40" s="12" t="n"/>
      <c r="J40" s="10" t="inlineStr">
        <is>
          <t>Amount Needed (nmol)</t>
        </is>
      </c>
      <c r="K40" s="11">
        <f>'Component Counts'!F7</f>
        <v/>
      </c>
      <c r="L40" s="12" t="n"/>
    </row>
    <row r="41">
      <c r="E41" s="10" t="inlineStr">
        <is>
          <t>Stock Conc. 1 (uM)</t>
        </is>
      </c>
      <c r="F41" s="11" t="n">
        <v>0</v>
      </c>
      <c r="G41" s="12" t="n"/>
      <c r="J41" s="10" t="inlineStr">
        <is>
          <t>Stock Conc. 1 (uM)</t>
        </is>
      </c>
      <c r="K41" s="11" t="n">
        <v>0</v>
      </c>
      <c r="L41" s="12" t="n"/>
    </row>
    <row r="42">
      <c r="E42" s="10" t="inlineStr">
        <is>
          <t>Stock Volume 1 (uL)</t>
        </is>
      </c>
      <c r="F42" s="11" t="n">
        <v>0</v>
      </c>
      <c r="G42" s="12">
        <f>IF(AND(F41&gt;0,F40&gt;0),MIN(F42,ROUND(F40*1000/F41,2)),0)</f>
        <v/>
      </c>
      <c r="J42" s="10" t="inlineStr">
        <is>
          <t>Stock Volume 1 (uL)</t>
        </is>
      </c>
      <c r="K42" s="11" t="n">
        <v>0</v>
      </c>
      <c r="L42" s="12">
        <f>IF(AND(K41&gt;0,K40&gt;0),MIN(K42,ROUND(K40*1000/K41,2)),0)</f>
        <v/>
      </c>
    </row>
    <row r="43">
      <c r="E43" s="10" t="inlineStr">
        <is>
          <t>Stock Conc. 2 (uM)</t>
        </is>
      </c>
      <c r="F43" s="11" t="n">
        <v>0</v>
      </c>
      <c r="G43" s="12" t="n"/>
      <c r="J43" s="10" t="inlineStr">
        <is>
          <t>Stock Conc. 2 (uM)</t>
        </is>
      </c>
      <c r="K43" s="11" t="n">
        <v>0</v>
      </c>
      <c r="L43" s="12" t="n"/>
    </row>
    <row r="44">
      <c r="E44" s="10" t="inlineStr">
        <is>
          <t>Stock Volume 2 (uL)</t>
        </is>
      </c>
      <c r="F44" s="11" t="n">
        <v>0</v>
      </c>
      <c r="G44" s="12">
        <f>IF(AND(F43&gt;0,MAX(0,F40-G42*F41/1000)&gt;0),MIN(F44,ROUND(MAX(0,F40-G42*F41/1000)*1000/F43,2)),0)</f>
        <v/>
      </c>
      <c r="J44" s="10" t="inlineStr">
        <is>
          <t>Stock Volume 2 (uL)</t>
        </is>
      </c>
      <c r="K44" s="11" t="n">
        <v>0</v>
      </c>
      <c r="L44" s="12">
        <f>IF(AND(K43&gt;0,MAX(0,K40-L42*K41/1000)&gt;0),MIN(K44,ROUND(MAX(0,K40-L42*K41/1000)*1000/K43,2)),0)</f>
        <v/>
      </c>
    </row>
    <row r="45">
      <c r="E45" s="10" t="inlineStr">
        <is>
          <t>Stock Conc. 3 (uM)</t>
        </is>
      </c>
      <c r="F45" s="11" t="n">
        <v>0</v>
      </c>
      <c r="G45" s="12" t="n"/>
      <c r="J45" s="10" t="inlineStr">
        <is>
          <t>Stock Conc. 3 (uM)</t>
        </is>
      </c>
      <c r="K45" s="11" t="n">
        <v>0</v>
      </c>
      <c r="L45" s="12" t="n"/>
    </row>
    <row r="46">
      <c r="E46" s="10" t="inlineStr">
        <is>
          <t>Stock Volume 3 (uL)</t>
        </is>
      </c>
      <c r="F46" s="11" t="n">
        <v>0</v>
      </c>
      <c r="G46" s="12">
        <f>IF(AND(F45&gt;0,MAX(0,F40-G42*F41/1000-G44*F43/1000)&gt;0),MIN(H46,ROUND(MAX(0,F40-G42*F41/1000-G44*F43/1000)*1000/F45,2)),0)</f>
        <v/>
      </c>
      <c r="J46" s="10" t="inlineStr">
        <is>
          <t>Stock Volume 3 (uL)</t>
        </is>
      </c>
      <c r="K46" s="11" t="n">
        <v>0</v>
      </c>
      <c r="L46" s="12">
        <f>IF(AND(K45&gt;0,MAX(0,K40-L42*K41/1000-L44*K43/1000)&gt;0),MIN(M46,ROUND(MAX(0,K40-L42*K41/1000-L44*K43/1000)*1000/K45,2)),0)</f>
        <v/>
      </c>
    </row>
    <row r="47">
      <c r="E47" s="10" t="inlineStr">
        <is>
          <t>Required nmol needed</t>
        </is>
      </c>
      <c r="F47" s="11">
        <f>ROUND(MAX(0,F40-G42*F41/1000-G44*F43/1000-G46*F45/1000),2)</f>
        <v/>
      </c>
      <c r="G47" s="12" t="n"/>
      <c r="J47" s="10" t="inlineStr">
        <is>
          <t>Required nmol needed</t>
        </is>
      </c>
      <c r="K47" s="11">
        <f>ROUND(MAX(0,K40-L42*K41/1000-L44*K43/1000-L46*K45/1000),2)</f>
        <v/>
      </c>
      <c r="L47" s="12" t="n"/>
    </row>
    <row r="48">
      <c r="E48" s="15" t="n"/>
      <c r="F48" s="16" t="n"/>
      <c r="G48" s="17" t="n"/>
      <c r="J48" s="15" t="n"/>
      <c r="K48" s="16" t="n"/>
      <c r="L48" s="17" t="n"/>
    </row>
    <row r="49">
      <c r="E49" s="18" t="inlineStr">
        <is>
          <t>Reagent</t>
        </is>
      </c>
      <c r="F49" s="19" t="inlineStr">
        <is>
          <t>Final Conc.</t>
        </is>
      </c>
      <c r="G49" s="20" t="inlineStr">
        <is>
          <t>Volume (uL)</t>
        </is>
      </c>
      <c r="J49" s="18" t="inlineStr">
        <is>
          <t>Reagent</t>
        </is>
      </c>
      <c r="K49" s="19" t="inlineStr">
        <is>
          <t>Final Conc.</t>
        </is>
      </c>
      <c r="L49" s="20" t="inlineStr">
        <is>
          <t>Volume (uL)</t>
        </is>
      </c>
    </row>
    <row r="50">
      <c r="E50" s="21" t="inlineStr">
        <is>
          <t>hUba1 (uM)</t>
        </is>
      </c>
      <c r="F50" s="22" t="n">
        <v>1</v>
      </c>
      <c r="G50" s="9">
        <f>IF(C3&gt;0,(F50*2*F39)/C3,0)</f>
        <v/>
      </c>
      <c r="J50" s="21" t="inlineStr">
        <is>
          <t>TCEP (mM)</t>
        </is>
      </c>
      <c r="K50" s="22" t="n">
        <v>1</v>
      </c>
      <c r="L50" s="9">
        <f>IF(C4&gt;0,(K50*K39)/C4,0)</f>
        <v/>
      </c>
    </row>
    <row r="51">
      <c r="E51" s="21" t="inlineStr">
        <is>
          <t>TCEP (mM)</t>
        </is>
      </c>
      <c r="F51" s="22" t="n">
        <v>1</v>
      </c>
      <c r="G51" s="9">
        <f>IF(C4&gt;0,(F51*F39)/C4,0)</f>
        <v/>
      </c>
      <c r="J51" s="21" t="inlineStr">
        <is>
          <t>ATP/Mg2+ (mM)</t>
        </is>
      </c>
      <c r="K51" s="22" t="n">
        <v>10</v>
      </c>
      <c r="L51" s="9">
        <f>IF(C5&gt;0,(K51*K39)/C5,0)</f>
        <v/>
      </c>
    </row>
    <row r="52">
      <c r="E52" s="21" t="inlineStr">
        <is>
          <t>ATP/Mg2+ (mM)</t>
        </is>
      </c>
      <c r="F52" s="22" t="n">
        <v>10</v>
      </c>
      <c r="G52" s="9">
        <f>IF(C5&gt;0,(F52*F39)/C5,0)</f>
        <v/>
      </c>
      <c r="J52" s="18" t="inlineStr">
        <is>
          <t>HEPES buffer</t>
        </is>
      </c>
      <c r="K52" s="23" t="inlineStr"/>
      <c r="L52" s="14">
        <f>K39-(L42+L44+L46+L50+L51)</f>
        <v/>
      </c>
    </row>
    <row r="53">
      <c r="E53" s="18" t="inlineStr">
        <is>
          <t>HEPES buffer</t>
        </is>
      </c>
      <c r="F53" s="23" t="inlineStr"/>
      <c r="G53" s="14">
        <f>F39-(G42+G44+G46+G50+G51+G52)</f>
        <v/>
      </c>
    </row>
    <row r="54"/>
    <row r="55"/>
    <row r="56">
      <c r="J56" s="6" t="inlineStr">
        <is>
          <t>Component</t>
        </is>
      </c>
      <c r="K56" s="7">
        <f>'Component Counts'!A8</f>
        <v/>
      </c>
      <c r="L56" s="5" t="inlineStr">
        <is>
          <t>Volume (uL)</t>
        </is>
      </c>
    </row>
    <row r="57">
      <c r="J57" s="10" t="inlineStr">
        <is>
          <t>Component Volume (uL)</t>
        </is>
      </c>
      <c r="K57" s="11">
        <f>'Component Counts'!D8</f>
        <v/>
      </c>
      <c r="L57" s="12" t="n"/>
    </row>
    <row r="58">
      <c r="J58" s="10" t="inlineStr">
        <is>
          <t>Amount Needed (nmol)</t>
        </is>
      </c>
      <c r="K58" s="11">
        <f>'Component Counts'!F8</f>
        <v/>
      </c>
      <c r="L58" s="12" t="n"/>
    </row>
    <row r="59">
      <c r="J59" s="10" t="inlineStr">
        <is>
          <t>Stock Conc. 1 (uM)</t>
        </is>
      </c>
      <c r="K59" s="11" t="n">
        <v>0</v>
      </c>
      <c r="L59" s="12" t="n"/>
    </row>
    <row r="60">
      <c r="J60" s="10" t="inlineStr">
        <is>
          <t>Stock Volume 1 (uL)</t>
        </is>
      </c>
      <c r="K60" s="11" t="n">
        <v>0</v>
      </c>
      <c r="L60" s="12">
        <f>IF(AND(K59&gt;0,K58&gt;0),MIN(K60,ROUND(K58*1000/K59,2)),0)</f>
        <v/>
      </c>
    </row>
    <row r="61">
      <c r="J61" s="10" t="inlineStr">
        <is>
          <t>Stock Conc. 2 (uM)</t>
        </is>
      </c>
      <c r="K61" s="11" t="n">
        <v>0</v>
      </c>
      <c r="L61" s="12" t="n"/>
    </row>
    <row r="62">
      <c r="J62" s="10" t="inlineStr">
        <is>
          <t>Stock Volume 2 (uL)</t>
        </is>
      </c>
      <c r="K62" s="11" t="n">
        <v>0</v>
      </c>
      <c r="L62" s="12">
        <f>IF(AND(K61&gt;0,MAX(0,K58-L60*K59/1000)&gt;0),MIN(K62,ROUND(MAX(0,K58-L60*K59/1000)*1000/K61,2)),0)</f>
        <v/>
      </c>
    </row>
    <row r="63">
      <c r="J63" s="10" t="inlineStr">
        <is>
          <t>Stock Conc. 3 (uM)</t>
        </is>
      </c>
      <c r="K63" s="11" t="n">
        <v>0</v>
      </c>
      <c r="L63" s="12" t="n"/>
    </row>
    <row r="64">
      <c r="J64" s="10" t="inlineStr">
        <is>
          <t>Stock Volume 3 (uL)</t>
        </is>
      </c>
      <c r="K64" s="11" t="n">
        <v>0</v>
      </c>
      <c r="L64" s="12">
        <f>IF(AND(K63&gt;0,MAX(0,K58-L60*K59/1000-L62*K61/1000)&gt;0),MIN(M64,ROUND(MAX(0,K58-L60*K59/1000-L62*K61/1000)*1000/K63,2)),0)</f>
        <v/>
      </c>
    </row>
    <row r="65">
      <c r="J65" s="10" t="inlineStr">
        <is>
          <t>Required nmol needed</t>
        </is>
      </c>
      <c r="K65" s="11">
        <f>ROUND(MAX(0,K58-L60*K59/1000-L62*K61/1000-L64*K63/1000),2)</f>
        <v/>
      </c>
      <c r="L65" s="12" t="n"/>
    </row>
    <row r="66">
      <c r="J66" s="15" t="n"/>
      <c r="K66" s="16" t="n"/>
      <c r="L66" s="17" t="n"/>
    </row>
    <row r="67">
      <c r="J67" s="18" t="inlineStr">
        <is>
          <t>Reagent</t>
        </is>
      </c>
      <c r="K67" s="19" t="inlineStr">
        <is>
          <t>Final Conc.</t>
        </is>
      </c>
      <c r="L67" s="20" t="inlineStr">
        <is>
          <t>Volume (uL)</t>
        </is>
      </c>
    </row>
    <row r="68">
      <c r="J68" s="21" t="inlineStr">
        <is>
          <t>TCEP (mM)</t>
        </is>
      </c>
      <c r="K68" s="22" t="n">
        <v>1</v>
      </c>
      <c r="L68" s="9">
        <f>IF(C4&gt;0,(K68*K57)/C4,0)</f>
        <v/>
      </c>
    </row>
    <row r="69">
      <c r="J69" s="21" t="inlineStr">
        <is>
          <t>ATP/Mg2+ (mM)</t>
        </is>
      </c>
      <c r="K69" s="22" t="n">
        <v>10</v>
      </c>
      <c r="L69" s="9">
        <f>IF(C5&gt;0,(K69*K57)/C5,0)</f>
        <v/>
      </c>
    </row>
    <row r="70">
      <c r="J70" s="18" t="inlineStr">
        <is>
          <t>HEPES buffer</t>
        </is>
      </c>
      <c r="K70" s="23" t="inlineStr"/>
      <c r="L70" s="14">
        <f>K57-(L60+L62+L64+L68+L69)</f>
        <v/>
      </c>
    </row>
    <row r="71"/>
    <row r="73"/>
    <row r="74">
      <c r="J74" s="6" t="inlineStr">
        <is>
          <t>Component</t>
        </is>
      </c>
      <c r="K74" s="7">
        <f>'Component Counts'!A9</f>
        <v/>
      </c>
      <c r="L74" s="5" t="inlineStr">
        <is>
          <t>Volume (uL)</t>
        </is>
      </c>
    </row>
    <row r="75">
      <c r="J75" s="10" t="inlineStr">
        <is>
          <t>Component Volume (uL)</t>
        </is>
      </c>
      <c r="K75" s="11">
        <f>'Component Counts'!D9</f>
        <v/>
      </c>
      <c r="L75" s="12" t="n"/>
    </row>
    <row r="76">
      <c r="J76" s="10" t="inlineStr">
        <is>
          <t>Amount Needed (nmol)</t>
        </is>
      </c>
      <c r="K76" s="11">
        <f>'Component Counts'!F9</f>
        <v/>
      </c>
      <c r="L76" s="12" t="n"/>
    </row>
    <row r="77">
      <c r="J77" s="10" t="inlineStr">
        <is>
          <t>Stock Conc. 1 (uM)</t>
        </is>
      </c>
      <c r="K77" s="11" t="n">
        <v>0</v>
      </c>
      <c r="L77" s="12" t="n"/>
    </row>
    <row r="78">
      <c r="J78" s="10" t="inlineStr">
        <is>
          <t>Stock Volume 1 (uL)</t>
        </is>
      </c>
      <c r="K78" s="11" t="n">
        <v>0</v>
      </c>
      <c r="L78" s="12">
        <f>IF(AND(K77&gt;0,K76&gt;0),MIN(K78,ROUND(K76*1000/K77,2)),0)</f>
        <v/>
      </c>
    </row>
    <row r="79">
      <c r="J79" s="10" t="inlineStr">
        <is>
          <t>Stock Conc. 2 (uM)</t>
        </is>
      </c>
      <c r="K79" s="11" t="n">
        <v>0</v>
      </c>
      <c r="L79" s="12" t="n"/>
    </row>
    <row r="80">
      <c r="J80" s="10" t="inlineStr">
        <is>
          <t>Stock Volume 2 (uL)</t>
        </is>
      </c>
      <c r="K80" s="11" t="n">
        <v>0</v>
      </c>
      <c r="L80" s="12">
        <f>IF(AND(K79&gt;0,MAX(0,K76-L78*K77/1000)&gt;0),MIN(K80,ROUND(MAX(0,K76-L78*K77/1000)*1000/K79,2)),0)</f>
        <v/>
      </c>
    </row>
    <row r="81">
      <c r="J81" s="10" t="inlineStr">
        <is>
          <t>Stock Conc. 3 (uM)</t>
        </is>
      </c>
      <c r="K81" s="11" t="n">
        <v>0</v>
      </c>
      <c r="L81" s="12" t="n"/>
    </row>
    <row r="82">
      <c r="J82" s="10" t="inlineStr">
        <is>
          <t>Stock Volume 3 (uL)</t>
        </is>
      </c>
      <c r="K82" s="11" t="n">
        <v>0</v>
      </c>
      <c r="L82" s="12">
        <f>IF(AND(K81&gt;0,MAX(0,K76-L78*K77/1000-L80*K79/1000)&gt;0),MIN(M82,ROUND(MAX(0,K76-L78*K77/1000-L80*K79/1000)*1000/K81,2)),0)</f>
        <v/>
      </c>
    </row>
    <row r="83">
      <c r="J83" s="10" t="inlineStr">
        <is>
          <t>Required nmol needed</t>
        </is>
      </c>
      <c r="K83" s="11">
        <f>ROUND(MAX(0,K76-L78*K77/1000-L80*K79/1000-L82*K81/1000),2)</f>
        <v/>
      </c>
      <c r="L83" s="12" t="n"/>
    </row>
    <row r="84">
      <c r="J84" s="15" t="n"/>
      <c r="K84" s="16" t="n"/>
      <c r="L84" s="17" t="n"/>
    </row>
    <row r="85">
      <c r="J85" s="18" t="inlineStr">
        <is>
          <t>Reagent</t>
        </is>
      </c>
      <c r="K85" s="19" t="inlineStr">
        <is>
          <t>Final Conc.</t>
        </is>
      </c>
      <c r="L85" s="20" t="inlineStr">
        <is>
          <t>Volume (uL)</t>
        </is>
      </c>
    </row>
    <row r="86">
      <c r="J86" s="21" t="inlineStr">
        <is>
          <t>TCEP (mM)</t>
        </is>
      </c>
      <c r="K86" s="22" t="n">
        <v>1</v>
      </c>
      <c r="L86" s="9">
        <f>IF(C4&gt;0,(K86*K75)/C4,0)</f>
        <v/>
      </c>
    </row>
    <row r="87">
      <c r="J87" s="21" t="inlineStr">
        <is>
          <t>ATP/Mg2+ (mM)</t>
        </is>
      </c>
      <c r="K87" s="22" t="n">
        <v>10</v>
      </c>
      <c r="L87" s="9">
        <f>IF(C5&gt;0,(K87*K75)/C5,0)</f>
        <v/>
      </c>
    </row>
    <row r="88">
      <c r="J88" s="18" t="inlineStr">
        <is>
          <t>HEPES buffer</t>
        </is>
      </c>
      <c r="K88" s="23" t="inlineStr"/>
      <c r="L88" s="14">
        <f>K75-(L78+L80+L82+L86+L87)</f>
        <v/>
      </c>
    </row>
    <row r="8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2025-07-04T13:58:05Z</dcterms:created>
  <dcterms:modified xmlns:dcterms="http://purl.org/dc/terms/" xmlns:xsi="http://www.w3.org/2001/XMLSchema-instance" xsi:type="dcterms:W3CDTF">2025-07-04T13:58:05Z</dcterms:modified>
</cp:coreProperties>
</file>