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Tema 3\"/>
    </mc:Choice>
  </mc:AlternateContent>
  <xr:revisionPtr revIDLastSave="0" documentId="13_ncr:1_{F4A4FAF6-1654-4066-A610-087DF1B20142}" xr6:coauthVersionLast="47" xr6:coauthVersionMax="47" xr10:uidLastSave="{00000000-0000-0000-0000-000000000000}"/>
  <bookViews>
    <workbookView xWindow="-108" yWindow="-108" windowWidth="23256" windowHeight="12576" firstSheet="2" activeTab="8" xr2:uid="{8491E364-D2BB-4CB8-A902-662A6AD5EA97}"/>
  </bookViews>
  <sheets>
    <sheet name="Programación por metas" sheetId="1" r:id="rId1"/>
    <sheet name="Programación No lineal" sheetId="2" r:id="rId2"/>
    <sheet name="Prog. por Metas 10-23" sheetId="3" r:id="rId3"/>
    <sheet name="Prog No Lineal 10-29" sheetId="4" r:id="rId4"/>
    <sheet name="Porg por Metas 10-25" sheetId="5" r:id="rId5"/>
    <sheet name="10-21" sheetId="6" r:id="rId6"/>
    <sheet name="10-26" sheetId="7" r:id="rId7"/>
    <sheet name="10-30" sheetId="11" r:id="rId8"/>
    <sheet name="ejer" sheetId="8" r:id="rId9"/>
  </sheets>
  <definedNames>
    <definedName name="solver_adj" localSheetId="5" hidden="1">'10-21'!$L$4:$U$4</definedName>
    <definedName name="solver_adj" localSheetId="6" hidden="1">'10-26'!$O$4:$AC$4</definedName>
    <definedName name="solver_adj" localSheetId="7" hidden="1">'10-30'!$L$3:$M$3</definedName>
    <definedName name="solver_adj" localSheetId="4" hidden="1">'Porg por Metas 10-25'!$K$3:$T$3</definedName>
    <definedName name="solver_adj" localSheetId="3" hidden="1">'Prog No Lineal 10-29'!$L$2:$M$2</definedName>
    <definedName name="solver_adj" localSheetId="2" hidden="1">'Prog. por Metas 10-23'!$L$6:$Z$6</definedName>
    <definedName name="solver_adj" localSheetId="1" hidden="1">'Programación No lineal'!$L$4:$N$4</definedName>
    <definedName name="solver_adj" localSheetId="0" hidden="1">'Programación por metas'!$I$3:$T$3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4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4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4" hidden="1">2</definedName>
    <definedName name="solver_eng" localSheetId="3" hidden="1">1</definedName>
    <definedName name="solver_eng" localSheetId="2" hidden="1">1</definedName>
    <definedName name="solver_eng" localSheetId="1" hidden="1">1</definedName>
    <definedName name="solver_eng" localSheetId="0" hidden="1">2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4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4" hidden="1">2147483647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5" hidden="1">'10-21'!$V$7:$V$10</definedName>
    <definedName name="solver_lhs1" localSheetId="6" hidden="1">'10-26'!$AD$7:$AD$8</definedName>
    <definedName name="solver_lhs1" localSheetId="7" hidden="1">'10-30'!$Q$10</definedName>
    <definedName name="solver_lhs1" localSheetId="4" hidden="1">'Porg por Metas 10-25'!$U$6:$U$9</definedName>
    <definedName name="solver_lhs1" localSheetId="3" hidden="1">'Prog No Lineal 10-29'!$P$8</definedName>
    <definedName name="solver_lhs1" localSheetId="2" hidden="1">'Prog. por Metas 10-23'!$AA$9:$AA$14</definedName>
    <definedName name="solver_lhs1" localSheetId="1" hidden="1">'Programación No lineal'!$O$10</definedName>
    <definedName name="solver_lhs1" localSheetId="0" hidden="1">'Programación por metas'!$U$6:$U$9</definedName>
    <definedName name="solver_lhs2" localSheetId="6" hidden="1">'10-26'!$AD$9:$AD$12</definedName>
    <definedName name="solver_lhs2" localSheetId="7" hidden="1">'10-30'!$Q$9</definedName>
    <definedName name="solver_lhs2" localSheetId="1" hidden="1">'Programación No lineal'!$O$11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4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4" hidden="1">30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4" hidden="1">0.075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4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4" hidden="1">1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4" hidden="1">2147483647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5" hidden="1">1</definedName>
    <definedName name="solver_num" localSheetId="6" hidden="1">2</definedName>
    <definedName name="solver_num" localSheetId="7" hidden="1">2</definedName>
    <definedName name="solver_num" localSheetId="4" hidden="1">1</definedName>
    <definedName name="solver_num" localSheetId="3" hidden="1">1</definedName>
    <definedName name="solver_num" localSheetId="2" hidden="1">1</definedName>
    <definedName name="solver_num" localSheetId="1" hidden="1">2</definedName>
    <definedName name="solver_num" localSheetId="0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4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5" hidden="1">'10-21'!$V$5</definedName>
    <definedName name="solver_opt" localSheetId="6" hidden="1">'10-26'!$AD$5</definedName>
    <definedName name="solver_opt" localSheetId="7" hidden="1">'10-30'!$Q$7</definedName>
    <definedName name="solver_opt" localSheetId="4" hidden="1">'Porg por Metas 10-25'!$U$4</definedName>
    <definedName name="solver_opt" localSheetId="3" hidden="1">'Prog No Lineal 10-29'!$P$6</definedName>
    <definedName name="solver_opt" localSheetId="2" hidden="1">'Prog. por Metas 10-23'!$AA$7</definedName>
    <definedName name="solver_opt" localSheetId="1" hidden="1">'Programación No lineal'!$R$8</definedName>
    <definedName name="solver_opt" localSheetId="0" hidden="1">'Programación por metas'!$U$4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4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4" hidden="1">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5" hidden="1">2</definedName>
    <definedName name="solver_rel1" localSheetId="6" hidden="1">3</definedName>
    <definedName name="solver_rel1" localSheetId="7" hidden="1">3</definedName>
    <definedName name="solver_rel1" localSheetId="4" hidden="1">2</definedName>
    <definedName name="solver_rel1" localSheetId="3" hidden="1">1</definedName>
    <definedName name="solver_rel1" localSheetId="2" hidden="1">2</definedName>
    <definedName name="solver_rel1" localSheetId="1" hidden="1">3</definedName>
    <definedName name="solver_rel1" localSheetId="0" hidden="1">2</definedName>
    <definedName name="solver_rel2" localSheetId="6" hidden="1">1</definedName>
    <definedName name="solver_rel2" localSheetId="7" hidden="1">2</definedName>
    <definedName name="solver_rel2" localSheetId="1" hidden="1">1</definedName>
    <definedName name="solver_rhs1" localSheetId="5" hidden="1">'10-21'!$X$7:$X$10</definedName>
    <definedName name="solver_rhs1" localSheetId="6" hidden="1">'10-26'!$AF$7:$AF$8</definedName>
    <definedName name="solver_rhs1" localSheetId="7" hidden="1">'10-30'!$S$10</definedName>
    <definedName name="solver_rhs1" localSheetId="4" hidden="1">'Porg por Metas 10-25'!$W$6:$W$9</definedName>
    <definedName name="solver_rhs1" localSheetId="3" hidden="1">'Prog No Lineal 10-29'!$R$8</definedName>
    <definedName name="solver_rhs1" localSheetId="2" hidden="1">'Prog. por Metas 10-23'!$AC$9:$AC$14</definedName>
    <definedName name="solver_rhs1" localSheetId="1" hidden="1">'Programación No lineal'!$Q$10</definedName>
    <definedName name="solver_rhs1" localSheetId="0" hidden="1">'Programación por metas'!$W$6:$W$9</definedName>
    <definedName name="solver_rhs2" localSheetId="6" hidden="1">'10-26'!$AF$9:$AF$12</definedName>
    <definedName name="solver_rhs2" localSheetId="7" hidden="1">'10-30'!$S$9</definedName>
    <definedName name="solver_rhs2" localSheetId="1" hidden="1">'Programación No lineal'!$Q$11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4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4" hidden="1">0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4" hidden="1">1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4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4" hidden="1">100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4" hidden="1">2147483647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4" hidden="1">0.01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4" hidden="1">2</definedName>
    <definedName name="solver_typ" localSheetId="3" hidden="1">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4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4" hidden="1">3</definedName>
    <definedName name="solver_ver" localSheetId="3" hidden="1">3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1" l="1"/>
  <c r="O6" i="11"/>
  <c r="N6" i="11"/>
  <c r="M6" i="11"/>
  <c r="L6" i="11"/>
  <c r="Q10" i="11" l="1"/>
  <c r="Q9" i="11"/>
  <c r="Q7" i="11"/>
  <c r="AD9" i="7"/>
  <c r="P6" i="4"/>
  <c r="AD7" i="7"/>
  <c r="O5" i="4"/>
  <c r="N5" i="4"/>
  <c r="M5" i="4"/>
  <c r="L5" i="4"/>
  <c r="P8" i="4" l="1"/>
  <c r="L7" i="2"/>
  <c r="AD8" i="7"/>
  <c r="AD10" i="7"/>
  <c r="AD11" i="7"/>
  <c r="AD12" i="7"/>
  <c r="AD5" i="7"/>
  <c r="V7" i="6"/>
  <c r="V8" i="6"/>
  <c r="V9" i="6"/>
  <c r="V10" i="6"/>
  <c r="V5" i="6"/>
  <c r="M7" i="2" l="1"/>
  <c r="U9" i="5"/>
  <c r="U8" i="5"/>
  <c r="U7" i="5"/>
  <c r="U6" i="5"/>
  <c r="U4" i="5"/>
  <c r="AA14" i="3"/>
  <c r="AA13" i="3"/>
  <c r="AA12" i="3"/>
  <c r="AA11" i="3"/>
  <c r="AA10" i="3"/>
  <c r="AA9" i="3"/>
  <c r="AA7" i="3"/>
  <c r="P17" i="2"/>
  <c r="P16" i="2"/>
  <c r="P15" i="2"/>
  <c r="L17" i="2"/>
  <c r="L16" i="2"/>
  <c r="L15" i="2"/>
  <c r="O11" i="2"/>
  <c r="O10" i="2"/>
  <c r="Q7" i="2"/>
  <c r="P7" i="2"/>
  <c r="O7" i="2"/>
  <c r="N7" i="2"/>
  <c r="U6" i="1"/>
  <c r="U9" i="1"/>
  <c r="U8" i="1"/>
  <c r="U7" i="1"/>
  <c r="U4" i="1"/>
  <c r="R8" i="2" l="1"/>
</calcChain>
</file>

<file path=xl/sharedStrings.xml><?xml version="1.0" encoding="utf-8"?>
<sst xmlns="http://schemas.openxmlformats.org/spreadsheetml/2006/main" count="306" uniqueCount="149">
  <si>
    <t xml:space="preserve">Variables </t>
  </si>
  <si>
    <t>X1</t>
  </si>
  <si>
    <t>X2</t>
  </si>
  <si>
    <t>X3</t>
  </si>
  <si>
    <t>X4</t>
  </si>
  <si>
    <t>X1=</t>
  </si>
  <si>
    <t>X2=</t>
  </si>
  <si>
    <t>X3=</t>
  </si>
  <si>
    <t>X4=</t>
  </si>
  <si>
    <t>Impuesto por Bienes Inmuebles</t>
  </si>
  <si>
    <t>Impuesto por Alimentos y Medicinas</t>
  </si>
  <si>
    <t>Impuesto por Ventas</t>
  </si>
  <si>
    <t>Impuesto por Combustible</t>
  </si>
  <si>
    <t>Función Objetivo Min Z= n1 + n2 + n3 + p4</t>
  </si>
  <si>
    <t>Sujeto a:</t>
  </si>
  <si>
    <t>550 X1 + 35 X2 + 55 X3 + 7.5 X4  + n1 – p1 = 16</t>
  </si>
  <si>
    <t>55 X1 – 31.5 X2 + 5.5 X3 + 0.75 X4 + n2 – p2  = 0</t>
  </si>
  <si>
    <t>110 X1 + 7 X2 – 44 X3 + 1.5 X4 + n3 – p3  = 0</t>
  </si>
  <si>
    <t>Xi≥0 ꓯ i</t>
  </si>
  <si>
    <t>ni≥0 ꓯ i</t>
  </si>
  <si>
    <t>pi≥0 ꓯ i</t>
  </si>
  <si>
    <t>Variables</t>
  </si>
  <si>
    <t>Coeficientes</t>
  </si>
  <si>
    <t>n1</t>
  </si>
  <si>
    <t>p1</t>
  </si>
  <si>
    <t>n2</t>
  </si>
  <si>
    <t>p2</t>
  </si>
  <si>
    <t>n3</t>
  </si>
  <si>
    <t>p3</t>
  </si>
  <si>
    <t>n4</t>
  </si>
  <si>
    <t>p4</t>
  </si>
  <si>
    <t>Z</t>
  </si>
  <si>
    <t>Bienes Inmuebles</t>
  </si>
  <si>
    <t>Alimentos y Medicinas</t>
  </si>
  <si>
    <t>Ventas</t>
  </si>
  <si>
    <t>Combustibles</t>
  </si>
  <si>
    <t>=</t>
  </si>
  <si>
    <t>X4 + n4 – p4 = 2</t>
  </si>
  <si>
    <t>números de acciones 1 a comprar</t>
  </si>
  <si>
    <t>números de acciones 2 a comprar</t>
  </si>
  <si>
    <t>números de acciones 3 a comprar</t>
  </si>
  <si>
    <t>F.0. Min Z= 4X1² + 9X2² + X3² + 2(X1*X2) - (X1*X3) -1.5(X2*X3)</t>
  </si>
  <si>
    <r>
      <t xml:space="preserve">25X1 + 20X2 + 9X3 </t>
    </r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>300</t>
    </r>
  </si>
  <si>
    <t>60X1 + 40X2 + 50X3 ≤ 1000</t>
  </si>
  <si>
    <t xml:space="preserve">Varibles </t>
  </si>
  <si>
    <t>F.O.</t>
  </si>
  <si>
    <t>X1²</t>
  </si>
  <si>
    <t>X2²</t>
  </si>
  <si>
    <t>X3²</t>
  </si>
  <si>
    <t>X1*X2</t>
  </si>
  <si>
    <t>X1*X3</t>
  </si>
  <si>
    <t>X2*X3</t>
  </si>
  <si>
    <t>Rentabilidad</t>
  </si>
  <si>
    <t>Disponible</t>
  </si>
  <si>
    <t>≥</t>
  </si>
  <si>
    <t>≤</t>
  </si>
  <si>
    <t>Monton a comprar en acciones</t>
  </si>
  <si>
    <t>Beneficio</t>
  </si>
  <si>
    <t>Chips de 64MB</t>
  </si>
  <si>
    <t>Chips de 256MB</t>
  </si>
  <si>
    <t>Chips de 512MB</t>
  </si>
  <si>
    <t>F.O. Min Z=</t>
  </si>
  <si>
    <t>Sujeto a;</t>
  </si>
  <si>
    <r>
      <t xml:space="preserve">X1 + </t>
    </r>
    <r>
      <rPr>
        <b/>
        <sz val="11"/>
        <color rgb="FFFF0000"/>
        <rFont val="Calibri"/>
        <family val="2"/>
        <scheme val="minor"/>
      </rPr>
      <t>n2</t>
    </r>
    <r>
      <rPr>
        <sz val="11"/>
        <color theme="1"/>
        <rFont val="Calibri"/>
        <family val="2"/>
        <scheme val="minor"/>
      </rPr>
      <t xml:space="preserve"> - p2 = </t>
    </r>
    <r>
      <rPr>
        <sz val="11"/>
        <color theme="1"/>
        <rFont val="Calibri"/>
        <family val="2"/>
      </rPr>
      <t>30</t>
    </r>
  </si>
  <si>
    <r>
      <t xml:space="preserve">8X1 + 13X2 16X3 + </t>
    </r>
    <r>
      <rPr>
        <b/>
        <sz val="11"/>
        <color rgb="FFFF0000"/>
        <rFont val="Calibri"/>
        <family val="2"/>
        <scheme val="minor"/>
      </rPr>
      <t>n1</t>
    </r>
    <r>
      <rPr>
        <sz val="11"/>
        <color theme="1"/>
        <rFont val="Calibri"/>
        <family val="2"/>
        <scheme val="minor"/>
      </rPr>
      <t xml:space="preserve"> - p1 = 1200</t>
    </r>
  </si>
  <si>
    <r>
      <t xml:space="preserve">X2 + </t>
    </r>
    <r>
      <rPr>
        <b/>
        <sz val="11"/>
        <color rgb="FFFF0000"/>
        <rFont val="Calibri"/>
        <family val="2"/>
        <scheme val="minor"/>
      </rPr>
      <t>n3</t>
    </r>
    <r>
      <rPr>
        <sz val="11"/>
        <color theme="1"/>
        <rFont val="Calibri"/>
        <family val="2"/>
        <scheme val="minor"/>
      </rPr>
      <t xml:space="preserve"> - p3 = </t>
    </r>
    <r>
      <rPr>
        <sz val="11"/>
        <color theme="1"/>
        <rFont val="Calibri"/>
        <family val="2"/>
      </rPr>
      <t>35</t>
    </r>
  </si>
  <si>
    <r>
      <t xml:space="preserve">X1 + n4 - </t>
    </r>
    <r>
      <rPr>
        <b/>
        <sz val="11"/>
        <color rgb="FFFF0000"/>
        <rFont val="Calibri"/>
        <family val="2"/>
        <scheme val="minor"/>
      </rPr>
      <t>p4</t>
    </r>
    <r>
      <rPr>
        <sz val="11"/>
        <color theme="1"/>
        <rFont val="Calibri"/>
        <family val="2"/>
        <scheme val="minor"/>
      </rPr>
      <t xml:space="preserve"> = 40</t>
    </r>
  </si>
  <si>
    <r>
      <t xml:space="preserve">X2 + n5 - </t>
    </r>
    <r>
      <rPr>
        <b/>
        <sz val="11"/>
        <color rgb="FFFF0000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 xml:space="preserve"> = 50</t>
    </r>
  </si>
  <si>
    <r>
      <t xml:space="preserve">X3 + n6 - </t>
    </r>
    <r>
      <rPr>
        <b/>
        <sz val="11"/>
        <color rgb="FFFF0000"/>
        <rFont val="Calibri"/>
        <family val="2"/>
        <scheme val="minor"/>
      </rPr>
      <t>p6</t>
    </r>
    <r>
      <rPr>
        <sz val="11"/>
        <color theme="1"/>
        <rFont val="Calibri"/>
        <family val="2"/>
        <scheme val="minor"/>
      </rPr>
      <t xml:space="preserve"> = 60</t>
    </r>
  </si>
  <si>
    <t>n1 + n2 + n3 + p4 + p5 + p6</t>
  </si>
  <si>
    <t>n5</t>
  </si>
  <si>
    <t>p5</t>
  </si>
  <si>
    <t>n6</t>
  </si>
  <si>
    <t>p6</t>
  </si>
  <si>
    <t>Mano de Obra</t>
  </si>
  <si>
    <t>Pedido Cliente VIP</t>
  </si>
  <si>
    <t>Ventas Máximas Producto</t>
  </si>
  <si>
    <t xml:space="preserve">F.O. </t>
  </si>
  <si>
    <t>Horas de sueño</t>
  </si>
  <si>
    <t>Horas personales</t>
  </si>
  <si>
    <t>Horas de Clase</t>
  </si>
  <si>
    <t>Horas de Socialización</t>
  </si>
  <si>
    <t>Sujoto a;</t>
  </si>
  <si>
    <r>
      <t xml:space="preserve">X3 + </t>
    </r>
    <r>
      <rPr>
        <b/>
        <sz val="11"/>
        <color rgb="FFFF0000"/>
        <rFont val="Calibri"/>
        <family val="2"/>
        <scheme val="minor"/>
      </rPr>
      <t>n1</t>
    </r>
    <r>
      <rPr>
        <sz val="11"/>
        <color theme="1"/>
        <rFont val="Calibri"/>
        <family val="2"/>
        <scheme val="minor"/>
      </rPr>
      <t xml:space="preserve"> - p1 = 30</t>
    </r>
  </si>
  <si>
    <r>
      <t xml:space="preserve">X1 + n2 - </t>
    </r>
    <r>
      <rPr>
        <b/>
        <sz val="11"/>
        <color rgb="FFFF0000"/>
        <rFont val="Calibri"/>
        <family val="2"/>
        <scheme val="minor"/>
      </rPr>
      <t>p2</t>
    </r>
    <r>
      <rPr>
        <sz val="11"/>
        <color theme="1"/>
        <rFont val="Calibri"/>
        <family val="2"/>
        <scheme val="minor"/>
      </rPr>
      <t xml:space="preserve"> = 49</t>
    </r>
  </si>
  <si>
    <t>X1+X2+X3+X4 = 168</t>
  </si>
  <si>
    <t>F.O. Min Z = n1 + p2 + n3</t>
  </si>
  <si>
    <t>Horas de Sueño</t>
  </si>
  <si>
    <t xml:space="preserve">Horas Totales </t>
  </si>
  <si>
    <r>
      <t xml:space="preserve">X4 + </t>
    </r>
    <r>
      <rPr>
        <sz val="11"/>
        <rFont val="Calibri"/>
        <family val="2"/>
        <scheme val="minor"/>
      </rPr>
      <t>n3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rgb="FFFF0000"/>
        <rFont val="Calibri"/>
        <family val="2"/>
        <scheme val="minor"/>
      </rPr>
      <t>p3</t>
    </r>
    <r>
      <rPr>
        <sz val="11"/>
        <color theme="1"/>
        <rFont val="Calibri"/>
        <family val="2"/>
        <scheme val="minor"/>
      </rPr>
      <t xml:space="preserve"> = 20</t>
    </r>
  </si>
  <si>
    <t>X1 = dos cajones</t>
  </si>
  <si>
    <t>X2 = tres cajones</t>
  </si>
  <si>
    <t>Restriciones</t>
  </si>
  <si>
    <r>
      <t xml:space="preserve">10X1 + 15X2 + </t>
    </r>
    <r>
      <rPr>
        <sz val="11"/>
        <color rgb="FFFF0000"/>
        <rFont val="Calibri"/>
        <family val="2"/>
        <scheme val="minor"/>
      </rPr>
      <t>n1</t>
    </r>
    <r>
      <rPr>
        <sz val="11"/>
        <color theme="1"/>
        <rFont val="Calibri"/>
        <family val="2"/>
        <scheme val="minor"/>
      </rPr>
      <t xml:space="preserve"> - p1 = 11000</t>
    </r>
  </si>
  <si>
    <t>Utilidad</t>
  </si>
  <si>
    <t>Subutilizacion</t>
  </si>
  <si>
    <r>
      <t xml:space="preserve">X1 + </t>
    </r>
    <r>
      <rPr>
        <sz val="11"/>
        <color rgb="FFFF0000"/>
        <rFont val="Calibri"/>
        <family val="2"/>
        <scheme val="minor"/>
      </rPr>
      <t>n3</t>
    </r>
    <r>
      <rPr>
        <sz val="11"/>
        <color theme="1"/>
        <rFont val="Calibri"/>
        <family val="2"/>
        <scheme val="minor"/>
      </rPr>
      <t xml:space="preserve"> - p3 = 600</t>
    </r>
  </si>
  <si>
    <r>
      <t xml:space="preserve">X2 + </t>
    </r>
    <r>
      <rPr>
        <sz val="11"/>
        <color rgb="FFFF0000"/>
        <rFont val="Calibri"/>
        <family val="2"/>
        <scheme val="minor"/>
      </rPr>
      <t>n4</t>
    </r>
    <r>
      <rPr>
        <sz val="11"/>
        <color theme="1"/>
        <rFont val="Calibri"/>
        <family val="2"/>
        <scheme val="minor"/>
      </rPr>
      <t xml:space="preserve"> - p4 = 400</t>
    </r>
  </si>
  <si>
    <t>F.O. Min Z = n1 + p2 + n3 + n4</t>
  </si>
  <si>
    <r>
      <t>1X1 + 2X2 + n2 -</t>
    </r>
    <r>
      <rPr>
        <sz val="11"/>
        <color rgb="FFFF0000"/>
        <rFont val="Calibri"/>
        <family val="2"/>
        <scheme val="minor"/>
      </rPr>
      <t xml:space="preserve"> p2</t>
    </r>
    <r>
      <rPr>
        <sz val="11"/>
        <color theme="1"/>
        <rFont val="Calibri"/>
        <family val="2"/>
        <scheme val="minor"/>
      </rPr>
      <t xml:space="preserve"> = 1300</t>
    </r>
  </si>
  <si>
    <t>X1 = acciones</t>
  </si>
  <si>
    <t>X2 = bonos</t>
  </si>
  <si>
    <t>X3= fondos</t>
  </si>
  <si>
    <t>La rentabilidad es 10% de 250000</t>
  </si>
  <si>
    <t>Rentabilidad X2 es 30% de 250000</t>
  </si>
  <si>
    <t>Rentabilidad de X2</t>
  </si>
  <si>
    <t>Dinero X3</t>
  </si>
  <si>
    <t>Restriccion abs 1</t>
  </si>
  <si>
    <t>Restriccion abs 2</t>
  </si>
  <si>
    <t>Restriccion abs 3</t>
  </si>
  <si>
    <r>
      <t xml:space="preserve">0,13X1 + 0,08X2 + 0,1X3 + </t>
    </r>
    <r>
      <rPr>
        <sz val="11"/>
        <color rgb="FFFF0000"/>
        <rFont val="Calibri"/>
        <family val="2"/>
        <scheme val="minor"/>
      </rPr>
      <t>n1</t>
    </r>
    <r>
      <rPr>
        <sz val="11"/>
        <color theme="1"/>
        <rFont val="Calibri"/>
        <family val="2"/>
        <scheme val="minor"/>
      </rPr>
      <t xml:space="preserve"> - p1 ≥ 25000</t>
    </r>
  </si>
  <si>
    <r>
      <t xml:space="preserve">X2 + n2 - </t>
    </r>
    <r>
      <rPr>
        <sz val="11"/>
        <color rgb="FFFF0000"/>
        <rFont val="Calibri"/>
        <family val="2"/>
        <scheme val="minor"/>
      </rPr>
      <t>p2</t>
    </r>
    <r>
      <rPr>
        <sz val="11"/>
        <color theme="1"/>
        <rFont val="Calibri"/>
        <family val="2"/>
        <scheme val="minor"/>
      </rPr>
      <t xml:space="preserve"> ≥ 75000</t>
    </r>
  </si>
  <si>
    <r>
      <t xml:space="preserve">X3 + </t>
    </r>
    <r>
      <rPr>
        <sz val="11"/>
        <color rgb="FFFF0000"/>
        <rFont val="Calibri"/>
        <family val="2"/>
        <scheme val="minor"/>
      </rPr>
      <t>n3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rFont val="Calibri"/>
        <family val="2"/>
        <scheme val="minor"/>
      </rPr>
      <t>p3</t>
    </r>
    <r>
      <rPr>
        <sz val="11"/>
        <color theme="1"/>
        <rFont val="Calibri"/>
        <family val="2"/>
        <scheme val="minor"/>
      </rPr>
      <t xml:space="preserve"> ≤ 0,5(X1 + X2)</t>
    </r>
  </si>
  <si>
    <r>
      <t xml:space="preserve">X1 + n4 - </t>
    </r>
    <r>
      <rPr>
        <sz val="11"/>
        <color rgb="FFFF0000"/>
        <rFont val="Calibri"/>
        <family val="2"/>
        <scheme val="minor"/>
      </rPr>
      <t>p4</t>
    </r>
    <r>
      <rPr>
        <sz val="11"/>
        <color theme="1"/>
        <rFont val="Calibri"/>
        <family val="2"/>
        <scheme val="minor"/>
      </rPr>
      <t xml:space="preserve"> ≤ 150000</t>
    </r>
  </si>
  <si>
    <r>
      <t xml:space="preserve">X2 + n5 - </t>
    </r>
    <r>
      <rPr>
        <sz val="11"/>
        <color rgb="FFFF0000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 xml:space="preserve"> ≤ 150000</t>
    </r>
  </si>
  <si>
    <r>
      <t xml:space="preserve">X3 + n6 - </t>
    </r>
    <r>
      <rPr>
        <sz val="11"/>
        <color rgb="FFFF0000"/>
        <rFont val="Calibri"/>
        <family val="2"/>
        <scheme val="minor"/>
      </rPr>
      <t>p6</t>
    </r>
    <r>
      <rPr>
        <sz val="11"/>
        <color theme="1"/>
        <rFont val="Calibri"/>
        <family val="2"/>
        <scheme val="minor"/>
      </rPr>
      <t xml:space="preserve"> ≤ 150000</t>
    </r>
  </si>
  <si>
    <t>F.O. Min Z = n1 + p2 + n3 + p4 + p5 + p6</t>
  </si>
  <si>
    <t xml:space="preserve"> ≥ </t>
  </si>
  <si>
    <t>NOTA</t>
  </si>
  <si>
    <t xml:space="preserve"> ==========&gt;</t>
  </si>
  <si>
    <t>X3 + n3 - p3 - 0,5X1 - 0,5X2 ≤ 0</t>
  </si>
  <si>
    <t>F.O Max Z = 12X - 0,04X^2 + 15Y - 0,06Y^2</t>
  </si>
  <si>
    <t>X = fertelizante x</t>
  </si>
  <si>
    <t>Y = fertelizante y</t>
  </si>
  <si>
    <t>Restricciones</t>
  </si>
  <si>
    <t>2X + 4Y ≤ 160</t>
  </si>
  <si>
    <t>X, Y ≥ 0</t>
  </si>
  <si>
    <t>X</t>
  </si>
  <si>
    <t>Y</t>
  </si>
  <si>
    <t>F.O</t>
  </si>
  <si>
    <t>Horas</t>
  </si>
  <si>
    <t>No cero</t>
  </si>
  <si>
    <t>X²</t>
  </si>
  <si>
    <t>Y²</t>
  </si>
  <si>
    <t>X = accion x</t>
  </si>
  <si>
    <t>Y = accion y</t>
  </si>
  <si>
    <t>F.O Min Z = 0,1X^2 + 0,3XY + 0,09Y^2</t>
  </si>
  <si>
    <t>Fondos invertidos</t>
  </si>
  <si>
    <t>Rendimiento</t>
  </si>
  <si>
    <t>No negatividad</t>
  </si>
  <si>
    <t>X + Y = 1</t>
  </si>
  <si>
    <t>0,11X + 0,08Y  ≥ 0,09</t>
  </si>
  <si>
    <t>X, Y  ≥ 0</t>
  </si>
  <si>
    <t>XY</t>
  </si>
  <si>
    <t xml:space="preserve"> =</t>
  </si>
  <si>
    <t>n= hace falta</t>
  </si>
  <si>
    <t>Demanda X1</t>
  </si>
  <si>
    <t>Demanda X2</t>
  </si>
  <si>
    <t xml:space="preserve">R/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</si>
</sst>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680358</xdr:colOff>
      <xdr:row>17</xdr:row>
      <xdr:rowOff>158806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193F38-D321-C4FF-2C3F-07CABAB09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858986" cy="33047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121647</xdr:colOff>
      <xdr:row>21</xdr:row>
      <xdr:rowOff>122981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1770E2-5CC8-CD35-EB14-BEF58A30EF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5" b="2037"/>
        <a:stretch/>
      </xdr:blipFill>
      <xdr:spPr bwMode="auto">
        <a:xfrm>
          <a:off x="0" y="0"/>
          <a:ext cx="4093028" cy="4007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575310</xdr:colOff>
      <xdr:row>12</xdr:row>
      <xdr:rowOff>3724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BA2253-697C-9FC6-CF80-9A1D559B1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749040" cy="2200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725474</xdr:colOff>
      <xdr:row>2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B1B942-239B-C8A9-7AE9-24642BA5B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95394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457201</xdr:colOff>
      <xdr:row>2</xdr:row>
      <xdr:rowOff>11866</xdr:rowOff>
    </xdr:from>
    <xdr:to>
      <xdr:col>4</xdr:col>
      <xdr:colOff>674370</xdr:colOff>
      <xdr:row>23</xdr:row>
      <xdr:rowOff>133349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EC44E5-1B5C-C51C-5AC3-7A7673723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1" y="373816"/>
          <a:ext cx="3381374" cy="3925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323892</xdr:colOff>
      <xdr:row>20</xdr:row>
      <xdr:rowOff>56418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A6508-3127-4B6E-B63E-02E67E59C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276620" cy="37294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589915</xdr:colOff>
      <xdr:row>25</xdr:row>
      <xdr:rowOff>130266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22BC8F-C794-CBBD-1BA9-9FE69990C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78250" cy="46905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733640</xdr:colOff>
      <xdr:row>24</xdr:row>
      <xdr:rowOff>69479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4FA2BA-5496-E2A1-8508-F9865A9C1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709291" cy="45222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0</xdr:rowOff>
    </xdr:from>
    <xdr:to>
      <xdr:col>7</xdr:col>
      <xdr:colOff>119802</xdr:colOff>
      <xdr:row>17</xdr:row>
      <xdr:rowOff>87630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90EBDE-0D0E-C463-8816-5276123A1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4139352" cy="319659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190501</xdr:colOff>
      <xdr:row>17</xdr:row>
      <xdr:rowOff>100965</xdr:rowOff>
    </xdr:from>
    <xdr:to>
      <xdr:col>7</xdr:col>
      <xdr:colOff>34290</xdr:colOff>
      <xdr:row>31</xdr:row>
      <xdr:rowOff>168010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7B588C-A748-408A-F32C-521EBE3E3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1" y="3177540"/>
          <a:ext cx="4110989" cy="2600695"/>
        </a:xfrm>
        <a:prstGeom prst="rect">
          <a:avLst/>
        </a:prstGeom>
      </xdr:spPr>
    </xdr:pic>
    <xdr:clientData/>
  </xdr:twoCellAnchor>
  <xdr:twoCellAnchor editAs="oneCell">
    <xdr:from>
      <xdr:col>8</xdr:col>
      <xdr:colOff>190923</xdr:colOff>
      <xdr:row>1</xdr:row>
      <xdr:rowOff>45720</xdr:rowOff>
    </xdr:from>
    <xdr:to>
      <xdr:col>17</xdr:col>
      <xdr:colOff>159525</xdr:colOff>
      <xdr:row>20</xdr:row>
      <xdr:rowOff>18027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6E0BED-9E02-AE21-5951-23E1A22F4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7723" y="228600"/>
          <a:ext cx="5455002" cy="3447027"/>
        </a:xfrm>
        <a:prstGeom prst="rect">
          <a:avLst/>
        </a:prstGeom>
      </xdr:spPr>
    </xdr:pic>
    <xdr:clientData/>
  </xdr:twoCellAnchor>
  <xdr:twoCellAnchor editAs="oneCell">
    <xdr:from>
      <xdr:col>8</xdr:col>
      <xdr:colOff>153678</xdr:colOff>
      <xdr:row>20</xdr:row>
      <xdr:rowOff>106679</xdr:rowOff>
    </xdr:from>
    <xdr:to>
      <xdr:col>16</xdr:col>
      <xdr:colOff>595508</xdr:colOff>
      <xdr:row>31</xdr:row>
      <xdr:rowOff>173354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B4C93C-4694-D562-25ED-8AE402323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30478" y="3764279"/>
          <a:ext cx="5318630" cy="2078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7280-F097-44CE-ABAA-627690AFE768}">
  <dimension ref="B2:W16"/>
  <sheetViews>
    <sheetView zoomScale="170" zoomScaleNormal="170" zoomScaleSheetLayoutView="100" workbookViewId="0">
      <selection activeCell="F9" sqref="F9"/>
    </sheetView>
  </sheetViews>
  <sheetFormatPr baseColWidth="10" defaultColWidth="11.5546875" defaultRowHeight="14.4" x14ac:dyDescent="0.3"/>
  <cols>
    <col min="1" max="1" width="4.88671875" customWidth="1"/>
    <col min="2" max="2" width="4.33203125" customWidth="1"/>
    <col min="3" max="3" width="4.5546875" customWidth="1"/>
    <col min="7" max="7" width="4.6640625" customWidth="1"/>
    <col min="8" max="8" width="19.44140625" bestFit="1" customWidth="1"/>
    <col min="9" max="20" width="4.6640625" customWidth="1"/>
    <col min="21" max="21" width="6.6640625" customWidth="1"/>
    <col min="22" max="22" width="2" bestFit="1" customWidth="1"/>
  </cols>
  <sheetData>
    <row r="2" spans="2:23" x14ac:dyDescent="0.3">
      <c r="B2" t="s">
        <v>0</v>
      </c>
      <c r="I2" t="s">
        <v>1</v>
      </c>
      <c r="J2" t="s">
        <v>2</v>
      </c>
      <c r="K2" t="s">
        <v>3</v>
      </c>
      <c r="L2" t="s">
        <v>4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</row>
    <row r="3" spans="2:23" x14ac:dyDescent="0.3">
      <c r="C3" s="1" t="s">
        <v>5</v>
      </c>
      <c r="D3" t="s">
        <v>9</v>
      </c>
      <c r="H3" t="s">
        <v>21</v>
      </c>
      <c r="I3" s="5">
        <v>0</v>
      </c>
      <c r="J3" s="5">
        <v>6.1224489795918352E-2</v>
      </c>
      <c r="K3" s="5">
        <v>7.7922077922077906E-2</v>
      </c>
      <c r="L3" s="5">
        <v>2</v>
      </c>
      <c r="M3" s="5">
        <v>0</v>
      </c>
      <c r="N3" s="5">
        <v>5.4285714285714244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4">
        <v>0</v>
      </c>
      <c r="U3" s="4" t="s">
        <v>31</v>
      </c>
    </row>
    <row r="4" spans="2:23" x14ac:dyDescent="0.3">
      <c r="C4" s="1" t="s">
        <v>6</v>
      </c>
      <c r="D4" t="s">
        <v>10</v>
      </c>
      <c r="H4" t="s">
        <v>22</v>
      </c>
      <c r="I4" s="4">
        <v>0</v>
      </c>
      <c r="J4" s="4">
        <v>0</v>
      </c>
      <c r="K4" s="4">
        <v>0</v>
      </c>
      <c r="L4" s="4">
        <v>0</v>
      </c>
      <c r="M4" s="4">
        <v>1</v>
      </c>
      <c r="N4" s="4">
        <v>0</v>
      </c>
      <c r="O4" s="4">
        <v>100</v>
      </c>
      <c r="P4" s="4">
        <v>0</v>
      </c>
      <c r="Q4" s="4">
        <v>100</v>
      </c>
      <c r="R4" s="4">
        <v>0</v>
      </c>
      <c r="S4" s="4">
        <v>0</v>
      </c>
      <c r="T4" s="4">
        <v>1</v>
      </c>
      <c r="U4" s="4">
        <f>SUMPRODUCT($I$3:$T$3,I4:T4)</f>
        <v>0</v>
      </c>
    </row>
    <row r="5" spans="2:23" x14ac:dyDescent="0.3">
      <c r="C5" s="1" t="s">
        <v>7</v>
      </c>
      <c r="D5" t="s">
        <v>11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2:23" x14ac:dyDescent="0.3">
      <c r="C6" s="1" t="s">
        <v>8</v>
      </c>
      <c r="D6" t="s">
        <v>12</v>
      </c>
      <c r="H6" t="s">
        <v>32</v>
      </c>
      <c r="I6" s="4">
        <v>550</v>
      </c>
      <c r="J6" s="4">
        <v>35</v>
      </c>
      <c r="K6" s="4">
        <v>55</v>
      </c>
      <c r="L6" s="4">
        <v>7.5</v>
      </c>
      <c r="M6" s="4">
        <v>1</v>
      </c>
      <c r="N6" s="4">
        <v>-1</v>
      </c>
      <c r="O6" s="4"/>
      <c r="P6" s="4"/>
      <c r="Q6" s="4"/>
      <c r="R6" s="4"/>
      <c r="S6" s="4"/>
      <c r="T6" s="4"/>
      <c r="U6" s="4">
        <f>SUMPRODUCT($I$3:$T$3,I6:T6)</f>
        <v>16.000000000000004</v>
      </c>
      <c r="V6" t="s">
        <v>36</v>
      </c>
      <c r="W6">
        <v>16</v>
      </c>
    </row>
    <row r="7" spans="2:23" x14ac:dyDescent="0.3">
      <c r="H7" t="s">
        <v>33</v>
      </c>
      <c r="I7" s="4">
        <v>55</v>
      </c>
      <c r="J7" s="4">
        <v>-31.5</v>
      </c>
      <c r="K7" s="4">
        <v>5.5</v>
      </c>
      <c r="L7" s="4">
        <v>0.75</v>
      </c>
      <c r="M7" s="4"/>
      <c r="N7" s="4"/>
      <c r="O7" s="4">
        <v>1</v>
      </c>
      <c r="P7" s="4">
        <v>-1</v>
      </c>
      <c r="Q7" s="4"/>
      <c r="R7" s="4"/>
      <c r="S7" s="4"/>
      <c r="T7" s="4"/>
      <c r="U7" s="4">
        <f>SUMPRODUCT($I$3:$T$3,I7:T7)</f>
        <v>4.4408920985006262E-16</v>
      </c>
      <c r="V7" t="s">
        <v>36</v>
      </c>
      <c r="W7">
        <v>0</v>
      </c>
    </row>
    <row r="8" spans="2:23" x14ac:dyDescent="0.3">
      <c r="B8" t="s">
        <v>13</v>
      </c>
      <c r="H8" t="s">
        <v>34</v>
      </c>
      <c r="I8" s="4">
        <v>110</v>
      </c>
      <c r="J8" s="4">
        <v>7</v>
      </c>
      <c r="K8" s="4">
        <v>-44</v>
      </c>
      <c r="L8" s="4">
        <v>1.5</v>
      </c>
      <c r="M8" s="4"/>
      <c r="N8" s="4"/>
      <c r="O8" s="4"/>
      <c r="P8" s="4"/>
      <c r="Q8" s="4">
        <v>1</v>
      </c>
      <c r="R8" s="4">
        <v>-1</v>
      </c>
      <c r="S8" s="4"/>
      <c r="T8" s="4"/>
      <c r="U8" s="4">
        <f>SUMPRODUCT($I$3:$T$3,I8:T8)</f>
        <v>4.4408920985006262E-16</v>
      </c>
      <c r="V8" t="s">
        <v>36</v>
      </c>
      <c r="W8">
        <v>0</v>
      </c>
    </row>
    <row r="9" spans="2:23" x14ac:dyDescent="0.3">
      <c r="B9" t="s">
        <v>14</v>
      </c>
      <c r="H9" t="s">
        <v>35</v>
      </c>
      <c r="I9" s="4"/>
      <c r="J9" s="4"/>
      <c r="K9" s="4"/>
      <c r="L9" s="4">
        <v>1</v>
      </c>
      <c r="M9" s="4"/>
      <c r="N9" s="4"/>
      <c r="O9" s="4"/>
      <c r="P9" s="4"/>
      <c r="Q9" s="4"/>
      <c r="R9" s="4"/>
      <c r="S9" s="4">
        <v>1</v>
      </c>
      <c r="T9" s="4">
        <v>-1</v>
      </c>
      <c r="U9" s="4">
        <f>SUMPRODUCT($I$3:$T$3,I9:T9)</f>
        <v>2</v>
      </c>
      <c r="V9" t="s">
        <v>36</v>
      </c>
      <c r="W9">
        <v>2</v>
      </c>
    </row>
    <row r="10" spans="2:23" x14ac:dyDescent="0.3">
      <c r="C10" s="3" t="s">
        <v>15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2:23" x14ac:dyDescent="0.3">
      <c r="C11" s="3" t="s">
        <v>16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2:23" x14ac:dyDescent="0.3">
      <c r="C12" s="3" t="s">
        <v>17</v>
      </c>
    </row>
    <row r="13" spans="2:23" x14ac:dyDescent="0.3">
      <c r="C13" s="3" t="s">
        <v>37</v>
      </c>
    </row>
    <row r="14" spans="2:23" x14ac:dyDescent="0.3">
      <c r="C14" s="3" t="s">
        <v>18</v>
      </c>
    </row>
    <row r="15" spans="2:23" x14ac:dyDescent="0.3">
      <c r="C15" s="3" t="s">
        <v>19</v>
      </c>
    </row>
    <row r="16" spans="2:23" x14ac:dyDescent="0.3">
      <c r="C16" s="3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2511-B3CF-4FE1-BCCC-7974F7F5AADF}">
  <dimension ref="F1:R17"/>
  <sheetViews>
    <sheetView zoomScale="140" zoomScaleNormal="140" workbookViewId="0">
      <selection activeCell="G15" sqref="G15"/>
    </sheetView>
  </sheetViews>
  <sheetFormatPr baseColWidth="10" defaultColWidth="11.5546875" defaultRowHeight="14.4" x14ac:dyDescent="0.3"/>
  <cols>
    <col min="12" max="17" width="8.6640625" customWidth="1"/>
  </cols>
  <sheetData>
    <row r="1" spans="6:18" x14ac:dyDescent="0.3">
      <c r="F1" t="s">
        <v>21</v>
      </c>
    </row>
    <row r="2" spans="6:18" x14ac:dyDescent="0.3">
      <c r="F2" s="1" t="s">
        <v>5</v>
      </c>
      <c r="G2" t="s">
        <v>38</v>
      </c>
    </row>
    <row r="3" spans="6:18" x14ac:dyDescent="0.3">
      <c r="F3" s="1" t="s">
        <v>6</v>
      </c>
      <c r="G3" t="s">
        <v>39</v>
      </c>
      <c r="L3" s="4" t="s">
        <v>1</v>
      </c>
      <c r="M3" s="4" t="s">
        <v>2</v>
      </c>
      <c r="N3" s="4" t="s">
        <v>3</v>
      </c>
    </row>
    <row r="4" spans="6:18" x14ac:dyDescent="0.3">
      <c r="F4" s="1" t="s">
        <v>7</v>
      </c>
      <c r="G4" t="s">
        <v>40</v>
      </c>
      <c r="K4" t="s">
        <v>44</v>
      </c>
      <c r="L4" s="4">
        <v>6.4157809199544689</v>
      </c>
      <c r="M4" s="4">
        <v>2.2574930419255108</v>
      </c>
      <c r="N4" s="4">
        <v>10.495068462514231</v>
      </c>
    </row>
    <row r="6" spans="6:18" x14ac:dyDescent="0.3">
      <c r="L6" s="4" t="s">
        <v>46</v>
      </c>
      <c r="M6" s="4" t="s">
        <v>47</v>
      </c>
      <c r="N6" s="4" t="s">
        <v>48</v>
      </c>
      <c r="O6" s="4" t="s">
        <v>49</v>
      </c>
      <c r="P6" s="4" t="s">
        <v>50</v>
      </c>
      <c r="Q6" s="4" t="s">
        <v>51</v>
      </c>
    </row>
    <row r="7" spans="6:18" x14ac:dyDescent="0.3">
      <c r="F7" s="6" t="s">
        <v>41</v>
      </c>
      <c r="K7" t="s">
        <v>45</v>
      </c>
      <c r="L7" s="4">
        <f>L4*L4</f>
        <v>41.16224481285181</v>
      </c>
      <c r="M7" s="4">
        <f>M4*M4</f>
        <v>5.096274834342096</v>
      </c>
      <c r="N7" s="4">
        <f>N4*N4</f>
        <v>110.14646203286082</v>
      </c>
      <c r="O7" s="4">
        <f>L4*M4</f>
        <v>14.483580785315667</v>
      </c>
      <c r="P7" s="4">
        <f>L4*N4</f>
        <v>67.334059995414691</v>
      </c>
      <c r="Q7" s="4">
        <f>M4*N4</f>
        <v>23.692544028657746</v>
      </c>
      <c r="R7" t="s">
        <v>31</v>
      </c>
    </row>
    <row r="8" spans="6:18" x14ac:dyDescent="0.3">
      <c r="K8" t="s">
        <v>22</v>
      </c>
      <c r="L8">
        <v>4</v>
      </c>
      <c r="M8">
        <v>9</v>
      </c>
      <c r="N8">
        <v>1</v>
      </c>
      <c r="O8">
        <v>2</v>
      </c>
      <c r="P8">
        <v>-1</v>
      </c>
      <c r="Q8">
        <v>-1.5</v>
      </c>
      <c r="R8" s="4">
        <f>SUMPRODUCT(L7:Q7,L8:Q8)</f>
        <v>246.75620032557694</v>
      </c>
    </row>
    <row r="9" spans="6:18" x14ac:dyDescent="0.3">
      <c r="F9" t="s">
        <v>14</v>
      </c>
    </row>
    <row r="10" spans="6:18" x14ac:dyDescent="0.3">
      <c r="K10" t="s">
        <v>52</v>
      </c>
      <c r="L10">
        <v>25</v>
      </c>
      <c r="M10">
        <v>20</v>
      </c>
      <c r="N10">
        <v>9</v>
      </c>
      <c r="O10">
        <f>SUMPRODUCT($L$4:$N$4,L10:N10)</f>
        <v>300</v>
      </c>
      <c r="P10" s="8" t="s">
        <v>54</v>
      </c>
      <c r="Q10" s="7">
        <v>300</v>
      </c>
    </row>
    <row r="11" spans="6:18" x14ac:dyDescent="0.3">
      <c r="F11" t="s">
        <v>42</v>
      </c>
      <c r="K11" t="s">
        <v>53</v>
      </c>
      <c r="L11">
        <v>60</v>
      </c>
      <c r="M11">
        <v>40</v>
      </c>
      <c r="N11">
        <v>50</v>
      </c>
      <c r="O11">
        <f>SUMPRODUCT($L$4:$N$4,L11:N11)</f>
        <v>1000.0000000000002</v>
      </c>
      <c r="P11" s="8" t="s">
        <v>55</v>
      </c>
      <c r="Q11" s="7">
        <v>1000</v>
      </c>
    </row>
    <row r="12" spans="6:18" x14ac:dyDescent="0.3">
      <c r="F12" t="s">
        <v>43</v>
      </c>
    </row>
    <row r="14" spans="6:18" x14ac:dyDescent="0.3">
      <c r="F14" s="3" t="s">
        <v>18</v>
      </c>
      <c r="K14" t="s">
        <v>56</v>
      </c>
      <c r="O14" t="s">
        <v>57</v>
      </c>
    </row>
    <row r="15" spans="6:18" x14ac:dyDescent="0.3">
      <c r="K15" s="1" t="s">
        <v>5</v>
      </c>
      <c r="L15">
        <f>L4*L11*1000</f>
        <v>384946.85519726813</v>
      </c>
      <c r="O15" s="1" t="s">
        <v>5</v>
      </c>
      <c r="P15">
        <f>L4*L10*1000</f>
        <v>160394.52299886174</v>
      </c>
    </row>
    <row r="16" spans="6:18" x14ac:dyDescent="0.3">
      <c r="K16" s="1" t="s">
        <v>6</v>
      </c>
      <c r="L16" s="9">
        <f>M4*M11*1000</f>
        <v>90299.721677020425</v>
      </c>
      <c r="O16" s="1" t="s">
        <v>6</v>
      </c>
      <c r="P16" s="9">
        <f>M4*M10*1000</f>
        <v>45149.860838510212</v>
      </c>
    </row>
    <row r="17" spans="11:16" x14ac:dyDescent="0.3">
      <c r="K17" s="1" t="s">
        <v>7</v>
      </c>
      <c r="L17">
        <f>N4*N11*1000</f>
        <v>524753.42312571162</v>
      </c>
      <c r="O17" s="1" t="s">
        <v>7</v>
      </c>
      <c r="P17" s="9">
        <f>N4*N10*1000</f>
        <v>94455.616162628081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742C-551C-4061-8C8E-25B76FFE5178}">
  <dimension ref="G1:AC17"/>
  <sheetViews>
    <sheetView topLeftCell="F1" zoomScale="175" zoomScaleNormal="175" workbookViewId="0">
      <selection activeCell="F18" sqref="F18"/>
    </sheetView>
  </sheetViews>
  <sheetFormatPr baseColWidth="10" defaultColWidth="11.5546875" defaultRowHeight="14.4" x14ac:dyDescent="0.3"/>
  <cols>
    <col min="11" max="11" width="22.5546875" bestFit="1" customWidth="1"/>
    <col min="12" max="26" width="4.33203125" customWidth="1"/>
    <col min="27" max="27" width="6.5546875" customWidth="1"/>
    <col min="28" max="28" width="2.6640625" customWidth="1"/>
    <col min="29" max="29" width="5" bestFit="1" customWidth="1"/>
  </cols>
  <sheetData>
    <row r="1" spans="7:29" x14ac:dyDescent="0.3">
      <c r="G1" t="s">
        <v>0</v>
      </c>
    </row>
    <row r="2" spans="7:29" x14ac:dyDescent="0.3">
      <c r="H2" s="1" t="s">
        <v>5</v>
      </c>
      <c r="I2" t="s">
        <v>58</v>
      </c>
    </row>
    <row r="3" spans="7:29" x14ac:dyDescent="0.3">
      <c r="H3" s="1" t="s">
        <v>6</v>
      </c>
      <c r="I3" t="s">
        <v>59</v>
      </c>
    </row>
    <row r="4" spans="7:29" x14ac:dyDescent="0.3">
      <c r="H4" s="1" t="s">
        <v>7</v>
      </c>
      <c r="I4" t="s">
        <v>60</v>
      </c>
    </row>
    <row r="5" spans="7:29" x14ac:dyDescent="0.3">
      <c r="L5" t="s">
        <v>1</v>
      </c>
      <c r="M5" t="s">
        <v>2</v>
      </c>
      <c r="N5" t="s">
        <v>3</v>
      </c>
      <c r="O5" t="s">
        <v>23</v>
      </c>
      <c r="P5" t="s">
        <v>24</v>
      </c>
      <c r="Q5" t="s">
        <v>25</v>
      </c>
      <c r="R5" t="s">
        <v>26</v>
      </c>
      <c r="S5" t="s">
        <v>27</v>
      </c>
      <c r="T5" t="s">
        <v>28</v>
      </c>
      <c r="U5" t="s">
        <v>29</v>
      </c>
      <c r="V5" t="s">
        <v>30</v>
      </c>
      <c r="W5" t="s">
        <v>70</v>
      </c>
      <c r="X5" t="s">
        <v>71</v>
      </c>
      <c r="Y5" t="s">
        <v>72</v>
      </c>
      <c r="Z5" t="s">
        <v>73</v>
      </c>
    </row>
    <row r="6" spans="7:29" x14ac:dyDescent="0.3">
      <c r="G6" t="s">
        <v>61</v>
      </c>
      <c r="H6" s="6" t="s">
        <v>69</v>
      </c>
      <c r="K6" t="s">
        <v>21</v>
      </c>
      <c r="L6" s="5">
        <v>29.999999999999996</v>
      </c>
      <c r="M6" s="5">
        <v>35.000000000000007</v>
      </c>
      <c r="N6" s="5">
        <v>31.56249999883585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10.000000999999997</v>
      </c>
      <c r="V6" s="5">
        <v>0</v>
      </c>
      <c r="W6" s="5">
        <v>15.00000099999999</v>
      </c>
      <c r="X6" s="5">
        <v>0</v>
      </c>
      <c r="Y6" s="5">
        <v>28.437501001164136</v>
      </c>
      <c r="Z6" s="5">
        <v>0</v>
      </c>
      <c r="AA6" s="4" t="s">
        <v>31</v>
      </c>
    </row>
    <row r="7" spans="7:29" x14ac:dyDescent="0.3">
      <c r="K7" t="s">
        <v>22</v>
      </c>
      <c r="L7" s="5">
        <v>0</v>
      </c>
      <c r="M7" s="5">
        <v>0</v>
      </c>
      <c r="N7" s="5">
        <v>0</v>
      </c>
      <c r="O7" s="5">
        <v>1</v>
      </c>
      <c r="P7" s="5">
        <v>0</v>
      </c>
      <c r="Q7" s="5">
        <v>1</v>
      </c>
      <c r="R7" s="5">
        <v>0</v>
      </c>
      <c r="S7" s="5">
        <v>1</v>
      </c>
      <c r="T7" s="5">
        <v>0</v>
      </c>
      <c r="U7" s="5">
        <v>0</v>
      </c>
      <c r="V7" s="5">
        <v>1</v>
      </c>
      <c r="W7" s="5">
        <v>0</v>
      </c>
      <c r="X7" s="5">
        <v>1</v>
      </c>
      <c r="Y7" s="5">
        <v>0</v>
      </c>
      <c r="Z7" s="5">
        <v>1</v>
      </c>
      <c r="AA7" s="4">
        <f>SUMPRODUCT($L$6:$Z$6,L7:Z7)</f>
        <v>0</v>
      </c>
    </row>
    <row r="8" spans="7:29" x14ac:dyDescent="0.3">
      <c r="G8" t="s">
        <v>62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</row>
    <row r="9" spans="7:29" x14ac:dyDescent="0.3">
      <c r="H9" t="s">
        <v>64</v>
      </c>
      <c r="K9" t="s">
        <v>74</v>
      </c>
      <c r="L9" s="5">
        <v>8</v>
      </c>
      <c r="M9" s="5">
        <v>13</v>
      </c>
      <c r="N9" s="5">
        <v>16</v>
      </c>
      <c r="O9" s="5">
        <v>1</v>
      </c>
      <c r="P9" s="5">
        <v>-1</v>
      </c>
      <c r="Q9" s="5"/>
      <c r="R9" s="5"/>
      <c r="S9" s="5"/>
      <c r="T9" s="5"/>
      <c r="U9" s="5"/>
      <c r="V9" s="5"/>
      <c r="W9" s="5"/>
      <c r="X9" s="5"/>
      <c r="Y9" s="5"/>
      <c r="Z9" s="5"/>
      <c r="AA9" s="4">
        <f t="shared" ref="AA9:AA14" si="0">SUMPRODUCT($L$6:$Z$6,L9:Z9)</f>
        <v>1199.9999999813738</v>
      </c>
      <c r="AB9" s="4" t="s">
        <v>36</v>
      </c>
      <c r="AC9">
        <v>1200</v>
      </c>
    </row>
    <row r="10" spans="7:29" x14ac:dyDescent="0.3">
      <c r="H10" s="2" t="s">
        <v>63</v>
      </c>
      <c r="K10" t="s">
        <v>75</v>
      </c>
      <c r="L10" s="5">
        <v>1</v>
      </c>
      <c r="M10" s="5"/>
      <c r="N10" s="5"/>
      <c r="O10" s="5"/>
      <c r="P10" s="5"/>
      <c r="Q10" s="5">
        <v>1</v>
      </c>
      <c r="R10" s="5">
        <v>-1</v>
      </c>
      <c r="S10" s="5"/>
      <c r="T10" s="5"/>
      <c r="U10" s="5"/>
      <c r="V10" s="5"/>
      <c r="W10" s="5"/>
      <c r="X10" s="5"/>
      <c r="Y10" s="5"/>
      <c r="Z10" s="5"/>
      <c r="AA10" s="4">
        <f t="shared" si="0"/>
        <v>29.999999999999996</v>
      </c>
      <c r="AB10" s="4" t="s">
        <v>36</v>
      </c>
      <c r="AC10">
        <v>30</v>
      </c>
    </row>
    <row r="11" spans="7:29" x14ac:dyDescent="0.3">
      <c r="H11" s="2" t="s">
        <v>65</v>
      </c>
      <c r="K11" t="s">
        <v>75</v>
      </c>
      <c r="L11" s="5"/>
      <c r="M11" s="5">
        <v>1</v>
      </c>
      <c r="N11" s="5"/>
      <c r="O11" s="5"/>
      <c r="P11" s="5"/>
      <c r="Q11" s="5"/>
      <c r="R11" s="5"/>
      <c r="S11" s="5">
        <v>1</v>
      </c>
      <c r="T11" s="5">
        <v>-1</v>
      </c>
      <c r="U11" s="5"/>
      <c r="V11" s="5"/>
      <c r="W11" s="5"/>
      <c r="X11" s="5"/>
      <c r="Y11" s="5"/>
      <c r="Z11" s="5"/>
      <c r="AA11" s="4">
        <f t="shared" si="0"/>
        <v>35.000000000000007</v>
      </c>
      <c r="AB11" s="4" t="s">
        <v>36</v>
      </c>
      <c r="AC11">
        <v>35</v>
      </c>
    </row>
    <row r="12" spans="7:29" x14ac:dyDescent="0.3">
      <c r="H12" s="2" t="s">
        <v>66</v>
      </c>
      <c r="K12" t="s">
        <v>76</v>
      </c>
      <c r="L12" s="5">
        <v>1</v>
      </c>
      <c r="M12" s="5"/>
      <c r="N12" s="5"/>
      <c r="O12" s="5"/>
      <c r="P12" s="5"/>
      <c r="Q12" s="5"/>
      <c r="R12" s="5"/>
      <c r="S12" s="5"/>
      <c r="T12" s="5"/>
      <c r="U12" s="5">
        <v>1</v>
      </c>
      <c r="V12" s="5">
        <v>-1</v>
      </c>
      <c r="W12" s="5"/>
      <c r="X12" s="5"/>
      <c r="Y12" s="5"/>
      <c r="Z12" s="5"/>
      <c r="AA12" s="4">
        <f t="shared" si="0"/>
        <v>40.000000999999997</v>
      </c>
      <c r="AB12" s="4" t="s">
        <v>36</v>
      </c>
      <c r="AC12">
        <v>40</v>
      </c>
    </row>
    <row r="13" spans="7:29" x14ac:dyDescent="0.3">
      <c r="H13" s="2" t="s">
        <v>67</v>
      </c>
      <c r="K13" t="s">
        <v>76</v>
      </c>
      <c r="L13" s="5"/>
      <c r="M13" s="5">
        <v>1</v>
      </c>
      <c r="N13" s="5"/>
      <c r="O13" s="5"/>
      <c r="P13" s="5"/>
      <c r="Q13" s="5"/>
      <c r="R13" s="5"/>
      <c r="S13" s="5"/>
      <c r="T13" s="5"/>
      <c r="U13" s="5"/>
      <c r="V13" s="5"/>
      <c r="W13" s="5">
        <v>1</v>
      </c>
      <c r="X13" s="5">
        <v>-1</v>
      </c>
      <c r="Y13" s="5"/>
      <c r="Z13" s="5"/>
      <c r="AA13" s="4">
        <f t="shared" si="0"/>
        <v>50.000000999999997</v>
      </c>
      <c r="AB13" s="4" t="s">
        <v>36</v>
      </c>
      <c r="AC13">
        <v>50</v>
      </c>
    </row>
    <row r="14" spans="7:29" x14ac:dyDescent="0.3">
      <c r="H14" s="2" t="s">
        <v>68</v>
      </c>
      <c r="K14" t="s">
        <v>76</v>
      </c>
      <c r="L14" s="5"/>
      <c r="M14" s="5"/>
      <c r="N14" s="5">
        <v>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>
        <v>1</v>
      </c>
      <c r="Z14" s="5">
        <v>-1</v>
      </c>
      <c r="AA14" s="4">
        <f t="shared" si="0"/>
        <v>60.000000999999983</v>
      </c>
      <c r="AB14" s="4" t="s">
        <v>36</v>
      </c>
      <c r="AC14">
        <v>60</v>
      </c>
    </row>
    <row r="15" spans="7:29" x14ac:dyDescent="0.3">
      <c r="H15" s="3" t="s">
        <v>18</v>
      </c>
    </row>
    <row r="16" spans="7:29" x14ac:dyDescent="0.3">
      <c r="H16" s="3" t="s">
        <v>19</v>
      </c>
    </row>
    <row r="17" spans="8:8" x14ac:dyDescent="0.3">
      <c r="H17" s="3" t="s">
        <v>20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5E3D-F4B6-4418-BCCA-8820B9B3A659}">
  <dimension ref="F1:R23"/>
  <sheetViews>
    <sheetView zoomScale="160" zoomScaleNormal="160" workbookViewId="0">
      <selection activeCell="P6" sqref="P6"/>
    </sheetView>
  </sheetViews>
  <sheetFormatPr baseColWidth="10" defaultColWidth="11.5546875" defaultRowHeight="14.4" x14ac:dyDescent="0.3"/>
  <cols>
    <col min="6" max="6" width="9" customWidth="1"/>
    <col min="7" max="7" width="11.33203125" customWidth="1"/>
    <col min="8" max="8" width="8.33203125" customWidth="1"/>
    <col min="9" max="9" width="6.5546875" customWidth="1"/>
    <col min="10" max="10" width="4.88671875" customWidth="1"/>
    <col min="11" max="11" width="11.33203125" customWidth="1"/>
    <col min="12" max="12" width="6.33203125" customWidth="1"/>
    <col min="13" max="13" width="9.33203125" customWidth="1"/>
    <col min="14" max="14" width="7.109375" customWidth="1"/>
    <col min="15" max="15" width="6" customWidth="1"/>
    <col min="16" max="16" width="10.88671875" customWidth="1"/>
    <col min="17" max="17" width="2.21875" customWidth="1"/>
    <col min="18" max="18" width="4.77734375" customWidth="1"/>
  </cols>
  <sheetData>
    <row r="1" spans="6:18" x14ac:dyDescent="0.3">
      <c r="F1" s="12" t="s">
        <v>21</v>
      </c>
      <c r="L1" s="4" t="s">
        <v>127</v>
      </c>
      <c r="M1" s="4" t="s">
        <v>128</v>
      </c>
    </row>
    <row r="2" spans="6:18" x14ac:dyDescent="0.3">
      <c r="F2" t="s">
        <v>122</v>
      </c>
      <c r="K2" t="s">
        <v>0</v>
      </c>
      <c r="L2" s="10">
        <v>62.727272650303917</v>
      </c>
      <c r="M2" s="10">
        <v>8.6363636748480292</v>
      </c>
    </row>
    <row r="3" spans="6:18" x14ac:dyDescent="0.3">
      <c r="F3" t="s">
        <v>123</v>
      </c>
    </row>
    <row r="4" spans="6:18" x14ac:dyDescent="0.3">
      <c r="L4" s="4" t="s">
        <v>127</v>
      </c>
      <c r="M4" s="4" t="s">
        <v>132</v>
      </c>
      <c r="N4" s="4" t="s">
        <v>128</v>
      </c>
      <c r="O4" s="4" t="s">
        <v>133</v>
      </c>
    </row>
    <row r="5" spans="6:18" x14ac:dyDescent="0.3">
      <c r="F5" s="12" t="s">
        <v>121</v>
      </c>
      <c r="K5" t="s">
        <v>77</v>
      </c>
      <c r="L5" s="11">
        <f>L2</f>
        <v>62.727272650303917</v>
      </c>
      <c r="M5" s="11">
        <f>L2*L2</f>
        <v>3934.7107341455658</v>
      </c>
      <c r="N5" s="11">
        <f>M2</f>
        <v>8.6363636748480292</v>
      </c>
      <c r="O5" s="11">
        <f>M2*M2</f>
        <v>74.586777524234563</v>
      </c>
      <c r="P5" s="4" t="s">
        <v>31</v>
      </c>
      <c r="Q5" s="4"/>
      <c r="R5" s="4"/>
    </row>
    <row r="6" spans="6:18" x14ac:dyDescent="0.3">
      <c r="K6" t="s">
        <v>22</v>
      </c>
      <c r="L6" s="4">
        <v>12</v>
      </c>
      <c r="M6" s="4">
        <v>-0.04</v>
      </c>
      <c r="N6" s="4">
        <v>15</v>
      </c>
      <c r="O6" s="4">
        <v>-0.06</v>
      </c>
      <c r="P6" s="4">
        <f>SUMPRODUCT($L$5:$O$5,L6:O6)</f>
        <v>720.40909090909076</v>
      </c>
      <c r="Q6" s="4"/>
      <c r="R6" s="4"/>
    </row>
    <row r="7" spans="6:18" x14ac:dyDescent="0.3">
      <c r="F7" s="12" t="s">
        <v>124</v>
      </c>
      <c r="L7" s="4"/>
      <c r="M7" s="4"/>
      <c r="N7" s="4"/>
      <c r="O7" s="4"/>
      <c r="P7" s="4"/>
      <c r="Q7" s="4"/>
      <c r="R7" s="4"/>
    </row>
    <row r="8" spans="6:18" x14ac:dyDescent="0.3">
      <c r="F8" t="s">
        <v>130</v>
      </c>
      <c r="G8" t="s">
        <v>125</v>
      </c>
      <c r="K8" t="s">
        <v>130</v>
      </c>
      <c r="L8" s="4">
        <v>2</v>
      </c>
      <c r="M8" s="4"/>
      <c r="N8" s="4">
        <v>4</v>
      </c>
      <c r="O8" s="4"/>
      <c r="P8" s="4">
        <f>SUMPRODUCT($L$5:$O$5,L8:O8)</f>
        <v>159.99999999999994</v>
      </c>
      <c r="Q8" s="4" t="s">
        <v>55</v>
      </c>
      <c r="R8" s="4">
        <v>160</v>
      </c>
    </row>
    <row r="9" spans="6:18" x14ac:dyDescent="0.3">
      <c r="F9" t="s">
        <v>131</v>
      </c>
      <c r="G9" s="2" t="s">
        <v>126</v>
      </c>
    </row>
    <row r="10" spans="6:18" x14ac:dyDescent="0.3">
      <c r="G10" s="3" t="s">
        <v>18</v>
      </c>
    </row>
    <row r="20" spans="8:13" x14ac:dyDescent="0.3">
      <c r="M20" s="15"/>
    </row>
    <row r="21" spans="8:13" x14ac:dyDescent="0.3">
      <c r="H21" s="15"/>
      <c r="I21" s="15"/>
      <c r="J21" s="15"/>
      <c r="K21" s="15"/>
      <c r="L21" s="15"/>
      <c r="M21" s="15"/>
    </row>
    <row r="22" spans="8:13" x14ac:dyDescent="0.3">
      <c r="H22" s="15"/>
      <c r="I22" s="15"/>
      <c r="J22" s="15"/>
      <c r="K22" s="15"/>
      <c r="L22" s="15"/>
      <c r="M22" s="15"/>
    </row>
    <row r="23" spans="8:13" x14ac:dyDescent="0.3">
      <c r="H23" s="15"/>
      <c r="I23" s="15"/>
      <c r="J23" s="15"/>
      <c r="K23" s="15"/>
      <c r="L23" s="16"/>
      <c r="M23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305E-BFDE-4653-9C6A-F27931C33E7F}">
  <dimension ref="G2:W15"/>
  <sheetViews>
    <sheetView topLeftCell="E1" zoomScale="160" zoomScaleNormal="160" workbookViewId="0">
      <selection activeCell="J3" sqref="J3:U3"/>
    </sheetView>
  </sheetViews>
  <sheetFormatPr baseColWidth="10" defaultColWidth="11.5546875" defaultRowHeight="14.4" x14ac:dyDescent="0.3"/>
  <cols>
    <col min="10" max="10" width="19.33203125" bestFit="1" customWidth="1"/>
    <col min="11" max="11" width="4" bestFit="1" customWidth="1"/>
    <col min="12" max="12" width="5.6640625" bestFit="1" customWidth="1"/>
    <col min="13" max="13" width="4" bestFit="1" customWidth="1"/>
    <col min="14" max="14" width="5" bestFit="1" customWidth="1"/>
    <col min="15" max="16" width="3" bestFit="1" customWidth="1"/>
    <col min="17" max="17" width="4" bestFit="1" customWidth="1"/>
    <col min="18" max="18" width="3" bestFit="1" customWidth="1"/>
    <col min="19" max="19" width="4" bestFit="1" customWidth="1"/>
    <col min="20" max="20" width="3" bestFit="1" customWidth="1"/>
    <col min="21" max="21" width="6" customWidth="1"/>
    <col min="22" max="22" width="2" bestFit="1" customWidth="1"/>
    <col min="23" max="23" width="4" bestFit="1" customWidth="1"/>
  </cols>
  <sheetData>
    <row r="2" spans="7:23" x14ac:dyDescent="0.3">
      <c r="G2" t="s">
        <v>44</v>
      </c>
      <c r="K2" t="s">
        <v>1</v>
      </c>
      <c r="L2" t="s">
        <v>2</v>
      </c>
      <c r="M2" t="s">
        <v>3</v>
      </c>
      <c r="N2" t="s">
        <v>4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</row>
    <row r="3" spans="7:23" x14ac:dyDescent="0.3">
      <c r="G3" s="1" t="s">
        <v>5</v>
      </c>
      <c r="H3" t="s">
        <v>78</v>
      </c>
      <c r="J3" t="s">
        <v>21</v>
      </c>
      <c r="K3" s="4">
        <v>49</v>
      </c>
      <c r="L3" s="4">
        <v>69</v>
      </c>
      <c r="M3" s="4">
        <v>30</v>
      </c>
      <c r="N3" s="4">
        <v>20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t="s">
        <v>31</v>
      </c>
    </row>
    <row r="4" spans="7:23" x14ac:dyDescent="0.3">
      <c r="G4" s="1" t="s">
        <v>6</v>
      </c>
      <c r="H4" t="s">
        <v>79</v>
      </c>
      <c r="J4" t="s">
        <v>22</v>
      </c>
      <c r="K4" s="4">
        <v>0</v>
      </c>
      <c r="L4" s="4">
        <v>0</v>
      </c>
      <c r="M4" s="4">
        <v>0</v>
      </c>
      <c r="N4" s="4">
        <v>0</v>
      </c>
      <c r="O4" s="4">
        <v>1</v>
      </c>
      <c r="P4" s="4">
        <v>0</v>
      </c>
      <c r="Q4" s="4">
        <v>0</v>
      </c>
      <c r="R4" s="4">
        <v>1</v>
      </c>
      <c r="S4" s="4">
        <v>0</v>
      </c>
      <c r="T4" s="4">
        <v>1</v>
      </c>
      <c r="U4" s="4">
        <f>SUMPRODUCT($K$3:$T$3,K4:T4)</f>
        <v>0</v>
      </c>
    </row>
    <row r="5" spans="7:23" x14ac:dyDescent="0.3">
      <c r="G5" s="1" t="s">
        <v>7</v>
      </c>
      <c r="H5" t="s">
        <v>80</v>
      </c>
      <c r="K5" s="4"/>
      <c r="L5" s="4"/>
      <c r="M5" s="4"/>
      <c r="N5" s="4"/>
      <c r="O5" s="4"/>
      <c r="P5" s="4"/>
      <c r="Q5" s="4"/>
      <c r="R5" s="4"/>
      <c r="S5" s="4"/>
      <c r="T5" s="4"/>
    </row>
    <row r="6" spans="7:23" x14ac:dyDescent="0.3">
      <c r="G6" s="1" t="s">
        <v>8</v>
      </c>
      <c r="H6" t="s">
        <v>81</v>
      </c>
      <c r="J6" t="s">
        <v>80</v>
      </c>
      <c r="K6" s="4"/>
      <c r="L6" s="4"/>
      <c r="M6" s="4">
        <v>1</v>
      </c>
      <c r="N6" s="4"/>
      <c r="O6" s="4">
        <v>1</v>
      </c>
      <c r="P6" s="4">
        <v>-1</v>
      </c>
      <c r="Q6" s="4"/>
      <c r="R6" s="4"/>
      <c r="S6" s="4"/>
      <c r="T6" s="4"/>
      <c r="U6" s="4">
        <f>SUMPRODUCT($K$3:$T$3,K6:T6)</f>
        <v>30</v>
      </c>
      <c r="V6" t="s">
        <v>36</v>
      </c>
      <c r="W6">
        <v>30</v>
      </c>
    </row>
    <row r="7" spans="7:23" x14ac:dyDescent="0.3">
      <c r="J7" t="s">
        <v>87</v>
      </c>
      <c r="K7" s="4">
        <v>1</v>
      </c>
      <c r="L7" s="4"/>
      <c r="M7" s="4"/>
      <c r="N7" s="4"/>
      <c r="O7" s="4"/>
      <c r="P7" s="4"/>
      <c r="Q7" s="4">
        <v>1</v>
      </c>
      <c r="R7" s="4">
        <v>-1</v>
      </c>
      <c r="S7" s="4"/>
      <c r="T7" s="4"/>
      <c r="U7" s="4">
        <f>SUMPRODUCT($K$3:$T$3,K7:T7)</f>
        <v>49</v>
      </c>
      <c r="V7" t="s">
        <v>36</v>
      </c>
      <c r="W7">
        <v>49</v>
      </c>
    </row>
    <row r="8" spans="7:23" x14ac:dyDescent="0.3">
      <c r="G8" s="6" t="s">
        <v>86</v>
      </c>
      <c r="J8" t="s">
        <v>81</v>
      </c>
      <c r="K8" s="4"/>
      <c r="L8" s="4"/>
      <c r="M8" s="4"/>
      <c r="N8" s="4">
        <v>1</v>
      </c>
      <c r="O8" s="4"/>
      <c r="P8" s="4"/>
      <c r="Q8" s="4"/>
      <c r="R8" s="4"/>
      <c r="S8" s="4">
        <v>1</v>
      </c>
      <c r="T8" s="4">
        <v>-1</v>
      </c>
      <c r="U8" s="4">
        <f>SUMPRODUCT($K$3:$T$3,K8:T8)</f>
        <v>20</v>
      </c>
      <c r="V8" t="s">
        <v>36</v>
      </c>
      <c r="W8">
        <v>20</v>
      </c>
    </row>
    <row r="9" spans="7:23" x14ac:dyDescent="0.3">
      <c r="J9" t="s">
        <v>88</v>
      </c>
      <c r="K9" s="4">
        <v>1</v>
      </c>
      <c r="L9" s="4">
        <v>1</v>
      </c>
      <c r="M9" s="4">
        <v>1</v>
      </c>
      <c r="N9" s="4">
        <v>1</v>
      </c>
      <c r="O9" s="4"/>
      <c r="P9" s="4"/>
      <c r="Q9" s="4"/>
      <c r="R9" s="4"/>
      <c r="S9" s="4"/>
      <c r="T9" s="4"/>
      <c r="U9" s="4">
        <f>SUMPRODUCT($K$3:$T$3,K9:T9)</f>
        <v>168</v>
      </c>
      <c r="V9" t="s">
        <v>36</v>
      </c>
      <c r="W9">
        <v>168</v>
      </c>
    </row>
    <row r="10" spans="7:23" x14ac:dyDescent="0.3">
      <c r="G10" t="s">
        <v>82</v>
      </c>
    </row>
    <row r="12" spans="7:23" x14ac:dyDescent="0.3">
      <c r="G12" t="s">
        <v>83</v>
      </c>
    </row>
    <row r="13" spans="7:23" x14ac:dyDescent="0.3">
      <c r="G13" t="s">
        <v>84</v>
      </c>
    </row>
    <row r="14" spans="7:23" x14ac:dyDescent="0.3">
      <c r="G14" t="s">
        <v>89</v>
      </c>
    </row>
    <row r="15" spans="7:23" x14ac:dyDescent="0.3">
      <c r="G15" t="s">
        <v>85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3390-BA15-4423-BBA0-2F97C0F09A45}">
  <dimension ref="G2:Y15"/>
  <sheetViews>
    <sheetView topLeftCell="C1" zoomScale="160" zoomScaleNormal="160" workbookViewId="0">
      <selection activeCell="Q12" sqref="Q12"/>
    </sheetView>
  </sheetViews>
  <sheetFormatPr baseColWidth="10" defaultColWidth="11.5546875" defaultRowHeight="14.4" x14ac:dyDescent="0.3"/>
  <cols>
    <col min="10" max="10" width="9" customWidth="1"/>
    <col min="11" max="11" width="18.21875" customWidth="1"/>
    <col min="12" max="17" width="5.109375" customWidth="1"/>
    <col min="18" max="18" width="5" customWidth="1"/>
    <col min="19" max="21" width="5.109375" customWidth="1"/>
    <col min="22" max="22" width="7" customWidth="1"/>
    <col min="23" max="23" width="2.21875" customWidth="1"/>
    <col min="24" max="24" width="6" customWidth="1"/>
  </cols>
  <sheetData>
    <row r="2" spans="7:25" x14ac:dyDescent="0.3">
      <c r="G2" s="12" t="s">
        <v>21</v>
      </c>
      <c r="Y2" t="s">
        <v>145</v>
      </c>
    </row>
    <row r="3" spans="7:25" x14ac:dyDescent="0.3">
      <c r="G3" t="s">
        <v>90</v>
      </c>
      <c r="L3" t="s">
        <v>1</v>
      </c>
      <c r="M3" t="s">
        <v>2</v>
      </c>
      <c r="N3" t="s">
        <v>23</v>
      </c>
      <c r="O3" t="s">
        <v>25</v>
      </c>
      <c r="P3" t="s">
        <v>27</v>
      </c>
      <c r="Q3" t="s">
        <v>29</v>
      </c>
      <c r="R3" t="s">
        <v>24</v>
      </c>
      <c r="S3" t="s">
        <v>26</v>
      </c>
      <c r="T3" t="s">
        <v>28</v>
      </c>
      <c r="U3" t="s">
        <v>30</v>
      </c>
    </row>
    <row r="4" spans="7:25" x14ac:dyDescent="0.3">
      <c r="G4" t="s">
        <v>91</v>
      </c>
      <c r="K4" t="s">
        <v>21</v>
      </c>
      <c r="L4" s="4">
        <v>600</v>
      </c>
      <c r="M4" s="4">
        <v>349.99999999999994</v>
      </c>
      <c r="N4" s="4">
        <v>0</v>
      </c>
      <c r="O4" s="4">
        <v>0</v>
      </c>
      <c r="P4" s="4">
        <v>0</v>
      </c>
      <c r="Q4" s="4">
        <v>50.000000000000028</v>
      </c>
      <c r="R4" s="4">
        <v>250</v>
      </c>
      <c r="S4" s="4">
        <v>0</v>
      </c>
      <c r="T4" s="4">
        <v>0</v>
      </c>
      <c r="U4" s="4">
        <v>0</v>
      </c>
      <c r="V4" s="4" t="s">
        <v>31</v>
      </c>
    </row>
    <row r="5" spans="7:25" x14ac:dyDescent="0.3">
      <c r="K5" t="s">
        <v>22</v>
      </c>
      <c r="L5" s="4">
        <v>0</v>
      </c>
      <c r="M5" s="4">
        <v>0</v>
      </c>
      <c r="N5" s="4">
        <v>1</v>
      </c>
      <c r="O5" s="4">
        <v>0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f>SUMPRODUCT($L$4:$U$4,L5:U5)</f>
        <v>50.000000000000028</v>
      </c>
    </row>
    <row r="6" spans="7:25" x14ac:dyDescent="0.3">
      <c r="G6" s="13" t="s">
        <v>98</v>
      </c>
      <c r="L6" s="4"/>
      <c r="M6" s="4"/>
      <c r="N6" s="4"/>
      <c r="O6" s="4"/>
      <c r="P6" s="4"/>
      <c r="R6" s="4"/>
      <c r="S6" s="4"/>
      <c r="T6" s="4"/>
      <c r="U6" s="4"/>
      <c r="V6" s="4"/>
    </row>
    <row r="7" spans="7:25" x14ac:dyDescent="0.3">
      <c r="K7" t="s">
        <v>94</v>
      </c>
      <c r="L7" s="4">
        <v>10</v>
      </c>
      <c r="M7" s="4">
        <v>15</v>
      </c>
      <c r="N7" s="4">
        <v>1</v>
      </c>
      <c r="O7" s="4"/>
      <c r="P7" s="4"/>
      <c r="R7" s="4">
        <v>-1</v>
      </c>
      <c r="S7" s="4"/>
      <c r="T7" s="4"/>
      <c r="U7" s="4"/>
      <c r="V7" s="4">
        <f>SUMPRODUCT($L$4:$U$4,L7:U7)</f>
        <v>11000</v>
      </c>
      <c r="W7" s="4" t="s">
        <v>36</v>
      </c>
      <c r="X7">
        <v>11000</v>
      </c>
    </row>
    <row r="8" spans="7:25" x14ac:dyDescent="0.3">
      <c r="G8" s="12" t="s">
        <v>92</v>
      </c>
      <c r="K8" t="s">
        <v>95</v>
      </c>
      <c r="L8" s="4">
        <v>1</v>
      </c>
      <c r="M8" s="4">
        <v>2</v>
      </c>
      <c r="N8" s="4"/>
      <c r="O8" s="4">
        <v>1</v>
      </c>
      <c r="P8" s="4"/>
      <c r="R8" s="4"/>
      <c r="S8" s="4">
        <v>-1</v>
      </c>
      <c r="T8" s="4"/>
      <c r="U8" s="4"/>
      <c r="V8" s="4">
        <f>SUMPRODUCT($L$4:$U$4,L8:U8)</f>
        <v>1300</v>
      </c>
      <c r="W8" s="4" t="s">
        <v>36</v>
      </c>
      <c r="X8">
        <v>1300</v>
      </c>
    </row>
    <row r="9" spans="7:25" x14ac:dyDescent="0.3">
      <c r="G9" t="s">
        <v>94</v>
      </c>
      <c r="H9" t="s">
        <v>93</v>
      </c>
      <c r="K9" t="s">
        <v>146</v>
      </c>
      <c r="L9" s="4">
        <v>1</v>
      </c>
      <c r="M9" s="4"/>
      <c r="N9" s="4"/>
      <c r="O9" s="4"/>
      <c r="P9" s="4">
        <v>1</v>
      </c>
      <c r="R9" s="4"/>
      <c r="S9" s="4"/>
      <c r="T9" s="4">
        <v>-1</v>
      </c>
      <c r="U9" s="4"/>
      <c r="V9" s="4">
        <f>SUMPRODUCT($L$4:$U$4,L9:U9)</f>
        <v>600</v>
      </c>
      <c r="W9" s="4" t="s">
        <v>36</v>
      </c>
      <c r="X9">
        <v>600</v>
      </c>
    </row>
    <row r="10" spans="7:25" x14ac:dyDescent="0.3">
      <c r="G10" t="s">
        <v>95</v>
      </c>
      <c r="H10" t="s">
        <v>99</v>
      </c>
      <c r="K10" t="s">
        <v>147</v>
      </c>
      <c r="L10" s="4"/>
      <c r="M10" s="4">
        <v>1</v>
      </c>
      <c r="N10" s="4"/>
      <c r="O10" s="4"/>
      <c r="P10" s="4"/>
      <c r="Q10">
        <v>1</v>
      </c>
      <c r="R10" s="4"/>
      <c r="S10" s="4"/>
      <c r="T10" s="4"/>
      <c r="U10" s="4">
        <v>-1</v>
      </c>
      <c r="V10" s="4">
        <f>SUMPRODUCT($L$4:$U$4,L10:U10)</f>
        <v>400</v>
      </c>
      <c r="W10" s="4" t="s">
        <v>36</v>
      </c>
      <c r="X10">
        <v>400</v>
      </c>
    </row>
    <row r="11" spans="7:25" x14ac:dyDescent="0.3">
      <c r="G11" t="s">
        <v>146</v>
      </c>
      <c r="H11" t="s">
        <v>96</v>
      </c>
    </row>
    <row r="12" spans="7:25" x14ac:dyDescent="0.3">
      <c r="G12" t="s">
        <v>147</v>
      </c>
      <c r="H12" t="s">
        <v>97</v>
      </c>
    </row>
    <row r="13" spans="7:25" x14ac:dyDescent="0.3">
      <c r="H13" s="3" t="s">
        <v>18</v>
      </c>
    </row>
    <row r="14" spans="7:25" x14ac:dyDescent="0.3">
      <c r="H14" s="3" t="s">
        <v>19</v>
      </c>
    </row>
    <row r="15" spans="7:25" x14ac:dyDescent="0.3">
      <c r="H15" s="3" t="s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A637-EC24-4027-8C7C-896D2CD877E9}">
  <dimension ref="G2:AF22"/>
  <sheetViews>
    <sheetView topLeftCell="I1" zoomScale="110" zoomScaleNormal="110" workbookViewId="0">
      <selection activeCell="O19" sqref="O19:O21"/>
    </sheetView>
  </sheetViews>
  <sheetFormatPr baseColWidth="10" defaultColWidth="11.5546875" defaultRowHeight="14.4" x14ac:dyDescent="0.3"/>
  <cols>
    <col min="7" max="7" width="16.88671875" customWidth="1"/>
    <col min="10" max="10" width="12.5546875" customWidth="1"/>
    <col min="14" max="14" width="16.21875" customWidth="1"/>
    <col min="15" max="15" width="7.44140625" customWidth="1"/>
    <col min="16" max="16" width="7.5546875" customWidth="1"/>
    <col min="17" max="17" width="9.21875" customWidth="1"/>
    <col min="18" max="18" width="4.77734375" customWidth="1"/>
    <col min="19" max="19" width="7.44140625" customWidth="1"/>
    <col min="20" max="20" width="8.77734375" customWidth="1"/>
    <col min="21" max="25" width="4.77734375" customWidth="1"/>
    <col min="26" max="26" width="8.44140625" customWidth="1"/>
    <col min="27" max="28" width="4.77734375" customWidth="1"/>
    <col min="29" max="29" width="5.88671875" customWidth="1"/>
    <col min="30" max="30" width="11.77734375" customWidth="1"/>
    <col min="31" max="31" width="5" customWidth="1"/>
    <col min="32" max="32" width="11.5546875" customWidth="1"/>
  </cols>
  <sheetData>
    <row r="2" spans="7:32" x14ac:dyDescent="0.3">
      <c r="G2" s="12" t="s">
        <v>92</v>
      </c>
    </row>
    <row r="3" spans="7:32" x14ac:dyDescent="0.3">
      <c r="G3" t="s">
        <v>100</v>
      </c>
      <c r="O3" t="s">
        <v>1</v>
      </c>
      <c r="P3" t="s">
        <v>2</v>
      </c>
      <c r="Q3" t="s">
        <v>3</v>
      </c>
      <c r="R3" t="s">
        <v>23</v>
      </c>
      <c r="S3" t="s">
        <v>25</v>
      </c>
      <c r="T3" t="s">
        <v>27</v>
      </c>
      <c r="U3" t="s">
        <v>29</v>
      </c>
      <c r="V3" t="s">
        <v>70</v>
      </c>
      <c r="W3" t="s">
        <v>72</v>
      </c>
      <c r="X3" t="s">
        <v>24</v>
      </c>
      <c r="Y3" t="s">
        <v>26</v>
      </c>
      <c r="Z3" t="s">
        <v>28</v>
      </c>
      <c r="AA3" t="s">
        <v>30</v>
      </c>
      <c r="AB3" t="s">
        <v>71</v>
      </c>
      <c r="AC3" t="s">
        <v>73</v>
      </c>
    </row>
    <row r="4" spans="7:32" x14ac:dyDescent="0.3">
      <c r="G4" t="s">
        <v>101</v>
      </c>
      <c r="N4" t="s">
        <v>21</v>
      </c>
      <c r="O4" s="4">
        <v>78849.086704213405</v>
      </c>
      <c r="P4" s="4">
        <v>125723.9325777566</v>
      </c>
      <c r="Q4" s="4">
        <v>46917.039550327529</v>
      </c>
      <c r="R4" s="4">
        <v>0</v>
      </c>
      <c r="S4" s="4">
        <v>48545.183256172917</v>
      </c>
      <c r="T4" s="4">
        <v>25917.335577441285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 t="s">
        <v>31</v>
      </c>
    </row>
    <row r="5" spans="7:32" x14ac:dyDescent="0.3">
      <c r="G5" t="s">
        <v>102</v>
      </c>
      <c r="N5" t="s">
        <v>22</v>
      </c>
      <c r="O5" s="4">
        <v>0</v>
      </c>
      <c r="P5" s="4">
        <v>0</v>
      </c>
      <c r="Q5" s="4">
        <v>0</v>
      </c>
      <c r="R5" s="4">
        <v>1</v>
      </c>
      <c r="S5" s="4">
        <v>0</v>
      </c>
      <c r="T5" s="4">
        <v>0</v>
      </c>
      <c r="U5" s="4">
        <v>1</v>
      </c>
      <c r="V5" s="4">
        <v>0</v>
      </c>
      <c r="W5" s="4">
        <v>0</v>
      </c>
      <c r="X5" s="4">
        <v>0</v>
      </c>
      <c r="Y5" s="4">
        <v>1</v>
      </c>
      <c r="Z5" s="4">
        <v>0</v>
      </c>
      <c r="AA5" s="4">
        <v>1</v>
      </c>
      <c r="AB5" s="4">
        <v>1</v>
      </c>
      <c r="AC5" s="4">
        <v>1</v>
      </c>
      <c r="AD5" s="4">
        <f>SUMPRODUCT($O$4:$AC$4,O5:AC5)</f>
        <v>0</v>
      </c>
    </row>
    <row r="6" spans="7:32" x14ac:dyDescent="0.3">
      <c r="O6" s="4"/>
      <c r="P6" s="4"/>
      <c r="Q6" s="4"/>
      <c r="R6" s="4"/>
      <c r="S6" s="4"/>
      <c r="T6" s="4"/>
      <c r="X6" s="4"/>
      <c r="Y6" s="4"/>
      <c r="Z6" s="4"/>
      <c r="AA6" s="4"/>
      <c r="AB6" s="4"/>
      <c r="AC6" s="4"/>
      <c r="AD6" s="4"/>
    </row>
    <row r="7" spans="7:32" x14ac:dyDescent="0.3">
      <c r="G7" s="13" t="s">
        <v>116</v>
      </c>
      <c r="N7" t="s">
        <v>52</v>
      </c>
      <c r="O7" s="4">
        <v>0.13</v>
      </c>
      <c r="P7" s="4">
        <v>0.08</v>
      </c>
      <c r="Q7" s="4">
        <v>0.1</v>
      </c>
      <c r="R7" s="4">
        <v>1</v>
      </c>
      <c r="S7" s="4"/>
      <c r="T7" s="4"/>
      <c r="X7" s="4">
        <v>-1</v>
      </c>
      <c r="Y7" s="4"/>
      <c r="Z7" s="4"/>
      <c r="AA7" s="4"/>
      <c r="AB7" s="4"/>
      <c r="AC7" s="4"/>
      <c r="AD7" s="4">
        <f>SUMPRODUCT($O$4:$AC$4,O7:AC7)</f>
        <v>24999.999832801026</v>
      </c>
      <c r="AE7" s="4" t="s">
        <v>54</v>
      </c>
      <c r="AF7">
        <v>25000</v>
      </c>
    </row>
    <row r="8" spans="7:32" x14ac:dyDescent="0.3">
      <c r="N8" t="s">
        <v>105</v>
      </c>
      <c r="O8" s="4"/>
      <c r="P8" s="4">
        <v>1</v>
      </c>
      <c r="Q8" s="4"/>
      <c r="R8" s="4"/>
      <c r="S8" s="4">
        <v>1</v>
      </c>
      <c r="T8" s="4"/>
      <c r="X8" s="4"/>
      <c r="Y8" s="4">
        <v>-1</v>
      </c>
      <c r="Z8" s="4"/>
      <c r="AA8" s="4"/>
      <c r="AB8" s="4"/>
      <c r="AC8" s="4"/>
      <c r="AD8" s="4">
        <f t="shared" ref="AD8:AD12" si="0">SUMPRODUCT($O$4:$AC$4,O8:AC8)</f>
        <v>174269.11583392951</v>
      </c>
      <c r="AE8" s="4" t="s">
        <v>117</v>
      </c>
      <c r="AF8">
        <v>75000</v>
      </c>
    </row>
    <row r="9" spans="7:32" x14ac:dyDescent="0.3">
      <c r="G9" s="12" t="s">
        <v>92</v>
      </c>
      <c r="N9" t="s">
        <v>106</v>
      </c>
      <c r="O9" s="4">
        <v>-0.5</v>
      </c>
      <c r="P9" s="4">
        <v>-0.5</v>
      </c>
      <c r="Q9" s="4">
        <v>1</v>
      </c>
      <c r="R9" s="4"/>
      <c r="S9" s="4"/>
      <c r="T9" s="4">
        <v>1</v>
      </c>
      <c r="X9" s="4"/>
      <c r="Y9" s="4"/>
      <c r="Z9" s="4">
        <v>-1</v>
      </c>
      <c r="AA9" s="4"/>
      <c r="AB9" s="4"/>
      <c r="AC9" s="4"/>
      <c r="AD9" s="4">
        <f>SUMPRODUCT($O$4:$AC$4,O9:AC9)</f>
        <v>-29452.13451321618</v>
      </c>
      <c r="AE9" s="4" t="s">
        <v>55</v>
      </c>
      <c r="AF9">
        <v>0</v>
      </c>
    </row>
    <row r="10" spans="7:32" x14ac:dyDescent="0.3">
      <c r="G10" t="s">
        <v>52</v>
      </c>
      <c r="H10" t="s">
        <v>110</v>
      </c>
      <c r="N10" t="s">
        <v>107</v>
      </c>
      <c r="O10" s="4">
        <v>1</v>
      </c>
      <c r="P10" s="4"/>
      <c r="Q10" s="4">
        <v>0</v>
      </c>
      <c r="R10" s="4"/>
      <c r="S10" s="4"/>
      <c r="T10" s="4"/>
      <c r="U10">
        <v>1</v>
      </c>
      <c r="X10" s="4"/>
      <c r="Y10" s="4"/>
      <c r="Z10" s="4"/>
      <c r="AA10" s="4">
        <v>-1</v>
      </c>
      <c r="AB10" s="4"/>
      <c r="AC10" s="4"/>
      <c r="AD10" s="4">
        <f t="shared" si="0"/>
        <v>78849.086704213405</v>
      </c>
      <c r="AE10" s="4" t="s">
        <v>55</v>
      </c>
      <c r="AF10">
        <v>150000</v>
      </c>
    </row>
    <row r="11" spans="7:32" x14ac:dyDescent="0.3">
      <c r="G11" t="s">
        <v>105</v>
      </c>
      <c r="H11" t="s">
        <v>111</v>
      </c>
      <c r="N11" t="s">
        <v>108</v>
      </c>
      <c r="P11">
        <v>1</v>
      </c>
      <c r="V11">
        <v>1</v>
      </c>
      <c r="AB11">
        <v>-1</v>
      </c>
      <c r="AD11" s="4">
        <f t="shared" si="0"/>
        <v>125723.9325777566</v>
      </c>
      <c r="AE11" s="4" t="s">
        <v>55</v>
      </c>
      <c r="AF11">
        <v>150000</v>
      </c>
    </row>
    <row r="12" spans="7:32" x14ac:dyDescent="0.3">
      <c r="G12" t="s">
        <v>106</v>
      </c>
      <c r="H12" t="s">
        <v>112</v>
      </c>
      <c r="J12" t="s">
        <v>119</v>
      </c>
      <c r="K12" t="s">
        <v>120</v>
      </c>
      <c r="N12" t="s">
        <v>109</v>
      </c>
      <c r="Q12" s="4">
        <v>1</v>
      </c>
      <c r="W12">
        <v>1</v>
      </c>
      <c r="AC12">
        <v>-1</v>
      </c>
      <c r="AD12" s="4">
        <f t="shared" si="0"/>
        <v>46917.039550327529</v>
      </c>
      <c r="AE12" s="4" t="s">
        <v>55</v>
      </c>
      <c r="AF12">
        <v>150000</v>
      </c>
    </row>
    <row r="13" spans="7:32" x14ac:dyDescent="0.3">
      <c r="G13" t="s">
        <v>107</v>
      </c>
      <c r="H13" t="s">
        <v>113</v>
      </c>
    </row>
    <row r="14" spans="7:32" x14ac:dyDescent="0.3">
      <c r="G14" t="s">
        <v>108</v>
      </c>
      <c r="H14" t="s">
        <v>114</v>
      </c>
    </row>
    <row r="15" spans="7:32" x14ac:dyDescent="0.3">
      <c r="G15" t="s">
        <v>109</v>
      </c>
      <c r="H15" t="s">
        <v>115</v>
      </c>
    </row>
    <row r="16" spans="7:32" x14ac:dyDescent="0.3">
      <c r="G16" s="3" t="s">
        <v>18</v>
      </c>
    </row>
    <row r="17" spans="7:7" x14ac:dyDescent="0.3">
      <c r="G17" s="3" t="s">
        <v>19</v>
      </c>
    </row>
    <row r="18" spans="7:7" x14ac:dyDescent="0.3">
      <c r="G18" s="3" t="s">
        <v>20</v>
      </c>
    </row>
    <row r="19" spans="7:7" x14ac:dyDescent="0.3">
      <c r="G19" s="3"/>
    </row>
    <row r="20" spans="7:7" x14ac:dyDescent="0.3">
      <c r="G20" s="14" t="s">
        <v>118</v>
      </c>
    </row>
    <row r="21" spans="7:7" x14ac:dyDescent="0.3">
      <c r="G21" t="s">
        <v>103</v>
      </c>
    </row>
    <row r="22" spans="7:7" x14ac:dyDescent="0.3">
      <c r="G22" t="s">
        <v>104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AA92-D0CF-44DB-ADAA-D0333A38574A}">
  <dimension ref="H2:S16"/>
  <sheetViews>
    <sheetView topLeftCell="A4" zoomScale="115" zoomScaleNormal="115" workbookViewId="0">
      <selection activeCell="K16" sqref="K16"/>
    </sheetView>
  </sheetViews>
  <sheetFormatPr baseColWidth="10" defaultRowHeight="14.4" x14ac:dyDescent="0.3"/>
  <cols>
    <col min="8" max="8" width="16.88671875" customWidth="1"/>
    <col min="11" max="11" width="15.33203125" customWidth="1"/>
    <col min="12" max="15" width="6.6640625" customWidth="1"/>
    <col min="16" max="16" width="6.77734375" customWidth="1"/>
    <col min="18" max="18" width="4.77734375" customWidth="1"/>
    <col min="19" max="19" width="7.44140625" customWidth="1"/>
  </cols>
  <sheetData>
    <row r="2" spans="8:19" x14ac:dyDescent="0.3">
      <c r="H2" s="12" t="s">
        <v>21</v>
      </c>
      <c r="L2" s="4" t="s">
        <v>127</v>
      </c>
      <c r="M2" s="4" t="s">
        <v>128</v>
      </c>
      <c r="N2" s="4"/>
      <c r="O2" s="4"/>
      <c r="P2" s="4"/>
    </row>
    <row r="3" spans="8:19" x14ac:dyDescent="0.3">
      <c r="H3" t="s">
        <v>134</v>
      </c>
      <c r="K3" t="s">
        <v>21</v>
      </c>
      <c r="L3" s="4">
        <v>0.33333333333333359</v>
      </c>
      <c r="M3" s="4">
        <v>0.6666666666666663</v>
      </c>
      <c r="N3" s="4"/>
      <c r="O3" s="4"/>
      <c r="P3" s="4"/>
    </row>
    <row r="4" spans="8:19" x14ac:dyDescent="0.3">
      <c r="H4" t="s">
        <v>135</v>
      </c>
      <c r="L4" s="4"/>
      <c r="M4" s="4"/>
      <c r="N4" s="4"/>
      <c r="O4" s="4"/>
      <c r="P4" s="4"/>
    </row>
    <row r="5" spans="8:19" x14ac:dyDescent="0.3">
      <c r="L5" s="4" t="s">
        <v>127</v>
      </c>
      <c r="M5" s="4" t="s">
        <v>132</v>
      </c>
      <c r="N5" s="4" t="s">
        <v>143</v>
      </c>
      <c r="O5" s="4" t="s">
        <v>128</v>
      </c>
      <c r="P5" s="4" t="s">
        <v>133</v>
      </c>
    </row>
    <row r="6" spans="8:19" x14ac:dyDescent="0.3">
      <c r="K6" t="s">
        <v>129</v>
      </c>
      <c r="L6" s="4">
        <f>L3</f>
        <v>0.33333333333333359</v>
      </c>
      <c r="M6" s="4">
        <f>L3*L3</f>
        <v>0.11111111111111129</v>
      </c>
      <c r="N6" s="4">
        <f>L3*M3</f>
        <v>0.22222222222222227</v>
      </c>
      <c r="O6" s="4">
        <f>M3</f>
        <v>0.6666666666666663</v>
      </c>
      <c r="P6" s="4">
        <f>M3*M3</f>
        <v>0.44444444444444398</v>
      </c>
      <c r="Q6" s="4" t="s">
        <v>31</v>
      </c>
      <c r="R6" s="4"/>
      <c r="S6" s="4"/>
    </row>
    <row r="7" spans="8:19" x14ac:dyDescent="0.3">
      <c r="H7" s="12" t="s">
        <v>136</v>
      </c>
      <c r="K7" t="s">
        <v>22</v>
      </c>
      <c r="L7" s="4"/>
      <c r="M7" s="4">
        <v>0.1</v>
      </c>
      <c r="N7" s="4">
        <v>0.3</v>
      </c>
      <c r="O7" s="4"/>
      <c r="P7" s="4">
        <v>0.09</v>
      </c>
      <c r="Q7" s="4">
        <f>SUMPRODUCT($L$6:$P$6,L7:P7)</f>
        <v>0.11777777777777776</v>
      </c>
      <c r="R7" s="4"/>
      <c r="S7" s="4"/>
    </row>
    <row r="8" spans="8:19" x14ac:dyDescent="0.3">
      <c r="H8" s="12"/>
      <c r="L8" s="4"/>
      <c r="M8" s="4"/>
      <c r="N8" s="4"/>
      <c r="O8" s="4"/>
      <c r="P8" s="4"/>
      <c r="Q8" s="4"/>
      <c r="R8" s="4"/>
      <c r="S8" s="4"/>
    </row>
    <row r="9" spans="8:19" x14ac:dyDescent="0.3">
      <c r="H9" s="12" t="s">
        <v>92</v>
      </c>
      <c r="K9" s="2" t="s">
        <v>137</v>
      </c>
      <c r="L9" s="4">
        <v>1</v>
      </c>
      <c r="M9" s="4"/>
      <c r="N9" s="4"/>
      <c r="O9" s="4">
        <v>1</v>
      </c>
      <c r="P9" s="4"/>
      <c r="Q9" s="4">
        <f>SUMPRODUCT($L$6:$P$6,L9:P9)</f>
        <v>0.99999999999999989</v>
      </c>
      <c r="R9" s="4" t="s">
        <v>144</v>
      </c>
      <c r="S9" s="4">
        <v>1</v>
      </c>
    </row>
    <row r="10" spans="8:19" x14ac:dyDescent="0.3">
      <c r="H10" s="2" t="s">
        <v>137</v>
      </c>
      <c r="I10" t="s">
        <v>140</v>
      </c>
      <c r="K10" s="2" t="s">
        <v>138</v>
      </c>
      <c r="L10" s="4">
        <v>0.11</v>
      </c>
      <c r="M10" s="4"/>
      <c r="N10" s="4"/>
      <c r="O10" s="4">
        <v>0.08</v>
      </c>
      <c r="P10" s="4"/>
      <c r="Q10" s="4">
        <f>SUMPRODUCT($L$6:$P$6,L10:P10)</f>
        <v>0.09</v>
      </c>
      <c r="R10" s="4" t="s">
        <v>54</v>
      </c>
      <c r="S10" s="4">
        <v>0.09</v>
      </c>
    </row>
    <row r="11" spans="8:19" x14ac:dyDescent="0.3">
      <c r="H11" s="2" t="s">
        <v>138</v>
      </c>
      <c r="I11" t="s">
        <v>141</v>
      </c>
    </row>
    <row r="12" spans="8:19" x14ac:dyDescent="0.3">
      <c r="H12" s="2" t="s">
        <v>139</v>
      </c>
      <c r="I12" t="s">
        <v>142</v>
      </c>
    </row>
    <row r="16" spans="8:19" x14ac:dyDescent="0.3">
      <c r="K16" t="s">
        <v>148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E778-2CD0-497F-99D2-132E2673660B}">
  <dimension ref="A1"/>
  <sheetViews>
    <sheetView tabSelected="1" topLeftCell="A10" workbookViewId="0">
      <selection activeCell="L35" sqref="L3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Programación por metas</vt:lpstr>
      <vt:lpstr>Programación No lineal</vt:lpstr>
      <vt:lpstr>Prog. por Metas 10-23</vt:lpstr>
      <vt:lpstr>Prog No Lineal 10-29</vt:lpstr>
      <vt:lpstr>Porg por Metas 10-25</vt:lpstr>
      <vt:lpstr>10-21</vt:lpstr>
      <vt:lpstr>10-26</vt:lpstr>
      <vt:lpstr>10-30</vt:lpstr>
      <vt:lpstr>ejer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2022-06-13T23:30:11Z</dcterms:created>
  <dcterms:modified xsi:type="dcterms:W3CDTF">2022-07-17T01:52:57Z</dcterms:modified>
</cp:coreProperties>
</file>