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7\"/>
    </mc:Choice>
  </mc:AlternateContent>
  <xr:revisionPtr revIDLastSave="0" documentId="13_ncr:1_{18A9AC7F-933E-44A9-8D28-05EA6D63AE06}" xr6:coauthVersionLast="47" xr6:coauthVersionMax="47" xr10:uidLastSave="{00000000-0000-0000-0000-000000000000}"/>
  <bookViews>
    <workbookView xWindow="28680" yWindow="-120" windowWidth="19440" windowHeight="15000" activeTab="3" xr2:uid="{BD34C440-8B32-47E9-975E-F09D6AFDE4F7}"/>
  </bookViews>
  <sheets>
    <sheet name="Banco MMs" sheetId="1" r:id="rId1"/>
    <sheet name="Servidor internet" sheetId="2" r:id="rId2"/>
    <sheet name="Problema 2" sheetId="3" r:id="rId3"/>
    <sheet name="Problema 4" sheetId="4" r:id="rId4"/>
    <sheet name="Problema 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4" l="1"/>
  <c r="G9" i="5" l="1"/>
  <c r="H19" i="5"/>
  <c r="G17" i="5"/>
  <c r="G16" i="5"/>
  <c r="G15" i="5"/>
  <c r="H16" i="5"/>
  <c r="I16" i="5" s="1"/>
  <c r="H17" i="5"/>
  <c r="I17" i="5" s="1"/>
  <c r="H18" i="5"/>
  <c r="I18" i="5" s="1"/>
  <c r="H15" i="5"/>
  <c r="I19" i="5"/>
  <c r="I15" i="5"/>
  <c r="G18" i="5"/>
  <c r="G19" i="5"/>
  <c r="L24" i="4"/>
  <c r="K24" i="4"/>
  <c r="J24" i="4"/>
  <c r="L23" i="4"/>
  <c r="K23" i="4"/>
  <c r="J23" i="4"/>
  <c r="K22" i="4"/>
  <c r="J22" i="4"/>
  <c r="J21" i="4"/>
  <c r="J20" i="4"/>
  <c r="I39" i="3"/>
  <c r="I38" i="3"/>
  <c r="I37" i="3"/>
  <c r="I33" i="3"/>
  <c r="C49" i="3"/>
  <c r="C48" i="3"/>
  <c r="C38" i="3"/>
  <c r="C37" i="3"/>
  <c r="C44" i="3"/>
  <c r="C33" i="3"/>
  <c r="C28" i="3"/>
  <c r="C27" i="3"/>
  <c r="C26" i="3"/>
  <c r="C22" i="3"/>
  <c r="L16" i="1"/>
  <c r="K16" i="1"/>
  <c r="M16" i="1" s="1"/>
  <c r="M15" i="1"/>
  <c r="L15" i="1"/>
  <c r="K15" i="1"/>
  <c r="P34" i="1"/>
  <c r="Q31" i="1"/>
  <c r="N32" i="1"/>
  <c r="N31" i="1"/>
  <c r="N29" i="1"/>
  <c r="V27" i="1"/>
  <c r="T27" i="1"/>
  <c r="N24" i="1"/>
  <c r="R27" i="1"/>
  <c r="P27" i="1"/>
  <c r="N27" i="1"/>
  <c r="M14" i="1"/>
  <c r="L14" i="1"/>
  <c r="K14" i="1"/>
  <c r="G34" i="1"/>
  <c r="E34" i="1"/>
  <c r="C34" i="1"/>
  <c r="F31" i="1"/>
  <c r="C32" i="1"/>
  <c r="C31" i="1"/>
  <c r="C29" i="1"/>
  <c r="I27" i="1"/>
  <c r="G27" i="1"/>
  <c r="E27" i="1"/>
  <c r="C27" i="1"/>
  <c r="L22" i="4" l="1"/>
  <c r="C50" i="3"/>
  <c r="C39" i="3"/>
  <c r="N34" i="1"/>
  <c r="R34" i="1" s="1"/>
  <c r="C24" i="1"/>
</calcChain>
</file>

<file path=xl/sharedStrings.xml><?xml version="1.0" encoding="utf-8"?>
<sst xmlns="http://schemas.openxmlformats.org/spreadsheetml/2006/main" count="183" uniqueCount="55">
  <si>
    <t>M/M/3</t>
  </si>
  <si>
    <t>CT</t>
  </si>
  <si>
    <t>CT= Cs*S + Cl*L</t>
  </si>
  <si>
    <t>S</t>
  </si>
  <si>
    <t>λ</t>
  </si>
  <si>
    <t>μ</t>
  </si>
  <si>
    <t>L</t>
  </si>
  <si>
    <t>Cs*S</t>
  </si>
  <si>
    <t>Cl*L</t>
  </si>
  <si>
    <t>λ=</t>
  </si>
  <si>
    <t>clientes/min</t>
  </si>
  <si>
    <t>ts= 2 min/cliente</t>
  </si>
  <si>
    <t>μ=</t>
  </si>
  <si>
    <t>s=</t>
  </si>
  <si>
    <t>servidores</t>
  </si>
  <si>
    <t>rho=</t>
  </si>
  <si>
    <t>&lt;1</t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</si>
  <si>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</si>
  <si>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t>+</t>
  </si>
  <si>
    <t>Lq=</t>
  </si>
  <si>
    <t>clientes</t>
  </si>
  <si>
    <t>L=</t>
  </si>
  <si>
    <t>clientes/hora</t>
  </si>
  <si>
    <t>Cs=</t>
  </si>
  <si>
    <t>Cl=</t>
  </si>
  <si>
    <t>M/M/4</t>
  </si>
  <si>
    <t>M/M/1</t>
  </si>
  <si>
    <t>paq/min</t>
  </si>
  <si>
    <t>W=</t>
  </si>
  <si>
    <t>min</t>
  </si>
  <si>
    <t xml:space="preserve">Actual </t>
  </si>
  <si>
    <t>CT=</t>
  </si>
  <si>
    <t>$/hora</t>
  </si>
  <si>
    <t>Cs1=</t>
  </si>
  <si>
    <t>Cs2=</t>
  </si>
  <si>
    <t>Cl*L=</t>
  </si>
  <si>
    <t>Cs*S=</t>
  </si>
  <si>
    <t>Propuesta 1</t>
  </si>
  <si>
    <t>M/M/2</t>
  </si>
  <si>
    <t>Propuesta 2</t>
  </si>
  <si>
    <t>Propuesta 1'</t>
  </si>
  <si>
    <t>2x(M/M/1)</t>
  </si>
  <si>
    <t>Cl*L*F=</t>
  </si>
  <si>
    <t>Cs*S*F=</t>
  </si>
  <si>
    <t>k=1</t>
  </si>
  <si>
    <t>k=2</t>
  </si>
  <si>
    <t>k=3</t>
  </si>
  <si>
    <t>k=4</t>
  </si>
  <si>
    <t>k=5</t>
  </si>
  <si>
    <t>k</t>
  </si>
  <si>
    <t>Cs*k</t>
  </si>
  <si>
    <t>-</t>
  </si>
  <si>
    <t>variable</t>
  </si>
  <si>
    <t>s</t>
  </si>
  <si>
    <t>Los valores - no se colocan por que estan negativos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</si>
</sst>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41" fontId="0" fillId="0" borderId="0" xfId="1" applyFont="1"/>
    <xf numFmtId="43" fontId="0" fillId="0" borderId="2" xfId="0" applyNumberFormat="1" applyFill="1" applyBorder="1" applyAlignment="1">
      <alignment horizontal="center"/>
    </xf>
    <xf numFmtId="41" fontId="0" fillId="0" borderId="2" xfId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'Problema 8'!$I$14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'Problema 8'!$I$15:$I$19</c:f>
              <c:numCache>
                <c:formatCode>_(* #,##0_);_(* \(#,##0\);_(* "-"_);_(@_)</c:formatCode>
                <c:ptCount val="5"/>
                <c:pt idx="0">
                  <c:v>92958.904109589072</c:v>
                </c:pt>
                <c:pt idx="1">
                  <c:v>17203.074676858334</c:v>
                </c:pt>
                <c:pt idx="2">
                  <c:v>18176.835836383427</c:v>
                </c:pt>
                <c:pt idx="3">
                  <c:v>20877.216090054451</c:v>
                </c:pt>
                <c:pt idx="4">
                  <c:v>23799.875671827504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4DB-8722-5DDC282F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58927"/>
        <c:axId val="1398259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'Problema 8'!$C$14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'Problema 8'!$C$15:$C$19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7A-44DB-8722-5DDC282F7EEB}"/>
                  </c:ext>
                </c:extLst>
              </c15:ser>
            </c15:filteredLineSeries>
          </c:ext>
        </c:extLst>
      </c:lineChart>
      <c:catAx>
        <c:axId val="13982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8259343"/>
        <c:crosses val="autoZero"/>
        <c:auto val="1"/>
        <c:lblAlgn val="ctr"/>
        <c:lblOffset val="100"/>
        <c:noMultiLvlLbl val="0"/>
      </c:catAx>
      <c:valAx>
        <c:axId val="13982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82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747384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990910-F7E4-735D-C6AC-628D37CCB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4534"/>
        <a:stretch/>
      </xdr:blipFill>
      <xdr:spPr>
        <a:xfrm>
          <a:off x="0" y="0"/>
          <a:ext cx="8693955" cy="1665514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10</xdr:row>
      <xdr:rowOff>160020</xdr:rowOff>
    </xdr:from>
    <xdr:to>
      <xdr:col>2</xdr:col>
      <xdr:colOff>670560</xdr:colOff>
      <xdr:row>13</xdr:row>
      <xdr:rowOff>76200</xdr:rowOff>
    </xdr:to>
    <xdr:pic>
      <xdr:nvPicPr>
        <xdr:cNvPr id="4" name="Gráfico 3" descr="Hombre con relleno sólido">
          <a:extLst>
            <a:ext uri="{FF2B5EF4-FFF2-40B4-BE49-F238E27FC236}">
              <a16:creationId xmlns:a16="http://schemas.microsoft.com/office/drawing/2014/main" id="{6BBB2B38-9357-55BF-C1FD-0418C885B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90700" y="19888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2</xdr:col>
      <xdr:colOff>496389</xdr:colOff>
      <xdr:row>10</xdr:row>
      <xdr:rowOff>167640</xdr:rowOff>
    </xdr:from>
    <xdr:to>
      <xdr:col>3</xdr:col>
      <xdr:colOff>168729</xdr:colOff>
      <xdr:row>13</xdr:row>
      <xdr:rowOff>83820</xdr:rowOff>
    </xdr:to>
    <xdr:pic>
      <xdr:nvPicPr>
        <xdr:cNvPr id="5" name="Gráfico 4" descr="Hombre con relleno sólido">
          <a:extLst>
            <a:ext uri="{FF2B5EF4-FFF2-40B4-BE49-F238E27FC236}">
              <a16:creationId xmlns:a16="http://schemas.microsoft.com/office/drawing/2014/main" id="{525A9CD1-F359-CEB2-A448-F34B676D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85703" y="2018211"/>
          <a:ext cx="466997" cy="471352"/>
        </a:xfrm>
        <a:prstGeom prst="rect">
          <a:avLst/>
        </a:prstGeom>
      </xdr:spPr>
    </xdr:pic>
    <xdr:clientData/>
  </xdr:twoCellAnchor>
  <xdr:twoCellAnchor editAs="oneCell">
    <xdr:from>
      <xdr:col>3</xdr:col>
      <xdr:colOff>6532</xdr:colOff>
      <xdr:row>10</xdr:row>
      <xdr:rowOff>160020</xdr:rowOff>
    </xdr:from>
    <xdr:to>
      <xdr:col>3</xdr:col>
      <xdr:colOff>473529</xdr:colOff>
      <xdr:row>13</xdr:row>
      <xdr:rowOff>76200</xdr:rowOff>
    </xdr:to>
    <xdr:pic>
      <xdr:nvPicPr>
        <xdr:cNvPr id="6" name="Gráfico 5" descr="Hombre con relleno sólido">
          <a:extLst>
            <a:ext uri="{FF2B5EF4-FFF2-40B4-BE49-F238E27FC236}">
              <a16:creationId xmlns:a16="http://schemas.microsoft.com/office/drawing/2014/main" id="{050E7E43-A154-2D85-2981-D05C179AF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90503" y="2010591"/>
          <a:ext cx="466997" cy="471352"/>
        </a:xfrm>
        <a:prstGeom prst="rect">
          <a:avLst/>
        </a:prstGeom>
      </xdr:spPr>
    </xdr:pic>
    <xdr:clientData/>
  </xdr:twoCellAnchor>
  <xdr:twoCellAnchor editAs="oneCell">
    <xdr:from>
      <xdr:col>1</xdr:col>
      <xdr:colOff>701040</xdr:colOff>
      <xdr:row>10</xdr:row>
      <xdr:rowOff>152400</xdr:rowOff>
    </xdr:from>
    <xdr:to>
      <xdr:col>2</xdr:col>
      <xdr:colOff>373380</xdr:colOff>
      <xdr:row>13</xdr:row>
      <xdr:rowOff>68580</xdr:rowOff>
    </xdr:to>
    <xdr:pic>
      <xdr:nvPicPr>
        <xdr:cNvPr id="7" name="Gráfico 6" descr="Hombre con relleno sólido">
          <a:extLst>
            <a:ext uri="{FF2B5EF4-FFF2-40B4-BE49-F238E27FC236}">
              <a16:creationId xmlns:a16="http://schemas.microsoft.com/office/drawing/2014/main" id="{44E24B52-AE28-FDDF-80C3-D6376C0DA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93520" y="19812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8</xdr:row>
      <xdr:rowOff>160020</xdr:rowOff>
    </xdr:from>
    <xdr:to>
      <xdr:col>4</xdr:col>
      <xdr:colOff>640080</xdr:colOff>
      <xdr:row>11</xdr:row>
      <xdr:rowOff>15240</xdr:rowOff>
    </xdr:to>
    <xdr:pic>
      <xdr:nvPicPr>
        <xdr:cNvPr id="9" name="Gráfico 8" descr="Perfil de mujer con relleno sólido">
          <a:extLst>
            <a:ext uri="{FF2B5EF4-FFF2-40B4-BE49-F238E27FC236}">
              <a16:creationId xmlns:a16="http://schemas.microsoft.com/office/drawing/2014/main" id="{ACCF29C6-3D38-3FDE-5B70-43750484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406140" y="162306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4</xdr:col>
      <xdr:colOff>206829</xdr:colOff>
      <xdr:row>11</xdr:row>
      <xdr:rowOff>53340</xdr:rowOff>
    </xdr:from>
    <xdr:to>
      <xdr:col>4</xdr:col>
      <xdr:colOff>648789</xdr:colOff>
      <xdr:row>13</xdr:row>
      <xdr:rowOff>129540</xdr:rowOff>
    </xdr:to>
    <xdr:pic>
      <xdr:nvPicPr>
        <xdr:cNvPr id="10" name="Gráfico 9" descr="Perfil de mujer con relleno sólido">
          <a:extLst>
            <a:ext uri="{FF2B5EF4-FFF2-40B4-BE49-F238E27FC236}">
              <a16:creationId xmlns:a16="http://schemas.microsoft.com/office/drawing/2014/main" id="{205E9E78-11B1-48ED-4679-5461248B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85458" y="2088969"/>
          <a:ext cx="441960" cy="446314"/>
        </a:xfrm>
        <a:prstGeom prst="rect">
          <a:avLst/>
        </a:prstGeom>
      </xdr:spPr>
    </xdr:pic>
    <xdr:clientData/>
  </xdr:twoCellAnchor>
  <xdr:twoCellAnchor editAs="oneCell">
    <xdr:from>
      <xdr:col>4</xdr:col>
      <xdr:colOff>206829</xdr:colOff>
      <xdr:row>14</xdr:row>
      <xdr:rowOff>15240</xdr:rowOff>
    </xdr:from>
    <xdr:to>
      <xdr:col>4</xdr:col>
      <xdr:colOff>648789</xdr:colOff>
      <xdr:row>16</xdr:row>
      <xdr:rowOff>91440</xdr:rowOff>
    </xdr:to>
    <xdr:pic>
      <xdr:nvPicPr>
        <xdr:cNvPr id="11" name="Gráfico 10" descr="Perfil de mujer con relleno sólido">
          <a:extLst>
            <a:ext uri="{FF2B5EF4-FFF2-40B4-BE49-F238E27FC236}">
              <a16:creationId xmlns:a16="http://schemas.microsoft.com/office/drawing/2014/main" id="{370FF37B-B4F9-C2E2-DD1E-796B1F2A5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85458" y="2606040"/>
          <a:ext cx="441960" cy="446314"/>
        </a:xfrm>
        <a:prstGeom prst="rect">
          <a:avLst/>
        </a:prstGeom>
      </xdr:spPr>
    </xdr:pic>
    <xdr:clientData/>
  </xdr:twoCellAnchor>
  <xdr:twoCellAnchor>
    <xdr:from>
      <xdr:col>3</xdr:col>
      <xdr:colOff>473529</xdr:colOff>
      <xdr:row>9</xdr:row>
      <xdr:rowOff>180159</xdr:rowOff>
    </xdr:from>
    <xdr:to>
      <xdr:col>4</xdr:col>
      <xdr:colOff>236220</xdr:colOff>
      <xdr:row>12</xdr:row>
      <xdr:rowOff>25581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31D3D800-2B6C-4D08-19F3-B08F9F4C3780}"/>
            </a:ext>
          </a:extLst>
        </xdr:cNvPr>
        <xdr:cNvCxnSpPr>
          <a:stCxn id="6" idx="3"/>
          <a:endCxn id="9" idx="1"/>
        </xdr:cNvCxnSpPr>
      </xdr:nvCxnSpPr>
      <xdr:spPr>
        <a:xfrm flipV="1">
          <a:off x="2857500" y="1845673"/>
          <a:ext cx="557349" cy="400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473529</xdr:colOff>
      <xdr:row>12</xdr:row>
      <xdr:rowOff>26670</xdr:rowOff>
    </xdr:from>
    <xdr:to>
      <xdr:col>4</xdr:col>
      <xdr:colOff>206829</xdr:colOff>
      <xdr:row>12</xdr:row>
      <xdr:rowOff>91440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D650E22-ED0E-E717-FCB3-FBC91B0567ED}"/>
            </a:ext>
          </a:extLst>
        </xdr:cNvPr>
        <xdr:cNvCxnSpPr>
          <a:stCxn id="6" idx="3"/>
          <a:endCxn id="10" idx="1"/>
        </xdr:cNvCxnSpPr>
      </xdr:nvCxnSpPr>
      <xdr:spPr>
        <a:xfrm>
          <a:off x="2857500" y="2247356"/>
          <a:ext cx="527958" cy="647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473529</xdr:colOff>
      <xdr:row>12</xdr:row>
      <xdr:rowOff>26670</xdr:rowOff>
    </xdr:from>
    <xdr:to>
      <xdr:col>4</xdr:col>
      <xdr:colOff>206829</xdr:colOff>
      <xdr:row>15</xdr:row>
      <xdr:rowOff>53340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3481E644-3C01-D504-2714-F8D7592FA239}"/>
            </a:ext>
          </a:extLst>
        </xdr:cNvPr>
        <xdr:cNvCxnSpPr>
          <a:stCxn id="6" idx="3"/>
          <a:endCxn id="11" idx="1"/>
        </xdr:cNvCxnSpPr>
      </xdr:nvCxnSpPr>
      <xdr:spPr>
        <a:xfrm>
          <a:off x="2857500" y="2247356"/>
          <a:ext cx="527958" cy="581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626532</xdr:colOff>
      <xdr:row>22</xdr:row>
      <xdr:rowOff>177799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1E66E02-47B2-4BEC-AA05-6F5CCF9AFAAC}"/>
                </a:ext>
              </a:extLst>
            </xdr:cNvPr>
            <xdr:cNvSpPr txBox="1"/>
          </xdr:nvSpPr>
          <xdr:spPr>
            <a:xfrm>
              <a:off x="5381412" y="310387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1E66E02-47B2-4BEC-AA05-6F5CCF9AFAAC}"/>
                </a:ext>
              </a:extLst>
            </xdr:cNvPr>
            <xdr:cNvSpPr txBox="1"/>
          </xdr:nvSpPr>
          <xdr:spPr>
            <a:xfrm>
              <a:off x="5381412" y="310387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twoCellAnchor editAs="oneCell">
    <xdr:from>
      <xdr:col>9</xdr:col>
      <xdr:colOff>220978</xdr:colOff>
      <xdr:row>23</xdr:row>
      <xdr:rowOff>175558</xdr:rowOff>
    </xdr:from>
    <xdr:to>
      <xdr:col>11</xdr:col>
      <xdr:colOff>406144</xdr:colOff>
      <xdr:row>28</xdr:row>
      <xdr:rowOff>86211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12AC003-3737-440F-A8CE-832F7F698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1938" y="3284518"/>
          <a:ext cx="1770126" cy="825053"/>
        </a:xfrm>
        <a:prstGeom prst="rect">
          <a:avLst/>
        </a:prstGeom>
      </xdr:spPr>
    </xdr:pic>
    <xdr:clientData/>
  </xdr:twoCellAnchor>
  <xdr:oneCellAnchor>
    <xdr:from>
      <xdr:col>12</xdr:col>
      <xdr:colOff>626532</xdr:colOff>
      <xdr:row>22</xdr:row>
      <xdr:rowOff>177799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BB875E2-5333-4D4F-AD64-0D0E2E4C2178}"/>
                </a:ext>
              </a:extLst>
            </xdr:cNvPr>
            <xdr:cNvSpPr txBox="1"/>
          </xdr:nvSpPr>
          <xdr:spPr>
            <a:xfrm>
              <a:off x="1421189" y="4249056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BB875E2-5333-4D4F-AD64-0D0E2E4C2178}"/>
                </a:ext>
              </a:extLst>
            </xdr:cNvPr>
            <xdr:cNvSpPr txBox="1"/>
          </xdr:nvSpPr>
          <xdr:spPr>
            <a:xfrm>
              <a:off x="1421189" y="4249056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213360</xdr:colOff>
      <xdr:row>8</xdr:row>
      <xdr:rowOff>15240</xdr:rowOff>
    </xdr:to>
    <xdr:sp macro="" textlink="">
      <xdr:nvSpPr>
        <xdr:cNvPr id="2" name="Marcador de contenido 2">
          <a:extLst>
            <a:ext uri="{FF2B5EF4-FFF2-40B4-BE49-F238E27FC236}">
              <a16:creationId xmlns:a16="http://schemas.microsoft.com/office/drawing/2014/main" id="{C3F2AEDB-D7D8-4F80-A21B-C8EC0ACFD3F9}"/>
            </a:ext>
          </a:extLst>
        </xdr:cNvPr>
        <xdr:cNvSpPr>
          <a:spLocks noGrp="1"/>
        </xdr:cNvSpPr>
      </xdr:nvSpPr>
      <xdr:spPr>
        <a:xfrm>
          <a:off x="0" y="0"/>
          <a:ext cx="10515600" cy="1478280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sz="1800" b="0" i="0" u="none" strike="noStrike" baseline="0">
              <a:latin typeface="Arial" panose="020B0604020202020204" pitchFamily="34" charset="0"/>
            </a:rPr>
            <a:t>En un servidor de Internet existen 3 nodos que atienden peticiones a raz</a:t>
          </a:r>
          <a:r>
            <a:rPr lang="es-MX" sz="1800"/>
            <a:t>ó</a:t>
          </a:r>
          <a:r>
            <a:rPr lang="es-MX" sz="1800" b="0" i="0" u="none" strike="noStrike" baseline="0">
              <a:latin typeface="Arial" panose="020B0604020202020204" pitchFamily="34" charset="0"/>
            </a:rPr>
            <a:t>n de 50 por minuto. El tiempo medio de servicio de cada nodo es de 3 segundos por </a:t>
          </a:r>
          <a:r>
            <a:rPr lang="es-CR" sz="1800" b="0" i="0" u="none" strike="noStrike" baseline="0">
              <a:latin typeface="Arial" panose="020B0604020202020204" pitchFamily="34" charset="0"/>
            </a:rPr>
            <a:t>petici</a:t>
          </a:r>
          <a:r>
            <a:rPr lang="es-CR" sz="1800"/>
            <a:t>ó</a:t>
          </a:r>
          <a:r>
            <a:rPr lang="es-CR" sz="1800" b="0" i="0" u="none" strike="noStrike" baseline="0">
              <a:latin typeface="Arial" panose="020B0604020202020204" pitchFamily="34" charset="0"/>
            </a:rPr>
            <a:t>n.</a:t>
          </a:r>
        </a:p>
        <a:p>
          <a:pPr algn="l"/>
          <a:r>
            <a:rPr lang="es-MX" sz="1800" b="0" i="0" u="none" strike="noStrike" baseline="0">
              <a:latin typeface="Arial" panose="020B0604020202020204" pitchFamily="34" charset="0"/>
            </a:rPr>
            <a:t>En el servidor se plantean la posibilidad de instalar un único nodo con tiempo de servicio de 1 segundo por petici</a:t>
          </a:r>
          <a:r>
            <a:rPr lang="es-MX" sz="1800"/>
            <a:t>ó</a:t>
          </a:r>
          <a:r>
            <a:rPr lang="es-MX" sz="1800" b="0" i="0" u="none" strike="noStrike" baseline="0">
              <a:latin typeface="Arial" panose="020B0604020202020204" pitchFamily="34" charset="0"/>
            </a:rPr>
            <a:t>n. ¿Es conveniente esta opci</a:t>
          </a:r>
          <a:r>
            <a:rPr lang="es-MX" sz="1800"/>
            <a:t>ó</a:t>
          </a:r>
          <a:r>
            <a:rPr lang="es-MX" sz="1800" b="0" i="0" u="none" strike="noStrike" baseline="0">
              <a:latin typeface="Arial" panose="020B0604020202020204" pitchFamily="34" charset="0"/>
            </a:rPr>
            <a:t>n para reducir el tiempo medio de espera en el sistema?</a:t>
          </a:r>
          <a:endParaRPr lang="es-C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582212</xdr:colOff>
      <xdr:row>16</xdr:row>
      <xdr:rowOff>27082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747990-00E9-02DB-556A-CDFB39DEA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7012" cy="2953162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28</xdr:row>
      <xdr:rowOff>157161</xdr:rowOff>
    </xdr:from>
    <xdr:to>
      <xdr:col>4</xdr:col>
      <xdr:colOff>143147</xdr:colOff>
      <xdr:row>30</xdr:row>
      <xdr:rowOff>83682</xdr:rowOff>
    </xdr:to>
    <xdr:pic>
      <xdr:nvPicPr>
        <xdr:cNvPr id="3" name="Gráfico 2" descr="Hombre con relleno sólido">
          <a:extLst>
            <a:ext uri="{FF2B5EF4-FFF2-40B4-BE49-F238E27FC236}">
              <a16:creationId xmlns:a16="http://schemas.microsoft.com/office/drawing/2014/main" id="{92B97AE8-47C8-468A-92A4-E9755F113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838450" y="5224461"/>
          <a:ext cx="466997" cy="288471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747712</xdr:colOff>
      <xdr:row>28</xdr:row>
      <xdr:rowOff>157162</xdr:rowOff>
    </xdr:from>
    <xdr:to>
      <xdr:col>4</xdr:col>
      <xdr:colOff>424134</xdr:colOff>
      <xdr:row>30</xdr:row>
      <xdr:rowOff>95113</xdr:rowOff>
    </xdr:to>
    <xdr:pic>
      <xdr:nvPicPr>
        <xdr:cNvPr id="4" name="Gráfico 3" descr="Hombre con relleno sólido">
          <a:extLst>
            <a:ext uri="{FF2B5EF4-FFF2-40B4-BE49-F238E27FC236}">
              <a16:creationId xmlns:a16="http://schemas.microsoft.com/office/drawing/2014/main" id="{30D043DE-2675-4229-9E83-6CFF747E9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19437" y="5224462"/>
          <a:ext cx="466997" cy="299901"/>
        </a:xfrm>
        <a:prstGeom prst="rect">
          <a:avLst/>
        </a:prstGeom>
      </xdr:spPr>
    </xdr:pic>
    <xdr:clientData/>
  </xdr:twoCellAnchor>
  <xdr:twoCellAnchor editAs="oneCell">
    <xdr:from>
      <xdr:col>5</xdr:col>
      <xdr:colOff>9117</xdr:colOff>
      <xdr:row>28</xdr:row>
      <xdr:rowOff>14287</xdr:rowOff>
    </xdr:from>
    <xdr:to>
      <xdr:col>5</xdr:col>
      <xdr:colOff>315660</xdr:colOff>
      <xdr:row>29</xdr:row>
      <xdr:rowOff>142875</xdr:rowOff>
    </xdr:to>
    <xdr:pic>
      <xdr:nvPicPr>
        <xdr:cNvPr id="5" name="Gráfico 4" descr="Perfil de mujer con relleno sólido">
          <a:extLst>
            <a:ext uri="{FF2B5EF4-FFF2-40B4-BE49-F238E27FC236}">
              <a16:creationId xmlns:a16="http://schemas.microsoft.com/office/drawing/2014/main" id="{DFEA0578-6E0E-4DAC-AF10-C39C5A11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61992" y="5081587"/>
          <a:ext cx="306543" cy="309563"/>
        </a:xfrm>
        <a:prstGeom prst="rect">
          <a:avLst/>
        </a:prstGeom>
      </xdr:spPr>
    </xdr:pic>
    <xdr:clientData/>
  </xdr:twoCellAnchor>
  <xdr:twoCellAnchor editAs="oneCell">
    <xdr:from>
      <xdr:col>5</xdr:col>
      <xdr:colOff>23405</xdr:colOff>
      <xdr:row>30</xdr:row>
      <xdr:rowOff>28711</xdr:rowOff>
    </xdr:from>
    <xdr:to>
      <xdr:col>5</xdr:col>
      <xdr:colOff>280988</xdr:colOff>
      <xdr:row>31</xdr:row>
      <xdr:rowOff>107857</xdr:rowOff>
    </xdr:to>
    <xdr:pic>
      <xdr:nvPicPr>
        <xdr:cNvPr id="6" name="Gráfico 5" descr="Perfil de mujer con relleno sólido">
          <a:extLst>
            <a:ext uri="{FF2B5EF4-FFF2-40B4-BE49-F238E27FC236}">
              <a16:creationId xmlns:a16="http://schemas.microsoft.com/office/drawing/2014/main" id="{4D31CB5D-2339-4642-A2DB-4502C3C3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76280" y="5457961"/>
          <a:ext cx="257583" cy="260121"/>
        </a:xfrm>
        <a:prstGeom prst="rect">
          <a:avLst/>
        </a:prstGeom>
      </xdr:spPr>
    </xdr:pic>
    <xdr:clientData/>
  </xdr:twoCellAnchor>
  <xdr:twoCellAnchor>
    <xdr:from>
      <xdr:col>4</xdr:col>
      <xdr:colOff>424134</xdr:colOff>
      <xdr:row>28</xdr:row>
      <xdr:rowOff>169069</xdr:rowOff>
    </xdr:from>
    <xdr:to>
      <xdr:col>5</xdr:col>
      <xdr:colOff>9117</xdr:colOff>
      <xdr:row>29</xdr:row>
      <xdr:rowOff>126138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62E4DB7-0F9D-4DFE-A8E0-125E6F3CF5AD}"/>
            </a:ext>
          </a:extLst>
        </xdr:cNvPr>
        <xdr:cNvCxnSpPr>
          <a:stCxn id="4" idx="3"/>
          <a:endCxn id="5" idx="1"/>
        </xdr:cNvCxnSpPr>
      </xdr:nvCxnSpPr>
      <xdr:spPr>
        <a:xfrm flipV="1">
          <a:off x="3586434" y="5236369"/>
          <a:ext cx="375558" cy="138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424134</xdr:colOff>
      <xdr:row>29</xdr:row>
      <xdr:rowOff>126138</xdr:rowOff>
    </xdr:from>
    <xdr:to>
      <xdr:col>5</xdr:col>
      <xdr:colOff>23405</xdr:colOff>
      <xdr:row>30</xdr:row>
      <xdr:rowOff>158772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7331944-9EEE-4B7C-B0F4-442E6498D3AE}"/>
            </a:ext>
          </a:extLst>
        </xdr:cNvPr>
        <xdr:cNvCxnSpPr>
          <a:stCxn id="4" idx="3"/>
          <a:endCxn id="6" idx="1"/>
        </xdr:cNvCxnSpPr>
      </xdr:nvCxnSpPr>
      <xdr:spPr>
        <a:xfrm>
          <a:off x="3586434" y="5374413"/>
          <a:ext cx="389846" cy="213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14288</xdr:colOff>
      <xdr:row>28</xdr:row>
      <xdr:rowOff>138112</xdr:rowOff>
    </xdr:from>
    <xdr:to>
      <xdr:col>10</xdr:col>
      <xdr:colOff>481285</xdr:colOff>
      <xdr:row>30</xdr:row>
      <xdr:rowOff>64633</xdr:rowOff>
    </xdr:to>
    <xdr:pic>
      <xdr:nvPicPr>
        <xdr:cNvPr id="19" name="Gráfico 18" descr="Hombre con relleno sólido">
          <a:extLst>
            <a:ext uri="{FF2B5EF4-FFF2-40B4-BE49-F238E27FC236}">
              <a16:creationId xmlns:a16="http://schemas.microsoft.com/office/drawing/2014/main" id="{2949D159-E330-41A2-9793-6A410C7F7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20038" y="5205412"/>
          <a:ext cx="466997" cy="288471"/>
        </a:xfrm>
        <a:prstGeom prst="rect">
          <a:avLst/>
        </a:prstGeom>
      </xdr:spPr>
    </xdr:pic>
    <xdr:clientData/>
  </xdr:twoCellAnchor>
  <xdr:twoCellAnchor editAs="oneCell">
    <xdr:from>
      <xdr:col>10</xdr:col>
      <xdr:colOff>266699</xdr:colOff>
      <xdr:row>28</xdr:row>
      <xdr:rowOff>166687</xdr:rowOff>
    </xdr:from>
    <xdr:to>
      <xdr:col>10</xdr:col>
      <xdr:colOff>733696</xdr:colOff>
      <xdr:row>30</xdr:row>
      <xdr:rowOff>104638</xdr:rowOff>
    </xdr:to>
    <xdr:pic>
      <xdr:nvPicPr>
        <xdr:cNvPr id="20" name="Gráfico 19" descr="Hombre con relleno sólido">
          <a:extLst>
            <a:ext uri="{FF2B5EF4-FFF2-40B4-BE49-F238E27FC236}">
              <a16:creationId xmlns:a16="http://schemas.microsoft.com/office/drawing/2014/main" id="{D8532427-8549-4ADC-9370-28803B37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172449" y="5233987"/>
          <a:ext cx="466997" cy="299901"/>
        </a:xfrm>
        <a:prstGeom prst="rect">
          <a:avLst/>
        </a:prstGeom>
      </xdr:spPr>
    </xdr:pic>
    <xdr:clientData/>
  </xdr:twoCellAnchor>
  <xdr:twoCellAnchor editAs="oneCell">
    <xdr:from>
      <xdr:col>11</xdr:col>
      <xdr:colOff>328204</xdr:colOff>
      <xdr:row>28</xdr:row>
      <xdr:rowOff>61912</xdr:rowOff>
    </xdr:from>
    <xdr:to>
      <xdr:col>11</xdr:col>
      <xdr:colOff>634747</xdr:colOff>
      <xdr:row>30</xdr:row>
      <xdr:rowOff>9525</xdr:rowOff>
    </xdr:to>
    <xdr:pic>
      <xdr:nvPicPr>
        <xdr:cNvPr id="21" name="Gráfico 20" descr="Perfil de mujer con relleno sólido">
          <a:extLst>
            <a:ext uri="{FF2B5EF4-FFF2-40B4-BE49-F238E27FC236}">
              <a16:creationId xmlns:a16="http://schemas.microsoft.com/office/drawing/2014/main" id="{55A962A7-D675-4F02-BE96-6BFB3223D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024529" y="5129212"/>
          <a:ext cx="306543" cy="3095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347255</xdr:colOff>
      <xdr:row>31</xdr:row>
      <xdr:rowOff>14424</xdr:rowOff>
    </xdr:from>
    <xdr:to>
      <xdr:col>11</xdr:col>
      <xdr:colOff>604838</xdr:colOff>
      <xdr:row>32</xdr:row>
      <xdr:rowOff>93570</xdr:rowOff>
    </xdr:to>
    <xdr:pic>
      <xdr:nvPicPr>
        <xdr:cNvPr id="22" name="Gráfico 21" descr="Perfil de mujer con relleno sólido">
          <a:extLst>
            <a:ext uri="{FF2B5EF4-FFF2-40B4-BE49-F238E27FC236}">
              <a16:creationId xmlns:a16="http://schemas.microsoft.com/office/drawing/2014/main" id="{32FB59F4-5ABB-437E-B52C-BF4458591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043580" y="5624649"/>
          <a:ext cx="257583" cy="260121"/>
        </a:xfrm>
        <a:prstGeom prst="rect">
          <a:avLst/>
        </a:prstGeom>
      </xdr:spPr>
    </xdr:pic>
    <xdr:clientData/>
  </xdr:twoCellAnchor>
  <xdr:twoCellAnchor>
    <xdr:from>
      <xdr:col>10</xdr:col>
      <xdr:colOff>733696</xdr:colOff>
      <xdr:row>29</xdr:row>
      <xdr:rowOff>35719</xdr:rowOff>
    </xdr:from>
    <xdr:to>
      <xdr:col>11</xdr:col>
      <xdr:colOff>328204</xdr:colOff>
      <xdr:row>29</xdr:row>
      <xdr:rowOff>135663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EF86112-B434-49A6-86C7-1D9042F5F7C4}"/>
            </a:ext>
          </a:extLst>
        </xdr:cNvPr>
        <xdr:cNvCxnSpPr>
          <a:stCxn id="20" idx="3"/>
          <a:endCxn id="21" idx="1"/>
        </xdr:cNvCxnSpPr>
      </xdr:nvCxnSpPr>
      <xdr:spPr>
        <a:xfrm flipV="1">
          <a:off x="8639446" y="5283994"/>
          <a:ext cx="385083" cy="99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762271</xdr:colOff>
      <xdr:row>31</xdr:row>
      <xdr:rowOff>40413</xdr:rowOff>
    </xdr:from>
    <xdr:to>
      <xdr:col>11</xdr:col>
      <xdr:colOff>347255</xdr:colOff>
      <xdr:row>31</xdr:row>
      <xdr:rowOff>144485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AF5A4803-2748-4EB1-BD0B-F5CAABAB4658}"/>
            </a:ext>
          </a:extLst>
        </xdr:cNvPr>
        <xdr:cNvCxnSpPr>
          <a:stCxn id="29" idx="3"/>
          <a:endCxn id="22" idx="1"/>
        </xdr:cNvCxnSpPr>
      </xdr:nvCxnSpPr>
      <xdr:spPr>
        <a:xfrm>
          <a:off x="8668021" y="5650638"/>
          <a:ext cx="375559" cy="1040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295274</xdr:colOff>
      <xdr:row>30</xdr:row>
      <xdr:rowOff>71437</xdr:rowOff>
    </xdr:from>
    <xdr:to>
      <xdr:col>10</xdr:col>
      <xdr:colOff>762271</xdr:colOff>
      <xdr:row>32</xdr:row>
      <xdr:rowOff>9388</xdr:rowOff>
    </xdr:to>
    <xdr:pic>
      <xdr:nvPicPr>
        <xdr:cNvPr id="29" name="Gráfico 28" descr="Hombre con relleno sólido">
          <a:extLst>
            <a:ext uri="{FF2B5EF4-FFF2-40B4-BE49-F238E27FC236}">
              <a16:creationId xmlns:a16="http://schemas.microsoft.com/office/drawing/2014/main" id="{5E6A127C-0BD5-6A44-B5D2-0C9D0194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01024" y="5500687"/>
          <a:ext cx="466997" cy="299901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23813</xdr:colOff>
      <xdr:row>30</xdr:row>
      <xdr:rowOff>90487</xdr:rowOff>
    </xdr:from>
    <xdr:to>
      <xdr:col>10</xdr:col>
      <xdr:colOff>490810</xdr:colOff>
      <xdr:row>32</xdr:row>
      <xdr:rowOff>17008</xdr:rowOff>
    </xdr:to>
    <xdr:pic>
      <xdr:nvPicPr>
        <xdr:cNvPr id="31" name="Gráfico 30" descr="Hombre con relleno sólido">
          <a:extLst>
            <a:ext uri="{FF2B5EF4-FFF2-40B4-BE49-F238E27FC236}">
              <a16:creationId xmlns:a16="http://schemas.microsoft.com/office/drawing/2014/main" id="{F82BF1F3-2FFE-A369-4805-7BC65A77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29563" y="5519737"/>
          <a:ext cx="466997" cy="288471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600076</xdr:colOff>
      <xdr:row>44</xdr:row>
      <xdr:rowOff>61911</xdr:rowOff>
    </xdr:from>
    <xdr:to>
      <xdr:col>4</xdr:col>
      <xdr:colOff>276498</xdr:colOff>
      <xdr:row>45</xdr:row>
      <xdr:rowOff>169407</xdr:rowOff>
    </xdr:to>
    <xdr:pic>
      <xdr:nvPicPr>
        <xdr:cNvPr id="34" name="Gráfico 33" descr="Hombre con relleno sólido">
          <a:extLst>
            <a:ext uri="{FF2B5EF4-FFF2-40B4-BE49-F238E27FC236}">
              <a16:creationId xmlns:a16="http://schemas.microsoft.com/office/drawing/2014/main" id="{C02FCE13-C944-4924-AA6F-2E6579DB2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971801" y="8024811"/>
          <a:ext cx="466997" cy="288471"/>
        </a:xfrm>
        <a:prstGeom prst="rect">
          <a:avLst/>
        </a:prstGeom>
      </xdr:spPr>
    </xdr:pic>
    <xdr:clientData/>
  </xdr:twoCellAnchor>
  <xdr:twoCellAnchor editAs="oneCell">
    <xdr:from>
      <xdr:col>4</xdr:col>
      <xdr:colOff>90488</xdr:colOff>
      <xdr:row>44</xdr:row>
      <xdr:rowOff>61912</xdr:rowOff>
    </xdr:from>
    <xdr:to>
      <xdr:col>4</xdr:col>
      <xdr:colOff>557485</xdr:colOff>
      <xdr:row>45</xdr:row>
      <xdr:rowOff>180838</xdr:rowOff>
    </xdr:to>
    <xdr:pic>
      <xdr:nvPicPr>
        <xdr:cNvPr id="35" name="Gráfico 34" descr="Hombre con relleno sólido">
          <a:extLst>
            <a:ext uri="{FF2B5EF4-FFF2-40B4-BE49-F238E27FC236}">
              <a16:creationId xmlns:a16="http://schemas.microsoft.com/office/drawing/2014/main" id="{FB6B0C14-DF80-4581-B7DF-3C6676A66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52788" y="8024812"/>
          <a:ext cx="466997" cy="299901"/>
        </a:xfrm>
        <a:prstGeom prst="rect">
          <a:avLst/>
        </a:prstGeom>
      </xdr:spPr>
    </xdr:pic>
    <xdr:clientData/>
  </xdr:twoCellAnchor>
  <xdr:twoCellAnchor editAs="oneCell">
    <xdr:from>
      <xdr:col>5</xdr:col>
      <xdr:colOff>171043</xdr:colOff>
      <xdr:row>44</xdr:row>
      <xdr:rowOff>76336</xdr:rowOff>
    </xdr:from>
    <xdr:to>
      <xdr:col>5</xdr:col>
      <xdr:colOff>428626</xdr:colOff>
      <xdr:row>45</xdr:row>
      <xdr:rowOff>155482</xdr:rowOff>
    </xdr:to>
    <xdr:pic>
      <xdr:nvPicPr>
        <xdr:cNvPr id="36" name="Gráfico 35" descr="Perfil de mujer con relleno sólido">
          <a:extLst>
            <a:ext uri="{FF2B5EF4-FFF2-40B4-BE49-F238E27FC236}">
              <a16:creationId xmlns:a16="http://schemas.microsoft.com/office/drawing/2014/main" id="{DB4BAEA1-177D-432F-B9EB-2CEF4532E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123918" y="8039236"/>
          <a:ext cx="257583" cy="260121"/>
        </a:xfrm>
        <a:prstGeom prst="rect">
          <a:avLst/>
        </a:prstGeom>
      </xdr:spPr>
    </xdr:pic>
    <xdr:clientData/>
  </xdr:twoCellAnchor>
  <xdr:twoCellAnchor>
    <xdr:from>
      <xdr:col>4</xdr:col>
      <xdr:colOff>557485</xdr:colOff>
      <xdr:row>45</xdr:row>
      <xdr:rowOff>25422</xdr:rowOff>
    </xdr:from>
    <xdr:to>
      <xdr:col>5</xdr:col>
      <xdr:colOff>171043</xdr:colOff>
      <xdr:row>45</xdr:row>
      <xdr:rowOff>30888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9DE070C4-B1AC-4DA0-BFB9-AF8596DAA91D}"/>
            </a:ext>
          </a:extLst>
        </xdr:cNvPr>
        <xdr:cNvCxnSpPr>
          <a:stCxn id="35" idx="3"/>
          <a:endCxn id="36" idx="1"/>
        </xdr:cNvCxnSpPr>
      </xdr:nvCxnSpPr>
      <xdr:spPr>
        <a:xfrm flipV="1">
          <a:off x="3719785" y="8169297"/>
          <a:ext cx="404133" cy="5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394880</xdr:colOff>
      <xdr:row>44</xdr:row>
      <xdr:rowOff>95250</xdr:rowOff>
    </xdr:from>
    <xdr:to>
      <xdr:col>5</xdr:col>
      <xdr:colOff>581857</xdr:colOff>
      <xdr:row>45</xdr:row>
      <xdr:rowOff>103094</xdr:rowOff>
    </xdr:to>
    <xdr:pic>
      <xdr:nvPicPr>
        <xdr:cNvPr id="39" name="Gráfico 38" descr="Perfil de mujer con relleno sólido">
          <a:extLst>
            <a:ext uri="{FF2B5EF4-FFF2-40B4-BE49-F238E27FC236}">
              <a16:creationId xmlns:a16="http://schemas.microsoft.com/office/drawing/2014/main" id="{314C518D-0724-49FB-8043-26A64C518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347755" y="8058150"/>
          <a:ext cx="186977" cy="1888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157162</xdr:colOff>
      <xdr:row>0</xdr:row>
      <xdr:rowOff>19050</xdr:rowOff>
    </xdr:from>
    <xdr:to>
      <xdr:col>7</xdr:col>
      <xdr:colOff>88854</xdr:colOff>
      <xdr:row>9</xdr:row>
      <xdr:rowOff>65658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5370EE-1DC5-9727-AABD-FEA4C17F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" y="19050"/>
          <a:ext cx="5461907" cy="16791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703267</xdr:colOff>
      <xdr:row>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B421C-9ACD-7BFA-5099-EDA9AEB6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65867" cy="1295400"/>
        </a:xfrm>
        <a:prstGeom prst="rect">
          <a:avLst/>
        </a:prstGeom>
      </xdr:spPr>
    </xdr:pic>
    <xdr:clientData/>
  </xdr:twoCellAnchor>
  <xdr:twoCellAnchor>
    <xdr:from>
      <xdr:col>9</xdr:col>
      <xdr:colOff>360485</xdr:colOff>
      <xdr:row>2</xdr:row>
      <xdr:rowOff>70339</xdr:rowOff>
    </xdr:from>
    <xdr:to>
      <xdr:col>15</xdr:col>
      <xdr:colOff>184639</xdr:colOff>
      <xdr:row>17</xdr:row>
      <xdr:rowOff>87923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6918D1-18C7-D46C-3D3C-0323DA302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C493-7FCB-4A1F-91D8-FF73CEB13297}">
  <dimension ref="B10:V34"/>
  <sheetViews>
    <sheetView zoomScale="140" zoomScaleNormal="140" workbookViewId="0">
      <selection activeCell="I22" sqref="I22"/>
    </sheetView>
  </sheetViews>
  <sheetFormatPr baseColWidth="10" defaultRowHeight="14.4" x14ac:dyDescent="0.3"/>
  <sheetData>
    <row r="10" spans="2:13" x14ac:dyDescent="0.3">
      <c r="B10" t="s">
        <v>0</v>
      </c>
      <c r="K10" t="s">
        <v>23</v>
      </c>
      <c r="L10">
        <v>6</v>
      </c>
    </row>
    <row r="11" spans="2:13" x14ac:dyDescent="0.3">
      <c r="H11" t="s">
        <v>2</v>
      </c>
      <c r="K11" t="s">
        <v>24</v>
      </c>
      <c r="L11">
        <v>18</v>
      </c>
    </row>
    <row r="13" spans="2:13" x14ac:dyDescent="0.3">
      <c r="G13" s="9" t="s">
        <v>3</v>
      </c>
      <c r="H13" s="10" t="s">
        <v>4</v>
      </c>
      <c r="I13" s="10" t="s">
        <v>5</v>
      </c>
      <c r="J13" s="10" t="s">
        <v>6</v>
      </c>
      <c r="K13" s="10" t="s">
        <v>7</v>
      </c>
      <c r="L13" s="10" t="s">
        <v>8</v>
      </c>
      <c r="M13" s="10" t="s">
        <v>1</v>
      </c>
    </row>
    <row r="14" spans="2:13" x14ac:dyDescent="0.3">
      <c r="G14" s="9">
        <v>3</v>
      </c>
      <c r="H14" s="9">
        <v>40</v>
      </c>
      <c r="I14" s="9">
        <v>20</v>
      </c>
      <c r="J14" s="11">
        <v>2.8888888888888888</v>
      </c>
      <c r="K14" s="11">
        <f>$L$10*G14</f>
        <v>18</v>
      </c>
      <c r="L14" s="9">
        <f>$L$11*J14</f>
        <v>52</v>
      </c>
      <c r="M14" s="11">
        <f>K14+L14</f>
        <v>70</v>
      </c>
    </row>
    <row r="15" spans="2:13" x14ac:dyDescent="0.3">
      <c r="G15" s="12">
        <v>4</v>
      </c>
      <c r="H15" s="12">
        <v>40</v>
      </c>
      <c r="I15" s="12">
        <v>20</v>
      </c>
      <c r="J15" s="13">
        <v>2.1739130434782608</v>
      </c>
      <c r="K15" s="13">
        <f>$L$10*G15</f>
        <v>24</v>
      </c>
      <c r="L15" s="12">
        <f>$L$11*J15</f>
        <v>39.130434782608695</v>
      </c>
      <c r="M15" s="13">
        <f>K15+L15</f>
        <v>63.130434782608695</v>
      </c>
    </row>
    <row r="16" spans="2:13" x14ac:dyDescent="0.3">
      <c r="G16" s="9">
        <v>5</v>
      </c>
      <c r="H16" s="9">
        <v>40</v>
      </c>
      <c r="I16" s="9">
        <v>20</v>
      </c>
      <c r="J16" s="11">
        <v>2.0398009950248754</v>
      </c>
      <c r="K16" s="11">
        <f>$L$10*G16</f>
        <v>30</v>
      </c>
      <c r="L16" s="9">
        <f>$L$11*J16</f>
        <v>36.71641791044776</v>
      </c>
      <c r="M16" s="11">
        <f>K16+L16</f>
        <v>66.71641791044776</v>
      </c>
    </row>
    <row r="19" spans="2:22" x14ac:dyDescent="0.3">
      <c r="C19" t="s">
        <v>0</v>
      </c>
      <c r="N19" t="s">
        <v>25</v>
      </c>
    </row>
    <row r="20" spans="2:22" x14ac:dyDescent="0.3">
      <c r="B20" s="2" t="s">
        <v>9</v>
      </c>
      <c r="C20">
        <v>40</v>
      </c>
      <c r="D20" t="s">
        <v>22</v>
      </c>
      <c r="F20" t="s">
        <v>11</v>
      </c>
      <c r="M20" s="2" t="s">
        <v>9</v>
      </c>
      <c r="N20">
        <v>40</v>
      </c>
      <c r="O20" t="s">
        <v>22</v>
      </c>
      <c r="Q20" t="s">
        <v>11</v>
      </c>
    </row>
    <row r="21" spans="2:22" x14ac:dyDescent="0.3">
      <c r="B21" s="3" t="s">
        <v>12</v>
      </c>
      <c r="C21">
        <v>20</v>
      </c>
      <c r="D21" t="s">
        <v>10</v>
      </c>
      <c r="M21" s="3" t="s">
        <v>12</v>
      </c>
      <c r="N21">
        <v>20</v>
      </c>
      <c r="O21" t="s">
        <v>10</v>
      </c>
    </row>
    <row r="22" spans="2:22" x14ac:dyDescent="0.3">
      <c r="B22" s="3" t="s">
        <v>13</v>
      </c>
      <c r="C22">
        <v>3</v>
      </c>
      <c r="D22" t="s">
        <v>14</v>
      </c>
      <c r="M22" s="3" t="s">
        <v>13</v>
      </c>
      <c r="N22">
        <v>4</v>
      </c>
      <c r="O22" t="s">
        <v>14</v>
      </c>
    </row>
    <row r="24" spans="2:22" x14ac:dyDescent="0.3">
      <c r="B24" s="4" t="s">
        <v>15</v>
      </c>
      <c r="C24">
        <f>C20/(C22*C21)</f>
        <v>0.66666666666666663</v>
      </c>
      <c r="D24" s="1" t="s">
        <v>16</v>
      </c>
      <c r="M24" s="4" t="s">
        <v>15</v>
      </c>
      <c r="N24">
        <f>N20/(N22*N21)</f>
        <v>0.5</v>
      </c>
      <c r="O24" s="1" t="s">
        <v>16</v>
      </c>
    </row>
    <row r="26" spans="2:22" x14ac:dyDescent="0.3">
      <c r="B26" s="26" t="s">
        <v>17</v>
      </c>
      <c r="C26" s="29">
        <v>1</v>
      </c>
      <c r="D26" s="29"/>
      <c r="E26" s="29"/>
      <c r="F26" s="29"/>
      <c r="G26" s="29"/>
      <c r="H26" s="29"/>
      <c r="I26" s="29"/>
      <c r="M26" s="26" t="s">
        <v>17</v>
      </c>
      <c r="N26" s="29">
        <v>1</v>
      </c>
      <c r="O26" s="29"/>
      <c r="P26" s="29"/>
      <c r="Q26" s="29"/>
      <c r="R26" s="29"/>
      <c r="S26" s="29"/>
      <c r="T26" s="29"/>
      <c r="U26" s="29"/>
      <c r="V26" s="29"/>
    </row>
    <row r="27" spans="2:22" x14ac:dyDescent="0.3">
      <c r="B27" s="26"/>
      <c r="C27" s="5">
        <f>($C$20/$C$21)^0/(FACT(0))</f>
        <v>1</v>
      </c>
      <c r="D27" s="5" t="s">
        <v>18</v>
      </c>
      <c r="E27" s="5">
        <f>($C$20/$C$21)^1/(FACT(1))</f>
        <v>2</v>
      </c>
      <c r="F27" s="5" t="s">
        <v>18</v>
      </c>
      <c r="G27" s="5">
        <f>($C$20/$C$21)^2/(FACT(2))</f>
        <v>2</v>
      </c>
      <c r="H27" s="5" t="s">
        <v>18</v>
      </c>
      <c r="I27" s="5">
        <f>((C20/C21)^3)/(FACT(C22)*(1-C24))</f>
        <v>4</v>
      </c>
      <c r="M27" s="26"/>
      <c r="N27" s="5">
        <f>($N$20/$N$21)^0/(FACT(0))</f>
        <v>1</v>
      </c>
      <c r="O27" s="5" t="s">
        <v>18</v>
      </c>
      <c r="P27" s="5">
        <f>($N$20/$N$21)^1/(FACT(1))</f>
        <v>2</v>
      </c>
      <c r="Q27" s="5" t="s">
        <v>18</v>
      </c>
      <c r="R27" s="5">
        <f>($N$20/$N$21)^2/(FACT(2))</f>
        <v>2</v>
      </c>
      <c r="S27" s="5" t="s">
        <v>18</v>
      </c>
      <c r="T27" s="5">
        <f>($N$20/$N$21)^3/(FACT(3))</f>
        <v>1.3333333333333333</v>
      </c>
      <c r="U27" s="5" t="s">
        <v>18</v>
      </c>
      <c r="V27" s="5">
        <f>((N20/N21)^4)/(FACT(N22)*(1-N24))</f>
        <v>1.3333333333333333</v>
      </c>
    </row>
    <row r="29" spans="2:22" ht="15.6" x14ac:dyDescent="0.3">
      <c r="B29" s="6" t="s">
        <v>17</v>
      </c>
      <c r="C29" s="7">
        <f>1/(SUM(C27:I27))</f>
        <v>0.1111111111111111</v>
      </c>
      <c r="M29" s="6" t="s">
        <v>17</v>
      </c>
      <c r="N29" s="7">
        <f>1/(SUM(N27:V27))</f>
        <v>0.13043478260869565</v>
      </c>
    </row>
    <row r="30" spans="2:22" x14ac:dyDescent="0.3">
      <c r="B30" s="6"/>
      <c r="M30" s="6"/>
    </row>
    <row r="31" spans="2:22" x14ac:dyDescent="0.3">
      <c r="B31" s="26" t="s">
        <v>19</v>
      </c>
      <c r="C31" s="7">
        <f>((C20/C21)^C22)*C29*C24</f>
        <v>0.59259259259259256</v>
      </c>
      <c r="E31" s="3" t="s">
        <v>19</v>
      </c>
      <c r="F31" s="27">
        <f>C31/C32</f>
        <v>0.88888888888888873</v>
      </c>
      <c r="G31" s="27"/>
      <c r="H31" s="27"/>
      <c r="I31" t="s">
        <v>20</v>
      </c>
      <c r="M31" s="26" t="s">
        <v>19</v>
      </c>
      <c r="N31" s="7">
        <f>((N20/N21)^N22)*N29*N24</f>
        <v>1.0434782608695652</v>
      </c>
      <c r="P31" s="3" t="s">
        <v>19</v>
      </c>
      <c r="Q31" s="27">
        <f>N31/N32</f>
        <v>0.17391304347826086</v>
      </c>
      <c r="R31" s="27"/>
      <c r="S31" s="27"/>
      <c r="T31" t="s">
        <v>20</v>
      </c>
    </row>
    <row r="32" spans="2:22" x14ac:dyDescent="0.3">
      <c r="B32" s="26"/>
      <c r="C32" s="7">
        <f>FACT(C22)*(1-C24)^2</f>
        <v>0.66666666666666674</v>
      </c>
      <c r="M32" s="26"/>
      <c r="N32" s="7">
        <f>FACT(N22)*(1-N24)^2</f>
        <v>6</v>
      </c>
    </row>
    <row r="34" spans="2:20" x14ac:dyDescent="0.3">
      <c r="B34" s="3" t="s">
        <v>21</v>
      </c>
      <c r="C34" s="8">
        <f>F31</f>
        <v>0.88888888888888873</v>
      </c>
      <c r="D34" s="5" t="s">
        <v>18</v>
      </c>
      <c r="E34" s="5">
        <f>C20/C21</f>
        <v>2</v>
      </c>
      <c r="F34" s="3" t="s">
        <v>21</v>
      </c>
      <c r="G34" s="28">
        <f>C34+E34</f>
        <v>2.8888888888888888</v>
      </c>
      <c r="H34" s="28"/>
      <c r="I34" t="s">
        <v>20</v>
      </c>
      <c r="M34" s="3" t="s">
        <v>21</v>
      </c>
      <c r="N34" s="8">
        <f>Q31</f>
        <v>0.17391304347826086</v>
      </c>
      <c r="O34" s="5" t="s">
        <v>18</v>
      </c>
      <c r="P34" s="5">
        <f>N20/N21</f>
        <v>2</v>
      </c>
      <c r="Q34" s="3" t="s">
        <v>21</v>
      </c>
      <c r="R34" s="28">
        <f>N34+P34</f>
        <v>2.1739130434782608</v>
      </c>
      <c r="S34" s="28"/>
      <c r="T34" t="s">
        <v>20</v>
      </c>
    </row>
  </sheetData>
  <mergeCells count="10">
    <mergeCell ref="M31:M32"/>
    <mergeCell ref="Q31:S31"/>
    <mergeCell ref="R34:S34"/>
    <mergeCell ref="N26:V26"/>
    <mergeCell ref="B26:B27"/>
    <mergeCell ref="C26:I26"/>
    <mergeCell ref="B31:B32"/>
    <mergeCell ref="F31:H31"/>
    <mergeCell ref="G34:H34"/>
    <mergeCell ref="M26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DFB8-C935-43EB-8414-E6F26696CD34}">
  <dimension ref="B9:H15"/>
  <sheetViews>
    <sheetView zoomScale="120" zoomScaleNormal="120" workbookViewId="0">
      <selection activeCell="D13" sqref="D13"/>
    </sheetView>
  </sheetViews>
  <sheetFormatPr baseColWidth="10" defaultRowHeight="14.4" x14ac:dyDescent="0.3"/>
  <sheetData>
    <row r="9" spans="2:8" x14ac:dyDescent="0.3">
      <c r="C9" t="s">
        <v>0</v>
      </c>
      <c r="G9" t="s">
        <v>26</v>
      </c>
    </row>
    <row r="11" spans="2:8" x14ac:dyDescent="0.3">
      <c r="B11" s="2" t="s">
        <v>9</v>
      </c>
      <c r="C11">
        <v>50</v>
      </c>
      <c r="D11" t="s">
        <v>27</v>
      </c>
      <c r="F11" s="2" t="s">
        <v>9</v>
      </c>
      <c r="G11">
        <v>50</v>
      </c>
      <c r="H11" t="s">
        <v>27</v>
      </c>
    </row>
    <row r="12" spans="2:8" x14ac:dyDescent="0.3">
      <c r="B12" s="3" t="s">
        <v>12</v>
      </c>
      <c r="C12">
        <v>20</v>
      </c>
      <c r="D12" t="s">
        <v>27</v>
      </c>
      <c r="F12" s="3" t="s">
        <v>12</v>
      </c>
      <c r="G12">
        <v>60</v>
      </c>
      <c r="H12" t="s">
        <v>27</v>
      </c>
    </row>
    <row r="13" spans="2:8" x14ac:dyDescent="0.3">
      <c r="B13" s="3" t="s">
        <v>13</v>
      </c>
      <c r="C13">
        <v>3</v>
      </c>
      <c r="F13" s="3" t="s">
        <v>13</v>
      </c>
      <c r="G13">
        <v>1</v>
      </c>
    </row>
    <row r="15" spans="2:8" x14ac:dyDescent="0.3">
      <c r="B15" s="3" t="s">
        <v>28</v>
      </c>
      <c r="C15" s="14">
        <v>0.12022471910112359</v>
      </c>
      <c r="D15" t="s">
        <v>29</v>
      </c>
      <c r="F15" s="3" t="s">
        <v>28</v>
      </c>
      <c r="G15" s="14">
        <v>0.10000000000000002</v>
      </c>
      <c r="H15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35E5-4FCB-4C9D-BC8A-AD7D1EBF2AE5}">
  <dimension ref="B18:J50"/>
  <sheetViews>
    <sheetView topLeftCell="A5" zoomScale="130" zoomScaleNormal="130" workbookViewId="0">
      <selection activeCell="F34" sqref="F34"/>
    </sheetView>
  </sheetViews>
  <sheetFormatPr baseColWidth="10" defaultRowHeight="14.4" x14ac:dyDescent="0.3"/>
  <sheetData>
    <row r="18" spans="2:10" x14ac:dyDescent="0.3">
      <c r="B18" t="s">
        <v>30</v>
      </c>
      <c r="E18" t="s">
        <v>24</v>
      </c>
      <c r="F18">
        <v>1000</v>
      </c>
      <c r="G18" t="s">
        <v>32</v>
      </c>
    </row>
    <row r="19" spans="2:10" x14ac:dyDescent="0.3">
      <c r="B19" t="s">
        <v>26</v>
      </c>
      <c r="E19" t="s">
        <v>33</v>
      </c>
      <c r="F19">
        <v>100</v>
      </c>
      <c r="G19" t="s">
        <v>32</v>
      </c>
    </row>
    <row r="20" spans="2:10" x14ac:dyDescent="0.3">
      <c r="E20" t="s">
        <v>34</v>
      </c>
      <c r="F20">
        <v>150</v>
      </c>
      <c r="G20" t="s">
        <v>32</v>
      </c>
    </row>
    <row r="21" spans="2:10" x14ac:dyDescent="0.3">
      <c r="B21" s="2" t="s">
        <v>9</v>
      </c>
      <c r="C21">
        <v>30</v>
      </c>
      <c r="D21" t="s">
        <v>22</v>
      </c>
    </row>
    <row r="22" spans="2:10" x14ac:dyDescent="0.3">
      <c r="B22" s="3" t="s">
        <v>12</v>
      </c>
      <c r="C22">
        <f>60/1.5</f>
        <v>40</v>
      </c>
      <c r="D22" t="s">
        <v>22</v>
      </c>
    </row>
    <row r="23" spans="2:10" x14ac:dyDescent="0.3">
      <c r="B23" s="3" t="s">
        <v>13</v>
      </c>
      <c r="C23">
        <v>1</v>
      </c>
    </row>
    <row r="25" spans="2:10" x14ac:dyDescent="0.3">
      <c r="B25" s="3" t="s">
        <v>21</v>
      </c>
      <c r="C25">
        <v>3</v>
      </c>
      <c r="D25" t="s">
        <v>20</v>
      </c>
    </row>
    <row r="26" spans="2:10" x14ac:dyDescent="0.3">
      <c r="B26" s="3" t="s">
        <v>35</v>
      </c>
      <c r="C26">
        <f>F18*C25</f>
        <v>3000</v>
      </c>
    </row>
    <row r="27" spans="2:10" x14ac:dyDescent="0.3">
      <c r="B27" s="3" t="s">
        <v>36</v>
      </c>
      <c r="C27">
        <f>C23*F19</f>
        <v>100</v>
      </c>
    </row>
    <row r="28" spans="2:10" x14ac:dyDescent="0.3">
      <c r="B28" s="3" t="s">
        <v>31</v>
      </c>
      <c r="C28">
        <f>C26+C27</f>
        <v>3100</v>
      </c>
      <c r="D28" t="s">
        <v>32</v>
      </c>
    </row>
    <row r="30" spans="2:10" x14ac:dyDescent="0.3">
      <c r="B30" s="3" t="s">
        <v>37</v>
      </c>
      <c r="H30" t="s">
        <v>40</v>
      </c>
    </row>
    <row r="31" spans="2:10" x14ac:dyDescent="0.3">
      <c r="B31" t="s">
        <v>38</v>
      </c>
      <c r="H31" t="s">
        <v>41</v>
      </c>
    </row>
    <row r="32" spans="2:10" x14ac:dyDescent="0.3">
      <c r="B32" s="2" t="s">
        <v>9</v>
      </c>
      <c r="C32">
        <v>30</v>
      </c>
      <c r="D32" t="s">
        <v>22</v>
      </c>
      <c r="H32" s="2" t="s">
        <v>9</v>
      </c>
      <c r="I32">
        <v>15</v>
      </c>
      <c r="J32" t="s">
        <v>22</v>
      </c>
    </row>
    <row r="33" spans="2:10" x14ac:dyDescent="0.3">
      <c r="B33" s="3" t="s">
        <v>12</v>
      </c>
      <c r="C33">
        <f>60/1.5</f>
        <v>40</v>
      </c>
      <c r="D33" t="s">
        <v>22</v>
      </c>
      <c r="H33" s="3" t="s">
        <v>12</v>
      </c>
      <c r="I33">
        <f>60/1.5</f>
        <v>40</v>
      </c>
      <c r="J33" t="s">
        <v>22</v>
      </c>
    </row>
    <row r="34" spans="2:10" x14ac:dyDescent="0.3">
      <c r="B34" s="3" t="s">
        <v>13</v>
      </c>
      <c r="C34">
        <v>2</v>
      </c>
      <c r="H34" s="3" t="s">
        <v>13</v>
      </c>
      <c r="I34">
        <v>1</v>
      </c>
    </row>
    <row r="36" spans="2:10" x14ac:dyDescent="0.3">
      <c r="B36" s="3" t="s">
        <v>21</v>
      </c>
      <c r="C36" s="15">
        <v>0.87272727272727268</v>
      </c>
      <c r="D36" t="s">
        <v>20</v>
      </c>
      <c r="H36" s="3" t="s">
        <v>21</v>
      </c>
      <c r="I36">
        <v>0.6</v>
      </c>
      <c r="J36" t="s">
        <v>20</v>
      </c>
    </row>
    <row r="37" spans="2:10" x14ac:dyDescent="0.3">
      <c r="B37" s="3" t="s">
        <v>35</v>
      </c>
      <c r="C37" s="16">
        <f>$F$18*C36</f>
        <v>872.72727272727263</v>
      </c>
      <c r="H37" s="3" t="s">
        <v>42</v>
      </c>
      <c r="I37">
        <f>F18*I36*2</f>
        <v>1200</v>
      </c>
    </row>
    <row r="38" spans="2:10" x14ac:dyDescent="0.3">
      <c r="B38" s="3" t="s">
        <v>36</v>
      </c>
      <c r="C38">
        <f>C34*$F$19</f>
        <v>200</v>
      </c>
      <c r="H38" s="3" t="s">
        <v>43</v>
      </c>
      <c r="I38">
        <f>F19*I34*2</f>
        <v>200</v>
      </c>
    </row>
    <row r="39" spans="2:10" x14ac:dyDescent="0.3">
      <c r="B39" s="3" t="s">
        <v>31</v>
      </c>
      <c r="C39" s="16">
        <f>C37+C38</f>
        <v>1072.7272727272725</v>
      </c>
      <c r="D39" t="s">
        <v>32</v>
      </c>
      <c r="H39" s="3" t="s">
        <v>31</v>
      </c>
      <c r="I39">
        <f>I37+I38</f>
        <v>1400</v>
      </c>
      <c r="J39" t="s">
        <v>32</v>
      </c>
    </row>
    <row r="41" spans="2:10" x14ac:dyDescent="0.3">
      <c r="B41" s="3" t="s">
        <v>39</v>
      </c>
    </row>
    <row r="42" spans="2:10" x14ac:dyDescent="0.3">
      <c r="B42" s="3" t="s">
        <v>26</v>
      </c>
    </row>
    <row r="43" spans="2:10" x14ac:dyDescent="0.3">
      <c r="B43" s="2" t="s">
        <v>9</v>
      </c>
      <c r="C43">
        <v>30</v>
      </c>
      <c r="D43" t="s">
        <v>22</v>
      </c>
    </row>
    <row r="44" spans="2:10" x14ac:dyDescent="0.3">
      <c r="B44" s="3" t="s">
        <v>12</v>
      </c>
      <c r="C44">
        <f>60/1</f>
        <v>60</v>
      </c>
      <c r="D44" t="s">
        <v>22</v>
      </c>
    </row>
    <row r="45" spans="2:10" x14ac:dyDescent="0.3">
      <c r="B45" s="3" t="s">
        <v>13</v>
      </c>
      <c r="C45">
        <v>1</v>
      </c>
    </row>
    <row r="47" spans="2:10" x14ac:dyDescent="0.3">
      <c r="B47" s="3" t="s">
        <v>21</v>
      </c>
      <c r="C47" s="15">
        <v>1</v>
      </c>
      <c r="D47" t="s">
        <v>20</v>
      </c>
    </row>
    <row r="48" spans="2:10" x14ac:dyDescent="0.3">
      <c r="B48" s="3" t="s">
        <v>35</v>
      </c>
      <c r="C48" s="16">
        <f>$F$18*C47</f>
        <v>1000</v>
      </c>
    </row>
    <row r="49" spans="2:4" x14ac:dyDescent="0.3">
      <c r="B49" s="3" t="s">
        <v>36</v>
      </c>
      <c r="C49">
        <f>C45*$F$20</f>
        <v>150</v>
      </c>
    </row>
    <row r="50" spans="2:4" x14ac:dyDescent="0.3">
      <c r="B50" s="3" t="s">
        <v>31</v>
      </c>
      <c r="C50" s="16">
        <f>C48+C49</f>
        <v>1150</v>
      </c>
      <c r="D50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29E6-2265-41D0-8912-45F6707DC316}">
  <dimension ref="B11:L27"/>
  <sheetViews>
    <sheetView tabSelected="1" topLeftCell="C8" zoomScale="160" zoomScaleNormal="160" workbookViewId="0">
      <selection activeCell="I17" sqref="I16:I17"/>
    </sheetView>
  </sheetViews>
  <sheetFormatPr baseColWidth="10" defaultRowHeight="14.4" x14ac:dyDescent="0.3"/>
  <sheetData>
    <row r="11" spans="2:11" x14ac:dyDescent="0.3">
      <c r="C11" t="s">
        <v>26</v>
      </c>
    </row>
    <row r="12" spans="2:11" x14ac:dyDescent="0.3">
      <c r="B12" s="2" t="s">
        <v>9</v>
      </c>
      <c r="C12">
        <v>3</v>
      </c>
      <c r="D12" t="s">
        <v>22</v>
      </c>
      <c r="F12" t="s">
        <v>23</v>
      </c>
      <c r="G12">
        <v>5</v>
      </c>
      <c r="H12" t="s">
        <v>32</v>
      </c>
    </row>
    <row r="13" spans="2:11" x14ac:dyDescent="0.3">
      <c r="B13" s="3" t="s">
        <v>13</v>
      </c>
      <c r="C13">
        <v>1</v>
      </c>
      <c r="F13" t="s">
        <v>24</v>
      </c>
      <c r="G13">
        <v>20</v>
      </c>
      <c r="H13" t="s">
        <v>32</v>
      </c>
    </row>
    <row r="15" spans="2:11" x14ac:dyDescent="0.3">
      <c r="C15" s="1" t="s">
        <v>5</v>
      </c>
    </row>
    <row r="16" spans="2:11" x14ac:dyDescent="0.3">
      <c r="B16" s="3" t="s">
        <v>44</v>
      </c>
      <c r="C16" s="1">
        <f>60/30</f>
        <v>2</v>
      </c>
      <c r="D16" t="s">
        <v>22</v>
      </c>
      <c r="J16" t="s">
        <v>23</v>
      </c>
      <c r="K16">
        <v>5</v>
      </c>
    </row>
    <row r="17" spans="2:12" x14ac:dyDescent="0.3">
      <c r="B17" s="3" t="s">
        <v>45</v>
      </c>
      <c r="C17" s="1">
        <v>3</v>
      </c>
      <c r="D17" t="s">
        <v>22</v>
      </c>
      <c r="G17" t="s">
        <v>2</v>
      </c>
      <c r="J17" t="s">
        <v>24</v>
      </c>
      <c r="K17">
        <v>20</v>
      </c>
    </row>
    <row r="18" spans="2:12" x14ac:dyDescent="0.3">
      <c r="B18" s="3" t="s">
        <v>46</v>
      </c>
      <c r="C18" s="1">
        <v>4</v>
      </c>
      <c r="D18" t="s">
        <v>22</v>
      </c>
    </row>
    <row r="19" spans="2:12" x14ac:dyDescent="0.3">
      <c r="B19" s="3" t="s">
        <v>47</v>
      </c>
      <c r="C19" s="1">
        <v>5</v>
      </c>
      <c r="D19" t="s">
        <v>22</v>
      </c>
      <c r="F19" s="9" t="s">
        <v>49</v>
      </c>
      <c r="G19" s="10" t="s">
        <v>4</v>
      </c>
      <c r="H19" s="10" t="s">
        <v>5</v>
      </c>
      <c r="I19" s="10" t="s">
        <v>6</v>
      </c>
      <c r="J19" s="10" t="s">
        <v>50</v>
      </c>
      <c r="K19" s="10" t="s">
        <v>8</v>
      </c>
      <c r="L19" s="10" t="s">
        <v>1</v>
      </c>
    </row>
    <row r="20" spans="2:12" x14ac:dyDescent="0.3">
      <c r="B20" s="3" t="s">
        <v>48</v>
      </c>
      <c r="C20" s="1">
        <v>6</v>
      </c>
      <c r="D20" t="s">
        <v>22</v>
      </c>
      <c r="F20" s="17">
        <v>1</v>
      </c>
      <c r="G20" s="17">
        <v>3</v>
      </c>
      <c r="H20" s="17">
        <v>2</v>
      </c>
      <c r="I20" s="18" t="s">
        <v>51</v>
      </c>
      <c r="J20" s="20">
        <f>$K$16*F20</f>
        <v>5</v>
      </c>
      <c r="K20" s="17" t="s">
        <v>51</v>
      </c>
      <c r="L20" s="18" t="s">
        <v>51</v>
      </c>
    </row>
    <row r="21" spans="2:12" x14ac:dyDescent="0.3">
      <c r="F21" s="17">
        <v>2</v>
      </c>
      <c r="G21" s="17">
        <v>3</v>
      </c>
      <c r="H21" s="17">
        <v>3</v>
      </c>
      <c r="I21" s="18" t="s">
        <v>51</v>
      </c>
      <c r="J21" s="20">
        <f t="shared" ref="J21" si="0">$K$16*F21</f>
        <v>10</v>
      </c>
      <c r="K21" s="17" t="s">
        <v>51</v>
      </c>
      <c r="L21" s="18" t="s">
        <v>51</v>
      </c>
    </row>
    <row r="22" spans="2:12" x14ac:dyDescent="0.3">
      <c r="F22" s="17">
        <v>3</v>
      </c>
      <c r="G22" s="17">
        <v>3</v>
      </c>
      <c r="H22" s="17">
        <v>4</v>
      </c>
      <c r="I22" s="19">
        <v>3</v>
      </c>
      <c r="J22" s="20">
        <f>$K$16*F22</f>
        <v>15</v>
      </c>
      <c r="K22" s="17">
        <f>$K$17*I22</f>
        <v>60</v>
      </c>
      <c r="L22" s="18">
        <f>J22+K22</f>
        <v>75</v>
      </c>
    </row>
    <row r="23" spans="2:12" x14ac:dyDescent="0.3">
      <c r="F23" s="17">
        <v>4</v>
      </c>
      <c r="G23" s="17">
        <v>3</v>
      </c>
      <c r="H23" s="17">
        <v>5</v>
      </c>
      <c r="I23" s="19">
        <v>1.4999999999999998</v>
      </c>
      <c r="J23" s="20">
        <f>$K$16*F23</f>
        <v>20</v>
      </c>
      <c r="K23" s="17">
        <f>$K$17*I23</f>
        <v>29.999999999999996</v>
      </c>
      <c r="L23" s="18">
        <f>J23+K23</f>
        <v>50</v>
      </c>
    </row>
    <row r="24" spans="2:12" x14ac:dyDescent="0.3">
      <c r="F24" s="12">
        <v>5</v>
      </c>
      <c r="G24" s="12">
        <v>3</v>
      </c>
      <c r="H24" s="12">
        <v>6</v>
      </c>
      <c r="I24" s="21">
        <v>1</v>
      </c>
      <c r="J24" s="22">
        <f>$K$16*F24</f>
        <v>25</v>
      </c>
      <c r="K24" s="12">
        <f>$K$17*I24</f>
        <v>20</v>
      </c>
      <c r="L24" s="13">
        <f>J24+K24</f>
        <v>45</v>
      </c>
    </row>
    <row r="27" spans="2:12" x14ac:dyDescent="0.3">
      <c r="G27" t="s">
        <v>54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6027-ADB7-4D0D-A95F-CB6BB1D35F95}">
  <dimension ref="B9:I19"/>
  <sheetViews>
    <sheetView zoomScale="130" zoomScaleNormal="130" workbookViewId="0">
      <selection activeCell="G9" sqref="G9"/>
    </sheetView>
  </sheetViews>
  <sheetFormatPr baseColWidth="10" defaultRowHeight="14.4" x14ac:dyDescent="0.3"/>
  <sheetData>
    <row r="9" spans="2:9" x14ac:dyDescent="0.3">
      <c r="B9" s="2" t="s">
        <v>9</v>
      </c>
      <c r="C9">
        <v>27</v>
      </c>
      <c r="D9" t="s">
        <v>22</v>
      </c>
      <c r="F9" s="3" t="s">
        <v>23</v>
      </c>
      <c r="G9" s="23">
        <f>129600000/(5*365*24)</f>
        <v>2958.9041095890411</v>
      </c>
      <c r="H9" t="s">
        <v>32</v>
      </c>
    </row>
    <row r="10" spans="2:9" x14ac:dyDescent="0.3">
      <c r="B10" s="3" t="s">
        <v>12</v>
      </c>
      <c r="C10">
        <v>30</v>
      </c>
      <c r="D10" t="s">
        <v>22</v>
      </c>
      <c r="F10" s="3" t="s">
        <v>24</v>
      </c>
      <c r="G10" s="23">
        <v>10000</v>
      </c>
      <c r="H10" t="s">
        <v>32</v>
      </c>
    </row>
    <row r="11" spans="2:9" x14ac:dyDescent="0.3">
      <c r="B11" s="3" t="s">
        <v>13</v>
      </c>
      <c r="C11" t="s">
        <v>52</v>
      </c>
    </row>
    <row r="14" spans="2:9" x14ac:dyDescent="0.3">
      <c r="C14" s="9" t="s">
        <v>53</v>
      </c>
      <c r="D14" s="10" t="s">
        <v>4</v>
      </c>
      <c r="E14" s="10" t="s">
        <v>5</v>
      </c>
      <c r="F14" s="10" t="s">
        <v>6</v>
      </c>
      <c r="G14" s="10" t="s">
        <v>50</v>
      </c>
      <c r="H14" s="10" t="s">
        <v>8</v>
      </c>
      <c r="I14" s="10" t="s">
        <v>1</v>
      </c>
    </row>
    <row r="15" spans="2:9" x14ac:dyDescent="0.3">
      <c r="C15" s="17">
        <v>1</v>
      </c>
      <c r="D15" s="17">
        <v>27</v>
      </c>
      <c r="E15" s="17">
        <v>30</v>
      </c>
      <c r="F15" s="18">
        <v>9.0000000000000036</v>
      </c>
      <c r="G15" s="20">
        <f>$G$9*C15</f>
        <v>2958.9041095890411</v>
      </c>
      <c r="H15" s="24">
        <f>$G$10*F15</f>
        <v>90000.000000000029</v>
      </c>
      <c r="I15" s="25">
        <f>G15+H15</f>
        <v>92958.904109589072</v>
      </c>
    </row>
    <row r="16" spans="2:9" x14ac:dyDescent="0.3">
      <c r="C16" s="17">
        <v>2</v>
      </c>
      <c r="D16" s="17">
        <v>27</v>
      </c>
      <c r="E16" s="17">
        <v>30</v>
      </c>
      <c r="F16" s="18">
        <v>1.1285266457680252</v>
      </c>
      <c r="G16" s="20">
        <f>$G$9*C16</f>
        <v>5917.8082191780823</v>
      </c>
      <c r="H16" s="24">
        <f t="shared" ref="H16:H19" si="0">$G$10*F16</f>
        <v>11285.266457680253</v>
      </c>
      <c r="I16" s="25">
        <f t="shared" ref="I16:I19" si="1">G16+H16</f>
        <v>17203.074676858334</v>
      </c>
    </row>
    <row r="17" spans="3:9" x14ac:dyDescent="0.3">
      <c r="C17" s="17">
        <v>3</v>
      </c>
      <c r="D17" s="17">
        <v>27</v>
      </c>
      <c r="E17" s="17">
        <v>30</v>
      </c>
      <c r="F17" s="18">
        <v>0.93001235076163025</v>
      </c>
      <c r="G17" s="20">
        <f>$G$9*C17</f>
        <v>8876.7123287671238</v>
      </c>
      <c r="H17" s="24">
        <f t="shared" si="0"/>
        <v>9300.123507616303</v>
      </c>
      <c r="I17" s="25">
        <f t="shared" si="1"/>
        <v>18176.835836383427</v>
      </c>
    </row>
    <row r="18" spans="3:9" x14ac:dyDescent="0.3">
      <c r="C18" s="17">
        <v>4</v>
      </c>
      <c r="D18" s="17">
        <v>27</v>
      </c>
      <c r="E18" s="17">
        <v>30</v>
      </c>
      <c r="F18" s="19">
        <v>0.90415996516982877</v>
      </c>
      <c r="G18" s="20">
        <f t="shared" ref="G18:G19" si="2">$G$9*C18</f>
        <v>11835.616438356165</v>
      </c>
      <c r="H18" s="24">
        <f t="shared" si="0"/>
        <v>9041.5996516982868</v>
      </c>
      <c r="I18" s="25">
        <f t="shared" si="1"/>
        <v>20877.216090054451</v>
      </c>
    </row>
    <row r="19" spans="3:9" x14ac:dyDescent="0.3">
      <c r="C19" s="17">
        <v>5</v>
      </c>
      <c r="D19" s="17">
        <v>27</v>
      </c>
      <c r="E19" s="17">
        <v>30</v>
      </c>
      <c r="F19" s="19">
        <v>0.90053551238823004</v>
      </c>
      <c r="G19" s="20">
        <f t="shared" si="2"/>
        <v>14794.520547945205</v>
      </c>
      <c r="H19" s="24">
        <f t="shared" si="0"/>
        <v>9005.3551238823002</v>
      </c>
      <c r="I19" s="25">
        <f t="shared" si="1"/>
        <v>23799.875671827504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Banco MMs</vt:lpstr>
      <vt:lpstr>Servidor internet</vt:lpstr>
      <vt:lpstr>Problema 2</vt:lpstr>
      <vt:lpstr>Problema 4</vt:lpstr>
      <vt:lpstr>Problema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2022-07-06T23:20:42Z</dcterms:created>
  <dcterms:modified xsi:type="dcterms:W3CDTF">2022-07-17T13:18:54Z</dcterms:modified>
</cp:coreProperties>
</file>