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7\"/>
    </mc:Choice>
  </mc:AlternateContent>
  <xr:revisionPtr revIDLastSave="0" documentId="13_ncr:1_{979C327B-E587-4DF7-A114-E190962930A1}" xr6:coauthVersionLast="47" xr6:coauthVersionMax="47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Intro" sheetId="1" r:id="rId1"/>
    <sheet name="MMs" sheetId="2" r:id="rId2"/>
    <sheet name="finite queue length" sheetId="3" r:id="rId3"/>
    <sheet name="finite population" sheetId="4" r:id="rId4"/>
    <sheet name="MG1" sheetId="5" r:id="rId5"/>
  </sheets>
  <definedNames>
    <definedName name="__123Graph_A" hidden="1">Intro!$M$26:$M$66</definedName>
    <definedName name="__123Graph_AFNTPOP" hidden="1">Intro!$O$86:$O$126</definedName>
    <definedName name="__123Graph_AFNTQUE" hidden="1">Intro!$AJ$65:$AJ$105</definedName>
    <definedName name="__123Graph_AMMS" hidden="1">Intro!$M$26:$M$66</definedName>
    <definedName name="__123Graph_X" hidden="1">Intro!$K$26:$K$66</definedName>
    <definedName name="__123Graph_XFNTPOP" hidden="1">Intro!$M$86:$M$126</definedName>
    <definedName name="__123Graph_XFNTQUE" hidden="1">Intro!$AI$65:$AI$105</definedName>
    <definedName name="__123Graph_XMMS" hidden="1">Intro!$K$26:$K$66</definedName>
    <definedName name="_Regression_Int" localSheetId="0" hidden="1">1</definedName>
    <definedName name="units">MMs!$E$5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2" l="1"/>
  <c r="L2" i="2" s="1"/>
  <c r="O1" i="2"/>
  <c r="L18" i="2" s="1"/>
  <c r="F2" i="2"/>
  <c r="F3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F6" i="2"/>
  <c r="B5" i="2" s="1"/>
  <c r="G10" i="2"/>
  <c r="G11" i="2"/>
  <c r="L12" i="2"/>
  <c r="N12" i="2"/>
  <c r="N13" i="2"/>
  <c r="N14" i="2"/>
  <c r="N15" i="2"/>
  <c r="L16" i="2"/>
  <c r="N16" i="2"/>
  <c r="N17" i="2"/>
  <c r="N18" i="2"/>
  <c r="N19" i="2"/>
  <c r="L20" i="2"/>
  <c r="N20" i="2"/>
  <c r="N21" i="2"/>
  <c r="N22" i="2"/>
  <c r="N23" i="2"/>
  <c r="L24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E2" i="3"/>
  <c r="E3" i="3"/>
  <c r="E4" i="3"/>
  <c r="AA30" i="3" s="1"/>
  <c r="B74" i="3"/>
  <c r="O1" i="4"/>
  <c r="O2" i="4" s="1"/>
  <c r="P1" i="4"/>
  <c r="P2" i="4" s="1"/>
  <c r="E2" i="4"/>
  <c r="H2" i="4" s="1"/>
  <c r="E3" i="4"/>
  <c r="E4" i="4"/>
  <c r="K48" i="4" s="1"/>
  <c r="Q48" i="4" s="1"/>
  <c r="L16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B56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K76" i="4"/>
  <c r="R76" i="4" s="1"/>
  <c r="N76" i="4"/>
  <c r="N77" i="4"/>
  <c r="N78" i="4"/>
  <c r="K79" i="4"/>
  <c r="Q79" i="4" s="1"/>
  <c r="N79" i="4"/>
  <c r="N80" i="4"/>
  <c r="K81" i="4"/>
  <c r="Q81" i="4" s="1"/>
  <c r="N81" i="4"/>
  <c r="N82" i="4"/>
  <c r="N83" i="4"/>
  <c r="K84" i="4"/>
  <c r="R84" i="4" s="1"/>
  <c r="N84" i="4"/>
  <c r="N85" i="4"/>
  <c r="N86" i="4"/>
  <c r="N87" i="4"/>
  <c r="N88" i="4"/>
  <c r="N89" i="4"/>
  <c r="K90" i="4"/>
  <c r="N90" i="4"/>
  <c r="N91" i="4"/>
  <c r="N92" i="4"/>
  <c r="N93" i="4"/>
  <c r="N94" i="4"/>
  <c r="N95" i="4"/>
  <c r="N96" i="4"/>
  <c r="N97" i="4"/>
  <c r="N98" i="4"/>
  <c r="K99" i="4"/>
  <c r="R99" i="4" s="1"/>
  <c r="N99" i="4"/>
  <c r="N100" i="4"/>
  <c r="K101" i="4"/>
  <c r="N101" i="4"/>
  <c r="N102" i="4"/>
  <c r="K103" i="4"/>
  <c r="N103" i="4"/>
  <c r="N104" i="4"/>
  <c r="K105" i="4"/>
  <c r="R105" i="4" s="1"/>
  <c r="N105" i="4"/>
  <c r="N106" i="4"/>
  <c r="K107" i="4"/>
  <c r="N107" i="4"/>
  <c r="N108" i="4"/>
  <c r="K109" i="4"/>
  <c r="R109" i="4" s="1"/>
  <c r="N109" i="4"/>
  <c r="N110" i="4"/>
  <c r="K111" i="4"/>
  <c r="N111" i="4"/>
  <c r="N112" i="4"/>
  <c r="K113" i="4"/>
  <c r="N113" i="4"/>
  <c r="N114" i="4"/>
  <c r="K115" i="4"/>
  <c r="R115" i="4" s="1"/>
  <c r="N115" i="4"/>
  <c r="E3" i="5"/>
  <c r="F9" i="5" s="1"/>
  <c r="F3" i="5"/>
  <c r="F4" i="5"/>
  <c r="G4" i="5"/>
  <c r="H4" i="5"/>
  <c r="E5" i="5"/>
  <c r="F5" i="5"/>
  <c r="G13" i="5"/>
  <c r="G14" i="5"/>
  <c r="K58" i="4" l="1"/>
  <c r="K95" i="4"/>
  <c r="K86" i="4"/>
  <c r="Q86" i="4" s="1"/>
  <c r="K63" i="4"/>
  <c r="Q63" i="4" s="1"/>
  <c r="K60" i="4"/>
  <c r="Q60" i="4" s="1"/>
  <c r="K39" i="4"/>
  <c r="K97" i="4"/>
  <c r="K88" i="4"/>
  <c r="Q88" i="4" s="1"/>
  <c r="K74" i="4"/>
  <c r="S74" i="4" s="1"/>
  <c r="K68" i="4"/>
  <c r="R68" i="4" s="1"/>
  <c r="K65" i="4"/>
  <c r="Q65" i="4" s="1"/>
  <c r="K70" i="4"/>
  <c r="R70" i="4" s="1"/>
  <c r="K45" i="4"/>
  <c r="S45" i="4" s="1"/>
  <c r="AA26" i="3"/>
  <c r="K87" i="4"/>
  <c r="Q87" i="4" s="1"/>
  <c r="K85" i="4"/>
  <c r="Q85" i="4" s="1"/>
  <c r="K80" i="4"/>
  <c r="S80" i="4" s="1"/>
  <c r="K78" i="4"/>
  <c r="R78" i="4" s="1"/>
  <c r="K71" i="4"/>
  <c r="Q71" i="4" s="1"/>
  <c r="K69" i="4"/>
  <c r="Q69" i="4" s="1"/>
  <c r="K64" i="4"/>
  <c r="R64" i="4" s="1"/>
  <c r="K62" i="4"/>
  <c r="R62" i="4" s="1"/>
  <c r="K53" i="4"/>
  <c r="K47" i="4"/>
  <c r="R47" i="4" s="1"/>
  <c r="K114" i="4"/>
  <c r="Q114" i="4" s="1"/>
  <c r="K112" i="4"/>
  <c r="Q112" i="4" s="1"/>
  <c r="K110" i="4"/>
  <c r="Q110" i="4" s="1"/>
  <c r="K108" i="4"/>
  <c r="Q108" i="4" s="1"/>
  <c r="K106" i="4"/>
  <c r="Q106" i="4" s="1"/>
  <c r="K104" i="4"/>
  <c r="R104" i="4" s="1"/>
  <c r="K102" i="4"/>
  <c r="Q102" i="4" s="1"/>
  <c r="K100" i="4"/>
  <c r="Q100" i="4" s="1"/>
  <c r="K98" i="4"/>
  <c r="Q98" i="4" s="1"/>
  <c r="K96" i="4"/>
  <c r="R96" i="4" s="1"/>
  <c r="K94" i="4"/>
  <c r="R94" i="4" s="1"/>
  <c r="K91" i="4"/>
  <c r="Q91" i="4" s="1"/>
  <c r="K75" i="4"/>
  <c r="R75" i="4" s="1"/>
  <c r="K73" i="4"/>
  <c r="Q73" i="4" s="1"/>
  <c r="K59" i="4"/>
  <c r="K57" i="4"/>
  <c r="Q57" i="4" s="1"/>
  <c r="K55" i="4"/>
  <c r="R55" i="4" s="1"/>
  <c r="R48" i="4"/>
  <c r="K37" i="4"/>
  <c r="K19" i="4"/>
  <c r="AA48" i="3"/>
  <c r="R65" i="4"/>
  <c r="AA44" i="3"/>
  <c r="R71" i="4"/>
  <c r="AA40" i="3"/>
  <c r="K23" i="4"/>
  <c r="R23" i="4" s="1"/>
  <c r="AA34" i="3"/>
  <c r="Q84" i="4"/>
  <c r="Q9" i="4"/>
  <c r="R81" i="4"/>
  <c r="AA46" i="3"/>
  <c r="AA36" i="3"/>
  <c r="Y20" i="3"/>
  <c r="L22" i="2"/>
  <c r="L14" i="2"/>
  <c r="Q68" i="4"/>
  <c r="AA50" i="3"/>
  <c r="AA42" i="3"/>
  <c r="AA32" i="3"/>
  <c r="L26" i="2"/>
  <c r="AA38" i="3"/>
  <c r="Q104" i="4"/>
  <c r="Q64" i="4"/>
  <c r="R58" i="4"/>
  <c r="Q58" i="4"/>
  <c r="R37" i="4"/>
  <c r="Q37" i="4"/>
  <c r="Q5" i="3"/>
  <c r="V26" i="3" s="1"/>
  <c r="T26" i="3" s="1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AA16" i="3"/>
  <c r="AA18" i="3"/>
  <c r="AA20" i="3"/>
  <c r="AA22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T10" i="3"/>
  <c r="Y15" i="3"/>
  <c r="Y17" i="3"/>
  <c r="Y19" i="3"/>
  <c r="Y21" i="3"/>
  <c r="Y23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T11" i="3"/>
  <c r="AA15" i="3"/>
  <c r="AA17" i="3"/>
  <c r="AA19" i="3"/>
  <c r="AA21" i="3"/>
  <c r="AA23" i="3"/>
  <c r="Z25" i="3"/>
  <c r="Z26" i="3"/>
  <c r="Z27" i="3"/>
  <c r="Z28" i="3"/>
  <c r="Z29" i="3"/>
  <c r="Z30" i="3"/>
  <c r="Q59" i="4"/>
  <c r="R59" i="4"/>
  <c r="R39" i="4"/>
  <c r="Q39" i="4"/>
  <c r="Z50" i="3"/>
  <c r="Z48" i="3"/>
  <c r="Z46" i="3"/>
  <c r="Z44" i="3"/>
  <c r="Z42" i="3"/>
  <c r="Z40" i="3"/>
  <c r="Z38" i="3"/>
  <c r="Z36" i="3"/>
  <c r="Z34" i="3"/>
  <c r="Z32" i="3"/>
  <c r="AA29" i="3"/>
  <c r="AA25" i="3"/>
  <c r="Y18" i="3"/>
  <c r="R100" i="4"/>
  <c r="Q95" i="4"/>
  <c r="R95" i="4"/>
  <c r="R86" i="4"/>
  <c r="S86" i="4"/>
  <c r="R79" i="4"/>
  <c r="S58" i="4"/>
  <c r="R53" i="4"/>
  <c r="Q53" i="4"/>
  <c r="Q45" i="4"/>
  <c r="AA49" i="3"/>
  <c r="AA47" i="3"/>
  <c r="AA45" i="3"/>
  <c r="AA43" i="3"/>
  <c r="AA41" i="3"/>
  <c r="AA39" i="3"/>
  <c r="AA37" i="3"/>
  <c r="AA35" i="3"/>
  <c r="AA33" i="3"/>
  <c r="AA31" i="3"/>
  <c r="AA28" i="3"/>
  <c r="Z24" i="3"/>
  <c r="Y16" i="3"/>
  <c r="R110" i="4"/>
  <c r="R102" i="4"/>
  <c r="Q94" i="4"/>
  <c r="R90" i="4"/>
  <c r="Q90" i="4"/>
  <c r="Q76" i="4"/>
  <c r="Q75" i="4"/>
  <c r="R73" i="4"/>
  <c r="Q70" i="4"/>
  <c r="R60" i="4"/>
  <c r="L17" i="4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Z49" i="3"/>
  <c r="Z47" i="3"/>
  <c r="Z45" i="3"/>
  <c r="Z43" i="3"/>
  <c r="Z41" i="3"/>
  <c r="Z39" i="3"/>
  <c r="Z37" i="3"/>
  <c r="Z35" i="3"/>
  <c r="Z33" i="3"/>
  <c r="Z31" i="3"/>
  <c r="AA27" i="3"/>
  <c r="Y22" i="3"/>
  <c r="L8" i="2"/>
  <c r="L9" i="2" s="1"/>
  <c r="L10" i="2" s="1"/>
  <c r="L11" i="2" s="1"/>
  <c r="K93" i="4"/>
  <c r="S93" i="4" s="1"/>
  <c r="K92" i="4"/>
  <c r="K89" i="4"/>
  <c r="Q89" i="4" s="1"/>
  <c r="K83" i="4"/>
  <c r="K82" i="4"/>
  <c r="K77" i="4"/>
  <c r="S77" i="4" s="1"/>
  <c r="K72" i="4"/>
  <c r="K67" i="4"/>
  <c r="K66" i="4"/>
  <c r="K61" i="4"/>
  <c r="K56" i="4"/>
  <c r="K54" i="4"/>
  <c r="S54" i="4" s="1"/>
  <c r="K50" i="4"/>
  <c r="S50" i="4" s="1"/>
  <c r="N9" i="4"/>
  <c r="N10" i="4" s="1"/>
  <c r="L27" i="2"/>
  <c r="L25" i="2"/>
  <c r="L23" i="2"/>
  <c r="L21" i="2"/>
  <c r="L19" i="2"/>
  <c r="L17" i="2"/>
  <c r="L15" i="2"/>
  <c r="L13" i="2"/>
  <c r="S94" i="4"/>
  <c r="S90" i="4"/>
  <c r="S84" i="4"/>
  <c r="S76" i="4"/>
  <c r="S68" i="4"/>
  <c r="S64" i="4"/>
  <c r="S53" i="4"/>
  <c r="K52" i="4"/>
  <c r="S52" i="4" s="1"/>
  <c r="K51" i="4"/>
  <c r="K49" i="4"/>
  <c r="S47" i="4"/>
  <c r="K46" i="4"/>
  <c r="S46" i="4" s="1"/>
  <c r="K44" i="4"/>
  <c r="K43" i="4"/>
  <c r="K41" i="4"/>
  <c r="S41" i="4" s="1"/>
  <c r="S39" i="4"/>
  <c r="K30" i="4"/>
  <c r="Q30" i="4" s="1"/>
  <c r="K26" i="4"/>
  <c r="S26" i="4" s="1"/>
  <c r="K22" i="4"/>
  <c r="Q22" i="4" s="1"/>
  <c r="K17" i="4"/>
  <c r="K15" i="4"/>
  <c r="P15" i="4" s="1"/>
  <c r="S49" i="4"/>
  <c r="S37" i="4"/>
  <c r="K42" i="4"/>
  <c r="S42" i="4" s="1"/>
  <c r="K40" i="4"/>
  <c r="S40" i="4" s="1"/>
  <c r="K38" i="4"/>
  <c r="S38" i="4" s="1"/>
  <c r="K36" i="4"/>
  <c r="R36" i="4" s="1"/>
  <c r="K34" i="4"/>
  <c r="R34" i="4" s="1"/>
  <c r="K33" i="4"/>
  <c r="S33" i="4" s="1"/>
  <c r="K32" i="4"/>
  <c r="S32" i="4" s="1"/>
  <c r="K28" i="4"/>
  <c r="K25" i="4"/>
  <c r="R25" i="4" s="1"/>
  <c r="K24" i="4"/>
  <c r="S24" i="4" s="1"/>
  <c r="K21" i="4"/>
  <c r="R21" i="4" s="1"/>
  <c r="K20" i="4"/>
  <c r="S20" i="4" s="1"/>
  <c r="W13" i="4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AA24" i="3"/>
  <c r="Y24" i="3"/>
  <c r="O24" i="3"/>
  <c r="Z23" i="3"/>
  <c r="O23" i="3"/>
  <c r="Z22" i="3"/>
  <c r="O22" i="3"/>
  <c r="Z21" i="3"/>
  <c r="O21" i="3"/>
  <c r="Z20" i="3"/>
  <c r="O20" i="3"/>
  <c r="Z19" i="3"/>
  <c r="O19" i="3"/>
  <c r="Z18" i="3"/>
  <c r="O18" i="3"/>
  <c r="Z17" i="3"/>
  <c r="O17" i="3"/>
  <c r="Z16" i="3"/>
  <c r="Z15" i="3"/>
  <c r="P12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S114" i="4"/>
  <c r="S112" i="4"/>
  <c r="S110" i="4"/>
  <c r="S108" i="4"/>
  <c r="S106" i="4"/>
  <c r="S104" i="4"/>
  <c r="S102" i="4"/>
  <c r="S100" i="4"/>
  <c r="S98" i="4"/>
  <c r="K35" i="4"/>
  <c r="K31" i="4"/>
  <c r="R31" i="4" s="1"/>
  <c r="K29" i="4"/>
  <c r="R29" i="4" s="1"/>
  <c r="K27" i="4"/>
  <c r="R27" i="4" s="1"/>
  <c r="K18" i="4"/>
  <c r="K16" i="4"/>
  <c r="R87" i="4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Q3" i="2" s="1"/>
  <c r="L3" i="2" s="1"/>
  <c r="O5" i="3"/>
  <c r="O12" i="3" s="1"/>
  <c r="O13" i="3" s="1"/>
  <c r="O14" i="3" s="1"/>
  <c r="O15" i="3" s="1"/>
  <c r="O16" i="3" s="1"/>
  <c r="F11" i="5"/>
  <c r="F12" i="5" s="1"/>
  <c r="Q113" i="4"/>
  <c r="S113" i="4"/>
  <c r="Q111" i="4"/>
  <c r="S111" i="4"/>
  <c r="Q107" i="4"/>
  <c r="S107" i="4"/>
  <c r="Q103" i="4"/>
  <c r="S103" i="4"/>
  <c r="Q101" i="4"/>
  <c r="S101" i="4"/>
  <c r="Q97" i="4"/>
  <c r="S97" i="4"/>
  <c r="B7" i="5"/>
  <c r="F10" i="5"/>
  <c r="R113" i="4"/>
  <c r="R111" i="4"/>
  <c r="R107" i="4"/>
  <c r="R103" i="4"/>
  <c r="R101" i="4"/>
  <c r="R97" i="4"/>
  <c r="Q115" i="4"/>
  <c r="S115" i="4"/>
  <c r="Q109" i="4"/>
  <c r="S109" i="4"/>
  <c r="Q105" i="4"/>
  <c r="S105" i="4"/>
  <c r="Q99" i="4"/>
  <c r="S99" i="4"/>
  <c r="S95" i="4"/>
  <c r="S91" i="4"/>
  <c r="S87" i="4"/>
  <c r="S81" i="4"/>
  <c r="S79" i="4"/>
  <c r="S73" i="4"/>
  <c r="S71" i="4"/>
  <c r="S65" i="4"/>
  <c r="S63" i="4"/>
  <c r="S61" i="4"/>
  <c r="S59" i="4"/>
  <c r="S57" i="4"/>
  <c r="S48" i="4"/>
  <c r="S44" i="4"/>
  <c r="S23" i="4"/>
  <c r="S19" i="4"/>
  <c r="S15" i="4"/>
  <c r="S25" i="4" l="1"/>
  <c r="S85" i="4"/>
  <c r="V45" i="3"/>
  <c r="T45" i="3" s="1"/>
  <c r="R88" i="4"/>
  <c r="R57" i="4"/>
  <c r="V29" i="3"/>
  <c r="T29" i="3" s="1"/>
  <c r="S70" i="4"/>
  <c r="R85" i="4"/>
  <c r="R63" i="4"/>
  <c r="S88" i="4"/>
  <c r="V38" i="3"/>
  <c r="T38" i="3" s="1"/>
  <c r="S75" i="4"/>
  <c r="R45" i="4"/>
  <c r="Q74" i="4"/>
  <c r="Q80" i="4"/>
  <c r="Q55" i="4"/>
  <c r="R114" i="4"/>
  <c r="R74" i="4"/>
  <c r="R80" i="4"/>
  <c r="R98" i="4"/>
  <c r="S55" i="4"/>
  <c r="S60" i="4"/>
  <c r="R106" i="4"/>
  <c r="S69" i="4"/>
  <c r="S89" i="4"/>
  <c r="R89" i="4"/>
  <c r="S22" i="4"/>
  <c r="Q47" i="4"/>
  <c r="R69" i="4"/>
  <c r="R91" i="4"/>
  <c r="R108" i="4"/>
  <c r="V39" i="3"/>
  <c r="T39" i="3" s="1"/>
  <c r="V48" i="3"/>
  <c r="T48" i="3" s="1"/>
  <c r="V32" i="3"/>
  <c r="T32" i="3" s="1"/>
  <c r="Q96" i="4"/>
  <c r="S78" i="4"/>
  <c r="S96" i="4"/>
  <c r="R112" i="4"/>
  <c r="S62" i="4"/>
  <c r="V37" i="3"/>
  <c r="T37" i="3" s="1"/>
  <c r="V46" i="3"/>
  <c r="T46" i="3" s="1"/>
  <c r="V30" i="3"/>
  <c r="T30" i="3" s="1"/>
  <c r="Q78" i="4"/>
  <c r="Q62" i="4"/>
  <c r="V47" i="3"/>
  <c r="T47" i="3" s="1"/>
  <c r="V31" i="3"/>
  <c r="T31" i="3" s="1"/>
  <c r="V40" i="3"/>
  <c r="T40" i="3" s="1"/>
  <c r="S29" i="4"/>
  <c r="Q23" i="4"/>
  <c r="Q31" i="4"/>
  <c r="Q22" i="3"/>
  <c r="V43" i="3"/>
  <c r="T43" i="3" s="1"/>
  <c r="V35" i="3"/>
  <c r="T35" i="3" s="1"/>
  <c r="V27" i="3"/>
  <c r="T27" i="3" s="1"/>
  <c r="V44" i="3"/>
  <c r="T44" i="3" s="1"/>
  <c r="V36" i="3"/>
  <c r="T36" i="3" s="1"/>
  <c r="V28" i="3"/>
  <c r="T28" i="3" s="1"/>
  <c r="V49" i="3"/>
  <c r="T49" i="3" s="1"/>
  <c r="V41" i="3"/>
  <c r="T41" i="3" s="1"/>
  <c r="V33" i="3"/>
  <c r="T33" i="3" s="1"/>
  <c r="V50" i="3"/>
  <c r="T50" i="3" s="1"/>
  <c r="V42" i="3"/>
  <c r="T42" i="3" s="1"/>
  <c r="V34" i="3"/>
  <c r="T34" i="3" s="1"/>
  <c r="Q25" i="4"/>
  <c r="Q36" i="4"/>
  <c r="R22" i="4"/>
  <c r="Q21" i="4"/>
  <c r="S36" i="4"/>
  <c r="O6" i="3"/>
  <c r="Q12" i="3" s="1"/>
  <c r="S30" i="4"/>
  <c r="P23" i="3"/>
  <c r="Q23" i="3" s="1"/>
  <c r="Q29" i="4"/>
  <c r="N16" i="4"/>
  <c r="N17" i="4" s="1"/>
  <c r="N18" i="4" s="1"/>
  <c r="N19" i="4" s="1"/>
  <c r="N20" i="4" s="1"/>
  <c r="N21" i="4" s="1"/>
  <c r="N22" i="4" s="1"/>
  <c r="N23" i="4" s="1"/>
  <c r="N24" i="4" s="1"/>
  <c r="N25" i="4" s="1"/>
  <c r="L5" i="2"/>
  <c r="M7" i="2" s="1"/>
  <c r="Q27" i="4"/>
  <c r="Q83" i="4"/>
  <c r="R83" i="4"/>
  <c r="R30" i="4"/>
  <c r="R56" i="4"/>
  <c r="Q56" i="4"/>
  <c r="R72" i="4"/>
  <c r="Q72" i="4"/>
  <c r="Q34" i="4"/>
  <c r="S17" i="4"/>
  <c r="S21" i="4"/>
  <c r="S34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Y11" i="4" s="1"/>
  <c r="N11" i="4" s="1"/>
  <c r="S56" i="4"/>
  <c r="S72" i="4"/>
  <c r="Q61" i="4"/>
  <c r="R61" i="4"/>
  <c r="Q77" i="4"/>
  <c r="R77" i="4"/>
  <c r="R92" i="4"/>
  <c r="S92" i="4"/>
  <c r="Q92" i="4"/>
  <c r="Q54" i="4"/>
  <c r="R54" i="4"/>
  <c r="Q67" i="4"/>
  <c r="R67" i="4"/>
  <c r="S31" i="4"/>
  <c r="S67" i="4"/>
  <c r="S83" i="4"/>
  <c r="S10" i="3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T7" i="3" s="1"/>
  <c r="O7" i="3" s="1"/>
  <c r="Q50" i="4"/>
  <c r="R50" i="4"/>
  <c r="R66" i="4"/>
  <c r="Q66" i="4"/>
  <c r="S66" i="4"/>
  <c r="R82" i="4"/>
  <c r="Q82" i="4"/>
  <c r="S82" i="4"/>
  <c r="Q93" i="4"/>
  <c r="R93" i="4"/>
  <c r="R26" i="4"/>
  <c r="Q26" i="4"/>
  <c r="R43" i="4"/>
  <c r="S43" i="4"/>
  <c r="Q43" i="4"/>
  <c r="Q46" i="4"/>
  <c r="R46" i="4"/>
  <c r="R49" i="4"/>
  <c r="Q49" i="4"/>
  <c r="Q52" i="4"/>
  <c r="R52" i="4"/>
  <c r="R41" i="4"/>
  <c r="Q41" i="4"/>
  <c r="Q44" i="4"/>
  <c r="R44" i="4"/>
  <c r="R51" i="4"/>
  <c r="S51" i="4"/>
  <c r="Q51" i="4"/>
  <c r="S27" i="4"/>
  <c r="Q24" i="4"/>
  <c r="R24" i="4"/>
  <c r="Q33" i="4"/>
  <c r="R33" i="4"/>
  <c r="Q40" i="4"/>
  <c r="R40" i="4"/>
  <c r="Q20" i="4"/>
  <c r="R20" i="4"/>
  <c r="R28" i="4"/>
  <c r="S28" i="4"/>
  <c r="Q28" i="4"/>
  <c r="Q32" i="4"/>
  <c r="R32" i="4"/>
  <c r="Q38" i="4"/>
  <c r="R38" i="4"/>
  <c r="Q42" i="4"/>
  <c r="R42" i="4"/>
  <c r="S18" i="4"/>
  <c r="R35" i="4"/>
  <c r="Q35" i="4"/>
  <c r="S35" i="4"/>
  <c r="S16" i="4"/>
  <c r="P16" i="4"/>
  <c r="F13" i="5"/>
  <c r="F14" i="5" s="1"/>
  <c r="P24" i="3" l="1"/>
  <c r="Q17" i="3"/>
  <c r="Q15" i="3"/>
  <c r="Q20" i="3"/>
  <c r="Q19" i="3"/>
  <c r="Q18" i="3"/>
  <c r="Q16" i="3"/>
  <c r="Q21" i="3"/>
  <c r="Q13" i="3"/>
  <c r="Q14" i="3"/>
  <c r="F7" i="2"/>
  <c r="F8" i="2" s="1"/>
  <c r="F10" i="2" s="1"/>
  <c r="F11" i="2" s="1"/>
  <c r="N13" i="4"/>
  <c r="O15" i="4" s="1"/>
  <c r="Q24" i="3"/>
  <c r="P25" i="3"/>
  <c r="N7" i="2"/>
  <c r="M8" i="2"/>
  <c r="F9" i="2" l="1"/>
  <c r="F7" i="4"/>
  <c r="M9" i="2"/>
  <c r="N8" i="2"/>
  <c r="R15" i="4"/>
  <c r="O16" i="4"/>
  <c r="Q15" i="4"/>
  <c r="T15" i="4"/>
  <c r="Q25" i="3"/>
  <c r="P26" i="3"/>
  <c r="M10" i="2" l="1"/>
  <c r="N9" i="2"/>
  <c r="Q16" i="4"/>
  <c r="R16" i="4"/>
  <c r="Q26" i="3"/>
  <c r="P27" i="3"/>
  <c r="O17" i="4"/>
  <c r="T16" i="4"/>
  <c r="M11" i="2" l="1"/>
  <c r="N10" i="2"/>
  <c r="R17" i="4"/>
  <c r="Q17" i="4"/>
  <c r="P17" i="4"/>
  <c r="O18" i="4"/>
  <c r="T17" i="4"/>
  <c r="Q27" i="3"/>
  <c r="P28" i="3"/>
  <c r="M12" i="2" l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N11" i="2"/>
  <c r="N5" i="2" s="1"/>
  <c r="F12" i="2" s="1"/>
  <c r="R18" i="4"/>
  <c r="Q18" i="4"/>
  <c r="Q28" i="3"/>
  <c r="P29" i="3"/>
  <c r="P18" i="4"/>
  <c r="O19" i="4"/>
  <c r="T18" i="4"/>
  <c r="R19" i="4" l="1"/>
  <c r="R13" i="4" s="1"/>
  <c r="F12" i="4" s="1"/>
  <c r="Q19" i="4"/>
  <c r="Q13" i="4" s="1"/>
  <c r="Q29" i="3"/>
  <c r="P30" i="3"/>
  <c r="P19" i="4"/>
  <c r="O20" i="4"/>
  <c r="T19" i="4"/>
  <c r="P20" i="4" l="1"/>
  <c r="O21" i="4"/>
  <c r="T20" i="4"/>
  <c r="Q30" i="3"/>
  <c r="P31" i="3"/>
  <c r="Q31" i="3" l="1"/>
  <c r="P32" i="3"/>
  <c r="P21" i="4"/>
  <c r="O22" i="4"/>
  <c r="T21" i="4"/>
  <c r="P22" i="4" l="1"/>
  <c r="O23" i="4"/>
  <c r="T22" i="4"/>
  <c r="Q32" i="3"/>
  <c r="P33" i="3"/>
  <c r="Q33" i="3" l="1"/>
  <c r="P34" i="3"/>
  <c r="P23" i="4"/>
  <c r="O24" i="4"/>
  <c r="T23" i="4"/>
  <c r="P24" i="4" l="1"/>
  <c r="O25" i="4"/>
  <c r="T24" i="4"/>
  <c r="P35" i="3"/>
  <c r="Q34" i="3"/>
  <c r="P36" i="3" l="1"/>
  <c r="Q35" i="3"/>
  <c r="P25" i="4"/>
  <c r="O26" i="4"/>
  <c r="T25" i="4"/>
  <c r="P26" i="4" l="1"/>
  <c r="T26" i="4"/>
  <c r="O27" i="4"/>
  <c r="P37" i="3"/>
  <c r="Q36" i="3"/>
  <c r="P27" i="4" l="1"/>
  <c r="O28" i="4"/>
  <c r="T27" i="4"/>
  <c r="P38" i="3"/>
  <c r="Q37" i="3"/>
  <c r="P39" i="3" l="1"/>
  <c r="Q38" i="3"/>
  <c r="P28" i="4"/>
  <c r="T28" i="4"/>
  <c r="O29" i="4"/>
  <c r="P40" i="3" l="1"/>
  <c r="Q39" i="3"/>
  <c r="P29" i="4"/>
  <c r="O30" i="4"/>
  <c r="T29" i="4"/>
  <c r="P30" i="4" l="1"/>
  <c r="O31" i="4"/>
  <c r="T30" i="4"/>
  <c r="P41" i="3"/>
  <c r="Q40" i="3"/>
  <c r="P42" i="3" l="1"/>
  <c r="Q41" i="3"/>
  <c r="O32" i="4"/>
  <c r="P31" i="4"/>
  <c r="T31" i="4"/>
  <c r="P32" i="4" l="1"/>
  <c r="T32" i="4"/>
  <c r="O33" i="4"/>
  <c r="P43" i="3"/>
  <c r="Q42" i="3"/>
  <c r="P44" i="3" l="1"/>
  <c r="Q43" i="3"/>
  <c r="P33" i="4"/>
  <c r="T33" i="4"/>
  <c r="O34" i="4"/>
  <c r="P34" i="4" l="1"/>
  <c r="O35" i="4"/>
  <c r="T34" i="4"/>
  <c r="P45" i="3"/>
  <c r="Q44" i="3"/>
  <c r="P46" i="3" l="1"/>
  <c r="Q45" i="3"/>
  <c r="P35" i="4"/>
  <c r="O36" i="4"/>
  <c r="T35" i="4"/>
  <c r="P36" i="4" l="1"/>
  <c r="O37" i="4"/>
  <c r="T36" i="4"/>
  <c r="P47" i="3"/>
  <c r="Q46" i="3"/>
  <c r="P48" i="3" l="1"/>
  <c r="Q47" i="3"/>
  <c r="P37" i="4"/>
  <c r="O38" i="4"/>
  <c r="T37" i="4"/>
  <c r="P38" i="4" l="1"/>
  <c r="O39" i="4"/>
  <c r="T38" i="4"/>
  <c r="P49" i="3"/>
  <c r="Q48" i="3"/>
  <c r="P50" i="3" l="1"/>
  <c r="Q49" i="3"/>
  <c r="P39" i="4"/>
  <c r="O40" i="4"/>
  <c r="T39" i="4"/>
  <c r="P40" i="4" l="1"/>
  <c r="O41" i="4"/>
  <c r="T40" i="4"/>
  <c r="P51" i="3"/>
  <c r="Q51" i="3" s="1"/>
  <c r="Q50" i="3"/>
  <c r="O9" i="3" l="1"/>
  <c r="X12" i="3" s="1"/>
  <c r="P41" i="4"/>
  <c r="O42" i="4"/>
  <c r="T41" i="4"/>
  <c r="X43" i="3" l="1"/>
  <c r="X17" i="3"/>
  <c r="V17" i="3" s="1"/>
  <c r="T17" i="3" s="1"/>
  <c r="X49" i="3"/>
  <c r="X36" i="3"/>
  <c r="X44" i="3"/>
  <c r="X28" i="3"/>
  <c r="X37" i="3"/>
  <c r="X16" i="3"/>
  <c r="V16" i="3" s="1"/>
  <c r="T16" i="3" s="1"/>
  <c r="X27" i="3"/>
  <c r="X48" i="3"/>
  <c r="X41" i="3"/>
  <c r="X33" i="3"/>
  <c r="X23" i="3"/>
  <c r="V23" i="3" s="1"/>
  <c r="T23" i="3" s="1"/>
  <c r="X11" i="3"/>
  <c r="X47" i="3"/>
  <c r="X39" i="3"/>
  <c r="X32" i="3"/>
  <c r="X21" i="3"/>
  <c r="V21" i="3" s="1"/>
  <c r="T21" i="3" s="1"/>
  <c r="V10" i="3"/>
  <c r="Z10" i="3" s="1"/>
  <c r="X31" i="3"/>
  <c r="X25" i="3"/>
  <c r="V25" i="3" s="1"/>
  <c r="T25" i="3" s="1"/>
  <c r="X20" i="3"/>
  <c r="V20" i="3" s="1"/>
  <c r="T20" i="3" s="1"/>
  <c r="X15" i="3"/>
  <c r="V15" i="3" s="1"/>
  <c r="T15" i="3" s="1"/>
  <c r="W11" i="3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X45" i="3"/>
  <c r="X40" i="3"/>
  <c r="X35" i="3"/>
  <c r="X29" i="3"/>
  <c r="X24" i="3"/>
  <c r="V24" i="3" s="1"/>
  <c r="T24" i="3" s="1"/>
  <c r="X19" i="3"/>
  <c r="V19" i="3" s="1"/>
  <c r="T19" i="3" s="1"/>
  <c r="X13" i="3"/>
  <c r="F7" i="3"/>
  <c r="X50" i="3"/>
  <c r="X46" i="3"/>
  <c r="X42" i="3"/>
  <c r="X38" i="3"/>
  <c r="X34" i="3"/>
  <c r="X30" i="3"/>
  <c r="X26" i="3"/>
  <c r="X22" i="3"/>
  <c r="V22" i="3" s="1"/>
  <c r="T22" i="3" s="1"/>
  <c r="X18" i="3"/>
  <c r="V18" i="3" s="1"/>
  <c r="T18" i="3" s="1"/>
  <c r="X14" i="3"/>
  <c r="P42" i="4"/>
  <c r="O43" i="4"/>
  <c r="T42" i="4"/>
  <c r="Y10" i="3" l="1"/>
  <c r="V14" i="3"/>
  <c r="AA10" i="3"/>
  <c r="V11" i="3"/>
  <c r="Y11" i="3" s="1"/>
  <c r="V12" i="3"/>
  <c r="T12" i="3" s="1"/>
  <c r="V13" i="3"/>
  <c r="F13" i="3"/>
  <c r="Z14" i="3"/>
  <c r="AA14" i="3"/>
  <c r="X9" i="3"/>
  <c r="P43" i="4"/>
  <c r="O44" i="4"/>
  <c r="T43" i="4"/>
  <c r="W9" i="3"/>
  <c r="AA11" i="3" l="1"/>
  <c r="AA13" i="3"/>
  <c r="T13" i="3"/>
  <c r="Y14" i="3"/>
  <c r="T14" i="3"/>
  <c r="V8" i="3"/>
  <c r="AA12" i="3"/>
  <c r="Z12" i="3"/>
  <c r="Z11" i="3"/>
  <c r="Y12" i="3"/>
  <c r="Y13" i="3"/>
  <c r="Z13" i="3"/>
  <c r="P44" i="4"/>
  <c r="O45" i="4"/>
  <c r="T44" i="4"/>
  <c r="AA9" i="3" l="1"/>
  <c r="F12" i="3" s="1"/>
  <c r="T9" i="3"/>
  <c r="F8" i="3" s="1"/>
  <c r="F10" i="3" s="1"/>
  <c r="F11" i="3" s="1"/>
  <c r="Z8" i="3"/>
  <c r="Y8" i="3"/>
  <c r="P45" i="4"/>
  <c r="O46" i="4"/>
  <c r="T45" i="4"/>
  <c r="F9" i="3" l="1"/>
  <c r="F6" i="3" s="1"/>
  <c r="P46" i="4"/>
  <c r="O47" i="4"/>
  <c r="T46" i="4"/>
  <c r="P47" i="4" l="1"/>
  <c r="O48" i="4"/>
  <c r="T47" i="4"/>
  <c r="P48" i="4" l="1"/>
  <c r="O49" i="4"/>
  <c r="T48" i="4"/>
  <c r="P49" i="4" l="1"/>
  <c r="O50" i="4"/>
  <c r="T49" i="4"/>
  <c r="P50" i="4" l="1"/>
  <c r="O51" i="4"/>
  <c r="T50" i="4"/>
  <c r="P51" i="4" l="1"/>
  <c r="O52" i="4"/>
  <c r="T51" i="4"/>
  <c r="P52" i="4" l="1"/>
  <c r="O53" i="4"/>
  <c r="T52" i="4"/>
  <c r="P53" i="4" l="1"/>
  <c r="O54" i="4"/>
  <c r="T53" i="4"/>
  <c r="P54" i="4" l="1"/>
  <c r="O55" i="4"/>
  <c r="T54" i="4"/>
  <c r="O56" i="4" l="1"/>
  <c r="P55" i="4"/>
  <c r="P13" i="4" s="1"/>
  <c r="F8" i="4" s="1"/>
  <c r="T55" i="4"/>
  <c r="T13" i="4" s="1"/>
  <c r="F6" i="4" s="1"/>
  <c r="O13" i="4"/>
  <c r="F9" i="4" l="1"/>
  <c r="P56" i="4"/>
  <c r="O57" i="4"/>
  <c r="T56" i="4"/>
  <c r="P57" i="4" l="1"/>
  <c r="O58" i="4"/>
  <c r="T57" i="4"/>
  <c r="K11" i="4"/>
  <c r="K12" i="4" s="1"/>
  <c r="F10" i="4" s="1"/>
  <c r="F11" i="4" l="1"/>
  <c r="P58" i="4"/>
  <c r="O59" i="4"/>
  <c r="T58" i="4"/>
  <c r="P59" i="4" l="1"/>
  <c r="O60" i="4"/>
  <c r="T59" i="4"/>
  <c r="P60" i="4" l="1"/>
  <c r="O61" i="4"/>
  <c r="T60" i="4"/>
  <c r="P61" i="4" l="1"/>
  <c r="O62" i="4"/>
  <c r="T61" i="4"/>
  <c r="P62" i="4" l="1"/>
  <c r="O63" i="4"/>
  <c r="T62" i="4"/>
  <c r="P63" i="4" l="1"/>
  <c r="O64" i="4"/>
  <c r="T63" i="4"/>
  <c r="P64" i="4" l="1"/>
  <c r="O65" i="4"/>
  <c r="T64" i="4"/>
  <c r="P65" i="4" l="1"/>
  <c r="O66" i="4"/>
  <c r="T65" i="4"/>
  <c r="P66" i="4" l="1"/>
  <c r="O67" i="4"/>
  <c r="T66" i="4"/>
  <c r="P67" i="4" l="1"/>
  <c r="O68" i="4"/>
  <c r="T67" i="4"/>
  <c r="P68" i="4" l="1"/>
  <c r="O69" i="4"/>
  <c r="T68" i="4"/>
  <c r="P69" i="4" l="1"/>
  <c r="O70" i="4"/>
  <c r="T69" i="4"/>
  <c r="P70" i="4" l="1"/>
  <c r="O71" i="4"/>
  <c r="T70" i="4"/>
  <c r="P71" i="4" l="1"/>
  <c r="O72" i="4"/>
  <c r="T71" i="4"/>
  <c r="P72" i="4" l="1"/>
  <c r="O73" i="4"/>
  <c r="T72" i="4"/>
  <c r="P73" i="4" l="1"/>
  <c r="O74" i="4"/>
  <c r="T73" i="4"/>
  <c r="P74" i="4" l="1"/>
  <c r="O75" i="4"/>
  <c r="T74" i="4"/>
  <c r="P75" i="4" l="1"/>
  <c r="O76" i="4"/>
  <c r="T75" i="4"/>
  <c r="P76" i="4" l="1"/>
  <c r="O77" i="4"/>
  <c r="T76" i="4"/>
  <c r="P77" i="4" l="1"/>
  <c r="O78" i="4"/>
  <c r="T77" i="4"/>
  <c r="P78" i="4" l="1"/>
  <c r="O79" i="4"/>
  <c r="T78" i="4"/>
  <c r="P79" i="4" l="1"/>
  <c r="O80" i="4"/>
  <c r="T79" i="4"/>
  <c r="P80" i="4" l="1"/>
  <c r="O81" i="4"/>
  <c r="T80" i="4"/>
  <c r="P81" i="4" l="1"/>
  <c r="O82" i="4"/>
  <c r="T81" i="4"/>
  <c r="P82" i="4" l="1"/>
  <c r="O83" i="4"/>
  <c r="T82" i="4"/>
  <c r="P83" i="4" l="1"/>
  <c r="O84" i="4"/>
  <c r="T83" i="4"/>
  <c r="P84" i="4" l="1"/>
  <c r="O85" i="4"/>
  <c r="T84" i="4"/>
  <c r="P85" i="4" l="1"/>
  <c r="O86" i="4"/>
  <c r="T85" i="4"/>
  <c r="P86" i="4" l="1"/>
  <c r="O87" i="4"/>
  <c r="T86" i="4"/>
  <c r="P87" i="4" l="1"/>
  <c r="O88" i="4"/>
  <c r="T87" i="4"/>
  <c r="P88" i="4" l="1"/>
  <c r="O89" i="4"/>
  <c r="T88" i="4"/>
  <c r="P89" i="4" l="1"/>
  <c r="O90" i="4"/>
  <c r="T89" i="4"/>
  <c r="P90" i="4" l="1"/>
  <c r="O91" i="4"/>
  <c r="T90" i="4"/>
  <c r="P91" i="4" l="1"/>
  <c r="O92" i="4"/>
  <c r="T91" i="4"/>
  <c r="P92" i="4" l="1"/>
  <c r="O93" i="4"/>
  <c r="T92" i="4"/>
  <c r="P93" i="4" l="1"/>
  <c r="O94" i="4"/>
  <c r="T93" i="4"/>
  <c r="P94" i="4" l="1"/>
  <c r="O95" i="4"/>
  <c r="T94" i="4"/>
  <c r="P95" i="4" l="1"/>
  <c r="O96" i="4"/>
  <c r="T95" i="4"/>
  <c r="P96" i="4" l="1"/>
  <c r="O97" i="4"/>
  <c r="T96" i="4"/>
  <c r="O98" i="4" l="1"/>
  <c r="P97" i="4"/>
  <c r="T97" i="4"/>
  <c r="P98" i="4" l="1"/>
  <c r="O99" i="4"/>
  <c r="T98" i="4"/>
  <c r="O100" i="4" l="1"/>
  <c r="P99" i="4"/>
  <c r="T99" i="4"/>
  <c r="P100" i="4" l="1"/>
  <c r="O101" i="4"/>
  <c r="T100" i="4"/>
  <c r="O102" i="4" l="1"/>
  <c r="P101" i="4"/>
  <c r="T101" i="4"/>
  <c r="P102" i="4" l="1"/>
  <c r="O103" i="4"/>
  <c r="T102" i="4"/>
  <c r="P103" i="4" l="1"/>
  <c r="O104" i="4"/>
  <c r="T103" i="4"/>
  <c r="P104" i="4" l="1"/>
  <c r="O105" i="4"/>
  <c r="T104" i="4"/>
  <c r="O106" i="4" l="1"/>
  <c r="P105" i="4"/>
  <c r="T105" i="4"/>
  <c r="P106" i="4" l="1"/>
  <c r="O107" i="4"/>
  <c r="T106" i="4"/>
  <c r="P107" i="4" l="1"/>
  <c r="O108" i="4"/>
  <c r="T107" i="4"/>
  <c r="P108" i="4" l="1"/>
  <c r="O109" i="4"/>
  <c r="T108" i="4"/>
  <c r="O110" i="4" l="1"/>
  <c r="P109" i="4"/>
  <c r="T109" i="4"/>
  <c r="P110" i="4" l="1"/>
  <c r="O111" i="4"/>
  <c r="T110" i="4"/>
  <c r="P111" i="4" l="1"/>
  <c r="O112" i="4"/>
  <c r="T111" i="4"/>
  <c r="P112" i="4" l="1"/>
  <c r="O113" i="4"/>
  <c r="T112" i="4"/>
  <c r="P113" i="4" l="1"/>
  <c r="O114" i="4"/>
  <c r="T113" i="4"/>
  <c r="P114" i="4" l="1"/>
  <c r="O115" i="4"/>
  <c r="T114" i="4"/>
  <c r="P115" i="4" l="1"/>
  <c r="T115" i="4"/>
</calcChain>
</file>

<file path=xl/sharedStrings.xml><?xml version="1.0" encoding="utf-8"?>
<sst xmlns="http://schemas.openxmlformats.org/spreadsheetml/2006/main" count="104" uniqueCount="64">
  <si>
    <t>QUEUING TEMPLATES</t>
  </si>
  <si>
    <t>© 1995 by David W. Ashley</t>
  </si>
  <si>
    <t>Revised May 21, 1997</t>
  </si>
  <si>
    <t xml:space="preserve">  This worksheet computes queuing results for the following models:</t>
  </si>
  <si>
    <t>M / M / s</t>
  </si>
  <si>
    <t>M / M / s with finite queue length</t>
  </si>
  <si>
    <t>M / M / s with finite arrival population</t>
  </si>
  <si>
    <t>M / G / 1</t>
  </si>
  <si>
    <t xml:space="preserve">   Click on the page tab to use the model of your choice.  Enter the required</t>
  </si>
  <si>
    <t xml:space="preserve">   parameters in the boxes.</t>
  </si>
  <si>
    <t xml:space="preserve">   Parameters for all models are initially linked to those entered for M/M/s.</t>
  </si>
  <si>
    <t>M/M/s queuing computations</t>
  </si>
  <si>
    <t>lambda/mu</t>
  </si>
  <si>
    <t>s-1</t>
  </si>
  <si>
    <t>THE ARRIVAL RATE SHOULD BE LESS THAN THE OVERALL SERVICE RATE!</t>
  </si>
  <si>
    <t>Arrival rate</t>
  </si>
  <si>
    <t>Assumes Poisson process for</t>
  </si>
  <si>
    <t>/s</t>
  </si>
  <si>
    <t xml:space="preserve"> </t>
  </si>
  <si>
    <t xml:space="preserve">Service rate </t>
  </si>
  <si>
    <t>arrivals and services.</t>
  </si>
  <si>
    <t xml:space="preserve"> s factorial =</t>
  </si>
  <si>
    <t xml:space="preserve">Number of servers </t>
  </si>
  <si>
    <t xml:space="preserve">  (max of 40)</t>
  </si>
  <si>
    <t>P(0) =</t>
  </si>
  <si>
    <t>Utilization</t>
  </si>
  <si>
    <t>P(n)</t>
  </si>
  <si>
    <t>P(0), probability that the system is empty</t>
  </si>
  <si>
    <t>Lq, expected queue length</t>
  </si>
  <si>
    <t>L, expected number in system</t>
  </si>
  <si>
    <t>Wq, expected time in queue</t>
  </si>
  <si>
    <t>W, expected total time in system</t>
  </si>
  <si>
    <t>Probability that a customer waits</t>
  </si>
  <si>
    <t>M/M/s with Finite Queue</t>
  </si>
  <si>
    <t xml:space="preserve">         Arrival rate </t>
  </si>
  <si>
    <t xml:space="preserve">         Service rate </t>
  </si>
  <si>
    <t xml:space="preserve">         Number of servers</t>
  </si>
  <si>
    <t xml:space="preserve">   (max of 40)</t>
  </si>
  <si>
    <t xml:space="preserve">         Maximum queue length</t>
  </si>
  <si>
    <t xml:space="preserve">   (max of 40 combined)</t>
  </si>
  <si>
    <t>computation of L</t>
  </si>
  <si>
    <t>prob wait</t>
  </si>
  <si>
    <t>comp of Lq</t>
  </si>
  <si>
    <t>n</t>
  </si>
  <si>
    <t>Probability that a customer balks</t>
  </si>
  <si>
    <t>M/M/s with Finite Population</t>
  </si>
  <si>
    <t>overall</t>
  </si>
  <si>
    <t xml:space="preserve">Arrival rate </t>
  </si>
  <si>
    <t xml:space="preserve">  (per customer)</t>
  </si>
  <si>
    <t>Service rate</t>
  </si>
  <si>
    <t xml:space="preserve">  (per server)</t>
  </si>
  <si>
    <t>Population size</t>
  </si>
  <si>
    <t xml:space="preserve">  (max of 100)</t>
  </si>
  <si>
    <t>Lq</t>
  </si>
  <si>
    <t>L</t>
  </si>
  <si>
    <t>effective lambda</t>
  </si>
  <si>
    <t>M/G/1 queuing computations</t>
  </si>
  <si>
    <t>average</t>
  </si>
  <si>
    <t>service RATE</t>
  </si>
  <si>
    <t>Average service TIME</t>
  </si>
  <si>
    <t>Standard dev. of service time</t>
  </si>
  <si>
    <t>hour</t>
  </si>
  <si>
    <t>Time Unit</t>
  </si>
  <si>
    <t>Time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</si>
</sst>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0_)"/>
  </numFmts>
  <fonts count="41" x14ac:knownFonts="1">
    <font>
      <sz val="12"/>
      <name val="Helv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4"/>
      <color indexed="8"/>
      <name val="Times New Roman"/>
      <family val="1"/>
    </font>
    <font>
      <b/>
      <sz val="14"/>
      <color indexed="32"/>
      <name val="Times New Roman"/>
      <family val="1"/>
    </font>
    <font>
      <b/>
      <sz val="16"/>
      <color indexed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8"/>
      <name val="Times New Roman"/>
      <family val="1"/>
    </font>
    <font>
      <b/>
      <sz val="8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indexed="37"/>
      <name val="Arial"/>
      <family val="2"/>
    </font>
    <font>
      <sz val="9"/>
      <color indexed="8"/>
      <name val="Arial"/>
      <family val="2"/>
    </font>
    <font>
      <sz val="10"/>
      <color indexed="18"/>
      <name val="Arial"/>
      <family val="2"/>
    </font>
    <font>
      <b/>
      <sz val="12"/>
      <color indexed="32"/>
      <name val="Arial"/>
      <family val="2"/>
    </font>
    <font>
      <b/>
      <sz val="12"/>
      <name val="Arial"/>
      <family val="2"/>
    </font>
    <font>
      <sz val="9"/>
      <color indexed="32"/>
      <name val="Arial"/>
      <family val="2"/>
    </font>
    <font>
      <b/>
      <sz val="12"/>
      <color indexed="32"/>
      <name val="Arial"/>
      <family val="2"/>
    </font>
    <font>
      <b/>
      <sz val="10"/>
      <color indexed="3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32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9"/>
      <color indexed="32"/>
      <name val="Arial"/>
      <family val="2"/>
    </font>
    <font>
      <sz val="9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164" fontId="0" fillId="0" borderId="0"/>
  </cellStyleXfs>
  <cellXfs count="96">
    <xf numFmtId="164" fontId="0" fillId="0" borderId="0" xfId="0"/>
    <xf numFmtId="164" fontId="1" fillId="0" borderId="0" xfId="0" applyFont="1" applyFill="1" applyBorder="1" applyAlignment="1" applyProtection="1">
      <alignment horizontal="left"/>
    </xf>
    <xf numFmtId="164" fontId="2" fillId="0" borderId="0" xfId="0" applyFont="1" applyFill="1" applyBorder="1" applyAlignment="1" applyProtection="1">
      <alignment horizontal="left"/>
    </xf>
    <xf numFmtId="164" fontId="1" fillId="0" borderId="0" xfId="0" applyFont="1" applyFill="1" applyBorder="1"/>
    <xf numFmtId="164" fontId="4" fillId="0" borderId="0" xfId="0" applyFont="1" applyFill="1" applyBorder="1"/>
    <xf numFmtId="164" fontId="5" fillId="0" borderId="0" xfId="0" applyFont="1" applyFill="1" applyBorder="1" applyAlignment="1" applyProtection="1">
      <alignment horizontal="left"/>
    </xf>
    <xf numFmtId="164" fontId="5" fillId="0" borderId="0" xfId="0" applyFont="1" applyFill="1" applyBorder="1"/>
    <xf numFmtId="164" fontId="6" fillId="2" borderId="1" xfId="0" applyFont="1" applyFill="1" applyBorder="1" applyAlignment="1" applyProtection="1">
      <alignment horizontal="centerContinuous"/>
    </xf>
    <xf numFmtId="164" fontId="6" fillId="2" borderId="2" xfId="0" applyFont="1" applyFill="1" applyBorder="1" applyAlignment="1">
      <alignment horizontal="centerContinuous"/>
    </xf>
    <xf numFmtId="164" fontId="6" fillId="2" borderId="2" xfId="0" applyFont="1" applyFill="1" applyBorder="1" applyAlignment="1" applyProtection="1">
      <alignment horizontal="centerContinuous"/>
    </xf>
    <xf numFmtId="164" fontId="6" fillId="2" borderId="3" xfId="0" applyFont="1" applyFill="1" applyBorder="1" applyAlignment="1">
      <alignment horizontal="centerContinuous"/>
    </xf>
    <xf numFmtId="164" fontId="7" fillId="0" borderId="0" xfId="0" applyFont="1"/>
    <xf numFmtId="164" fontId="8" fillId="0" borderId="0" xfId="0" applyFont="1" applyFill="1" applyBorder="1"/>
    <xf numFmtId="164" fontId="8" fillId="0" borderId="0" xfId="0" applyFont="1" applyFill="1" applyBorder="1" applyAlignment="1" applyProtection="1">
      <alignment horizontal="left"/>
    </xf>
    <xf numFmtId="164" fontId="8" fillId="3" borderId="0" xfId="0" applyFont="1" applyFill="1" applyBorder="1"/>
    <xf numFmtId="164" fontId="9" fillId="0" borderId="0" xfId="0" applyFont="1" applyAlignment="1">
      <alignment horizontal="centerContinuous"/>
    </xf>
    <xf numFmtId="164" fontId="8" fillId="0" borderId="0" xfId="0" applyFont="1" applyFill="1" applyBorder="1" applyAlignment="1">
      <alignment horizontal="centerContinuous"/>
    </xf>
    <xf numFmtId="164" fontId="2" fillId="0" borderId="0" xfId="0" applyFont="1" applyFill="1" applyBorder="1"/>
    <xf numFmtId="164" fontId="10" fillId="0" borderId="0" xfId="0" applyFont="1" applyFill="1" applyBorder="1" applyAlignment="1" applyProtection="1">
      <alignment horizontal="left"/>
    </xf>
    <xf numFmtId="164" fontId="8" fillId="0" borderId="0" xfId="0" applyFont="1" applyFill="1" applyBorder="1" applyProtection="1"/>
    <xf numFmtId="164" fontId="11" fillId="0" borderId="0" xfId="0" applyFont="1" applyFill="1" applyBorder="1" applyAlignment="1" applyProtection="1">
      <alignment horizontal="left"/>
    </xf>
    <xf numFmtId="37" fontId="8" fillId="0" borderId="0" xfId="0" applyNumberFormat="1" applyFont="1" applyFill="1" applyBorder="1" applyProtection="1"/>
    <xf numFmtId="164" fontId="12" fillId="0" borderId="0" xfId="0" applyFont="1" applyFill="1" applyBorder="1" applyAlignment="1" applyProtection="1">
      <alignment horizontal="left"/>
    </xf>
    <xf numFmtId="164" fontId="13" fillId="0" borderId="0" xfId="0" applyFont="1" applyFill="1" applyBorder="1" applyProtection="1"/>
    <xf numFmtId="10" fontId="2" fillId="0" borderId="0" xfId="0" applyNumberFormat="1" applyFont="1" applyFill="1" applyBorder="1" applyProtection="1"/>
    <xf numFmtId="164" fontId="8" fillId="0" borderId="0" xfId="0" applyFont="1" applyFill="1" applyBorder="1" applyAlignment="1" applyProtection="1">
      <alignment horizontal="right"/>
    </xf>
    <xf numFmtId="164" fontId="8" fillId="0" borderId="0" xfId="0" applyNumberFormat="1" applyFont="1" applyFill="1" applyBorder="1" applyProtection="1"/>
    <xf numFmtId="165" fontId="2" fillId="0" borderId="0" xfId="0" applyNumberFormat="1" applyFont="1" applyFill="1" applyBorder="1" applyProtection="1"/>
    <xf numFmtId="164" fontId="14" fillId="0" borderId="0" xfId="0" applyFont="1" applyFill="1" applyBorder="1" applyAlignment="1" applyProtection="1">
      <alignment horizontal="left"/>
    </xf>
    <xf numFmtId="164" fontId="14" fillId="0" borderId="0" xfId="0" applyFont="1" applyFill="1" applyBorder="1"/>
    <xf numFmtId="164" fontId="2" fillId="0" borderId="0" xfId="0" applyFont="1" applyFill="1" applyBorder="1" applyProtection="1"/>
    <xf numFmtId="164" fontId="2" fillId="0" borderId="0" xfId="0" applyFont="1" applyFill="1" applyBorder="1" applyAlignment="1" applyProtection="1">
      <alignment horizontal="center"/>
    </xf>
    <xf numFmtId="164" fontId="15" fillId="0" borderId="0" xfId="0" applyFont="1" applyFill="1" applyBorder="1" applyProtection="1"/>
    <xf numFmtId="37" fontId="8" fillId="0" borderId="0" xfId="0" applyNumberFormat="1" applyFont="1" applyFill="1" applyBorder="1" applyAlignment="1" applyProtection="1">
      <alignment horizontal="left"/>
    </xf>
    <xf numFmtId="164" fontId="3" fillId="3" borderId="0" xfId="0" applyFont="1" applyFill="1" applyBorder="1"/>
    <xf numFmtId="164" fontId="16" fillId="3" borderId="0" xfId="0" applyFont="1" applyFill="1" applyBorder="1"/>
    <xf numFmtId="164" fontId="16" fillId="3" borderId="0" xfId="0" applyFont="1" applyFill="1" applyBorder="1" applyAlignment="1" applyProtection="1">
      <alignment horizontal="left"/>
    </xf>
    <xf numFmtId="164" fontId="16" fillId="3" borderId="0" xfId="0" applyFont="1" applyFill="1" applyBorder="1" applyProtection="1"/>
    <xf numFmtId="164" fontId="3" fillId="3" borderId="0" xfId="0" applyFont="1" applyFill="1" applyBorder="1" applyAlignment="1" applyProtection="1">
      <alignment horizontal="left"/>
    </xf>
    <xf numFmtId="164" fontId="18" fillId="3" borderId="4" xfId="0" applyFont="1" applyFill="1" applyBorder="1" applyProtection="1">
      <protection locked="0"/>
    </xf>
    <xf numFmtId="37" fontId="16" fillId="3" borderId="0" xfId="0" applyNumberFormat="1" applyFont="1" applyFill="1" applyBorder="1" applyProtection="1"/>
    <xf numFmtId="10" fontId="3" fillId="3" borderId="0" xfId="0" applyNumberFormat="1" applyFont="1" applyFill="1" applyBorder="1" applyProtection="1"/>
    <xf numFmtId="164" fontId="16" fillId="3" borderId="0" xfId="0" applyFont="1" applyFill="1" applyBorder="1" applyAlignment="1" applyProtection="1">
      <alignment horizontal="right"/>
    </xf>
    <xf numFmtId="164" fontId="16" fillId="3" borderId="0" xfId="0" applyNumberFormat="1" applyFont="1" applyFill="1" applyBorder="1" applyProtection="1"/>
    <xf numFmtId="164" fontId="3" fillId="3" borderId="0" xfId="0" applyFont="1" applyFill="1" applyBorder="1" applyProtection="1"/>
    <xf numFmtId="37" fontId="16" fillId="3" borderId="0" xfId="0" applyNumberFormat="1" applyFont="1" applyFill="1" applyBorder="1" applyAlignment="1" applyProtection="1">
      <alignment horizontal="left"/>
    </xf>
    <xf numFmtId="164" fontId="19" fillId="3" borderId="0" xfId="0" applyFont="1" applyFill="1" applyBorder="1" applyAlignment="1" applyProtection="1">
      <alignment horizontal="left"/>
    </xf>
    <xf numFmtId="164" fontId="20" fillId="3" borderId="0" xfId="0" applyFont="1" applyFill="1" applyBorder="1"/>
    <xf numFmtId="164" fontId="20" fillId="3" borderId="0" xfId="0" applyFont="1" applyFill="1" applyBorder="1" applyAlignment="1" applyProtection="1">
      <alignment horizontal="left"/>
    </xf>
    <xf numFmtId="164" fontId="21" fillId="3" borderId="4" xfId="0" applyFont="1" applyFill="1" applyBorder="1" applyProtection="1">
      <protection locked="0"/>
    </xf>
    <xf numFmtId="10" fontId="20" fillId="3" borderId="0" xfId="0" applyNumberFormat="1" applyFont="1" applyFill="1" applyBorder="1" applyProtection="1"/>
    <xf numFmtId="165" fontId="20" fillId="3" borderId="0" xfId="0" applyNumberFormat="1" applyFont="1" applyFill="1" applyBorder="1" applyProtection="1"/>
    <xf numFmtId="164" fontId="22" fillId="3" borderId="0" xfId="0" applyFont="1" applyFill="1" applyBorder="1"/>
    <xf numFmtId="164" fontId="22" fillId="3" borderId="0" xfId="0" applyFont="1" applyFill="1" applyBorder="1" applyAlignment="1" applyProtection="1">
      <alignment horizontal="left"/>
    </xf>
    <xf numFmtId="164" fontId="22" fillId="3" borderId="0" xfId="0" applyFont="1" applyFill="1" applyBorder="1" applyProtection="1"/>
    <xf numFmtId="164" fontId="23" fillId="3" borderId="0" xfId="0" applyFont="1" applyFill="1"/>
    <xf numFmtId="37" fontId="22" fillId="3" borderId="0" xfId="0" applyNumberFormat="1" applyFont="1" applyFill="1" applyBorder="1" applyProtection="1"/>
    <xf numFmtId="164" fontId="24" fillId="3" borderId="0" xfId="0" applyFont="1" applyFill="1" applyBorder="1" applyProtection="1"/>
    <xf numFmtId="10" fontId="22" fillId="3" borderId="0" xfId="0" applyNumberFormat="1" applyFont="1" applyFill="1" applyBorder="1" applyProtection="1"/>
    <xf numFmtId="164" fontId="22" fillId="3" borderId="0" xfId="0" applyFont="1" applyFill="1" applyBorder="1" applyAlignment="1" applyProtection="1">
      <alignment horizontal="right"/>
    </xf>
    <xf numFmtId="164" fontId="22" fillId="3" borderId="0" xfId="0" applyNumberFormat="1" applyFont="1" applyFill="1" applyBorder="1" applyProtection="1"/>
    <xf numFmtId="165" fontId="22" fillId="3" borderId="0" xfId="0" applyNumberFormat="1" applyFont="1" applyFill="1" applyBorder="1" applyProtection="1"/>
    <xf numFmtId="164" fontId="22" fillId="3" borderId="0" xfId="0" applyFont="1" applyFill="1" applyBorder="1" applyAlignment="1" applyProtection="1">
      <alignment horizontal="center"/>
    </xf>
    <xf numFmtId="164" fontId="22" fillId="3" borderId="0" xfId="0" applyFont="1" applyFill="1" applyBorder="1" applyAlignment="1">
      <alignment horizontal="centerContinuous"/>
    </xf>
    <xf numFmtId="37" fontId="22" fillId="3" borderId="0" xfId="0" applyNumberFormat="1" applyFont="1" applyFill="1" applyBorder="1" applyAlignment="1" applyProtection="1">
      <alignment horizontal="left"/>
    </xf>
    <xf numFmtId="164" fontId="22" fillId="3" borderId="0" xfId="0" applyFont="1" applyFill="1" applyBorder="1" applyProtection="1">
      <protection locked="0"/>
    </xf>
    <xf numFmtId="164" fontId="22" fillId="3" borderId="0" xfId="0" applyFont="1" applyFill="1" applyBorder="1" applyAlignment="1" applyProtection="1">
      <alignment horizontal="left"/>
      <protection locked="0"/>
    </xf>
    <xf numFmtId="164" fontId="26" fillId="3" borderId="0" xfId="0" applyFont="1" applyFill="1" applyBorder="1" applyAlignment="1" applyProtection="1">
      <alignment horizontal="left"/>
      <protection locked="0"/>
    </xf>
    <xf numFmtId="164" fontId="25" fillId="3" borderId="0" xfId="0" applyFont="1" applyFill="1" applyBorder="1" applyAlignment="1" applyProtection="1">
      <alignment horizontal="left"/>
      <protection locked="0"/>
    </xf>
    <xf numFmtId="164" fontId="16" fillId="3" borderId="0" xfId="0" applyFont="1" applyFill="1"/>
    <xf numFmtId="164" fontId="27" fillId="3" borderId="0" xfId="0" applyFont="1" applyFill="1" applyBorder="1" applyAlignment="1" applyProtection="1">
      <alignment horizontal="left"/>
    </xf>
    <xf numFmtId="164" fontId="28" fillId="3" borderId="0" xfId="0" applyFont="1" applyFill="1"/>
    <xf numFmtId="164" fontId="30" fillId="3" borderId="0" xfId="0" applyFont="1" applyFill="1" applyBorder="1" applyAlignment="1" applyProtection="1">
      <alignment horizontal="left"/>
    </xf>
    <xf numFmtId="164" fontId="16" fillId="3" borderId="0" xfId="0" applyFont="1" applyFill="1" applyBorder="1" applyAlignment="1" applyProtection="1">
      <alignment horizontal="left"/>
      <protection locked="0"/>
    </xf>
    <xf numFmtId="164" fontId="16" fillId="3" borderId="0" xfId="0" applyFont="1" applyFill="1" applyBorder="1" applyProtection="1">
      <protection locked="0"/>
    </xf>
    <xf numFmtId="164" fontId="31" fillId="3" borderId="0" xfId="0" applyFont="1" applyFill="1" applyBorder="1" applyAlignment="1" applyProtection="1">
      <alignment horizontal="left"/>
      <protection locked="0"/>
    </xf>
    <xf numFmtId="164" fontId="29" fillId="3" borderId="0" xfId="0" applyFont="1" applyFill="1" applyBorder="1" applyAlignment="1" applyProtection="1">
      <alignment horizontal="left"/>
      <protection locked="0"/>
    </xf>
    <xf numFmtId="164" fontId="16" fillId="3" borderId="0" xfId="0" applyFont="1" applyFill="1" applyBorder="1" applyAlignment="1" applyProtection="1">
      <alignment horizontal="centerContinuous"/>
      <protection locked="0"/>
    </xf>
    <xf numFmtId="164" fontId="32" fillId="3" borderId="0" xfId="0" applyFont="1" applyFill="1" applyBorder="1" applyProtection="1">
      <protection locked="0"/>
    </xf>
    <xf numFmtId="164" fontId="33" fillId="3" borderId="0" xfId="0" applyFont="1" applyFill="1" applyBorder="1" applyProtection="1">
      <protection locked="0"/>
    </xf>
    <xf numFmtId="164" fontId="32" fillId="3" borderId="0" xfId="0" applyFont="1" applyFill="1" applyBorder="1" applyAlignment="1" applyProtection="1">
      <alignment horizontal="left"/>
      <protection locked="0"/>
    </xf>
    <xf numFmtId="164" fontId="34" fillId="3" borderId="0" xfId="0" applyFont="1" applyFill="1" applyBorder="1" applyAlignment="1" applyProtection="1">
      <alignment horizontal="left"/>
    </xf>
    <xf numFmtId="164" fontId="35" fillId="3" borderId="0" xfId="0" applyFont="1" applyFill="1" applyBorder="1" applyAlignment="1" applyProtection="1">
      <alignment horizontal="left"/>
    </xf>
    <xf numFmtId="164" fontId="17" fillId="3" borderId="0" xfId="0" applyFont="1" applyFill="1"/>
    <xf numFmtId="165" fontId="3" fillId="3" borderId="0" xfId="0" applyNumberFormat="1" applyFont="1" applyFill="1" applyBorder="1" applyProtection="1"/>
    <xf numFmtId="164" fontId="36" fillId="3" borderId="0" xfId="0" applyFont="1" applyFill="1" applyBorder="1" applyAlignment="1" applyProtection="1">
      <alignment horizontal="left"/>
    </xf>
    <xf numFmtId="164" fontId="37" fillId="3" borderId="0" xfId="0" applyFont="1" applyFill="1" applyBorder="1" applyAlignment="1" applyProtection="1">
      <alignment horizontal="left"/>
    </xf>
    <xf numFmtId="164" fontId="16" fillId="3" borderId="0" xfId="0" applyFont="1" applyFill="1" applyBorder="1" applyAlignment="1">
      <alignment horizontal="centerContinuous"/>
    </xf>
    <xf numFmtId="164" fontId="3" fillId="3" borderId="0" xfId="0" applyFont="1" applyFill="1" applyBorder="1" applyAlignment="1" applyProtection="1">
      <alignment horizontal="center"/>
    </xf>
    <xf numFmtId="164" fontId="35" fillId="3" borderId="0" xfId="0" applyFont="1" applyFill="1" applyBorder="1" applyProtection="1">
      <protection locked="0"/>
    </xf>
    <xf numFmtId="164" fontId="38" fillId="3" borderId="0" xfId="0" applyFont="1" applyFill="1" applyProtection="1">
      <protection locked="0"/>
    </xf>
    <xf numFmtId="164" fontId="16" fillId="3" borderId="0" xfId="0" applyFont="1" applyFill="1" applyBorder="1" applyAlignment="1" applyProtection="1">
      <alignment horizontal="center"/>
    </xf>
    <xf numFmtId="164" fontId="39" fillId="3" borderId="0" xfId="0" applyFont="1" applyFill="1" applyBorder="1" applyAlignment="1" applyProtection="1">
      <alignment horizontal="center"/>
    </xf>
    <xf numFmtId="164" fontId="40" fillId="0" borderId="0" xfId="0" applyFont="1" applyAlignment="1">
      <alignment horizontal="centerContinuous"/>
    </xf>
    <xf numFmtId="164" fontId="21" fillId="3" borderId="5" xfId="0" applyFont="1" applyFill="1" applyBorder="1" applyProtection="1">
      <protection locked="0"/>
    </xf>
    <xf numFmtId="164" fontId="2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1726417512996"/>
          <c:y val="0.12500447183287841"/>
          <c:w val="0.8426028928310777"/>
          <c:h val="0.491684255875988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MMs!$K$7:$K$47</c:f>
              <c:numCache>
                <c:formatCode>General_)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MMs!$M$7:$M$47</c:f>
              <c:numCache>
                <c:formatCode>General_)</c:formatCode>
                <c:ptCount val="41"/>
                <c:pt idx="0">
                  <c:v>0.25</c:v>
                </c:pt>
                <c:pt idx="1">
                  <c:v>0.1875</c:v>
                </c:pt>
                <c:pt idx="2">
                  <c:v>0.140625</c:v>
                </c:pt>
                <c:pt idx="3">
                  <c:v>0.10546875</c:v>
                </c:pt>
                <c:pt idx="4">
                  <c:v>7.91015625E-2</c:v>
                </c:pt>
                <c:pt idx="5">
                  <c:v>5.9326171875E-2</c:v>
                </c:pt>
                <c:pt idx="6">
                  <c:v>4.449462890625E-2</c:v>
                </c:pt>
                <c:pt idx="7">
                  <c:v>3.33709716796875E-2</c:v>
                </c:pt>
                <c:pt idx="8">
                  <c:v>2.5028228759765625E-2</c:v>
                </c:pt>
                <c:pt idx="9">
                  <c:v>1.8771171569824219E-2</c:v>
                </c:pt>
                <c:pt idx="10">
                  <c:v>1.4078378677368164E-2</c:v>
                </c:pt>
                <c:pt idx="11">
                  <c:v>1.0558784008026123E-2</c:v>
                </c:pt>
                <c:pt idx="12">
                  <c:v>7.9190880060195923E-3</c:v>
                </c:pt>
                <c:pt idx="13">
                  <c:v>5.9393160045146942E-3</c:v>
                </c:pt>
                <c:pt idx="14">
                  <c:v>4.4544870033860207E-3</c:v>
                </c:pt>
                <c:pt idx="15">
                  <c:v>3.3408652525395155E-3</c:v>
                </c:pt>
                <c:pt idx="16">
                  <c:v>2.5056489394046366E-3</c:v>
                </c:pt>
                <c:pt idx="17">
                  <c:v>1.8792367045534775E-3</c:v>
                </c:pt>
                <c:pt idx="18">
                  <c:v>1.4094275284151081E-3</c:v>
                </c:pt>
                <c:pt idx="19">
                  <c:v>1.0570706463113311E-3</c:v>
                </c:pt>
                <c:pt idx="20">
                  <c:v>7.9280298473349831E-4</c:v>
                </c:pt>
                <c:pt idx="21">
                  <c:v>5.9460223855012373E-4</c:v>
                </c:pt>
                <c:pt idx="22">
                  <c:v>4.459516789125928E-4</c:v>
                </c:pt>
                <c:pt idx="23">
                  <c:v>3.344637591844446E-4</c:v>
                </c:pt>
                <c:pt idx="24">
                  <c:v>2.5084781938833345E-4</c:v>
                </c:pt>
                <c:pt idx="25">
                  <c:v>1.8813586454125009E-4</c:v>
                </c:pt>
                <c:pt idx="26">
                  <c:v>1.4110189840593756E-4</c:v>
                </c:pt>
                <c:pt idx="27">
                  <c:v>1.0582642380445317E-4</c:v>
                </c:pt>
                <c:pt idx="28">
                  <c:v>7.936981785333988E-5</c:v>
                </c:pt>
                <c:pt idx="29">
                  <c:v>5.952736339000491E-5</c:v>
                </c:pt>
                <c:pt idx="30">
                  <c:v>4.4645522542503683E-5</c:v>
                </c:pt>
                <c:pt idx="31">
                  <c:v>3.3484141906877762E-5</c:v>
                </c:pt>
                <c:pt idx="32">
                  <c:v>2.5113106430158321E-5</c:v>
                </c:pt>
                <c:pt idx="33">
                  <c:v>1.8834829822618741E-5</c:v>
                </c:pt>
                <c:pt idx="34">
                  <c:v>1.4126122366964055E-5</c:v>
                </c:pt>
                <c:pt idx="35">
                  <c:v>1.0594591775223041E-5</c:v>
                </c:pt>
                <c:pt idx="36">
                  <c:v>7.9459438314172805E-6</c:v>
                </c:pt>
                <c:pt idx="37">
                  <c:v>5.9594578735629604E-6</c:v>
                </c:pt>
                <c:pt idx="38">
                  <c:v>4.4695934051722205E-6</c:v>
                </c:pt>
                <c:pt idx="39">
                  <c:v>3.3521950538791656E-6</c:v>
                </c:pt>
                <c:pt idx="40">
                  <c:v>2.5141462904093742E-6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4103-84BF-4DD36B45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65664"/>
        <c:axId val="235349120"/>
      </c:barChart>
      <c:catAx>
        <c:axId val="2348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NUMBER IN SYSTEM</a:t>
                </a:r>
              </a:p>
            </c:rich>
          </c:tx>
          <c:layout>
            <c:manualLayout>
              <c:xMode val="edge"/>
              <c:yMode val="edge"/>
              <c:x val="0.47228697177792889"/>
              <c:y val="0.79169498827489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35349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534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Probability</a:t>
                </a:r>
              </a:p>
            </c:rich>
          </c:tx>
          <c:layout>
            <c:manualLayout>
              <c:xMode val="edge"/>
              <c:yMode val="edge"/>
              <c:x val="5.1880008263484614E-2"/>
              <c:y val="0.15000536619945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3486566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120" verticalDpi="144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2282933976156"/>
          <c:y val="0.15958027064232097"/>
          <c:w val="0.8594877211373676"/>
          <c:h val="0.351076595413106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'finite queue length'!$U$10:$U$50</c:f>
              <c:numCache>
                <c:formatCode>General_)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'finite queue length'!$V$10:$V$50</c:f>
              <c:numCache>
                <c:formatCode>General_)</c:formatCode>
                <c:ptCount val="41"/>
                <c:pt idx="0">
                  <c:v>0.25817814170145775</c:v>
                </c:pt>
                <c:pt idx="1">
                  <c:v>0.19363360627609333</c:v>
                </c:pt>
                <c:pt idx="2">
                  <c:v>0.14522520470706998</c:v>
                </c:pt>
                <c:pt idx="3">
                  <c:v>0.10891890353030249</c:v>
                </c:pt>
                <c:pt idx="4">
                  <c:v>8.1689177647726874E-2</c:v>
                </c:pt>
                <c:pt idx="5">
                  <c:v>6.1266883235795148E-2</c:v>
                </c:pt>
                <c:pt idx="6">
                  <c:v>4.595016242684636E-2</c:v>
                </c:pt>
                <c:pt idx="7">
                  <c:v>3.4462621820134771E-2</c:v>
                </c:pt>
                <c:pt idx="8">
                  <c:v>2.584696636510108E-2</c:v>
                </c:pt>
                <c:pt idx="9">
                  <c:v>1.9385224773825808E-2</c:v>
                </c:pt>
                <c:pt idx="10">
                  <c:v>1.4538918580369356E-2</c:v>
                </c:pt>
                <c:pt idx="11">
                  <c:v>1.0904188935277018E-2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EE4-AF11-5A24B8E0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65152"/>
        <c:axId val="122420544"/>
      </c:barChart>
      <c:catAx>
        <c:axId val="2348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NUMBER IN SYSTEM</a:t>
                </a:r>
              </a:p>
            </c:rich>
          </c:tx>
          <c:layout>
            <c:manualLayout>
              <c:xMode val="edge"/>
              <c:yMode val="edge"/>
              <c:x val="0.45587084580241927"/>
              <c:y val="0.73406924495467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122420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242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Probability</a:t>
                </a:r>
              </a:p>
            </c:rich>
          </c:tx>
          <c:layout>
            <c:manualLayout>
              <c:xMode val="edge"/>
              <c:yMode val="edge"/>
              <c:x val="9.0093052530122383E-3"/>
              <c:y val="5.319342354744032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3486515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0407273396384"/>
          <c:y val="0.15464468931158698"/>
          <c:w val="0.84251881448799137"/>
          <c:h val="0.371147254347808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'finite population'!$M$15:$M$55</c:f>
              <c:numCache>
                <c:formatCode>General_)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'finite population'!$O$15:$O$55</c:f>
              <c:numCache>
                <c:formatCode>General_)</c:formatCode>
                <c:ptCount val="41"/>
                <c:pt idx="0">
                  <c:v>0.35356646971793193</c:v>
                </c:pt>
                <c:pt idx="1">
                  <c:v>0.26517485228844895</c:v>
                </c:pt>
                <c:pt idx="2">
                  <c:v>0.17899302529470301</c:v>
                </c:pt>
                <c:pt idx="3">
                  <c:v>0.1073958151768218</c:v>
                </c:pt>
                <c:pt idx="4">
                  <c:v>5.6382802967831436E-2</c:v>
                </c:pt>
                <c:pt idx="5">
                  <c:v>2.5372261335524147E-2</c:v>
                </c:pt>
                <c:pt idx="6">
                  <c:v>9.5145980008215555E-3</c:v>
                </c:pt>
                <c:pt idx="7">
                  <c:v>2.8543794002464664E-3</c:v>
                </c:pt>
                <c:pt idx="8">
                  <c:v>6.4223536505545484E-4</c:v>
                </c:pt>
                <c:pt idx="9">
                  <c:v>9.6335304758318223E-5</c:v>
                </c:pt>
                <c:pt idx="10">
                  <c:v>7.2251478568738666E-6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D-40A5-8A62-B85FDC41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31168"/>
        <c:axId val="122418816"/>
      </c:barChart>
      <c:catAx>
        <c:axId val="2410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NUMBER IN SYSTEM</a:t>
                </a:r>
              </a:p>
            </c:rich>
          </c:tx>
          <c:layout>
            <c:manualLayout>
              <c:xMode val="edge"/>
              <c:yMode val="edge"/>
              <c:x val="0.46155378532820396"/>
              <c:y val="0.74229450869561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1224188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241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R"/>
                  <a:t>Probability</a:t>
                </a:r>
              </a:p>
            </c:rich>
          </c:tx>
          <c:layout>
            <c:manualLayout>
              <c:xMode val="edge"/>
              <c:yMode val="edge"/>
              <c:x val="9.1578132009564276E-3"/>
              <c:y val="0.144335043357481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R"/>
          </a:p>
        </c:txPr>
        <c:crossAx val="24103116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38100</xdr:rowOff>
    </xdr:from>
    <xdr:to>
      <xdr:col>7</xdr:col>
      <xdr:colOff>733425</xdr:colOff>
      <xdr:row>18</xdr:row>
      <xdr:rowOff>38100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190500</xdr:rowOff>
    </xdr:from>
    <xdr:to>
      <xdr:col>7</xdr:col>
      <xdr:colOff>685800</xdr:colOff>
      <xdr:row>17</xdr:row>
      <xdr:rowOff>123825</xdr:rowOff>
    </xdr:to>
    <xdr:graphicFrame macro="">
      <xdr:nvGraphicFramePr>
        <xdr:cNvPr id="2051" name="Gráfico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28575</xdr:rowOff>
    </xdr:from>
    <xdr:to>
      <xdr:col>7</xdr:col>
      <xdr:colOff>647700</xdr:colOff>
      <xdr:row>16</xdr:row>
      <xdr:rowOff>190500</xdr:rowOff>
    </xdr:to>
    <xdr:graphicFrame macro="">
      <xdr:nvGraphicFramePr>
        <xdr:cNvPr id="3074" name="Gráfico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AO186"/>
  <sheetViews>
    <sheetView showGridLines="0" showRowColHeaders="0" zoomScale="125" workbookViewId="0">
      <selection activeCell="C3" sqref="C3"/>
    </sheetView>
  </sheetViews>
  <sheetFormatPr baseColWidth="10" defaultColWidth="9.6328125" defaultRowHeight="15.6" x14ac:dyDescent="0.3"/>
  <cols>
    <col min="1" max="1" width="6.453125" style="12" customWidth="1"/>
    <col min="2" max="16384" width="9.6328125" style="12"/>
  </cols>
  <sheetData>
    <row r="1" spans="1:16" ht="16.2" thickBot="1" x14ac:dyDescent="0.35">
      <c r="A1" s="11"/>
      <c r="E1" s="13"/>
    </row>
    <row r="2" spans="1:16" ht="20.100000000000001" customHeight="1" thickBot="1" x14ac:dyDescent="0.4">
      <c r="C2" s="7" t="s">
        <v>0</v>
      </c>
      <c r="D2" s="8"/>
      <c r="E2" s="9"/>
      <c r="F2" s="10"/>
      <c r="G2" s="14"/>
    </row>
    <row r="3" spans="1:16" x14ac:dyDescent="0.3">
      <c r="B3" s="11"/>
      <c r="C3" s="15" t="s">
        <v>1</v>
      </c>
      <c r="D3" s="16"/>
      <c r="E3" s="16"/>
      <c r="F3" s="16"/>
    </row>
    <row r="4" spans="1:16" ht="13.5" customHeight="1" x14ac:dyDescent="0.3">
      <c r="B4" s="11"/>
      <c r="C4" s="93" t="s">
        <v>2</v>
      </c>
      <c r="D4" s="16"/>
      <c r="E4" s="16"/>
      <c r="F4" s="16"/>
    </row>
    <row r="5" spans="1:16" ht="24.75" customHeight="1" x14ac:dyDescent="0.3">
      <c r="B5" s="1" t="s">
        <v>3</v>
      </c>
      <c r="C5" s="3"/>
    </row>
    <row r="6" spans="1:16" ht="3.75" customHeight="1" x14ac:dyDescent="0.3">
      <c r="B6" s="3"/>
      <c r="C6" s="3"/>
      <c r="K6" s="13"/>
      <c r="L6" s="13"/>
    </row>
    <row r="7" spans="1:16" ht="20.25" customHeight="1" x14ac:dyDescent="0.3">
      <c r="B7" s="3"/>
      <c r="C7" s="5" t="s">
        <v>4</v>
      </c>
    </row>
    <row r="8" spans="1:16" ht="3" customHeight="1" x14ac:dyDescent="0.3">
      <c r="B8" s="3"/>
      <c r="C8" s="6"/>
      <c r="L8" s="13"/>
      <c r="M8" s="13"/>
      <c r="N8" s="13"/>
      <c r="O8" s="13"/>
      <c r="P8" s="13"/>
    </row>
    <row r="9" spans="1:16" ht="20.25" customHeight="1" x14ac:dyDescent="0.3">
      <c r="B9" s="3"/>
      <c r="C9" s="5" t="s">
        <v>5</v>
      </c>
      <c r="L9" s="13"/>
      <c r="M9" s="13"/>
      <c r="N9" s="13"/>
      <c r="O9" s="13"/>
      <c r="P9" s="13"/>
    </row>
    <row r="10" spans="1:16" ht="3" customHeight="1" x14ac:dyDescent="0.3">
      <c r="B10" s="3"/>
      <c r="C10" s="6"/>
      <c r="L10" s="13"/>
      <c r="M10" s="13"/>
      <c r="N10" s="13"/>
      <c r="O10" s="13"/>
      <c r="P10" s="13"/>
    </row>
    <row r="11" spans="1:16" ht="19.5" customHeight="1" x14ac:dyDescent="0.3">
      <c r="B11" s="3"/>
      <c r="C11" s="5" t="s">
        <v>6</v>
      </c>
      <c r="L11" s="13"/>
      <c r="M11" s="13"/>
      <c r="N11" s="13"/>
      <c r="O11" s="13"/>
      <c r="P11" s="13"/>
    </row>
    <row r="12" spans="1:16" ht="3" customHeight="1" x14ac:dyDescent="0.3">
      <c r="B12" s="3"/>
      <c r="C12" s="6"/>
      <c r="L12" s="13"/>
      <c r="M12" s="13"/>
      <c r="N12" s="13"/>
      <c r="O12" s="13"/>
      <c r="P12" s="13"/>
    </row>
    <row r="13" spans="1:16" ht="19.5" customHeight="1" x14ac:dyDescent="0.3">
      <c r="B13" s="3"/>
      <c r="C13" s="5" t="s">
        <v>7</v>
      </c>
    </row>
    <row r="14" spans="1:16" ht="3" customHeight="1" x14ac:dyDescent="0.3">
      <c r="B14" s="3"/>
      <c r="C14" s="6"/>
    </row>
    <row r="15" spans="1:16" ht="12" customHeight="1" x14ac:dyDescent="0.35">
      <c r="B15" s="4"/>
      <c r="C15" s="3"/>
    </row>
    <row r="16" spans="1:16" x14ac:dyDescent="0.3">
      <c r="B16" s="2" t="s">
        <v>8</v>
      </c>
      <c r="C16" s="11"/>
      <c r="H16" s="11"/>
    </row>
    <row r="17" spans="2:18" ht="14.25" customHeight="1" x14ac:dyDescent="0.3">
      <c r="B17" s="2" t="s">
        <v>9</v>
      </c>
      <c r="C17" s="3"/>
    </row>
    <row r="18" spans="2:18" ht="10.5" customHeight="1" x14ac:dyDescent="0.3">
      <c r="B18" s="11"/>
      <c r="C18" s="3"/>
    </row>
    <row r="19" spans="2:18" x14ac:dyDescent="0.3">
      <c r="B19" s="2" t="s">
        <v>10</v>
      </c>
      <c r="C19" s="17"/>
    </row>
    <row r="20" spans="2:18" ht="15.75" customHeight="1" x14ac:dyDescent="0.3">
      <c r="B20" s="11"/>
      <c r="C20" s="17"/>
      <c r="D20" s="17"/>
      <c r="E20" s="17"/>
      <c r="F20" s="17"/>
      <c r="G20" s="18"/>
      <c r="H20" s="17"/>
      <c r="K20" s="13"/>
      <c r="L20" s="19"/>
      <c r="N20" s="13"/>
      <c r="O20" s="19"/>
      <c r="R20" s="13"/>
    </row>
    <row r="21" spans="2:18" x14ac:dyDescent="0.3">
      <c r="C21" s="2"/>
      <c r="D21" s="17"/>
      <c r="E21" s="17"/>
      <c r="G21" s="20"/>
      <c r="K21" s="13"/>
      <c r="L21" s="19"/>
      <c r="R21" s="13"/>
    </row>
    <row r="22" spans="2:18" x14ac:dyDescent="0.3">
      <c r="C22" s="2"/>
      <c r="D22" s="17"/>
      <c r="E22" s="17"/>
      <c r="G22" s="20"/>
      <c r="L22" s="19"/>
      <c r="O22" s="13"/>
      <c r="Q22" s="21"/>
    </row>
    <row r="23" spans="2:18" x14ac:dyDescent="0.3">
      <c r="C23" s="2"/>
      <c r="D23" s="17"/>
      <c r="E23" s="17"/>
      <c r="F23" s="22"/>
    </row>
    <row r="24" spans="2:18" x14ac:dyDescent="0.3">
      <c r="B24" s="23"/>
      <c r="K24" s="13"/>
      <c r="L24" s="19"/>
      <c r="N24" s="19"/>
      <c r="O24" s="19"/>
    </row>
    <row r="25" spans="2:18" x14ac:dyDescent="0.3">
      <c r="B25" s="13"/>
      <c r="F25" s="24"/>
      <c r="M25" s="25"/>
      <c r="O25" s="26"/>
      <c r="P25" s="26"/>
    </row>
    <row r="26" spans="2:18" x14ac:dyDescent="0.3">
      <c r="B26" s="13"/>
      <c r="F26" s="27"/>
      <c r="K26" s="19"/>
      <c r="L26" s="19"/>
      <c r="M26" s="19"/>
      <c r="N26" s="19"/>
      <c r="O26" s="26"/>
      <c r="P26" s="26"/>
    </row>
    <row r="27" spans="2:18" x14ac:dyDescent="0.3">
      <c r="B27" s="13"/>
      <c r="F27" s="27"/>
      <c r="K27" s="19"/>
      <c r="L27" s="19"/>
      <c r="M27" s="19"/>
      <c r="N27" s="19"/>
      <c r="O27" s="26"/>
      <c r="P27" s="26"/>
    </row>
    <row r="28" spans="2:18" x14ac:dyDescent="0.3">
      <c r="B28" s="13"/>
      <c r="F28" s="27"/>
      <c r="K28" s="19"/>
      <c r="L28" s="19"/>
      <c r="M28" s="19"/>
      <c r="N28" s="19"/>
      <c r="O28" s="26"/>
      <c r="P28" s="26"/>
    </row>
    <row r="29" spans="2:18" x14ac:dyDescent="0.3">
      <c r="B29" s="13"/>
      <c r="F29" s="27"/>
      <c r="K29" s="19"/>
      <c r="L29" s="19"/>
      <c r="M29" s="19"/>
      <c r="N29" s="19"/>
      <c r="O29" s="26"/>
      <c r="P29" s="26"/>
    </row>
    <row r="30" spans="2:18" x14ac:dyDescent="0.3">
      <c r="B30" s="13"/>
      <c r="F30" s="27"/>
      <c r="K30" s="19"/>
      <c r="L30" s="19"/>
      <c r="M30" s="19"/>
      <c r="N30" s="19"/>
      <c r="O30" s="26"/>
      <c r="P30" s="26"/>
    </row>
    <row r="31" spans="2:18" x14ac:dyDescent="0.3">
      <c r="B31" s="13"/>
      <c r="F31" s="27"/>
      <c r="K31" s="19"/>
      <c r="L31" s="19"/>
      <c r="M31" s="19"/>
      <c r="N31" s="19"/>
      <c r="O31" s="26"/>
      <c r="P31" s="26"/>
    </row>
    <row r="32" spans="2:18" x14ac:dyDescent="0.3">
      <c r="K32" s="19"/>
      <c r="L32" s="19"/>
      <c r="M32" s="19"/>
      <c r="N32" s="19"/>
      <c r="O32" s="26"/>
      <c r="P32" s="26"/>
    </row>
    <row r="33" spans="2:18" x14ac:dyDescent="0.3">
      <c r="K33" s="19"/>
      <c r="L33" s="19"/>
      <c r="M33" s="19"/>
      <c r="N33" s="19"/>
      <c r="O33" s="26"/>
      <c r="P33" s="26"/>
    </row>
    <row r="34" spans="2:18" x14ac:dyDescent="0.3">
      <c r="K34" s="19"/>
      <c r="L34" s="19"/>
      <c r="M34" s="19"/>
      <c r="N34" s="19"/>
      <c r="O34" s="26"/>
      <c r="P34" s="26"/>
    </row>
    <row r="35" spans="2:18" x14ac:dyDescent="0.3">
      <c r="K35" s="19"/>
      <c r="L35" s="19"/>
      <c r="M35" s="19"/>
      <c r="N35" s="19"/>
      <c r="O35" s="26"/>
      <c r="P35" s="26"/>
    </row>
    <row r="36" spans="2:18" x14ac:dyDescent="0.3">
      <c r="K36" s="19"/>
      <c r="L36" s="19"/>
      <c r="M36" s="19"/>
      <c r="N36" s="19"/>
      <c r="O36" s="26"/>
      <c r="P36" s="26"/>
    </row>
    <row r="37" spans="2:18" x14ac:dyDescent="0.3">
      <c r="K37" s="19"/>
      <c r="L37" s="19"/>
      <c r="M37" s="19"/>
      <c r="N37" s="19"/>
      <c r="O37" s="26"/>
      <c r="P37" s="26"/>
    </row>
    <row r="38" spans="2:18" ht="15.75" customHeight="1" x14ac:dyDescent="0.3">
      <c r="B38" s="1"/>
      <c r="F38" s="28"/>
      <c r="K38" s="19"/>
      <c r="L38" s="19"/>
      <c r="M38" s="19"/>
      <c r="N38" s="19"/>
      <c r="O38" s="26"/>
      <c r="P38" s="26"/>
    </row>
    <row r="39" spans="2:18" x14ac:dyDescent="0.3">
      <c r="G39" s="22"/>
      <c r="H39" s="29"/>
      <c r="K39" s="19"/>
      <c r="L39" s="19"/>
      <c r="M39" s="19"/>
      <c r="N39" s="19"/>
      <c r="O39" s="26"/>
      <c r="P39" s="26"/>
    </row>
    <row r="40" spans="2:18" x14ac:dyDescent="0.3">
      <c r="B40" s="2"/>
      <c r="E40" s="30"/>
      <c r="G40" s="22"/>
      <c r="H40" s="29"/>
      <c r="K40" s="19"/>
      <c r="L40" s="19"/>
      <c r="M40" s="19"/>
      <c r="N40" s="19"/>
      <c r="O40" s="26"/>
      <c r="P40" s="26"/>
    </row>
    <row r="41" spans="2:18" x14ac:dyDescent="0.3">
      <c r="B41" s="2"/>
      <c r="E41" s="30"/>
      <c r="G41" s="31"/>
      <c r="H41" s="29"/>
      <c r="K41" s="19"/>
      <c r="L41" s="19"/>
      <c r="M41" s="19"/>
      <c r="N41" s="19"/>
      <c r="O41" s="26"/>
      <c r="P41" s="26"/>
      <c r="R41" s="13"/>
    </row>
    <row r="42" spans="2:18" x14ac:dyDescent="0.3">
      <c r="B42" s="2"/>
      <c r="E42" s="30"/>
      <c r="K42" s="19"/>
      <c r="L42" s="19"/>
      <c r="M42" s="19"/>
      <c r="N42" s="19"/>
      <c r="O42" s="26"/>
      <c r="P42" s="26"/>
    </row>
    <row r="43" spans="2:18" x14ac:dyDescent="0.3">
      <c r="K43" s="19"/>
      <c r="L43" s="19"/>
      <c r="M43" s="19"/>
      <c r="N43" s="19"/>
      <c r="O43" s="26"/>
      <c r="P43" s="26"/>
    </row>
    <row r="44" spans="2:18" x14ac:dyDescent="0.3">
      <c r="B44" s="32"/>
      <c r="K44" s="19"/>
      <c r="L44" s="19"/>
      <c r="M44" s="19"/>
      <c r="N44" s="19"/>
      <c r="O44" s="26"/>
      <c r="P44" s="26"/>
    </row>
    <row r="45" spans="2:18" x14ac:dyDescent="0.3">
      <c r="K45" s="19"/>
      <c r="L45" s="19"/>
      <c r="M45" s="19"/>
      <c r="N45" s="19"/>
      <c r="O45" s="26"/>
      <c r="P45" s="26"/>
    </row>
    <row r="46" spans="2:18" x14ac:dyDescent="0.3">
      <c r="B46" s="13"/>
      <c r="F46" s="24"/>
      <c r="K46" s="19"/>
      <c r="L46" s="19"/>
      <c r="M46" s="19"/>
      <c r="N46" s="19"/>
      <c r="O46" s="26"/>
      <c r="P46" s="26"/>
    </row>
    <row r="47" spans="2:18" x14ac:dyDescent="0.3">
      <c r="B47" s="13"/>
      <c r="F47" s="27"/>
      <c r="K47" s="19"/>
      <c r="M47" s="19"/>
      <c r="N47" s="19"/>
      <c r="O47" s="26"/>
      <c r="P47" s="26"/>
    </row>
    <row r="48" spans="2:18" x14ac:dyDescent="0.3">
      <c r="B48" s="13"/>
      <c r="F48" s="27"/>
      <c r="K48" s="19"/>
      <c r="M48" s="19"/>
      <c r="N48" s="19"/>
      <c r="O48" s="26"/>
      <c r="P48" s="26"/>
    </row>
    <row r="49" spans="2:41" x14ac:dyDescent="0.3">
      <c r="B49" s="13"/>
      <c r="F49" s="27"/>
      <c r="K49" s="19"/>
      <c r="M49" s="19"/>
      <c r="N49" s="19"/>
      <c r="O49" s="26"/>
      <c r="P49" s="26"/>
    </row>
    <row r="50" spans="2:41" x14ac:dyDescent="0.3">
      <c r="B50" s="13"/>
      <c r="F50" s="27"/>
      <c r="K50" s="19"/>
      <c r="M50" s="19"/>
      <c r="N50" s="19"/>
      <c r="O50" s="26"/>
      <c r="P50" s="26"/>
    </row>
    <row r="51" spans="2:41" x14ac:dyDescent="0.3">
      <c r="B51" s="13"/>
      <c r="F51" s="27"/>
      <c r="K51" s="19"/>
      <c r="M51" s="19"/>
      <c r="N51" s="19"/>
      <c r="O51" s="26"/>
      <c r="P51" s="26"/>
    </row>
    <row r="52" spans="2:41" x14ac:dyDescent="0.3">
      <c r="K52" s="19"/>
      <c r="M52" s="19"/>
      <c r="N52" s="19"/>
      <c r="O52" s="26"/>
      <c r="P52" s="26"/>
    </row>
    <row r="53" spans="2:41" x14ac:dyDescent="0.3">
      <c r="K53" s="19"/>
      <c r="M53" s="19"/>
      <c r="N53" s="19"/>
      <c r="O53" s="26"/>
      <c r="P53" s="26"/>
    </row>
    <row r="54" spans="2:41" ht="15.75" customHeight="1" x14ac:dyDescent="0.3">
      <c r="B54" s="1"/>
      <c r="C54" s="17"/>
      <c r="D54" s="17"/>
      <c r="E54" s="17"/>
      <c r="F54" s="28"/>
      <c r="K54" s="19"/>
      <c r="M54" s="19"/>
      <c r="N54" s="19"/>
      <c r="O54" s="26"/>
      <c r="P54" s="26"/>
    </row>
    <row r="55" spans="2:41" x14ac:dyDescent="0.3">
      <c r="B55" s="2"/>
      <c r="C55" s="17"/>
      <c r="D55" s="17"/>
      <c r="E55" s="30"/>
      <c r="K55" s="19"/>
      <c r="M55" s="19"/>
      <c r="N55" s="19"/>
      <c r="O55" s="26"/>
      <c r="P55" s="26"/>
    </row>
    <row r="56" spans="2:41" x14ac:dyDescent="0.3">
      <c r="B56" s="2"/>
      <c r="C56" s="17"/>
      <c r="D56" s="17"/>
      <c r="E56" s="30"/>
      <c r="K56" s="19"/>
      <c r="M56" s="19"/>
      <c r="N56" s="19"/>
      <c r="O56" s="26"/>
      <c r="P56" s="26"/>
    </row>
    <row r="57" spans="2:41" x14ac:dyDescent="0.3">
      <c r="B57" s="2"/>
      <c r="C57" s="17"/>
      <c r="D57" s="17"/>
      <c r="E57" s="30"/>
      <c r="F57" s="18"/>
      <c r="K57" s="19"/>
      <c r="M57" s="19"/>
      <c r="N57" s="19"/>
      <c r="O57" s="26"/>
      <c r="P57" s="26"/>
    </row>
    <row r="58" spans="2:41" x14ac:dyDescent="0.3">
      <c r="B58" s="2"/>
      <c r="C58" s="17"/>
      <c r="D58" s="17"/>
      <c r="E58" s="30"/>
      <c r="F58" s="18"/>
      <c r="G58" s="17"/>
      <c r="K58" s="19"/>
      <c r="M58" s="19"/>
      <c r="N58" s="19"/>
      <c r="O58" s="26"/>
      <c r="P58" s="26"/>
    </row>
    <row r="59" spans="2:41" ht="17.100000000000001" customHeight="1" x14ac:dyDescent="0.3">
      <c r="B59" s="13"/>
      <c r="F59" s="24"/>
      <c r="K59" s="19"/>
      <c r="M59" s="19"/>
      <c r="N59" s="19"/>
      <c r="O59" s="26"/>
      <c r="P59" s="26"/>
    </row>
    <row r="60" spans="2:41" ht="14.1" customHeight="1" x14ac:dyDescent="0.3">
      <c r="B60" s="13"/>
      <c r="F60" s="27"/>
      <c r="J60" s="13"/>
      <c r="K60" s="19"/>
      <c r="M60" s="19"/>
      <c r="N60" s="19"/>
      <c r="O60" s="26"/>
      <c r="P60" s="26"/>
      <c r="AB60" s="13"/>
      <c r="AC60" s="19"/>
      <c r="AE60" s="19"/>
    </row>
    <row r="61" spans="2:41" ht="14.1" customHeight="1" x14ac:dyDescent="0.3">
      <c r="B61" s="13"/>
      <c r="F61" s="27"/>
      <c r="K61" s="19"/>
      <c r="M61" s="19"/>
      <c r="N61" s="19"/>
      <c r="O61" s="26"/>
      <c r="P61" s="26"/>
      <c r="AB61" s="13"/>
      <c r="AC61" s="19"/>
    </row>
    <row r="62" spans="2:41" ht="14.1" customHeight="1" x14ac:dyDescent="0.3">
      <c r="B62" s="13"/>
      <c r="F62" s="27"/>
      <c r="H62" s="28"/>
      <c r="K62" s="19"/>
      <c r="M62" s="19"/>
      <c r="N62" s="19"/>
      <c r="O62" s="26"/>
      <c r="P62" s="26"/>
      <c r="AC62" s="19"/>
      <c r="AF62" s="13"/>
      <c r="AH62" s="21"/>
      <c r="AM62" s="13"/>
      <c r="AO62" s="13"/>
    </row>
    <row r="63" spans="2:41" ht="14.1" customHeight="1" x14ac:dyDescent="0.3">
      <c r="B63" s="13"/>
      <c r="F63" s="27"/>
      <c r="K63" s="19"/>
      <c r="M63" s="19"/>
      <c r="N63" s="19"/>
      <c r="O63" s="26"/>
      <c r="P63" s="26"/>
      <c r="AH63" s="33"/>
      <c r="AJ63" s="19"/>
      <c r="AM63" s="19"/>
      <c r="AN63" s="19"/>
    </row>
    <row r="64" spans="2:41" ht="14.1" customHeight="1" x14ac:dyDescent="0.3">
      <c r="B64" s="13"/>
      <c r="F64" s="27"/>
      <c r="K64" s="19"/>
      <c r="M64" s="19"/>
      <c r="N64" s="19"/>
      <c r="O64" s="26"/>
      <c r="P64" s="26"/>
      <c r="AB64" s="13"/>
      <c r="AC64" s="19"/>
      <c r="AF64" s="19"/>
      <c r="AH64" s="26"/>
      <c r="AI64" s="25"/>
      <c r="AJ64" s="25"/>
      <c r="AK64" s="19"/>
      <c r="AL64" s="19"/>
      <c r="AO64" s="26"/>
    </row>
    <row r="65" spans="2:41" ht="14.1" customHeight="1" x14ac:dyDescent="0.3">
      <c r="B65" s="13"/>
      <c r="F65" s="27"/>
      <c r="K65" s="19"/>
      <c r="M65" s="19"/>
      <c r="N65" s="19"/>
      <c r="O65" s="26"/>
      <c r="P65" s="26"/>
      <c r="AF65" s="26"/>
      <c r="AG65" s="26"/>
      <c r="AH65" s="26"/>
      <c r="AI65" s="19"/>
      <c r="AJ65" s="19"/>
      <c r="AM65" s="19"/>
      <c r="AN65" s="19"/>
      <c r="AO65" s="19"/>
    </row>
    <row r="66" spans="2:41" ht="14.1" customHeight="1" x14ac:dyDescent="0.3">
      <c r="B66" s="13"/>
      <c r="F66" s="27"/>
      <c r="H66" s="28"/>
      <c r="K66" s="19"/>
      <c r="M66" s="19"/>
      <c r="N66" s="19"/>
      <c r="O66" s="26"/>
      <c r="P66" s="26"/>
      <c r="AB66" s="19"/>
      <c r="AC66" s="19"/>
      <c r="AF66" s="26"/>
      <c r="AG66" s="26"/>
      <c r="AH66" s="26"/>
      <c r="AI66" s="19"/>
      <c r="AJ66" s="19"/>
      <c r="AK66" s="19"/>
      <c r="AL66" s="19"/>
      <c r="AM66" s="19"/>
      <c r="AN66" s="19"/>
      <c r="AO66" s="19"/>
    </row>
    <row r="67" spans="2:41" x14ac:dyDescent="0.3">
      <c r="O67" s="26"/>
      <c r="P67" s="26"/>
      <c r="AB67" s="19"/>
      <c r="AC67" s="19"/>
      <c r="AD67" s="19"/>
      <c r="AE67" s="19"/>
      <c r="AF67" s="26"/>
      <c r="AG67" s="26"/>
      <c r="AH67" s="26"/>
      <c r="AI67" s="19"/>
      <c r="AJ67" s="19"/>
      <c r="AK67" s="19"/>
      <c r="AL67" s="19"/>
      <c r="AM67" s="19"/>
      <c r="AN67" s="19"/>
      <c r="AO67" s="19"/>
    </row>
    <row r="68" spans="2:41" x14ac:dyDescent="0.3">
      <c r="O68" s="26"/>
      <c r="P68" s="26"/>
      <c r="AB68" s="19"/>
      <c r="AC68" s="19"/>
      <c r="AD68" s="19"/>
      <c r="AE68" s="19"/>
      <c r="AF68" s="26"/>
      <c r="AG68" s="26"/>
      <c r="AH68" s="26"/>
      <c r="AI68" s="19"/>
      <c r="AJ68" s="19"/>
      <c r="AK68" s="19"/>
      <c r="AL68" s="19"/>
      <c r="AM68" s="19"/>
      <c r="AN68" s="19"/>
      <c r="AO68" s="19"/>
    </row>
    <row r="69" spans="2:41" x14ac:dyDescent="0.3">
      <c r="O69" s="26"/>
      <c r="P69" s="26"/>
      <c r="AB69" s="19"/>
      <c r="AC69" s="19"/>
      <c r="AD69" s="19"/>
      <c r="AE69" s="19"/>
      <c r="AF69" s="26"/>
      <c r="AG69" s="26"/>
      <c r="AH69" s="26"/>
      <c r="AI69" s="19"/>
      <c r="AJ69" s="19"/>
      <c r="AK69" s="19"/>
      <c r="AL69" s="19"/>
      <c r="AM69" s="19"/>
      <c r="AN69" s="19"/>
      <c r="AO69" s="19"/>
    </row>
    <row r="70" spans="2:41" x14ac:dyDescent="0.3">
      <c r="O70" s="26"/>
      <c r="P70" s="26"/>
      <c r="AB70" s="19"/>
      <c r="AC70" s="19"/>
      <c r="AD70" s="19"/>
      <c r="AE70" s="19"/>
      <c r="AF70" s="26"/>
      <c r="AG70" s="26"/>
      <c r="AH70" s="26"/>
      <c r="AI70" s="19"/>
      <c r="AJ70" s="19"/>
      <c r="AK70" s="19"/>
      <c r="AL70" s="19"/>
      <c r="AM70" s="19"/>
      <c r="AN70" s="19"/>
      <c r="AO70" s="19"/>
    </row>
    <row r="71" spans="2:41" ht="12.75" customHeight="1" x14ac:dyDescent="0.3">
      <c r="J71" s="13"/>
      <c r="O71" s="26"/>
      <c r="P71" s="26"/>
      <c r="AB71" s="19"/>
      <c r="AC71" s="19"/>
      <c r="AD71" s="19"/>
      <c r="AE71" s="19"/>
      <c r="AF71" s="26"/>
      <c r="AG71" s="26"/>
      <c r="AH71" s="26"/>
      <c r="AI71" s="19"/>
      <c r="AJ71" s="19"/>
      <c r="AK71" s="19"/>
      <c r="AL71" s="19"/>
      <c r="AM71" s="19"/>
      <c r="AN71" s="19"/>
      <c r="AO71" s="19"/>
    </row>
    <row r="72" spans="2:41" ht="15.75" customHeight="1" x14ac:dyDescent="0.3">
      <c r="B72" s="1"/>
      <c r="E72" s="17"/>
      <c r="F72" s="28"/>
      <c r="O72" s="26"/>
      <c r="P72" s="26"/>
      <c r="AB72" s="19"/>
      <c r="AC72" s="19"/>
      <c r="AD72" s="19"/>
      <c r="AE72" s="19"/>
      <c r="AF72" s="26"/>
      <c r="AG72" s="26"/>
      <c r="AH72" s="26"/>
      <c r="AI72" s="19"/>
      <c r="AJ72" s="19"/>
      <c r="AK72" s="19"/>
      <c r="AL72" s="19"/>
      <c r="AM72" s="19"/>
      <c r="AN72" s="19"/>
      <c r="AO72" s="19"/>
    </row>
    <row r="73" spans="2:41" x14ac:dyDescent="0.3">
      <c r="B73" s="2"/>
      <c r="E73" s="30"/>
      <c r="F73" s="18"/>
      <c r="G73" s="16"/>
      <c r="H73" s="18"/>
      <c r="O73" s="26"/>
      <c r="P73" s="26"/>
      <c r="AB73" s="19"/>
      <c r="AC73" s="19"/>
      <c r="AD73" s="19"/>
      <c r="AE73" s="19"/>
      <c r="AF73" s="26"/>
      <c r="AG73" s="26"/>
      <c r="AH73" s="26"/>
      <c r="AI73" s="19"/>
      <c r="AJ73" s="19"/>
      <c r="AK73" s="19"/>
      <c r="AL73" s="19"/>
      <c r="AM73" s="19"/>
      <c r="AN73" s="19"/>
      <c r="AO73" s="19"/>
    </row>
    <row r="74" spans="2:41" x14ac:dyDescent="0.3">
      <c r="B74" s="2"/>
      <c r="E74" s="30"/>
      <c r="F74" s="18"/>
      <c r="H74" s="31"/>
      <c r="AB74" s="19"/>
      <c r="AC74" s="19"/>
      <c r="AD74" s="19"/>
      <c r="AE74" s="19"/>
      <c r="AF74" s="26"/>
      <c r="AG74" s="26"/>
      <c r="AH74" s="26"/>
      <c r="AI74" s="19"/>
      <c r="AJ74" s="19"/>
      <c r="AK74" s="19"/>
      <c r="AL74" s="19"/>
      <c r="AM74" s="19"/>
      <c r="AN74" s="19"/>
      <c r="AO74" s="19"/>
    </row>
    <row r="75" spans="2:41" x14ac:dyDescent="0.3">
      <c r="B75" s="2"/>
      <c r="E75" s="30"/>
      <c r="F75" s="18"/>
      <c r="AB75" s="19"/>
      <c r="AC75" s="19"/>
      <c r="AD75" s="19"/>
      <c r="AE75" s="19"/>
      <c r="AF75" s="26"/>
      <c r="AG75" s="26"/>
      <c r="AH75" s="26"/>
      <c r="AI75" s="19"/>
      <c r="AJ75" s="19"/>
      <c r="AK75" s="19"/>
      <c r="AL75" s="19"/>
      <c r="AM75" s="19"/>
      <c r="AN75" s="19"/>
      <c r="AO75" s="19"/>
    </row>
    <row r="76" spans="2:41" x14ac:dyDescent="0.3">
      <c r="B76" s="2"/>
      <c r="C76" s="17"/>
      <c r="D76" s="17"/>
      <c r="E76" s="30"/>
      <c r="F76" s="18"/>
      <c r="G76" s="17"/>
      <c r="J76" s="13"/>
      <c r="AB76" s="19"/>
      <c r="AC76" s="19"/>
      <c r="AD76" s="19"/>
      <c r="AE76" s="19"/>
      <c r="AF76" s="26"/>
      <c r="AG76" s="26"/>
      <c r="AH76" s="26"/>
      <c r="AI76" s="19"/>
      <c r="AJ76" s="19"/>
      <c r="AK76" s="19"/>
      <c r="AL76" s="19"/>
      <c r="AM76" s="19"/>
      <c r="AN76" s="19"/>
      <c r="AO76" s="19"/>
    </row>
    <row r="77" spans="2:41" x14ac:dyDescent="0.3">
      <c r="B77" s="13"/>
      <c r="F77" s="24"/>
      <c r="AB77" s="19"/>
      <c r="AC77" s="19"/>
      <c r="AD77" s="19"/>
      <c r="AE77" s="19"/>
      <c r="AF77" s="26"/>
      <c r="AG77" s="26"/>
      <c r="AH77" s="26"/>
      <c r="AI77" s="19"/>
      <c r="AJ77" s="19"/>
      <c r="AK77" s="19"/>
      <c r="AL77" s="19"/>
      <c r="AM77" s="19"/>
      <c r="AN77" s="19"/>
      <c r="AO77" s="19"/>
    </row>
    <row r="78" spans="2:41" x14ac:dyDescent="0.3">
      <c r="B78" s="13"/>
      <c r="F78" s="30"/>
      <c r="AB78" s="19"/>
      <c r="AC78" s="19"/>
      <c r="AD78" s="19"/>
      <c r="AE78" s="19"/>
      <c r="AF78" s="26"/>
      <c r="AG78" s="26"/>
      <c r="AH78" s="26"/>
      <c r="AI78" s="19"/>
      <c r="AJ78" s="19"/>
      <c r="AK78" s="19"/>
      <c r="AL78" s="19"/>
      <c r="AM78" s="19"/>
      <c r="AN78" s="19"/>
      <c r="AO78" s="19"/>
    </row>
    <row r="79" spans="2:41" x14ac:dyDescent="0.3">
      <c r="B79" s="13"/>
      <c r="F79" s="30"/>
      <c r="AB79" s="19"/>
      <c r="AC79" s="19"/>
      <c r="AD79" s="19"/>
      <c r="AE79" s="19"/>
      <c r="AF79" s="26"/>
      <c r="AG79" s="26"/>
      <c r="AH79" s="26"/>
      <c r="AI79" s="19"/>
      <c r="AJ79" s="19"/>
      <c r="AK79" s="19"/>
      <c r="AL79" s="19"/>
      <c r="AM79" s="19"/>
      <c r="AN79" s="19"/>
      <c r="AO79" s="19"/>
    </row>
    <row r="80" spans="2:41" x14ac:dyDescent="0.3">
      <c r="B80" s="13"/>
      <c r="F80" s="30"/>
      <c r="M80" s="13"/>
      <c r="N80" s="19"/>
      <c r="P80" s="13"/>
      <c r="Q80" s="19"/>
      <c r="AB80" s="19"/>
      <c r="AC80" s="19"/>
      <c r="AD80" s="19"/>
      <c r="AE80" s="19"/>
      <c r="AF80" s="26"/>
      <c r="AG80" s="26"/>
      <c r="AH80" s="26"/>
      <c r="AI80" s="19"/>
      <c r="AJ80" s="19"/>
      <c r="AK80" s="19"/>
      <c r="AL80" s="19"/>
      <c r="AM80" s="19"/>
      <c r="AN80" s="19"/>
      <c r="AO80" s="19"/>
    </row>
    <row r="81" spans="2:41" x14ac:dyDescent="0.3">
      <c r="B81" s="13"/>
      <c r="F81" s="30"/>
      <c r="M81" s="13"/>
      <c r="N81" s="19"/>
      <c r="T81" s="13"/>
      <c r="AB81" s="19"/>
      <c r="AC81" s="19"/>
      <c r="AD81" s="19"/>
      <c r="AE81" s="19"/>
      <c r="AF81" s="26"/>
      <c r="AG81" s="26"/>
      <c r="AH81" s="26"/>
      <c r="AI81" s="19"/>
      <c r="AJ81" s="19"/>
      <c r="AK81" s="19"/>
      <c r="AL81" s="19"/>
      <c r="AM81" s="19"/>
      <c r="AN81" s="19"/>
      <c r="AO81" s="19"/>
    </row>
    <row r="82" spans="2:41" x14ac:dyDescent="0.3">
      <c r="B82" s="13"/>
      <c r="F82" s="30"/>
      <c r="K82" s="19"/>
      <c r="N82" s="19"/>
      <c r="W82" s="13"/>
      <c r="Y82" s="21"/>
      <c r="AB82" s="19"/>
      <c r="AC82" s="19"/>
      <c r="AD82" s="19"/>
      <c r="AE82" s="19"/>
      <c r="AF82" s="26"/>
      <c r="AG82" s="26"/>
      <c r="AH82" s="26"/>
      <c r="AI82" s="19"/>
      <c r="AJ82" s="19"/>
      <c r="AK82" s="19"/>
      <c r="AL82" s="19"/>
      <c r="AM82" s="19"/>
      <c r="AN82" s="19"/>
      <c r="AO82" s="19"/>
    </row>
    <row r="83" spans="2:41" x14ac:dyDescent="0.3">
      <c r="B83" s="13"/>
      <c r="F83" s="30"/>
      <c r="K83" s="19"/>
      <c r="P83" s="13"/>
      <c r="Q83" s="13"/>
      <c r="AB83" s="19"/>
      <c r="AC83" s="19"/>
      <c r="AD83" s="19"/>
      <c r="AE83" s="19"/>
      <c r="AF83" s="26"/>
      <c r="AG83" s="26"/>
      <c r="AH83" s="26"/>
      <c r="AI83" s="19"/>
      <c r="AJ83" s="19"/>
      <c r="AK83" s="19"/>
      <c r="AL83" s="19"/>
      <c r="AM83" s="19"/>
      <c r="AN83" s="19"/>
      <c r="AO83" s="19"/>
    </row>
    <row r="84" spans="2:41" x14ac:dyDescent="0.3">
      <c r="K84" s="13"/>
      <c r="M84" s="13"/>
      <c r="N84" s="19"/>
      <c r="O84" s="19"/>
      <c r="P84" s="19"/>
      <c r="Q84" s="19"/>
      <c r="R84" s="19"/>
      <c r="T84" s="19"/>
      <c r="W84" s="19"/>
      <c r="AB84" s="19"/>
      <c r="AC84" s="19"/>
      <c r="AD84" s="19"/>
      <c r="AE84" s="19"/>
      <c r="AF84" s="26"/>
      <c r="AG84" s="26"/>
      <c r="AH84" s="26"/>
      <c r="AI84" s="19"/>
      <c r="AJ84" s="19"/>
      <c r="AK84" s="19"/>
      <c r="AL84" s="19"/>
      <c r="AM84" s="19"/>
      <c r="AN84" s="19"/>
      <c r="AO84" s="19"/>
    </row>
    <row r="85" spans="2:41" x14ac:dyDescent="0.3">
      <c r="M85" s="25"/>
      <c r="O85" s="25"/>
      <c r="W85" s="26"/>
      <c r="X85" s="26"/>
      <c r="AB85" s="19"/>
      <c r="AC85" s="19"/>
      <c r="AD85" s="19"/>
      <c r="AE85" s="19"/>
      <c r="AF85" s="26"/>
      <c r="AG85" s="26"/>
      <c r="AH85" s="26"/>
      <c r="AI85" s="19"/>
      <c r="AJ85" s="19"/>
      <c r="AK85" s="19"/>
      <c r="AL85" s="19"/>
      <c r="AM85" s="19"/>
      <c r="AN85" s="19"/>
      <c r="AO85" s="19"/>
    </row>
    <row r="86" spans="2:41" x14ac:dyDescent="0.3">
      <c r="K86" s="19"/>
      <c r="M86" s="19"/>
      <c r="N86" s="19"/>
      <c r="O86" s="19"/>
      <c r="P86" s="19"/>
      <c r="Q86" s="19"/>
      <c r="R86" s="19"/>
      <c r="S86" s="19"/>
      <c r="T86" s="19"/>
      <c r="W86" s="26"/>
      <c r="X86" s="26"/>
      <c r="AB86" s="19"/>
      <c r="AC86" s="19"/>
      <c r="AD86" s="19"/>
      <c r="AE86" s="19"/>
      <c r="AF86" s="26"/>
      <c r="AG86" s="26"/>
      <c r="AH86" s="26"/>
      <c r="AI86" s="19"/>
      <c r="AJ86" s="19"/>
      <c r="AK86" s="19"/>
      <c r="AL86" s="19"/>
      <c r="AM86" s="19"/>
      <c r="AN86" s="19"/>
      <c r="AO86" s="19"/>
    </row>
    <row r="87" spans="2:41" x14ac:dyDescent="0.3">
      <c r="K87" s="19"/>
      <c r="L87" s="19"/>
      <c r="M87" s="19"/>
      <c r="N87" s="19"/>
      <c r="O87" s="19"/>
      <c r="P87" s="19"/>
      <c r="Q87" s="19"/>
      <c r="R87" s="19"/>
      <c r="S87" s="19"/>
      <c r="T87" s="19"/>
      <c r="W87" s="26"/>
      <c r="X87" s="26"/>
      <c r="AB87" s="19"/>
      <c r="AC87" s="19"/>
      <c r="AD87" s="19"/>
      <c r="AE87" s="19"/>
      <c r="AF87" s="26"/>
      <c r="AG87" s="26"/>
      <c r="AH87" s="26"/>
      <c r="AI87" s="19"/>
      <c r="AJ87" s="19"/>
      <c r="AK87" s="19"/>
      <c r="AL87" s="19"/>
      <c r="AM87" s="19"/>
      <c r="AN87" s="19"/>
      <c r="AO87" s="19"/>
    </row>
    <row r="88" spans="2:41" ht="12.75" customHeight="1" x14ac:dyDescent="0.3">
      <c r="K88" s="19"/>
      <c r="L88" s="19"/>
      <c r="M88" s="19"/>
      <c r="N88" s="19"/>
      <c r="O88" s="19"/>
      <c r="P88" s="19"/>
      <c r="Q88" s="19"/>
      <c r="R88" s="19"/>
      <c r="S88" s="19"/>
      <c r="T88" s="19"/>
      <c r="W88" s="26"/>
      <c r="X88" s="26"/>
      <c r="AB88" s="19"/>
      <c r="AC88" s="19"/>
      <c r="AD88" s="19"/>
      <c r="AE88" s="19"/>
      <c r="AF88" s="26"/>
      <c r="AG88" s="26"/>
      <c r="AH88" s="26"/>
      <c r="AI88" s="19"/>
      <c r="AJ88" s="19"/>
      <c r="AK88" s="19"/>
      <c r="AL88" s="19"/>
      <c r="AM88" s="19"/>
      <c r="AN88" s="19"/>
      <c r="AO88" s="19"/>
    </row>
    <row r="89" spans="2:41" x14ac:dyDescent="0.3">
      <c r="K89" s="19"/>
      <c r="L89" s="19"/>
      <c r="M89" s="19"/>
      <c r="N89" s="19"/>
      <c r="O89" s="19"/>
      <c r="P89" s="19"/>
      <c r="Q89" s="19"/>
      <c r="R89" s="19"/>
      <c r="S89" s="19"/>
      <c r="T89" s="19"/>
      <c r="W89" s="26"/>
      <c r="X89" s="26"/>
      <c r="AB89" s="19"/>
      <c r="AC89" s="19"/>
      <c r="AD89" s="19"/>
      <c r="AE89" s="19"/>
      <c r="AF89" s="26"/>
      <c r="AG89" s="26"/>
      <c r="AH89" s="26"/>
      <c r="AI89" s="19"/>
      <c r="AJ89" s="19"/>
      <c r="AK89" s="19"/>
      <c r="AL89" s="19"/>
      <c r="AM89" s="19"/>
      <c r="AN89" s="19"/>
      <c r="AO89" s="19"/>
    </row>
    <row r="90" spans="2:41" x14ac:dyDescent="0.3">
      <c r="K90" s="19"/>
      <c r="L90" s="19"/>
      <c r="M90" s="19"/>
      <c r="N90" s="19"/>
      <c r="O90" s="19"/>
      <c r="P90" s="19"/>
      <c r="Q90" s="19"/>
      <c r="R90" s="19"/>
      <c r="S90" s="19"/>
      <c r="T90" s="19"/>
      <c r="W90" s="26"/>
      <c r="X90" s="26"/>
      <c r="AB90" s="19"/>
      <c r="AC90" s="19"/>
      <c r="AD90" s="19"/>
      <c r="AE90" s="19"/>
      <c r="AF90" s="26"/>
      <c r="AG90" s="26"/>
      <c r="AH90" s="26"/>
      <c r="AI90" s="19"/>
      <c r="AJ90" s="19"/>
      <c r="AK90" s="19"/>
      <c r="AL90" s="19"/>
      <c r="AM90" s="19"/>
      <c r="AN90" s="19"/>
      <c r="AO90" s="19"/>
    </row>
    <row r="91" spans="2:41" x14ac:dyDescent="0.3">
      <c r="K91" s="19"/>
      <c r="L91" s="19"/>
      <c r="M91" s="19"/>
      <c r="N91" s="19"/>
      <c r="O91" s="19"/>
      <c r="P91" s="19"/>
      <c r="Q91" s="19"/>
      <c r="R91" s="19"/>
      <c r="S91" s="19"/>
      <c r="T91" s="19"/>
      <c r="W91" s="26"/>
      <c r="X91" s="26"/>
      <c r="AB91" s="19"/>
      <c r="AC91" s="19"/>
      <c r="AD91" s="19"/>
      <c r="AE91" s="19"/>
      <c r="AF91" s="26"/>
      <c r="AG91" s="26"/>
      <c r="AH91" s="26"/>
      <c r="AI91" s="19"/>
      <c r="AJ91" s="19"/>
      <c r="AK91" s="19"/>
      <c r="AL91" s="19"/>
      <c r="AM91" s="19"/>
      <c r="AN91" s="19"/>
      <c r="AO91" s="19"/>
    </row>
    <row r="92" spans="2:41" x14ac:dyDescent="0.3">
      <c r="K92" s="19"/>
      <c r="L92" s="19"/>
      <c r="M92" s="19"/>
      <c r="N92" s="19"/>
      <c r="O92" s="19"/>
      <c r="P92" s="19"/>
      <c r="Q92" s="19"/>
      <c r="R92" s="19"/>
      <c r="S92" s="19"/>
      <c r="T92" s="19"/>
      <c r="W92" s="26"/>
      <c r="X92" s="26"/>
      <c r="AB92" s="19"/>
      <c r="AC92" s="19"/>
      <c r="AD92" s="19"/>
      <c r="AE92" s="19"/>
      <c r="AF92" s="26"/>
      <c r="AG92" s="26"/>
      <c r="AH92" s="26"/>
      <c r="AI92" s="19"/>
      <c r="AJ92" s="19"/>
      <c r="AK92" s="19"/>
      <c r="AL92" s="19"/>
      <c r="AM92" s="19"/>
      <c r="AN92" s="19"/>
      <c r="AO92" s="19"/>
    </row>
    <row r="93" spans="2:41" x14ac:dyDescent="0.3">
      <c r="K93" s="19"/>
      <c r="L93" s="19"/>
      <c r="M93" s="19"/>
      <c r="N93" s="19"/>
      <c r="O93" s="19"/>
      <c r="P93" s="19"/>
      <c r="Q93" s="19"/>
      <c r="R93" s="19"/>
      <c r="S93" s="19"/>
      <c r="T93" s="19"/>
      <c r="W93" s="26"/>
      <c r="X93" s="26"/>
      <c r="AB93" s="19"/>
      <c r="AC93" s="19"/>
      <c r="AD93" s="19"/>
      <c r="AE93" s="19"/>
      <c r="AF93" s="26"/>
      <c r="AG93" s="26"/>
      <c r="AH93" s="26"/>
      <c r="AI93" s="19"/>
      <c r="AJ93" s="19"/>
      <c r="AK93" s="19"/>
      <c r="AL93" s="19"/>
      <c r="AM93" s="19"/>
      <c r="AN93" s="19"/>
      <c r="AO93" s="19"/>
    </row>
    <row r="94" spans="2:41" x14ac:dyDescent="0.3">
      <c r="K94" s="19"/>
      <c r="L94" s="19"/>
      <c r="M94" s="19"/>
      <c r="N94" s="19"/>
      <c r="O94" s="19"/>
      <c r="P94" s="19"/>
      <c r="Q94" s="19"/>
      <c r="R94" s="19"/>
      <c r="S94" s="19"/>
      <c r="T94" s="19"/>
      <c r="W94" s="26"/>
      <c r="X94" s="26"/>
      <c r="AB94" s="19"/>
      <c r="AC94" s="19"/>
      <c r="AD94" s="19"/>
      <c r="AE94" s="19"/>
      <c r="AF94" s="26"/>
      <c r="AG94" s="26"/>
      <c r="AH94" s="26"/>
      <c r="AI94" s="19"/>
      <c r="AJ94" s="19"/>
      <c r="AK94" s="19"/>
      <c r="AL94" s="19"/>
      <c r="AM94" s="19"/>
      <c r="AN94" s="19"/>
      <c r="AO94" s="19"/>
    </row>
    <row r="95" spans="2:41" x14ac:dyDescent="0.3">
      <c r="K95" s="19"/>
      <c r="L95" s="19"/>
      <c r="M95" s="19"/>
      <c r="N95" s="19"/>
      <c r="O95" s="19"/>
      <c r="P95" s="19"/>
      <c r="Q95" s="19"/>
      <c r="R95" s="19"/>
      <c r="S95" s="19"/>
      <c r="T95" s="19"/>
      <c r="W95" s="26"/>
      <c r="X95" s="26"/>
      <c r="AB95" s="19"/>
      <c r="AC95" s="19"/>
      <c r="AD95" s="19"/>
      <c r="AE95" s="19"/>
      <c r="AF95" s="26"/>
      <c r="AG95" s="26"/>
      <c r="AH95" s="26"/>
      <c r="AI95" s="19"/>
      <c r="AJ95" s="19"/>
      <c r="AK95" s="19"/>
      <c r="AL95" s="19"/>
      <c r="AM95" s="19"/>
      <c r="AN95" s="19"/>
      <c r="AO95" s="19"/>
    </row>
    <row r="96" spans="2:41" x14ac:dyDescent="0.3">
      <c r="K96" s="19"/>
      <c r="L96" s="19"/>
      <c r="M96" s="19"/>
      <c r="N96" s="19"/>
      <c r="O96" s="19"/>
      <c r="P96" s="19"/>
      <c r="Q96" s="19"/>
      <c r="R96" s="19"/>
      <c r="S96" s="19"/>
      <c r="T96" s="19"/>
      <c r="W96" s="26"/>
      <c r="X96" s="26"/>
      <c r="AB96" s="19"/>
      <c r="AC96" s="19"/>
      <c r="AD96" s="19"/>
      <c r="AE96" s="19"/>
      <c r="AF96" s="26"/>
      <c r="AG96" s="26"/>
      <c r="AH96" s="26"/>
      <c r="AI96" s="19"/>
      <c r="AJ96" s="19"/>
      <c r="AK96" s="19"/>
      <c r="AL96" s="19"/>
      <c r="AM96" s="19"/>
      <c r="AN96" s="19"/>
      <c r="AO96" s="19"/>
    </row>
    <row r="97" spans="11:41" x14ac:dyDescent="0.3">
      <c r="K97" s="19"/>
      <c r="L97" s="19"/>
      <c r="M97" s="19"/>
      <c r="N97" s="19"/>
      <c r="O97" s="19"/>
      <c r="P97" s="19"/>
      <c r="Q97" s="19"/>
      <c r="R97" s="19"/>
      <c r="S97" s="19"/>
      <c r="T97" s="19"/>
      <c r="W97" s="26"/>
      <c r="X97" s="26"/>
      <c r="AB97" s="19"/>
      <c r="AC97" s="19"/>
      <c r="AD97" s="19"/>
      <c r="AE97" s="19"/>
      <c r="AF97" s="26"/>
      <c r="AG97" s="26"/>
      <c r="AH97" s="26"/>
      <c r="AI97" s="19"/>
      <c r="AJ97" s="19"/>
      <c r="AK97" s="19"/>
      <c r="AL97" s="19"/>
      <c r="AM97" s="19"/>
      <c r="AN97" s="19"/>
      <c r="AO97" s="19"/>
    </row>
    <row r="98" spans="11:41" x14ac:dyDescent="0.3">
      <c r="K98" s="19"/>
      <c r="L98" s="19"/>
      <c r="M98" s="19"/>
      <c r="N98" s="19"/>
      <c r="O98" s="19"/>
      <c r="P98" s="19"/>
      <c r="Q98" s="19"/>
      <c r="R98" s="19"/>
      <c r="S98" s="19"/>
      <c r="T98" s="19"/>
      <c r="W98" s="26"/>
      <c r="X98" s="26"/>
      <c r="AB98" s="19"/>
      <c r="AC98" s="19"/>
      <c r="AD98" s="19"/>
      <c r="AE98" s="19"/>
      <c r="AF98" s="26"/>
      <c r="AG98" s="26"/>
      <c r="AH98" s="26"/>
      <c r="AI98" s="19"/>
      <c r="AJ98" s="19"/>
      <c r="AK98" s="19"/>
      <c r="AL98" s="19"/>
      <c r="AM98" s="19"/>
      <c r="AN98" s="19"/>
      <c r="AO98" s="19"/>
    </row>
    <row r="99" spans="11:41" x14ac:dyDescent="0.3">
      <c r="K99" s="19"/>
      <c r="L99" s="19"/>
      <c r="M99" s="19"/>
      <c r="N99" s="19"/>
      <c r="O99" s="19"/>
      <c r="P99" s="19"/>
      <c r="Q99" s="19"/>
      <c r="R99" s="19"/>
      <c r="S99" s="19"/>
      <c r="T99" s="19"/>
      <c r="W99" s="26"/>
      <c r="X99" s="26"/>
      <c r="AB99" s="19"/>
      <c r="AC99" s="19"/>
      <c r="AD99" s="19"/>
      <c r="AE99" s="19"/>
      <c r="AF99" s="26"/>
      <c r="AG99" s="26"/>
      <c r="AH99" s="26"/>
      <c r="AI99" s="19"/>
      <c r="AJ99" s="19"/>
      <c r="AK99" s="19"/>
      <c r="AL99" s="19"/>
      <c r="AM99" s="19"/>
      <c r="AN99" s="19"/>
      <c r="AO99" s="19"/>
    </row>
    <row r="100" spans="11:41" x14ac:dyDescent="0.3"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W100" s="26"/>
      <c r="X100" s="26"/>
      <c r="AB100" s="19"/>
      <c r="AC100" s="19"/>
      <c r="AD100" s="19"/>
      <c r="AE100" s="19"/>
      <c r="AF100" s="26"/>
      <c r="AG100" s="26"/>
      <c r="AH100" s="26"/>
      <c r="AI100" s="19"/>
      <c r="AJ100" s="19"/>
      <c r="AK100" s="19"/>
      <c r="AL100" s="19"/>
      <c r="AM100" s="19"/>
      <c r="AN100" s="19"/>
      <c r="AO100" s="19"/>
    </row>
    <row r="101" spans="11:41" x14ac:dyDescent="0.3"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W101" s="26"/>
      <c r="X101" s="26"/>
      <c r="AB101" s="19"/>
      <c r="AC101" s="19"/>
      <c r="AD101" s="19"/>
      <c r="AE101" s="19"/>
      <c r="AF101" s="26"/>
      <c r="AG101" s="26"/>
      <c r="AH101" s="26"/>
      <c r="AI101" s="19"/>
      <c r="AJ101" s="19"/>
      <c r="AK101" s="19"/>
      <c r="AL101" s="19"/>
      <c r="AM101" s="19"/>
      <c r="AN101" s="19"/>
      <c r="AO101" s="19"/>
    </row>
    <row r="102" spans="11:41" x14ac:dyDescent="0.3"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W102" s="26"/>
      <c r="X102" s="26"/>
      <c r="AB102" s="19"/>
      <c r="AC102" s="19"/>
      <c r="AD102" s="19"/>
      <c r="AE102" s="19"/>
      <c r="AF102" s="26"/>
      <c r="AG102" s="26"/>
      <c r="AH102" s="26"/>
      <c r="AI102" s="19"/>
      <c r="AJ102" s="19"/>
      <c r="AK102" s="19"/>
      <c r="AL102" s="19"/>
      <c r="AM102" s="19"/>
      <c r="AN102" s="19"/>
      <c r="AO102" s="19"/>
    </row>
    <row r="103" spans="11:41" x14ac:dyDescent="0.3"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W103" s="26"/>
      <c r="X103" s="26"/>
      <c r="AB103" s="19"/>
      <c r="AC103" s="19"/>
      <c r="AD103" s="19"/>
      <c r="AE103" s="19"/>
      <c r="AF103" s="26"/>
      <c r="AG103" s="26"/>
      <c r="AH103" s="26"/>
      <c r="AI103" s="19"/>
      <c r="AJ103" s="19"/>
      <c r="AK103" s="19"/>
      <c r="AL103" s="19"/>
      <c r="AM103" s="19"/>
      <c r="AN103" s="19"/>
      <c r="AO103" s="19"/>
    </row>
    <row r="104" spans="11:41" x14ac:dyDescent="0.3"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W104" s="26"/>
      <c r="X104" s="26"/>
      <c r="AB104" s="19"/>
      <c r="AC104" s="19"/>
      <c r="AD104" s="19"/>
      <c r="AE104" s="19"/>
      <c r="AF104" s="26"/>
      <c r="AG104" s="26"/>
      <c r="AH104" s="26"/>
      <c r="AI104" s="19"/>
      <c r="AJ104" s="19"/>
      <c r="AK104" s="19"/>
      <c r="AL104" s="19"/>
      <c r="AM104" s="19"/>
      <c r="AN104" s="19"/>
      <c r="AO104" s="19"/>
    </row>
    <row r="105" spans="11:41" x14ac:dyDescent="0.3"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W105" s="26"/>
      <c r="X105" s="26"/>
      <c r="AB105" s="19"/>
      <c r="AC105" s="19"/>
      <c r="AD105" s="19"/>
      <c r="AE105" s="19"/>
      <c r="AF105" s="26"/>
      <c r="AG105" s="26"/>
      <c r="AH105" s="26"/>
      <c r="AI105" s="19"/>
      <c r="AJ105" s="19"/>
      <c r="AK105" s="19"/>
      <c r="AL105" s="19"/>
      <c r="AM105" s="19"/>
      <c r="AN105" s="19"/>
      <c r="AO105" s="19"/>
    </row>
    <row r="106" spans="11:41" x14ac:dyDescent="0.3"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W106" s="26"/>
      <c r="X106" s="26"/>
      <c r="AB106" s="19"/>
      <c r="AC106" s="19"/>
      <c r="AD106" s="19"/>
      <c r="AE106" s="19"/>
      <c r="AF106" s="26"/>
      <c r="AG106" s="26"/>
    </row>
    <row r="107" spans="11:41" x14ac:dyDescent="0.3"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W107" s="26"/>
      <c r="X107" s="26"/>
      <c r="AF107" s="26"/>
      <c r="AG107" s="26"/>
    </row>
    <row r="108" spans="11:41" x14ac:dyDescent="0.3"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W108" s="26"/>
      <c r="X108" s="26"/>
      <c r="AF108" s="26"/>
      <c r="AG108" s="26"/>
    </row>
    <row r="109" spans="11:41" x14ac:dyDescent="0.3"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W109" s="26"/>
      <c r="X109" s="26"/>
      <c r="AF109" s="26"/>
      <c r="AG109" s="26"/>
    </row>
    <row r="110" spans="11:41" x14ac:dyDescent="0.3"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W110" s="26"/>
      <c r="X110" s="26"/>
      <c r="AF110" s="26"/>
      <c r="AG110" s="26"/>
    </row>
    <row r="111" spans="11:41" x14ac:dyDescent="0.3"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W111" s="26"/>
      <c r="X111" s="26"/>
      <c r="AF111" s="26"/>
      <c r="AG111" s="26"/>
    </row>
    <row r="112" spans="11:41" x14ac:dyDescent="0.3"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W112" s="26"/>
      <c r="X112" s="26"/>
      <c r="AF112" s="26"/>
      <c r="AG112" s="26"/>
    </row>
    <row r="113" spans="2:35" x14ac:dyDescent="0.3"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W113" s="26"/>
      <c r="X113" s="26"/>
      <c r="AF113" s="26"/>
      <c r="AG113" s="26"/>
    </row>
    <row r="114" spans="2:35" x14ac:dyDescent="0.3"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W114" s="26"/>
      <c r="X114" s="26"/>
      <c r="AB114" s="13"/>
      <c r="AC114" s="19"/>
      <c r="AE114" s="13"/>
      <c r="AF114" s="19"/>
      <c r="AI114" s="13"/>
    </row>
    <row r="115" spans="2:35" x14ac:dyDescent="0.3"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W115" s="26"/>
      <c r="X115" s="26"/>
      <c r="AB115" s="13"/>
      <c r="AC115" s="19"/>
      <c r="AI115" s="13"/>
    </row>
    <row r="116" spans="2:35" x14ac:dyDescent="0.3"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W116" s="26"/>
      <c r="X116" s="26"/>
      <c r="AC116" s="19"/>
      <c r="AF116" s="13"/>
      <c r="AH116" s="21"/>
    </row>
    <row r="117" spans="2:35" x14ac:dyDescent="0.3"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W117" s="26"/>
      <c r="X117" s="26"/>
    </row>
    <row r="118" spans="2:35" x14ac:dyDescent="0.3"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W118" s="26"/>
      <c r="X118" s="26"/>
      <c r="AB118" s="13"/>
      <c r="AC118" s="19"/>
      <c r="AE118" s="19"/>
      <c r="AF118" s="19"/>
    </row>
    <row r="119" spans="2:35" x14ac:dyDescent="0.3"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W119" s="26"/>
      <c r="X119" s="26"/>
      <c r="AD119" s="25"/>
      <c r="AF119" s="26"/>
      <c r="AG119" s="26"/>
    </row>
    <row r="120" spans="2:35" x14ac:dyDescent="0.3"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W120" s="26"/>
      <c r="X120" s="26"/>
      <c r="AB120" s="19"/>
      <c r="AC120" s="19"/>
      <c r="AD120" s="19"/>
      <c r="AE120" s="19"/>
      <c r="AF120" s="26"/>
      <c r="AG120" s="26"/>
    </row>
    <row r="121" spans="2:35" x14ac:dyDescent="0.3"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W121" s="26"/>
      <c r="X121" s="26"/>
      <c r="AB121" s="19"/>
      <c r="AC121" s="19"/>
      <c r="AD121" s="19"/>
      <c r="AE121" s="19"/>
      <c r="AF121" s="26"/>
      <c r="AG121" s="26"/>
    </row>
    <row r="122" spans="2:35" x14ac:dyDescent="0.3"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W122" s="26"/>
      <c r="X122" s="26"/>
      <c r="AB122" s="19"/>
      <c r="AC122" s="19"/>
      <c r="AD122" s="19"/>
      <c r="AE122" s="19"/>
      <c r="AF122" s="26"/>
      <c r="AG122" s="26"/>
    </row>
    <row r="123" spans="2:35" x14ac:dyDescent="0.3"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W123" s="26"/>
      <c r="X123" s="26"/>
      <c r="AB123" s="19"/>
      <c r="AC123" s="19"/>
      <c r="AD123" s="19"/>
      <c r="AE123" s="19"/>
      <c r="AF123" s="26"/>
      <c r="AG123" s="26"/>
    </row>
    <row r="124" spans="2:35" x14ac:dyDescent="0.3"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W124" s="26"/>
      <c r="X124" s="26"/>
      <c r="AB124" s="19"/>
      <c r="AC124" s="19"/>
      <c r="AD124" s="19"/>
      <c r="AE124" s="19"/>
      <c r="AF124" s="26"/>
      <c r="AG124" s="26"/>
    </row>
    <row r="125" spans="2:35" x14ac:dyDescent="0.3"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W125" s="26"/>
      <c r="X125" s="26"/>
      <c r="AB125" s="19"/>
      <c r="AC125" s="19"/>
      <c r="AD125" s="19"/>
      <c r="AE125" s="19"/>
      <c r="AF125" s="26"/>
      <c r="AG125" s="26"/>
    </row>
    <row r="126" spans="2:35" x14ac:dyDescent="0.3"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W126" s="26"/>
      <c r="X126" s="26"/>
      <c r="AA126" s="19"/>
      <c r="AB126" s="19"/>
      <c r="AC126" s="19"/>
      <c r="AD126" s="19"/>
      <c r="AE126" s="19"/>
      <c r="AF126" s="26"/>
      <c r="AG126" s="26"/>
    </row>
    <row r="127" spans="2:35" x14ac:dyDescent="0.3">
      <c r="B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W127" s="26"/>
      <c r="X127" s="26"/>
      <c r="AB127" s="19"/>
      <c r="AC127" s="19"/>
      <c r="AD127" s="19"/>
      <c r="AE127" s="19"/>
      <c r="AF127" s="26"/>
      <c r="AG127" s="26"/>
    </row>
    <row r="128" spans="2:35" x14ac:dyDescent="0.3"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W128" s="26"/>
      <c r="X128" s="26"/>
      <c r="AB128" s="19"/>
      <c r="AC128" s="19"/>
      <c r="AD128" s="19"/>
      <c r="AE128" s="19"/>
      <c r="AF128" s="26"/>
      <c r="AG128" s="26"/>
    </row>
    <row r="129" spans="11:33" x14ac:dyDescent="0.3"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W129" s="26"/>
      <c r="X129" s="26"/>
      <c r="AB129" s="19"/>
      <c r="AC129" s="19"/>
      <c r="AD129" s="19"/>
      <c r="AE129" s="19"/>
      <c r="AF129" s="26"/>
      <c r="AG129" s="26"/>
    </row>
    <row r="130" spans="11:33" x14ac:dyDescent="0.3"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W130" s="26"/>
      <c r="X130" s="26"/>
      <c r="AB130" s="19"/>
      <c r="AC130" s="19"/>
      <c r="AD130" s="19"/>
      <c r="AE130" s="19"/>
      <c r="AF130" s="26"/>
      <c r="AG130" s="26"/>
    </row>
    <row r="131" spans="11:33" x14ac:dyDescent="0.3"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W131" s="26"/>
      <c r="X131" s="26"/>
      <c r="AB131" s="19"/>
      <c r="AC131" s="19"/>
      <c r="AD131" s="19"/>
      <c r="AE131" s="19"/>
      <c r="AF131" s="26"/>
      <c r="AG131" s="26"/>
    </row>
    <row r="132" spans="11:33" x14ac:dyDescent="0.3"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W132" s="26"/>
      <c r="X132" s="26"/>
      <c r="AB132" s="19"/>
      <c r="AC132" s="19"/>
      <c r="AD132" s="19"/>
      <c r="AE132" s="19"/>
      <c r="AF132" s="26"/>
      <c r="AG132" s="26"/>
    </row>
    <row r="133" spans="11:33" x14ac:dyDescent="0.3"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W133" s="26"/>
      <c r="X133" s="26"/>
      <c r="AB133" s="19"/>
      <c r="AC133" s="19"/>
      <c r="AD133" s="19"/>
      <c r="AE133" s="19"/>
      <c r="AF133" s="26"/>
      <c r="AG133" s="26"/>
    </row>
    <row r="134" spans="11:33" x14ac:dyDescent="0.3"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AB134" s="19"/>
      <c r="AC134" s="19"/>
      <c r="AD134" s="19"/>
      <c r="AE134" s="19"/>
      <c r="AF134" s="26"/>
      <c r="AG134" s="26"/>
    </row>
    <row r="135" spans="11:33" x14ac:dyDescent="0.3"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AB135" s="19"/>
      <c r="AC135" s="19"/>
      <c r="AD135" s="19"/>
      <c r="AE135" s="19"/>
      <c r="AF135" s="26"/>
      <c r="AG135" s="26"/>
    </row>
    <row r="136" spans="11:33" x14ac:dyDescent="0.3"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AB136" s="19"/>
      <c r="AC136" s="19"/>
      <c r="AD136" s="19"/>
      <c r="AE136" s="19"/>
      <c r="AF136" s="26"/>
      <c r="AG136" s="26"/>
    </row>
    <row r="137" spans="11:33" x14ac:dyDescent="0.3"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AB137" s="19"/>
      <c r="AC137" s="19"/>
      <c r="AD137" s="19"/>
      <c r="AE137" s="19"/>
      <c r="AF137" s="26"/>
      <c r="AG137" s="26"/>
    </row>
    <row r="138" spans="11:33" x14ac:dyDescent="0.3"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AB138" s="19"/>
      <c r="AC138" s="19"/>
      <c r="AD138" s="19"/>
      <c r="AE138" s="19"/>
      <c r="AF138" s="26"/>
      <c r="AG138" s="26"/>
    </row>
    <row r="139" spans="11:33" x14ac:dyDescent="0.3"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AB139" s="19"/>
      <c r="AC139" s="19"/>
      <c r="AD139" s="19"/>
      <c r="AE139" s="19"/>
      <c r="AF139" s="26"/>
      <c r="AG139" s="26"/>
    </row>
    <row r="140" spans="11:33" x14ac:dyDescent="0.3"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AB140" s="19"/>
      <c r="AC140" s="19"/>
      <c r="AD140" s="19"/>
      <c r="AE140" s="19"/>
      <c r="AF140" s="26"/>
      <c r="AG140" s="26"/>
    </row>
    <row r="141" spans="11:33" x14ac:dyDescent="0.3"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AB141" s="19"/>
      <c r="AD141" s="19"/>
      <c r="AE141" s="19"/>
      <c r="AF141" s="26"/>
      <c r="AG141" s="26"/>
    </row>
    <row r="142" spans="11:33" x14ac:dyDescent="0.3"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AB142" s="19"/>
      <c r="AD142" s="19"/>
      <c r="AE142" s="19"/>
      <c r="AF142" s="26"/>
      <c r="AG142" s="26"/>
    </row>
    <row r="143" spans="11:33" x14ac:dyDescent="0.3"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AB143" s="19"/>
      <c r="AD143" s="19"/>
      <c r="AE143" s="19"/>
      <c r="AF143" s="26"/>
      <c r="AG143" s="26"/>
    </row>
    <row r="144" spans="11:33" x14ac:dyDescent="0.3"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AB144" s="19"/>
      <c r="AD144" s="19"/>
      <c r="AE144" s="19"/>
      <c r="AF144" s="26"/>
      <c r="AG144" s="26"/>
    </row>
    <row r="145" spans="11:33" x14ac:dyDescent="0.3"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AB145" s="19"/>
      <c r="AD145" s="19"/>
      <c r="AE145" s="19"/>
      <c r="AF145" s="26"/>
      <c r="AG145" s="26"/>
    </row>
    <row r="146" spans="11:33" x14ac:dyDescent="0.3"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AB146" s="19"/>
      <c r="AD146" s="19"/>
      <c r="AE146" s="19"/>
      <c r="AF146" s="26"/>
      <c r="AG146" s="26"/>
    </row>
    <row r="147" spans="11:33" x14ac:dyDescent="0.3"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AB147" s="19"/>
      <c r="AD147" s="19"/>
      <c r="AE147" s="19"/>
      <c r="AF147" s="26"/>
      <c r="AG147" s="26"/>
    </row>
    <row r="148" spans="11:33" x14ac:dyDescent="0.3"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AB148" s="19"/>
      <c r="AD148" s="19"/>
      <c r="AE148" s="19"/>
      <c r="AF148" s="26"/>
      <c r="AG148" s="26"/>
    </row>
    <row r="149" spans="11:33" x14ac:dyDescent="0.3"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AB149" s="19"/>
      <c r="AD149" s="19"/>
      <c r="AE149" s="19"/>
      <c r="AF149" s="26"/>
      <c r="AG149" s="26"/>
    </row>
    <row r="150" spans="11:33" x14ac:dyDescent="0.3"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AB150" s="19"/>
      <c r="AD150" s="19"/>
      <c r="AE150" s="19"/>
      <c r="AF150" s="26"/>
      <c r="AG150" s="26"/>
    </row>
    <row r="151" spans="11:33" x14ac:dyDescent="0.3"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AB151" s="19"/>
      <c r="AD151" s="19"/>
      <c r="AE151" s="19"/>
      <c r="AF151" s="26"/>
      <c r="AG151" s="26"/>
    </row>
    <row r="152" spans="11:33" x14ac:dyDescent="0.3"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AB152" s="19"/>
      <c r="AD152" s="19"/>
      <c r="AE152" s="19"/>
      <c r="AF152" s="26"/>
      <c r="AG152" s="26"/>
    </row>
    <row r="153" spans="11:33" x14ac:dyDescent="0.3"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AB153" s="19"/>
      <c r="AD153" s="19"/>
      <c r="AE153" s="19"/>
      <c r="AF153" s="26"/>
      <c r="AG153" s="26"/>
    </row>
    <row r="154" spans="11:33" x14ac:dyDescent="0.3"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AB154" s="19"/>
      <c r="AD154" s="19"/>
      <c r="AE154" s="19"/>
      <c r="AF154" s="26"/>
      <c r="AG154" s="26"/>
    </row>
    <row r="155" spans="11:33" x14ac:dyDescent="0.3"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AB155" s="19"/>
      <c r="AD155" s="19"/>
      <c r="AE155" s="19"/>
      <c r="AF155" s="26"/>
      <c r="AG155" s="26"/>
    </row>
    <row r="156" spans="11:33" x14ac:dyDescent="0.3"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AB156" s="19"/>
      <c r="AD156" s="19"/>
      <c r="AE156" s="19"/>
      <c r="AF156" s="26"/>
      <c r="AG156" s="26"/>
    </row>
    <row r="157" spans="11:33" x14ac:dyDescent="0.3"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AB157" s="19"/>
      <c r="AD157" s="19"/>
      <c r="AE157" s="19"/>
      <c r="AF157" s="26"/>
      <c r="AG157" s="26"/>
    </row>
    <row r="158" spans="11:33" x14ac:dyDescent="0.3"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AB158" s="19"/>
      <c r="AD158" s="19"/>
      <c r="AE158" s="19"/>
      <c r="AF158" s="26"/>
      <c r="AG158" s="26"/>
    </row>
    <row r="159" spans="11:33" x14ac:dyDescent="0.3"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AB159" s="19"/>
      <c r="AD159" s="19"/>
      <c r="AE159" s="19"/>
      <c r="AF159" s="26"/>
      <c r="AG159" s="26"/>
    </row>
    <row r="160" spans="11:33" x14ac:dyDescent="0.3"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AB160" s="19"/>
      <c r="AD160" s="19"/>
      <c r="AE160" s="19"/>
      <c r="AF160" s="26"/>
      <c r="AG160" s="26"/>
    </row>
    <row r="161" spans="11:33" x14ac:dyDescent="0.3"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AF161" s="26"/>
      <c r="AG161" s="26"/>
    </row>
    <row r="162" spans="11:33" x14ac:dyDescent="0.3"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AF162" s="26"/>
      <c r="AG162" s="26"/>
    </row>
    <row r="163" spans="11:33" x14ac:dyDescent="0.3"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AF163" s="26"/>
      <c r="AG163" s="26"/>
    </row>
    <row r="164" spans="11:33" x14ac:dyDescent="0.3"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AF164" s="26"/>
      <c r="AG164" s="26"/>
    </row>
    <row r="165" spans="11:33" x14ac:dyDescent="0.3"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AF165" s="26"/>
      <c r="AG165" s="26"/>
    </row>
    <row r="166" spans="11:33" x14ac:dyDescent="0.3"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AF166" s="26"/>
      <c r="AG166" s="26"/>
    </row>
    <row r="167" spans="11:33" x14ac:dyDescent="0.3"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AF167" s="26"/>
      <c r="AG167" s="26"/>
    </row>
    <row r="168" spans="11:33" x14ac:dyDescent="0.3"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11:33" x14ac:dyDescent="0.3"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11:33" x14ac:dyDescent="0.3"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11:33" x14ac:dyDescent="0.3"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11:33" x14ac:dyDescent="0.3"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11:33" x14ac:dyDescent="0.3"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11:33" x14ac:dyDescent="0.3"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11:33" x14ac:dyDescent="0.3"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11:33" x14ac:dyDescent="0.3"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11:20" x14ac:dyDescent="0.3"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11:20" x14ac:dyDescent="0.3"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11:20" x14ac:dyDescent="0.3"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11:20" x14ac:dyDescent="0.3"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11:20" x14ac:dyDescent="0.3"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11:20" x14ac:dyDescent="0.3"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11:20" x14ac:dyDescent="0.3"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11:20" x14ac:dyDescent="0.3"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11:20" x14ac:dyDescent="0.3"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11:20" x14ac:dyDescent="0.3"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</sheetData>
  <sheetProtection sheet="1" objects="1" scenarios="1"/>
  <phoneticPr fontId="0" type="noConversion"/>
  <printOptions gridLinesSet="0"/>
  <pageMargins left="0.5" right="0.5" top="0.5" bottom="0.55000000000000004" header="0.5" footer="0.5"/>
  <pageSetup orientation="portrait" horizontalDpi="120" verticalDpi="14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87"/>
  <sheetViews>
    <sheetView tabSelected="1" zoomScale="125" workbookViewId="0">
      <selection activeCell="E4" sqref="E4"/>
    </sheetView>
  </sheetViews>
  <sheetFormatPr baseColWidth="10" defaultColWidth="8.6328125" defaultRowHeight="15" x14ac:dyDescent="0.25"/>
  <cols>
    <col min="1" max="1" width="2.6328125" style="55" customWidth="1"/>
    <col min="2" max="16384" width="8.6328125" style="55"/>
  </cols>
  <sheetData>
    <row r="1" spans="2:41" ht="16.2" thickBot="1" x14ac:dyDescent="0.35">
      <c r="B1" s="46" t="s">
        <v>11</v>
      </c>
      <c r="C1" s="52"/>
      <c r="D1" s="52"/>
      <c r="E1" s="52"/>
      <c r="F1" s="65"/>
      <c r="G1" s="66"/>
      <c r="H1" s="65"/>
      <c r="I1" s="65"/>
      <c r="J1" s="65"/>
      <c r="K1" s="53" t="s">
        <v>12</v>
      </c>
      <c r="L1" s="54">
        <f>E2/E3</f>
        <v>0.75</v>
      </c>
      <c r="M1" s="52"/>
      <c r="N1" s="53" t="s">
        <v>13</v>
      </c>
      <c r="O1" s="54">
        <f>E4-1</f>
        <v>0</v>
      </c>
      <c r="P1" s="52"/>
      <c r="Q1" s="52"/>
      <c r="R1" s="53" t="s">
        <v>14</v>
      </c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</row>
    <row r="2" spans="2:41" ht="16.2" thickBot="1" x14ac:dyDescent="0.35">
      <c r="B2" s="52"/>
      <c r="C2" s="48" t="s">
        <v>15</v>
      </c>
      <c r="D2" s="52"/>
      <c r="E2" s="49">
        <v>3</v>
      </c>
      <c r="F2" s="65" t="str">
        <f>"per "&amp;units</f>
        <v>per hour</v>
      </c>
      <c r="G2" s="67" t="s">
        <v>16</v>
      </c>
      <c r="H2" s="65"/>
      <c r="I2" s="65"/>
      <c r="J2" s="65"/>
      <c r="K2" s="53" t="s">
        <v>17</v>
      </c>
      <c r="L2" s="54">
        <f>L1/E4</f>
        <v>0.75</v>
      </c>
      <c r="M2" s="52"/>
      <c r="N2" s="52"/>
      <c r="O2" s="52"/>
      <c r="P2" s="52"/>
      <c r="Q2" s="52"/>
      <c r="R2" s="53" t="s">
        <v>18</v>
      </c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 spans="2:41" ht="16.2" thickBot="1" x14ac:dyDescent="0.35">
      <c r="B3" s="52"/>
      <c r="C3" s="48" t="s">
        <v>19</v>
      </c>
      <c r="D3" s="52"/>
      <c r="E3" s="49">
        <v>4</v>
      </c>
      <c r="F3" s="65" t="str">
        <f>"per "&amp;units</f>
        <v>per hour</v>
      </c>
      <c r="G3" s="67" t="s">
        <v>20</v>
      </c>
      <c r="H3" s="65"/>
      <c r="I3" s="65"/>
      <c r="J3" s="65"/>
      <c r="K3" s="52"/>
      <c r="L3" s="54">
        <f>(L1^E4)/(Q3*(1-L2))</f>
        <v>3</v>
      </c>
      <c r="M3" s="52"/>
      <c r="N3" s="52"/>
      <c r="O3" s="53" t="s">
        <v>21</v>
      </c>
      <c r="P3" s="52"/>
      <c r="Q3" s="56">
        <f>P54</f>
        <v>1</v>
      </c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</row>
    <row r="4" spans="2:41" ht="16.2" thickBot="1" x14ac:dyDescent="0.35">
      <c r="B4" s="52"/>
      <c r="C4" s="48" t="s">
        <v>22</v>
      </c>
      <c r="D4" s="52"/>
      <c r="E4" s="94">
        <v>1</v>
      </c>
      <c r="F4" s="68" t="s">
        <v>23</v>
      </c>
      <c r="G4" s="78"/>
      <c r="H4" s="78"/>
      <c r="I4" s="78"/>
      <c r="J4" s="7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2:41" ht="16.2" thickBot="1" x14ac:dyDescent="0.35">
      <c r="B5" s="57" t="str">
        <f>IF(F6&lt;1,R2,R1)</f>
        <v xml:space="preserve"> </v>
      </c>
      <c r="C5" s="34" t="s">
        <v>62</v>
      </c>
      <c r="D5" s="52"/>
      <c r="E5" s="95" t="s">
        <v>61</v>
      </c>
      <c r="F5" s="65"/>
      <c r="G5" s="78"/>
      <c r="H5" s="78"/>
      <c r="I5" s="78"/>
      <c r="J5" s="78"/>
      <c r="K5" s="53" t="s">
        <v>24</v>
      </c>
      <c r="L5" s="54">
        <f>1/(SUM(L7:L27)+L3)</f>
        <v>0.25</v>
      </c>
      <c r="M5" s="52"/>
      <c r="N5" s="54">
        <f>1-SUM(N7:N47)</f>
        <v>0.75</v>
      </c>
      <c r="O5" s="54">
        <f>E4</f>
        <v>1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</row>
    <row r="6" spans="2:41" ht="15.6" x14ac:dyDescent="0.3">
      <c r="B6" s="53" t="s">
        <v>25</v>
      </c>
      <c r="C6" s="52"/>
      <c r="D6" s="52"/>
      <c r="E6" s="52"/>
      <c r="F6" s="50">
        <f>E2/(E3*E4)</f>
        <v>0.75</v>
      </c>
      <c r="G6" s="78"/>
      <c r="H6" s="78"/>
      <c r="I6" s="78"/>
      <c r="J6" s="78"/>
      <c r="K6" s="52"/>
      <c r="L6" s="52"/>
      <c r="M6" s="59" t="s">
        <v>26</v>
      </c>
      <c r="N6" s="52"/>
      <c r="O6" s="60">
        <f>IF(+O5&lt;=1,1,+O5-1)</f>
        <v>1</v>
      </c>
      <c r="P6" s="60">
        <f>IF(O5=0,1,+O6*O5)</f>
        <v>1</v>
      </c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</row>
    <row r="7" spans="2:41" ht="15.6" x14ac:dyDescent="0.3">
      <c r="B7" s="53" t="s">
        <v>27</v>
      </c>
      <c r="C7" s="52"/>
      <c r="D7" s="52"/>
      <c r="E7" s="52"/>
      <c r="F7" s="51">
        <f>L5</f>
        <v>0.25</v>
      </c>
      <c r="G7" s="78"/>
      <c r="H7" s="78"/>
      <c r="I7" s="78"/>
      <c r="J7" s="78"/>
      <c r="K7" s="54">
        <v>0</v>
      </c>
      <c r="L7" s="54">
        <v>1</v>
      </c>
      <c r="M7" s="54">
        <f>L5</f>
        <v>0.25</v>
      </c>
      <c r="N7" s="54">
        <f t="shared" ref="N7:N47" si="0">IF(K7&lt;$E$4,M7,0)</f>
        <v>0.25</v>
      </c>
      <c r="O7" s="60">
        <f t="shared" ref="O7:O54" si="1">IF(+O6=1,1,+O6-1)</f>
        <v>1</v>
      </c>
      <c r="P7" s="60">
        <f t="shared" ref="P7:P54" si="2">P6*O7</f>
        <v>1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</row>
    <row r="8" spans="2:41" ht="15.6" x14ac:dyDescent="0.3">
      <c r="B8" s="53" t="s">
        <v>28</v>
      </c>
      <c r="C8" s="52"/>
      <c r="D8" s="52"/>
      <c r="E8" s="52"/>
      <c r="F8" s="51">
        <f>F7*(L1^(E4+1))/((Q3/E4)*(E4-L1)^2)</f>
        <v>2.25</v>
      </c>
      <c r="G8" s="78"/>
      <c r="H8" s="78"/>
      <c r="I8" s="78"/>
      <c r="J8" s="78"/>
      <c r="K8" s="54">
        <v>1</v>
      </c>
      <c r="L8" s="54">
        <f>IF(K8&gt;$O$1,0,+L1)</f>
        <v>0</v>
      </c>
      <c r="M8" s="54">
        <f t="shared" ref="M8:M47" si="3">IF(K8&gt;$E$4,+$L$1*M7/$E$4,+$L$1*M7/K8)</f>
        <v>0.1875</v>
      </c>
      <c r="N8" s="54">
        <f t="shared" si="0"/>
        <v>0</v>
      </c>
      <c r="O8" s="60">
        <f t="shared" si="1"/>
        <v>1</v>
      </c>
      <c r="P8" s="60">
        <f t="shared" si="2"/>
        <v>1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</row>
    <row r="9" spans="2:41" ht="15.6" x14ac:dyDescent="0.3">
      <c r="B9" s="53" t="s">
        <v>29</v>
      </c>
      <c r="C9" s="52"/>
      <c r="D9" s="52"/>
      <c r="E9" s="52"/>
      <c r="F9" s="51">
        <f>F8+F6*E4</f>
        <v>3</v>
      </c>
      <c r="G9" s="78"/>
      <c r="H9" s="78"/>
      <c r="I9" s="78"/>
      <c r="J9" s="78"/>
      <c r="K9" s="54">
        <v>2</v>
      </c>
      <c r="L9" s="54">
        <f t="shared" ref="L9:L27" si="4">IF(K9&gt;$O$1,0,+L8*$L$1/K9)</f>
        <v>0</v>
      </c>
      <c r="M9" s="54">
        <f t="shared" si="3"/>
        <v>0.140625</v>
      </c>
      <c r="N9" s="54">
        <f t="shared" si="0"/>
        <v>0</v>
      </c>
      <c r="O9" s="60">
        <f t="shared" si="1"/>
        <v>1</v>
      </c>
      <c r="P9" s="60">
        <f t="shared" si="2"/>
        <v>1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</row>
    <row r="10" spans="2:41" ht="15.6" x14ac:dyDescent="0.3">
      <c r="B10" s="53" t="s">
        <v>30</v>
      </c>
      <c r="C10" s="52"/>
      <c r="D10" s="52"/>
      <c r="E10" s="52"/>
      <c r="F10" s="51">
        <f>F8/E2</f>
        <v>0.75</v>
      </c>
      <c r="G10" s="78" t="str">
        <f>units&amp;"s"</f>
        <v>hours</v>
      </c>
      <c r="H10" s="78"/>
      <c r="I10" s="78"/>
      <c r="J10" s="78"/>
      <c r="K10" s="54">
        <v>3</v>
      </c>
      <c r="L10" s="54">
        <f t="shared" si="4"/>
        <v>0</v>
      </c>
      <c r="M10" s="54">
        <f t="shared" si="3"/>
        <v>0.10546875</v>
      </c>
      <c r="N10" s="54">
        <f t="shared" si="0"/>
        <v>0</v>
      </c>
      <c r="O10" s="60">
        <f t="shared" si="1"/>
        <v>1</v>
      </c>
      <c r="P10" s="60">
        <f t="shared" si="2"/>
        <v>1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2:41" ht="15.6" x14ac:dyDescent="0.3">
      <c r="B11" s="53" t="s">
        <v>31</v>
      </c>
      <c r="C11" s="52"/>
      <c r="D11" s="52"/>
      <c r="E11" s="52"/>
      <c r="F11" s="51">
        <f>F10+1/E3</f>
        <v>1</v>
      </c>
      <c r="G11" s="78" t="str">
        <f>units&amp;"s"</f>
        <v>hours</v>
      </c>
      <c r="H11" s="78"/>
      <c r="I11" s="78"/>
      <c r="J11" s="78"/>
      <c r="K11" s="54">
        <v>4</v>
      </c>
      <c r="L11" s="54">
        <f t="shared" si="4"/>
        <v>0</v>
      </c>
      <c r="M11" s="54">
        <f t="shared" si="3"/>
        <v>7.91015625E-2</v>
      </c>
      <c r="N11" s="54">
        <f t="shared" si="0"/>
        <v>0</v>
      </c>
      <c r="O11" s="60">
        <f t="shared" si="1"/>
        <v>1</v>
      </c>
      <c r="P11" s="60">
        <f t="shared" si="2"/>
        <v>1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</row>
    <row r="12" spans="2:41" ht="15.6" x14ac:dyDescent="0.3">
      <c r="B12" s="53" t="s">
        <v>32</v>
      </c>
      <c r="C12" s="52"/>
      <c r="D12" s="52"/>
      <c r="E12" s="52"/>
      <c r="F12" s="51">
        <f>N5</f>
        <v>0.75</v>
      </c>
      <c r="G12" s="78"/>
      <c r="H12" s="78"/>
      <c r="I12" s="78"/>
      <c r="J12" s="78"/>
      <c r="K12" s="54">
        <v>5</v>
      </c>
      <c r="L12" s="54">
        <f t="shared" si="4"/>
        <v>0</v>
      </c>
      <c r="M12" s="54">
        <f t="shared" si="3"/>
        <v>5.9326171875E-2</v>
      </c>
      <c r="N12" s="54">
        <f t="shared" si="0"/>
        <v>0</v>
      </c>
      <c r="O12" s="60">
        <f t="shared" si="1"/>
        <v>1</v>
      </c>
      <c r="P12" s="60">
        <f t="shared" si="2"/>
        <v>1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</row>
    <row r="13" spans="2:41" x14ac:dyDescent="0.25">
      <c r="B13" s="52"/>
      <c r="C13" s="52"/>
      <c r="D13" s="52"/>
      <c r="E13" s="52"/>
      <c r="F13" s="52"/>
      <c r="G13" s="78"/>
      <c r="H13" s="78"/>
      <c r="I13" s="78"/>
      <c r="J13" s="78"/>
      <c r="K13" s="54">
        <v>6</v>
      </c>
      <c r="L13" s="54">
        <f t="shared" si="4"/>
        <v>0</v>
      </c>
      <c r="M13" s="54">
        <f t="shared" si="3"/>
        <v>4.449462890625E-2</v>
      </c>
      <c r="N13" s="54">
        <f t="shared" si="0"/>
        <v>0</v>
      </c>
      <c r="O13" s="60">
        <f t="shared" si="1"/>
        <v>1</v>
      </c>
      <c r="P13" s="60">
        <f t="shared" si="2"/>
        <v>1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2:41" x14ac:dyDescent="0.25">
      <c r="B14" s="52"/>
      <c r="C14" s="52"/>
      <c r="D14" s="52"/>
      <c r="E14" s="52"/>
      <c r="F14" s="52"/>
      <c r="G14" s="78"/>
      <c r="H14" s="78"/>
      <c r="I14" s="78"/>
      <c r="J14" s="78"/>
      <c r="K14" s="54">
        <v>7</v>
      </c>
      <c r="L14" s="54">
        <f t="shared" si="4"/>
        <v>0</v>
      </c>
      <c r="M14" s="54">
        <f t="shared" si="3"/>
        <v>3.33709716796875E-2</v>
      </c>
      <c r="N14" s="54">
        <f t="shared" si="0"/>
        <v>0</v>
      </c>
      <c r="O14" s="60">
        <f t="shared" si="1"/>
        <v>1</v>
      </c>
      <c r="P14" s="60">
        <f t="shared" si="2"/>
        <v>1</v>
      </c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</row>
    <row r="15" spans="2:41" x14ac:dyDescent="0.25">
      <c r="B15" s="52"/>
      <c r="C15" s="52"/>
      <c r="D15" s="52"/>
      <c r="E15" s="52"/>
      <c r="F15" s="52"/>
      <c r="G15" s="78"/>
      <c r="H15" s="78"/>
      <c r="I15" s="78"/>
      <c r="J15" s="78"/>
      <c r="K15" s="54">
        <v>8</v>
      </c>
      <c r="L15" s="54">
        <f t="shared" si="4"/>
        <v>0</v>
      </c>
      <c r="M15" s="54">
        <f t="shared" si="3"/>
        <v>2.5028228759765625E-2</v>
      </c>
      <c r="N15" s="54">
        <f t="shared" si="0"/>
        <v>0</v>
      </c>
      <c r="O15" s="60">
        <f t="shared" si="1"/>
        <v>1</v>
      </c>
      <c r="P15" s="60">
        <f t="shared" si="2"/>
        <v>1</v>
      </c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</row>
    <row r="16" spans="2:41" x14ac:dyDescent="0.25">
      <c r="B16" s="52"/>
      <c r="C16" s="52"/>
      <c r="D16" s="52"/>
      <c r="E16" s="52"/>
      <c r="F16" s="52"/>
      <c r="G16" s="78"/>
      <c r="H16" s="78"/>
      <c r="I16" s="78"/>
      <c r="J16" s="78"/>
      <c r="K16" s="54">
        <v>9</v>
      </c>
      <c r="L16" s="54">
        <f t="shared" si="4"/>
        <v>0</v>
      </c>
      <c r="M16" s="54">
        <f t="shared" si="3"/>
        <v>1.8771171569824219E-2</v>
      </c>
      <c r="N16" s="54">
        <f t="shared" si="0"/>
        <v>0</v>
      </c>
      <c r="O16" s="60">
        <f t="shared" si="1"/>
        <v>1</v>
      </c>
      <c r="P16" s="60">
        <f t="shared" si="2"/>
        <v>1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</row>
    <row r="17" spans="2:41" x14ac:dyDescent="0.25">
      <c r="B17" s="52"/>
      <c r="C17" s="52"/>
      <c r="D17" s="52"/>
      <c r="E17" s="52"/>
      <c r="F17" s="52"/>
      <c r="G17" s="78"/>
      <c r="H17" s="78"/>
      <c r="I17" s="78"/>
      <c r="J17" s="78"/>
      <c r="K17" s="54">
        <v>10</v>
      </c>
      <c r="L17" s="54">
        <f t="shared" si="4"/>
        <v>0</v>
      </c>
      <c r="M17" s="54">
        <f t="shared" si="3"/>
        <v>1.4078378677368164E-2</v>
      </c>
      <c r="N17" s="54">
        <f t="shared" si="0"/>
        <v>0</v>
      </c>
      <c r="O17" s="60">
        <f t="shared" si="1"/>
        <v>1</v>
      </c>
      <c r="P17" s="60">
        <f t="shared" si="2"/>
        <v>1</v>
      </c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</row>
    <row r="18" spans="2:41" x14ac:dyDescent="0.25">
      <c r="B18" s="65"/>
      <c r="C18" s="65"/>
      <c r="D18" s="65"/>
      <c r="E18" s="65"/>
      <c r="F18" s="65"/>
      <c r="G18" s="78"/>
      <c r="H18" s="78"/>
      <c r="I18" s="78"/>
      <c r="J18" s="78"/>
      <c r="K18" s="54">
        <v>11</v>
      </c>
      <c r="L18" s="54">
        <f t="shared" si="4"/>
        <v>0</v>
      </c>
      <c r="M18" s="54">
        <f t="shared" si="3"/>
        <v>1.0558784008026123E-2</v>
      </c>
      <c r="N18" s="54">
        <f t="shared" si="0"/>
        <v>0</v>
      </c>
      <c r="O18" s="60">
        <f t="shared" si="1"/>
        <v>1</v>
      </c>
      <c r="P18" s="60">
        <f t="shared" si="2"/>
        <v>1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</row>
    <row r="19" spans="2:41" x14ac:dyDescent="0.25">
      <c r="B19" s="66"/>
      <c r="C19" s="65"/>
      <c r="D19" s="65"/>
      <c r="E19" s="65"/>
      <c r="F19" s="66"/>
      <c r="G19" s="78"/>
      <c r="H19" s="78"/>
      <c r="I19" s="78"/>
      <c r="J19" s="78"/>
      <c r="K19" s="54">
        <v>12</v>
      </c>
      <c r="L19" s="54">
        <f t="shared" si="4"/>
        <v>0</v>
      </c>
      <c r="M19" s="54">
        <f t="shared" si="3"/>
        <v>7.9190880060195923E-3</v>
      </c>
      <c r="N19" s="54">
        <f t="shared" si="0"/>
        <v>0</v>
      </c>
      <c r="O19" s="60">
        <f t="shared" si="1"/>
        <v>1</v>
      </c>
      <c r="P19" s="60">
        <f t="shared" si="2"/>
        <v>1</v>
      </c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</row>
    <row r="20" spans="2:41" x14ac:dyDescent="0.25">
      <c r="B20" s="65"/>
      <c r="C20" s="65"/>
      <c r="D20" s="65"/>
      <c r="E20" s="65"/>
      <c r="F20" s="65"/>
      <c r="G20" s="53"/>
      <c r="H20" s="52"/>
      <c r="I20" s="52"/>
      <c r="J20" s="52"/>
      <c r="K20" s="54">
        <v>13</v>
      </c>
      <c r="L20" s="54">
        <f t="shared" si="4"/>
        <v>0</v>
      </c>
      <c r="M20" s="54">
        <f t="shared" si="3"/>
        <v>5.9393160045146942E-3</v>
      </c>
      <c r="N20" s="54">
        <f t="shared" si="0"/>
        <v>0</v>
      </c>
      <c r="O20" s="60">
        <f t="shared" si="1"/>
        <v>1</v>
      </c>
      <c r="P20" s="60">
        <f t="shared" si="2"/>
        <v>1</v>
      </c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</row>
    <row r="21" spans="2:41" x14ac:dyDescent="0.25">
      <c r="B21" s="53"/>
      <c r="C21" s="52"/>
      <c r="D21" s="52"/>
      <c r="E21" s="54"/>
      <c r="F21" s="52"/>
      <c r="G21" s="53"/>
      <c r="H21" s="52"/>
      <c r="I21" s="52"/>
      <c r="J21" s="52"/>
      <c r="K21" s="54">
        <v>14</v>
      </c>
      <c r="L21" s="54">
        <f t="shared" si="4"/>
        <v>0</v>
      </c>
      <c r="M21" s="54">
        <f t="shared" si="3"/>
        <v>4.4544870033860207E-3</v>
      </c>
      <c r="N21" s="54">
        <f t="shared" si="0"/>
        <v>0</v>
      </c>
      <c r="O21" s="60">
        <f t="shared" si="1"/>
        <v>1</v>
      </c>
      <c r="P21" s="60">
        <f t="shared" si="2"/>
        <v>1</v>
      </c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</row>
    <row r="22" spans="2:41" x14ac:dyDescent="0.25">
      <c r="B22" s="53"/>
      <c r="C22" s="52"/>
      <c r="D22" s="52"/>
      <c r="E22" s="54"/>
      <c r="F22" s="52"/>
      <c r="G22" s="62"/>
      <c r="H22" s="52"/>
      <c r="I22" s="52"/>
      <c r="J22" s="52"/>
      <c r="K22" s="54">
        <v>15</v>
      </c>
      <c r="L22" s="54">
        <f t="shared" si="4"/>
        <v>0</v>
      </c>
      <c r="M22" s="54">
        <f t="shared" si="3"/>
        <v>3.3408652525395155E-3</v>
      </c>
      <c r="N22" s="54">
        <f t="shared" si="0"/>
        <v>0</v>
      </c>
      <c r="O22" s="60">
        <f t="shared" si="1"/>
        <v>1</v>
      </c>
      <c r="P22" s="60">
        <f t="shared" si="2"/>
        <v>1</v>
      </c>
      <c r="Q22" s="52"/>
      <c r="R22" s="53" t="s">
        <v>18</v>
      </c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</row>
    <row r="23" spans="2:41" x14ac:dyDescent="0.25">
      <c r="B23" s="53"/>
      <c r="C23" s="52"/>
      <c r="D23" s="52"/>
      <c r="E23" s="54"/>
      <c r="F23" s="52"/>
      <c r="G23" s="52"/>
      <c r="H23" s="52"/>
      <c r="I23" s="52"/>
      <c r="J23" s="52"/>
      <c r="K23" s="54">
        <v>16</v>
      </c>
      <c r="L23" s="54">
        <f t="shared" si="4"/>
        <v>0</v>
      </c>
      <c r="M23" s="54">
        <f t="shared" si="3"/>
        <v>2.5056489394046366E-3</v>
      </c>
      <c r="N23" s="54">
        <f t="shared" si="0"/>
        <v>0</v>
      </c>
      <c r="O23" s="60">
        <f t="shared" si="1"/>
        <v>1</v>
      </c>
      <c r="P23" s="60">
        <f t="shared" si="2"/>
        <v>1</v>
      </c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</row>
    <row r="24" spans="2:41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54">
        <v>17</v>
      </c>
      <c r="L24" s="54">
        <f t="shared" si="4"/>
        <v>0</v>
      </c>
      <c r="M24" s="54">
        <f t="shared" si="3"/>
        <v>1.8792367045534775E-3</v>
      </c>
      <c r="N24" s="54">
        <f t="shared" si="0"/>
        <v>0</v>
      </c>
      <c r="O24" s="60">
        <f t="shared" si="1"/>
        <v>1</v>
      </c>
      <c r="P24" s="60">
        <f t="shared" si="2"/>
        <v>1</v>
      </c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 spans="2:41" x14ac:dyDescent="0.25">
      <c r="B25" s="54"/>
      <c r="C25" s="52"/>
      <c r="D25" s="52"/>
      <c r="E25" s="52"/>
      <c r="F25" s="52"/>
      <c r="G25" s="52"/>
      <c r="H25" s="52"/>
      <c r="I25" s="52"/>
      <c r="J25" s="52"/>
      <c r="K25" s="54">
        <v>18</v>
      </c>
      <c r="L25" s="54">
        <f t="shared" si="4"/>
        <v>0</v>
      </c>
      <c r="M25" s="54">
        <f t="shared" si="3"/>
        <v>1.4094275284151081E-3</v>
      </c>
      <c r="N25" s="54">
        <f t="shared" si="0"/>
        <v>0</v>
      </c>
      <c r="O25" s="60">
        <f t="shared" si="1"/>
        <v>1</v>
      </c>
      <c r="P25" s="60">
        <f t="shared" si="2"/>
        <v>1</v>
      </c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</row>
    <row r="26" spans="2:41" x14ac:dyDescent="0.25">
      <c r="B26" s="52"/>
      <c r="C26" s="52"/>
      <c r="D26" s="52"/>
      <c r="E26" s="52"/>
      <c r="F26" s="52"/>
      <c r="G26" s="52"/>
      <c r="H26" s="52"/>
      <c r="I26" s="52"/>
      <c r="J26" s="52"/>
      <c r="K26" s="54">
        <v>19</v>
      </c>
      <c r="L26" s="54">
        <f t="shared" si="4"/>
        <v>0</v>
      </c>
      <c r="M26" s="54">
        <f t="shared" si="3"/>
        <v>1.0570706463113311E-3</v>
      </c>
      <c r="N26" s="54">
        <f t="shared" si="0"/>
        <v>0</v>
      </c>
      <c r="O26" s="60">
        <f t="shared" si="1"/>
        <v>1</v>
      </c>
      <c r="P26" s="60">
        <f t="shared" si="2"/>
        <v>1</v>
      </c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</row>
    <row r="27" spans="2:41" x14ac:dyDescent="0.25">
      <c r="B27" s="53"/>
      <c r="C27" s="52"/>
      <c r="D27" s="52"/>
      <c r="E27" s="52"/>
      <c r="F27" s="58"/>
      <c r="G27" s="52"/>
      <c r="H27" s="52"/>
      <c r="I27" s="52"/>
      <c r="J27" s="52"/>
      <c r="K27" s="54">
        <v>20</v>
      </c>
      <c r="L27" s="54">
        <f t="shared" si="4"/>
        <v>0</v>
      </c>
      <c r="M27" s="54">
        <f t="shared" si="3"/>
        <v>7.9280298473349831E-4</v>
      </c>
      <c r="N27" s="54">
        <f t="shared" si="0"/>
        <v>0</v>
      </c>
      <c r="O27" s="60">
        <f t="shared" si="1"/>
        <v>1</v>
      </c>
      <c r="P27" s="60">
        <f t="shared" si="2"/>
        <v>1</v>
      </c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</row>
    <row r="28" spans="2:41" x14ac:dyDescent="0.25">
      <c r="B28" s="53"/>
      <c r="C28" s="52"/>
      <c r="D28" s="52"/>
      <c r="E28" s="52"/>
      <c r="F28" s="61"/>
      <c r="G28" s="52"/>
      <c r="H28" s="52"/>
      <c r="I28" s="52"/>
      <c r="J28" s="52"/>
      <c r="K28" s="54">
        <v>21</v>
      </c>
      <c r="L28" s="52"/>
      <c r="M28" s="54">
        <f t="shared" si="3"/>
        <v>5.9460223855012373E-4</v>
      </c>
      <c r="N28" s="54">
        <f t="shared" si="0"/>
        <v>0</v>
      </c>
      <c r="O28" s="60">
        <f t="shared" si="1"/>
        <v>1</v>
      </c>
      <c r="P28" s="60">
        <f t="shared" si="2"/>
        <v>1</v>
      </c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</row>
    <row r="29" spans="2:41" x14ac:dyDescent="0.25">
      <c r="B29" s="53"/>
      <c r="C29" s="52"/>
      <c r="D29" s="52"/>
      <c r="E29" s="52"/>
      <c r="F29" s="61"/>
      <c r="G29" s="52"/>
      <c r="H29" s="52"/>
      <c r="I29" s="52"/>
      <c r="J29" s="52"/>
      <c r="K29" s="54">
        <v>22</v>
      </c>
      <c r="L29" s="52"/>
      <c r="M29" s="54">
        <f t="shared" si="3"/>
        <v>4.459516789125928E-4</v>
      </c>
      <c r="N29" s="54">
        <f t="shared" si="0"/>
        <v>0</v>
      </c>
      <c r="O29" s="60">
        <f t="shared" si="1"/>
        <v>1</v>
      </c>
      <c r="P29" s="60">
        <f t="shared" si="2"/>
        <v>1</v>
      </c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</row>
    <row r="30" spans="2:41" x14ac:dyDescent="0.25">
      <c r="B30" s="53"/>
      <c r="C30" s="52"/>
      <c r="D30" s="52"/>
      <c r="E30" s="52"/>
      <c r="F30" s="61"/>
      <c r="G30" s="52"/>
      <c r="H30" s="52"/>
      <c r="I30" s="52"/>
      <c r="J30" s="52"/>
      <c r="K30" s="54">
        <v>23</v>
      </c>
      <c r="L30" s="52"/>
      <c r="M30" s="54">
        <f t="shared" si="3"/>
        <v>3.344637591844446E-4</v>
      </c>
      <c r="N30" s="54">
        <f t="shared" si="0"/>
        <v>0</v>
      </c>
      <c r="O30" s="60">
        <f t="shared" si="1"/>
        <v>1</v>
      </c>
      <c r="P30" s="60">
        <f t="shared" si="2"/>
        <v>1</v>
      </c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</row>
    <row r="31" spans="2:41" x14ac:dyDescent="0.25">
      <c r="B31" s="53"/>
      <c r="C31" s="52"/>
      <c r="D31" s="52"/>
      <c r="E31" s="52"/>
      <c r="F31" s="61"/>
      <c r="G31" s="52"/>
      <c r="H31" s="52"/>
      <c r="I31" s="52"/>
      <c r="J31" s="52"/>
      <c r="K31" s="54">
        <v>24</v>
      </c>
      <c r="L31" s="52"/>
      <c r="M31" s="54">
        <f t="shared" si="3"/>
        <v>2.5084781938833345E-4</v>
      </c>
      <c r="N31" s="54">
        <f t="shared" si="0"/>
        <v>0</v>
      </c>
      <c r="O31" s="60">
        <f t="shared" si="1"/>
        <v>1</v>
      </c>
      <c r="P31" s="60">
        <f t="shared" si="2"/>
        <v>1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</row>
    <row r="32" spans="2:41" x14ac:dyDescent="0.25">
      <c r="B32" s="53"/>
      <c r="C32" s="52"/>
      <c r="D32" s="52"/>
      <c r="E32" s="52"/>
      <c r="F32" s="61"/>
      <c r="G32" s="52"/>
      <c r="H32" s="52"/>
      <c r="I32" s="52"/>
      <c r="J32" s="52"/>
      <c r="K32" s="54">
        <v>25</v>
      </c>
      <c r="L32" s="52"/>
      <c r="M32" s="54">
        <f t="shared" si="3"/>
        <v>1.8813586454125009E-4</v>
      </c>
      <c r="N32" s="54">
        <f t="shared" si="0"/>
        <v>0</v>
      </c>
      <c r="O32" s="60">
        <f t="shared" si="1"/>
        <v>1</v>
      </c>
      <c r="P32" s="60">
        <f t="shared" si="2"/>
        <v>1</v>
      </c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</row>
    <row r="33" spans="2:41" x14ac:dyDescent="0.25">
      <c r="B33" s="52"/>
      <c r="C33" s="52"/>
      <c r="D33" s="52"/>
      <c r="E33" s="52"/>
      <c r="F33" s="52"/>
      <c r="G33" s="52"/>
      <c r="H33" s="52"/>
      <c r="I33" s="52"/>
      <c r="J33" s="52"/>
      <c r="K33" s="54">
        <v>26</v>
      </c>
      <c r="L33" s="52"/>
      <c r="M33" s="54">
        <f t="shared" si="3"/>
        <v>1.4110189840593756E-4</v>
      </c>
      <c r="N33" s="54">
        <f t="shared" si="0"/>
        <v>0</v>
      </c>
      <c r="O33" s="60">
        <f t="shared" si="1"/>
        <v>1</v>
      </c>
      <c r="P33" s="60">
        <f t="shared" si="2"/>
        <v>1</v>
      </c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</row>
    <row r="34" spans="2:41" x14ac:dyDescent="0.25">
      <c r="B34" s="52"/>
      <c r="C34" s="52"/>
      <c r="D34" s="52"/>
      <c r="E34" s="52"/>
      <c r="F34" s="52"/>
      <c r="G34" s="52"/>
      <c r="H34" s="52"/>
      <c r="I34" s="52"/>
      <c r="J34" s="52"/>
      <c r="K34" s="54">
        <v>27</v>
      </c>
      <c r="L34" s="52"/>
      <c r="M34" s="54">
        <f t="shared" si="3"/>
        <v>1.0582642380445317E-4</v>
      </c>
      <c r="N34" s="54">
        <f t="shared" si="0"/>
        <v>0</v>
      </c>
      <c r="O34" s="60">
        <f t="shared" si="1"/>
        <v>1</v>
      </c>
      <c r="P34" s="60">
        <f t="shared" si="2"/>
        <v>1</v>
      </c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</row>
    <row r="35" spans="2:41" x14ac:dyDescent="0.25">
      <c r="B35" s="53"/>
      <c r="C35" s="52"/>
      <c r="D35" s="52"/>
      <c r="E35" s="52"/>
      <c r="F35" s="53"/>
      <c r="G35" s="52"/>
      <c r="H35" s="52"/>
      <c r="I35" s="52"/>
      <c r="J35" s="52"/>
      <c r="K35" s="54">
        <v>28</v>
      </c>
      <c r="L35" s="52"/>
      <c r="M35" s="54">
        <f t="shared" si="3"/>
        <v>7.936981785333988E-5</v>
      </c>
      <c r="N35" s="54">
        <f t="shared" si="0"/>
        <v>0</v>
      </c>
      <c r="O35" s="60">
        <f t="shared" si="1"/>
        <v>1</v>
      </c>
      <c r="P35" s="60">
        <f t="shared" si="2"/>
        <v>1</v>
      </c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 spans="2:41" x14ac:dyDescent="0.25">
      <c r="B36" s="53"/>
      <c r="C36" s="52"/>
      <c r="D36" s="52"/>
      <c r="E36" s="54"/>
      <c r="F36" s="52"/>
      <c r="G36" s="52"/>
      <c r="H36" s="52"/>
      <c r="I36" s="52"/>
      <c r="J36" s="52"/>
      <c r="K36" s="54">
        <v>29</v>
      </c>
      <c r="L36" s="52"/>
      <c r="M36" s="54">
        <f t="shared" si="3"/>
        <v>5.952736339000491E-5</v>
      </c>
      <c r="N36" s="54">
        <f t="shared" si="0"/>
        <v>0</v>
      </c>
      <c r="O36" s="60">
        <f t="shared" si="1"/>
        <v>1</v>
      </c>
      <c r="P36" s="60">
        <f t="shared" si="2"/>
        <v>1</v>
      </c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</row>
    <row r="37" spans="2:41" x14ac:dyDescent="0.25">
      <c r="B37" s="53"/>
      <c r="C37" s="52"/>
      <c r="D37" s="52"/>
      <c r="E37" s="54"/>
      <c r="F37" s="52"/>
      <c r="G37" s="52"/>
      <c r="H37" s="52"/>
      <c r="I37" s="52"/>
      <c r="J37" s="52"/>
      <c r="K37" s="54">
        <v>30</v>
      </c>
      <c r="L37" s="52"/>
      <c r="M37" s="54">
        <f t="shared" si="3"/>
        <v>4.4645522542503683E-5</v>
      </c>
      <c r="N37" s="54">
        <f t="shared" si="0"/>
        <v>0</v>
      </c>
      <c r="O37" s="60">
        <f t="shared" si="1"/>
        <v>1</v>
      </c>
      <c r="P37" s="60">
        <f t="shared" si="2"/>
        <v>1</v>
      </c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</row>
    <row r="38" spans="2:41" x14ac:dyDescent="0.25">
      <c r="B38" s="53"/>
      <c r="C38" s="52"/>
      <c r="D38" s="52"/>
      <c r="E38" s="54"/>
      <c r="F38" s="53"/>
      <c r="G38" s="52"/>
      <c r="H38" s="52"/>
      <c r="I38" s="52"/>
      <c r="J38" s="52"/>
      <c r="K38" s="54">
        <v>31</v>
      </c>
      <c r="L38" s="52"/>
      <c r="M38" s="54">
        <f t="shared" si="3"/>
        <v>3.3484141906877762E-5</v>
      </c>
      <c r="N38" s="54">
        <f t="shared" si="0"/>
        <v>0</v>
      </c>
      <c r="O38" s="60">
        <f t="shared" si="1"/>
        <v>1</v>
      </c>
      <c r="P38" s="60">
        <f t="shared" si="2"/>
        <v>1</v>
      </c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</row>
    <row r="39" spans="2:41" x14ac:dyDescent="0.25">
      <c r="B39" s="53"/>
      <c r="C39" s="52"/>
      <c r="D39" s="52"/>
      <c r="E39" s="54"/>
      <c r="F39" s="53"/>
      <c r="G39" s="52"/>
      <c r="H39" s="52"/>
      <c r="I39" s="52"/>
      <c r="J39" s="52"/>
      <c r="K39" s="54">
        <v>32</v>
      </c>
      <c r="L39" s="52"/>
      <c r="M39" s="54">
        <f t="shared" si="3"/>
        <v>2.5113106430158321E-5</v>
      </c>
      <c r="N39" s="54">
        <f t="shared" si="0"/>
        <v>0</v>
      </c>
      <c r="O39" s="60">
        <f t="shared" si="1"/>
        <v>1</v>
      </c>
      <c r="P39" s="60">
        <f t="shared" si="2"/>
        <v>1</v>
      </c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</row>
    <row r="40" spans="2:41" x14ac:dyDescent="0.25">
      <c r="B40" s="53"/>
      <c r="C40" s="52"/>
      <c r="D40" s="52"/>
      <c r="E40" s="52"/>
      <c r="F40" s="58"/>
      <c r="G40" s="52"/>
      <c r="H40" s="52"/>
      <c r="I40" s="52"/>
      <c r="J40" s="52"/>
      <c r="K40" s="54">
        <v>33</v>
      </c>
      <c r="L40" s="52"/>
      <c r="M40" s="54">
        <f t="shared" si="3"/>
        <v>1.8834829822618741E-5</v>
      </c>
      <c r="N40" s="54">
        <f t="shared" si="0"/>
        <v>0</v>
      </c>
      <c r="O40" s="60">
        <f t="shared" si="1"/>
        <v>1</v>
      </c>
      <c r="P40" s="60">
        <f t="shared" si="2"/>
        <v>1</v>
      </c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</row>
    <row r="41" spans="2:41" x14ac:dyDescent="0.25">
      <c r="B41" s="53"/>
      <c r="C41" s="52"/>
      <c r="D41" s="52"/>
      <c r="E41" s="52"/>
      <c r="F41" s="61"/>
      <c r="G41" s="52"/>
      <c r="H41" s="52"/>
      <c r="I41" s="52"/>
      <c r="J41" s="53"/>
      <c r="K41" s="54">
        <v>34</v>
      </c>
      <c r="L41" s="52"/>
      <c r="M41" s="54">
        <f t="shared" si="3"/>
        <v>1.4126122366964055E-5</v>
      </c>
      <c r="N41" s="54">
        <f t="shared" si="0"/>
        <v>0</v>
      </c>
      <c r="O41" s="60">
        <f t="shared" si="1"/>
        <v>1</v>
      </c>
      <c r="P41" s="60">
        <f t="shared" si="2"/>
        <v>1</v>
      </c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</row>
    <row r="42" spans="2:41" x14ac:dyDescent="0.25">
      <c r="B42" s="53"/>
      <c r="C42" s="52"/>
      <c r="D42" s="52"/>
      <c r="E42" s="52"/>
      <c r="F42" s="61"/>
      <c r="G42" s="52"/>
      <c r="H42" s="52"/>
      <c r="I42" s="52"/>
      <c r="J42" s="52"/>
      <c r="K42" s="54">
        <v>35</v>
      </c>
      <c r="L42" s="52"/>
      <c r="M42" s="54">
        <f t="shared" si="3"/>
        <v>1.0594591775223041E-5</v>
      </c>
      <c r="N42" s="54">
        <f t="shared" si="0"/>
        <v>0</v>
      </c>
      <c r="O42" s="60">
        <f t="shared" si="1"/>
        <v>1</v>
      </c>
      <c r="P42" s="60">
        <f t="shared" si="2"/>
        <v>1</v>
      </c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</row>
    <row r="43" spans="2:41" x14ac:dyDescent="0.25">
      <c r="B43" s="53"/>
      <c r="C43" s="52"/>
      <c r="D43" s="52"/>
      <c r="E43" s="52"/>
      <c r="F43" s="61"/>
      <c r="G43" s="52"/>
      <c r="H43" s="53"/>
      <c r="I43" s="52"/>
      <c r="J43" s="52"/>
      <c r="K43" s="54">
        <v>36</v>
      </c>
      <c r="L43" s="52"/>
      <c r="M43" s="54">
        <f t="shared" si="3"/>
        <v>7.9459438314172805E-6</v>
      </c>
      <c r="N43" s="54">
        <f t="shared" si="0"/>
        <v>0</v>
      </c>
      <c r="O43" s="60">
        <f t="shared" si="1"/>
        <v>1</v>
      </c>
      <c r="P43" s="60">
        <f t="shared" si="2"/>
        <v>1</v>
      </c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</row>
    <row r="44" spans="2:41" x14ac:dyDescent="0.25">
      <c r="B44" s="53"/>
      <c r="C44" s="52"/>
      <c r="D44" s="52"/>
      <c r="E44" s="52"/>
      <c r="F44" s="61"/>
      <c r="G44" s="52"/>
      <c r="H44" s="52"/>
      <c r="I44" s="52"/>
      <c r="J44" s="52"/>
      <c r="K44" s="54">
        <v>37</v>
      </c>
      <c r="L44" s="52"/>
      <c r="M44" s="54">
        <f t="shared" si="3"/>
        <v>5.9594578735629604E-6</v>
      </c>
      <c r="N44" s="54">
        <f t="shared" si="0"/>
        <v>0</v>
      </c>
      <c r="O44" s="60">
        <f t="shared" si="1"/>
        <v>1</v>
      </c>
      <c r="P44" s="60">
        <f t="shared" si="2"/>
        <v>1</v>
      </c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</row>
    <row r="45" spans="2:41" x14ac:dyDescent="0.25">
      <c r="B45" s="53"/>
      <c r="C45" s="52"/>
      <c r="D45" s="52"/>
      <c r="E45" s="52"/>
      <c r="F45" s="61"/>
      <c r="G45" s="52"/>
      <c r="H45" s="52"/>
      <c r="I45" s="52"/>
      <c r="J45" s="52"/>
      <c r="K45" s="54">
        <v>38</v>
      </c>
      <c r="L45" s="52"/>
      <c r="M45" s="54">
        <f t="shared" si="3"/>
        <v>4.4695934051722205E-6</v>
      </c>
      <c r="N45" s="54">
        <f t="shared" si="0"/>
        <v>0</v>
      </c>
      <c r="O45" s="60">
        <f t="shared" si="1"/>
        <v>1</v>
      </c>
      <c r="P45" s="60">
        <f t="shared" si="2"/>
        <v>1</v>
      </c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</row>
    <row r="46" spans="2:41" x14ac:dyDescent="0.25">
      <c r="B46" s="53"/>
      <c r="C46" s="52"/>
      <c r="D46" s="52"/>
      <c r="E46" s="52"/>
      <c r="F46" s="61"/>
      <c r="G46" s="52"/>
      <c r="H46" s="52"/>
      <c r="I46" s="52"/>
      <c r="J46" s="52"/>
      <c r="K46" s="54">
        <v>39</v>
      </c>
      <c r="L46" s="52"/>
      <c r="M46" s="54">
        <f t="shared" si="3"/>
        <v>3.3521950538791656E-6</v>
      </c>
      <c r="N46" s="54">
        <f t="shared" si="0"/>
        <v>0</v>
      </c>
      <c r="O46" s="60">
        <f t="shared" si="1"/>
        <v>1</v>
      </c>
      <c r="P46" s="60">
        <f t="shared" si="2"/>
        <v>1</v>
      </c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</row>
    <row r="47" spans="2:41" x14ac:dyDescent="0.25">
      <c r="B47" s="53"/>
      <c r="C47" s="52"/>
      <c r="D47" s="52"/>
      <c r="E47" s="52"/>
      <c r="F47" s="61"/>
      <c r="G47" s="52"/>
      <c r="H47" s="53"/>
      <c r="I47" s="52"/>
      <c r="J47" s="52"/>
      <c r="K47" s="54">
        <v>40</v>
      </c>
      <c r="L47" s="52"/>
      <c r="M47" s="54">
        <f t="shared" si="3"/>
        <v>2.5141462904093742E-6</v>
      </c>
      <c r="N47" s="54">
        <f t="shared" si="0"/>
        <v>0</v>
      </c>
      <c r="O47" s="60">
        <f t="shared" si="1"/>
        <v>1</v>
      </c>
      <c r="P47" s="60">
        <f t="shared" si="2"/>
        <v>1</v>
      </c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2:41" x14ac:dyDescent="0.25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60">
        <f t="shared" si="1"/>
        <v>1</v>
      </c>
      <c r="P48" s="60">
        <f t="shared" si="2"/>
        <v>1</v>
      </c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</row>
    <row r="49" spans="2:41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60">
        <f t="shared" si="1"/>
        <v>1</v>
      </c>
      <c r="P49" s="60">
        <f t="shared" si="2"/>
        <v>1</v>
      </c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</row>
    <row r="50" spans="2:41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60">
        <f t="shared" si="1"/>
        <v>1</v>
      </c>
      <c r="P50" s="60">
        <f t="shared" si="2"/>
        <v>1</v>
      </c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</row>
    <row r="51" spans="2:41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60">
        <f t="shared" si="1"/>
        <v>1</v>
      </c>
      <c r="P51" s="60">
        <f t="shared" si="2"/>
        <v>1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</row>
    <row r="52" spans="2:41" x14ac:dyDescent="0.25">
      <c r="B52" s="52"/>
      <c r="C52" s="52"/>
      <c r="D52" s="52"/>
      <c r="E52" s="52"/>
      <c r="F52" s="52"/>
      <c r="G52" s="52"/>
      <c r="H52" s="52"/>
      <c r="I52" s="52"/>
      <c r="J52" s="53"/>
      <c r="K52" s="52"/>
      <c r="L52" s="52"/>
      <c r="M52" s="52"/>
      <c r="N52" s="52"/>
      <c r="O52" s="60">
        <f t="shared" si="1"/>
        <v>1</v>
      </c>
      <c r="P52" s="60">
        <f t="shared" si="2"/>
        <v>1</v>
      </c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</row>
    <row r="53" spans="2:41" x14ac:dyDescent="0.25">
      <c r="B53" s="53"/>
      <c r="C53" s="52"/>
      <c r="D53" s="52"/>
      <c r="E53" s="52"/>
      <c r="F53" s="53"/>
      <c r="G53" s="52"/>
      <c r="H53" s="52"/>
      <c r="I53" s="52"/>
      <c r="J53" s="52"/>
      <c r="K53" s="52"/>
      <c r="L53" s="52"/>
      <c r="M53" s="52"/>
      <c r="N53" s="52"/>
      <c r="O53" s="60">
        <f t="shared" si="1"/>
        <v>1</v>
      </c>
      <c r="P53" s="60">
        <f t="shared" si="2"/>
        <v>1</v>
      </c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</row>
    <row r="54" spans="2:41" x14ac:dyDescent="0.25">
      <c r="B54" s="53"/>
      <c r="C54" s="52"/>
      <c r="D54" s="52"/>
      <c r="E54" s="54"/>
      <c r="F54" s="53"/>
      <c r="G54" s="63"/>
      <c r="H54" s="53"/>
      <c r="I54" s="52"/>
      <c r="J54" s="52"/>
      <c r="K54" s="52"/>
      <c r="L54" s="52"/>
      <c r="M54" s="52"/>
      <c r="N54" s="52"/>
      <c r="O54" s="60">
        <f t="shared" si="1"/>
        <v>1</v>
      </c>
      <c r="P54" s="60">
        <f t="shared" si="2"/>
        <v>1</v>
      </c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</row>
    <row r="55" spans="2:41" x14ac:dyDescent="0.25">
      <c r="B55" s="53"/>
      <c r="C55" s="52"/>
      <c r="D55" s="52"/>
      <c r="E55" s="54"/>
      <c r="F55" s="53"/>
      <c r="G55" s="52"/>
      <c r="H55" s="6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</row>
    <row r="56" spans="2:41" x14ac:dyDescent="0.25">
      <c r="B56" s="53"/>
      <c r="C56" s="52"/>
      <c r="D56" s="52"/>
      <c r="E56" s="54"/>
      <c r="F56" s="53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</row>
    <row r="57" spans="2:41" x14ac:dyDescent="0.25"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 spans="2:41" x14ac:dyDescent="0.25">
      <c r="AB58" s="53"/>
      <c r="AC58" s="54"/>
      <c r="AD58" s="52"/>
      <c r="AE58" s="54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 spans="2:41" x14ac:dyDescent="0.25">
      <c r="AB59" s="53"/>
      <c r="AC59" s="54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</row>
    <row r="60" spans="2:41" x14ac:dyDescent="0.25">
      <c r="AB60" s="52"/>
      <c r="AC60" s="54"/>
      <c r="AD60" s="52"/>
      <c r="AE60" s="52"/>
      <c r="AF60" s="53"/>
      <c r="AG60" s="52"/>
      <c r="AH60" s="56"/>
      <c r="AI60" s="52"/>
      <c r="AJ60" s="52"/>
      <c r="AK60" s="52"/>
      <c r="AL60" s="52"/>
      <c r="AM60" s="53"/>
      <c r="AN60" s="52"/>
      <c r="AO60" s="53"/>
    </row>
    <row r="61" spans="2:41" x14ac:dyDescent="0.25">
      <c r="AB61" s="52"/>
      <c r="AC61" s="52"/>
      <c r="AD61" s="52"/>
      <c r="AE61" s="52"/>
      <c r="AF61" s="52"/>
      <c r="AG61" s="52"/>
      <c r="AH61" s="64"/>
      <c r="AI61" s="52"/>
      <c r="AJ61" s="54"/>
      <c r="AK61" s="52"/>
      <c r="AL61" s="52"/>
      <c r="AM61" s="54"/>
      <c r="AN61" s="54"/>
      <c r="AO61" s="52"/>
    </row>
    <row r="62" spans="2:41" x14ac:dyDescent="0.25">
      <c r="AB62" s="53"/>
      <c r="AC62" s="54"/>
      <c r="AD62" s="52"/>
      <c r="AE62" s="52"/>
      <c r="AF62" s="54"/>
      <c r="AG62" s="52"/>
      <c r="AH62" s="60"/>
      <c r="AI62" s="59"/>
      <c r="AJ62" s="59"/>
      <c r="AK62" s="54"/>
      <c r="AL62" s="54"/>
      <c r="AM62" s="52"/>
      <c r="AN62" s="52"/>
      <c r="AO62" s="60"/>
    </row>
    <row r="63" spans="2:41" x14ac:dyDescent="0.25">
      <c r="AB63" s="52"/>
      <c r="AC63" s="52"/>
      <c r="AD63" s="52"/>
      <c r="AE63" s="52"/>
      <c r="AF63" s="60"/>
      <c r="AG63" s="60"/>
      <c r="AH63" s="60"/>
      <c r="AI63" s="54"/>
      <c r="AJ63" s="54"/>
      <c r="AK63" s="52"/>
      <c r="AL63" s="52"/>
      <c r="AM63" s="54"/>
      <c r="AN63" s="54"/>
      <c r="AO63" s="54"/>
    </row>
    <row r="64" spans="2:41" x14ac:dyDescent="0.25">
      <c r="AB64" s="54"/>
      <c r="AC64" s="54"/>
      <c r="AD64" s="52"/>
      <c r="AE64" s="52"/>
      <c r="AF64" s="60"/>
      <c r="AG64" s="60"/>
      <c r="AH64" s="60"/>
      <c r="AI64" s="54"/>
      <c r="AJ64" s="54"/>
      <c r="AK64" s="54"/>
      <c r="AL64" s="54"/>
      <c r="AM64" s="54"/>
      <c r="AN64" s="54"/>
      <c r="AO64" s="54"/>
    </row>
    <row r="65" spans="2:41" x14ac:dyDescent="0.25">
      <c r="AB65" s="54"/>
      <c r="AC65" s="54"/>
      <c r="AD65" s="54"/>
      <c r="AE65" s="54"/>
      <c r="AF65" s="60"/>
      <c r="AG65" s="60"/>
      <c r="AH65" s="60"/>
      <c r="AI65" s="54"/>
      <c r="AJ65" s="54"/>
      <c r="AK65" s="54"/>
      <c r="AL65" s="54"/>
      <c r="AM65" s="54"/>
      <c r="AN65" s="54"/>
      <c r="AO65" s="54"/>
    </row>
    <row r="66" spans="2:41" x14ac:dyDescent="0.25">
      <c r="AB66" s="54"/>
      <c r="AC66" s="54"/>
      <c r="AD66" s="54"/>
      <c r="AE66" s="54"/>
      <c r="AF66" s="60"/>
      <c r="AG66" s="60"/>
      <c r="AH66" s="60"/>
      <c r="AI66" s="54"/>
      <c r="AJ66" s="54"/>
      <c r="AK66" s="54"/>
      <c r="AL66" s="54"/>
      <c r="AM66" s="54"/>
      <c r="AN66" s="54"/>
      <c r="AO66" s="54"/>
    </row>
    <row r="67" spans="2:41" x14ac:dyDescent="0.25">
      <c r="AB67" s="54"/>
      <c r="AC67" s="54"/>
      <c r="AD67" s="54"/>
      <c r="AE67" s="54"/>
      <c r="AF67" s="60"/>
      <c r="AG67" s="60"/>
      <c r="AH67" s="60"/>
      <c r="AI67" s="54"/>
      <c r="AJ67" s="54"/>
      <c r="AK67" s="54"/>
      <c r="AL67" s="54"/>
      <c r="AM67" s="54"/>
      <c r="AN67" s="54"/>
      <c r="AO67" s="54"/>
    </row>
    <row r="68" spans="2:41" x14ac:dyDescent="0.25">
      <c r="AB68" s="54"/>
      <c r="AC68" s="54"/>
      <c r="AD68" s="54"/>
      <c r="AE68" s="54"/>
      <c r="AF68" s="60"/>
      <c r="AG68" s="60"/>
      <c r="AH68" s="60"/>
      <c r="AI68" s="54"/>
      <c r="AJ68" s="54"/>
      <c r="AK68" s="54"/>
      <c r="AL68" s="54"/>
      <c r="AM68" s="54"/>
      <c r="AN68" s="54"/>
      <c r="AO68" s="54"/>
    </row>
    <row r="69" spans="2:41" x14ac:dyDescent="0.25">
      <c r="AB69" s="54"/>
      <c r="AC69" s="54"/>
      <c r="AD69" s="54"/>
      <c r="AE69" s="54"/>
      <c r="AF69" s="60"/>
      <c r="AG69" s="60"/>
      <c r="AH69" s="60"/>
      <c r="AI69" s="54"/>
      <c r="AJ69" s="54"/>
      <c r="AK69" s="54"/>
      <c r="AL69" s="54"/>
      <c r="AM69" s="54"/>
      <c r="AN69" s="54"/>
      <c r="AO69" s="54"/>
    </row>
    <row r="70" spans="2:41" x14ac:dyDescent="0.25">
      <c r="AB70" s="54"/>
      <c r="AC70" s="54"/>
      <c r="AD70" s="54"/>
      <c r="AE70" s="54"/>
      <c r="AF70" s="60"/>
      <c r="AG70" s="60"/>
      <c r="AH70" s="60"/>
      <c r="AI70" s="54"/>
      <c r="AJ70" s="54"/>
      <c r="AK70" s="54"/>
      <c r="AL70" s="54"/>
      <c r="AM70" s="54"/>
      <c r="AN70" s="54"/>
      <c r="AO70" s="54"/>
    </row>
    <row r="71" spans="2:41" x14ac:dyDescent="0.25">
      <c r="AB71" s="54"/>
      <c r="AC71" s="54"/>
      <c r="AD71" s="54"/>
      <c r="AE71" s="54"/>
      <c r="AF71" s="60"/>
      <c r="AG71" s="60"/>
      <c r="AH71" s="60"/>
      <c r="AI71" s="54"/>
      <c r="AJ71" s="54"/>
      <c r="AK71" s="54"/>
      <c r="AL71" s="54"/>
      <c r="AM71" s="54"/>
      <c r="AN71" s="54"/>
      <c r="AO71" s="54"/>
    </row>
    <row r="72" spans="2:41" x14ac:dyDescent="0.25">
      <c r="AB72" s="54"/>
      <c r="AC72" s="54"/>
      <c r="AD72" s="54"/>
      <c r="AE72" s="54"/>
      <c r="AF72" s="60"/>
      <c r="AG72" s="60"/>
      <c r="AH72" s="60"/>
      <c r="AI72" s="54"/>
      <c r="AJ72" s="54"/>
      <c r="AK72" s="54"/>
      <c r="AL72" s="54"/>
      <c r="AM72" s="54"/>
      <c r="AN72" s="54"/>
      <c r="AO72" s="54"/>
    </row>
    <row r="73" spans="2:41" x14ac:dyDescent="0.25">
      <c r="AB73" s="54"/>
      <c r="AC73" s="54"/>
      <c r="AD73" s="54"/>
      <c r="AE73" s="54"/>
      <c r="AF73" s="60"/>
      <c r="AG73" s="60"/>
      <c r="AH73" s="60"/>
      <c r="AI73" s="54"/>
      <c r="AJ73" s="54"/>
      <c r="AK73" s="54"/>
      <c r="AL73" s="54"/>
      <c r="AM73" s="54"/>
      <c r="AN73" s="54"/>
      <c r="AO73" s="54"/>
    </row>
    <row r="74" spans="2:41" x14ac:dyDescent="0.25">
      <c r="B74" s="53"/>
      <c r="C74" s="52"/>
      <c r="D74" s="52"/>
      <c r="E74" s="54"/>
      <c r="F74" s="53"/>
      <c r="G74" s="52"/>
      <c r="H74" s="52"/>
      <c r="I74" s="52"/>
      <c r="J74" s="53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4"/>
      <c r="AC74" s="54"/>
      <c r="AD74" s="54"/>
      <c r="AE74" s="54"/>
      <c r="AF74" s="60"/>
      <c r="AG74" s="60"/>
      <c r="AH74" s="60"/>
      <c r="AI74" s="54"/>
      <c r="AJ74" s="54"/>
      <c r="AK74" s="54"/>
      <c r="AL74" s="54"/>
      <c r="AM74" s="54"/>
      <c r="AN74" s="54"/>
      <c r="AO74" s="54"/>
    </row>
    <row r="75" spans="2:41" x14ac:dyDescent="0.25">
      <c r="B75" s="53"/>
      <c r="C75" s="52"/>
      <c r="D75" s="52"/>
      <c r="E75" s="52"/>
      <c r="F75" s="58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4"/>
      <c r="AC75" s="54"/>
      <c r="AD75" s="54"/>
      <c r="AE75" s="54"/>
      <c r="AF75" s="60"/>
      <c r="AG75" s="60"/>
      <c r="AH75" s="60"/>
      <c r="AI75" s="54"/>
      <c r="AJ75" s="54"/>
      <c r="AK75" s="54"/>
      <c r="AL75" s="54"/>
      <c r="AM75" s="54"/>
      <c r="AN75" s="54"/>
      <c r="AO75" s="54"/>
    </row>
    <row r="76" spans="2:41" x14ac:dyDescent="0.25">
      <c r="B76" s="53"/>
      <c r="C76" s="52"/>
      <c r="D76" s="52"/>
      <c r="E76" s="52"/>
      <c r="F76" s="54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4"/>
      <c r="AC76" s="54"/>
      <c r="AD76" s="54"/>
      <c r="AE76" s="54"/>
      <c r="AF76" s="60"/>
      <c r="AG76" s="60"/>
      <c r="AH76" s="60"/>
      <c r="AI76" s="54"/>
      <c r="AJ76" s="54"/>
      <c r="AK76" s="54"/>
      <c r="AL76" s="54"/>
      <c r="AM76" s="54"/>
      <c r="AN76" s="54"/>
      <c r="AO76" s="54"/>
    </row>
    <row r="77" spans="2:41" x14ac:dyDescent="0.25">
      <c r="B77" s="53"/>
      <c r="C77" s="52"/>
      <c r="D77" s="52"/>
      <c r="E77" s="52"/>
      <c r="F77" s="54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4"/>
      <c r="AC77" s="54"/>
      <c r="AD77" s="54"/>
      <c r="AE77" s="54"/>
      <c r="AF77" s="60"/>
      <c r="AG77" s="60"/>
      <c r="AH77" s="60"/>
      <c r="AI77" s="54"/>
      <c r="AJ77" s="54"/>
      <c r="AK77" s="54"/>
      <c r="AL77" s="54"/>
      <c r="AM77" s="54"/>
      <c r="AN77" s="54"/>
      <c r="AO77" s="54"/>
    </row>
    <row r="78" spans="2:41" x14ac:dyDescent="0.25">
      <c r="B78" s="53"/>
      <c r="C78" s="52"/>
      <c r="D78" s="52"/>
      <c r="E78" s="52"/>
      <c r="F78" s="54"/>
      <c r="G78" s="52"/>
      <c r="H78" s="52"/>
      <c r="I78" s="52"/>
      <c r="J78" s="52"/>
      <c r="K78" s="52"/>
      <c r="L78" s="52"/>
      <c r="M78" s="53"/>
      <c r="N78" s="54"/>
      <c r="O78" s="52"/>
      <c r="P78" s="53"/>
      <c r="Q78" s="54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4"/>
      <c r="AC78" s="54"/>
      <c r="AD78" s="54"/>
      <c r="AE78" s="54"/>
      <c r="AF78" s="60"/>
      <c r="AG78" s="60"/>
      <c r="AH78" s="60"/>
      <c r="AI78" s="54"/>
      <c r="AJ78" s="54"/>
      <c r="AK78" s="54"/>
      <c r="AL78" s="54"/>
      <c r="AM78" s="54"/>
      <c r="AN78" s="54"/>
      <c r="AO78" s="54"/>
    </row>
    <row r="79" spans="2:41" x14ac:dyDescent="0.25">
      <c r="B79" s="53"/>
      <c r="C79" s="52"/>
      <c r="D79" s="52"/>
      <c r="E79" s="52"/>
      <c r="F79" s="54"/>
      <c r="G79" s="52"/>
      <c r="H79" s="52"/>
      <c r="I79" s="52"/>
      <c r="J79" s="52"/>
      <c r="K79" s="52"/>
      <c r="L79" s="52"/>
      <c r="M79" s="53"/>
      <c r="N79" s="54"/>
      <c r="O79" s="52"/>
      <c r="P79" s="52"/>
      <c r="Q79" s="52"/>
      <c r="R79" s="52"/>
      <c r="S79" s="52"/>
      <c r="T79" s="53"/>
      <c r="U79" s="52"/>
      <c r="V79" s="52"/>
      <c r="W79" s="52"/>
      <c r="X79" s="52"/>
      <c r="Y79" s="52"/>
      <c r="Z79" s="52"/>
      <c r="AA79" s="52"/>
      <c r="AB79" s="54"/>
      <c r="AC79" s="54"/>
      <c r="AD79" s="54"/>
      <c r="AE79" s="54"/>
      <c r="AF79" s="60"/>
      <c r="AG79" s="60"/>
      <c r="AH79" s="60"/>
      <c r="AI79" s="54"/>
      <c r="AJ79" s="54"/>
      <c r="AK79" s="54"/>
      <c r="AL79" s="54"/>
      <c r="AM79" s="54"/>
      <c r="AN79" s="54"/>
      <c r="AO79" s="54"/>
    </row>
    <row r="80" spans="2:41" x14ac:dyDescent="0.25">
      <c r="B80" s="53"/>
      <c r="C80" s="52"/>
      <c r="D80" s="52"/>
      <c r="E80" s="52"/>
      <c r="F80" s="54"/>
      <c r="G80" s="52"/>
      <c r="H80" s="52"/>
      <c r="I80" s="52"/>
      <c r="J80" s="52"/>
      <c r="K80" s="54"/>
      <c r="L80" s="52"/>
      <c r="M80" s="52"/>
      <c r="N80" s="54"/>
      <c r="O80" s="52"/>
      <c r="P80" s="52"/>
      <c r="Q80" s="52"/>
      <c r="R80" s="52"/>
      <c r="S80" s="52"/>
      <c r="T80" s="52"/>
      <c r="U80" s="52"/>
      <c r="V80" s="52"/>
      <c r="W80" s="53"/>
      <c r="X80" s="52"/>
      <c r="Y80" s="56"/>
      <c r="Z80" s="52"/>
      <c r="AA80" s="52"/>
      <c r="AB80" s="54"/>
      <c r="AC80" s="54"/>
      <c r="AD80" s="54"/>
      <c r="AE80" s="54"/>
      <c r="AF80" s="60"/>
      <c r="AG80" s="60"/>
      <c r="AH80" s="60"/>
      <c r="AI80" s="54"/>
      <c r="AJ80" s="54"/>
      <c r="AK80" s="54"/>
      <c r="AL80" s="54"/>
      <c r="AM80" s="54"/>
      <c r="AN80" s="54"/>
      <c r="AO80" s="54"/>
    </row>
    <row r="81" spans="2:41" x14ac:dyDescent="0.25">
      <c r="B81" s="53"/>
      <c r="C81" s="52"/>
      <c r="D81" s="52"/>
      <c r="E81" s="52"/>
      <c r="F81" s="54"/>
      <c r="G81" s="52"/>
      <c r="H81" s="52"/>
      <c r="I81" s="52"/>
      <c r="J81" s="52"/>
      <c r="K81" s="54"/>
      <c r="L81" s="52"/>
      <c r="M81" s="52"/>
      <c r="N81" s="52"/>
      <c r="O81" s="52"/>
      <c r="P81" s="53"/>
      <c r="Q81" s="53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4"/>
      <c r="AC81" s="54"/>
      <c r="AD81" s="54"/>
      <c r="AE81" s="54"/>
      <c r="AF81" s="60"/>
      <c r="AG81" s="60"/>
      <c r="AH81" s="60"/>
      <c r="AI81" s="54"/>
      <c r="AJ81" s="54"/>
      <c r="AK81" s="54"/>
      <c r="AL81" s="54"/>
      <c r="AM81" s="54"/>
      <c r="AN81" s="54"/>
      <c r="AO81" s="54"/>
    </row>
    <row r="82" spans="2:41" x14ac:dyDescent="0.25">
      <c r="B82" s="52"/>
      <c r="C82" s="52"/>
      <c r="D82" s="52"/>
      <c r="E82" s="52"/>
      <c r="F82" s="52"/>
      <c r="G82" s="52"/>
      <c r="H82" s="52"/>
      <c r="I82" s="52"/>
      <c r="J82" s="52"/>
      <c r="K82" s="53"/>
      <c r="L82" s="52"/>
      <c r="M82" s="53"/>
      <c r="N82" s="54"/>
      <c r="O82" s="54"/>
      <c r="P82" s="54"/>
      <c r="Q82" s="54"/>
      <c r="R82" s="54"/>
      <c r="S82" s="52"/>
      <c r="T82" s="54"/>
      <c r="U82" s="52"/>
      <c r="V82" s="52"/>
      <c r="W82" s="54"/>
      <c r="X82" s="52"/>
      <c r="Y82" s="52"/>
      <c r="Z82" s="52"/>
      <c r="AA82" s="52"/>
      <c r="AB82" s="54"/>
      <c r="AC82" s="54"/>
      <c r="AD82" s="54"/>
      <c r="AE82" s="54"/>
      <c r="AF82" s="60"/>
      <c r="AG82" s="60"/>
      <c r="AH82" s="60"/>
      <c r="AI82" s="54"/>
      <c r="AJ82" s="54"/>
      <c r="AK82" s="54"/>
      <c r="AL82" s="54"/>
      <c r="AM82" s="54"/>
      <c r="AN82" s="54"/>
      <c r="AO82" s="54"/>
    </row>
    <row r="83" spans="2:41" x14ac:dyDescent="0.25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9"/>
      <c r="N83" s="52"/>
      <c r="O83" s="59"/>
      <c r="P83" s="52"/>
      <c r="Q83" s="52"/>
      <c r="R83" s="52"/>
      <c r="S83" s="52"/>
      <c r="T83" s="52"/>
      <c r="U83" s="52"/>
      <c r="V83" s="52"/>
      <c r="W83" s="60"/>
      <c r="X83" s="60"/>
      <c r="Y83" s="52"/>
      <c r="Z83" s="52"/>
      <c r="AA83" s="52"/>
      <c r="AB83" s="54"/>
      <c r="AC83" s="54"/>
      <c r="AD83" s="54"/>
      <c r="AE83" s="54"/>
      <c r="AF83" s="60"/>
      <c r="AG83" s="60"/>
      <c r="AH83" s="60"/>
      <c r="AI83" s="54"/>
      <c r="AJ83" s="54"/>
      <c r="AK83" s="54"/>
      <c r="AL83" s="54"/>
      <c r="AM83" s="54"/>
      <c r="AN83" s="54"/>
      <c r="AO83" s="54"/>
    </row>
    <row r="84" spans="2:41" x14ac:dyDescent="0.25">
      <c r="B84" s="52"/>
      <c r="C84" s="52"/>
      <c r="D84" s="52"/>
      <c r="E84" s="52"/>
      <c r="F84" s="52"/>
      <c r="G84" s="52"/>
      <c r="H84" s="52"/>
      <c r="I84" s="52"/>
      <c r="J84" s="52"/>
      <c r="K84" s="54"/>
      <c r="L84" s="52"/>
      <c r="M84" s="54"/>
      <c r="N84" s="54"/>
      <c r="O84" s="54"/>
      <c r="P84" s="54"/>
      <c r="Q84" s="54"/>
      <c r="R84" s="54"/>
      <c r="S84" s="54"/>
      <c r="T84" s="54"/>
      <c r="U84" s="52"/>
      <c r="V84" s="52"/>
      <c r="W84" s="60"/>
      <c r="X84" s="60"/>
      <c r="Y84" s="52"/>
      <c r="Z84" s="52"/>
      <c r="AA84" s="52"/>
      <c r="AB84" s="54"/>
      <c r="AC84" s="54"/>
      <c r="AD84" s="54"/>
      <c r="AE84" s="54"/>
      <c r="AF84" s="60"/>
      <c r="AG84" s="60"/>
      <c r="AH84" s="60"/>
      <c r="AI84" s="54"/>
      <c r="AJ84" s="54"/>
      <c r="AK84" s="54"/>
      <c r="AL84" s="54"/>
      <c r="AM84" s="54"/>
      <c r="AN84" s="54"/>
      <c r="AO84" s="54"/>
    </row>
    <row r="85" spans="2:41" x14ac:dyDescent="0.25">
      <c r="B85" s="52"/>
      <c r="C85" s="52"/>
      <c r="D85" s="52"/>
      <c r="E85" s="52"/>
      <c r="F85" s="52"/>
      <c r="G85" s="52"/>
      <c r="H85" s="52"/>
      <c r="I85" s="52"/>
      <c r="J85" s="52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2"/>
      <c r="V85" s="52"/>
      <c r="W85" s="60"/>
      <c r="X85" s="60"/>
      <c r="Y85" s="52"/>
      <c r="Z85" s="52"/>
      <c r="AA85" s="52"/>
      <c r="AB85" s="54"/>
      <c r="AC85" s="54"/>
      <c r="AD85" s="54"/>
      <c r="AE85" s="54"/>
      <c r="AF85" s="60"/>
      <c r="AG85" s="60"/>
      <c r="AH85" s="60"/>
      <c r="AI85" s="54"/>
      <c r="AJ85" s="54"/>
      <c r="AK85" s="54"/>
      <c r="AL85" s="54"/>
      <c r="AM85" s="54"/>
      <c r="AN85" s="54"/>
      <c r="AO85" s="54"/>
    </row>
    <row r="86" spans="2:41" x14ac:dyDescent="0.25">
      <c r="B86" s="52"/>
      <c r="C86" s="52"/>
      <c r="D86" s="52"/>
      <c r="E86" s="52"/>
      <c r="F86" s="52"/>
      <c r="G86" s="52"/>
      <c r="H86" s="52"/>
      <c r="I86" s="52"/>
      <c r="J86" s="52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2"/>
      <c r="V86" s="52"/>
      <c r="W86" s="60"/>
      <c r="X86" s="60"/>
      <c r="Y86" s="52"/>
      <c r="Z86" s="52"/>
      <c r="AA86" s="52"/>
      <c r="AB86" s="54"/>
      <c r="AC86" s="54"/>
      <c r="AD86" s="54"/>
      <c r="AE86" s="54"/>
      <c r="AF86" s="60"/>
      <c r="AG86" s="60"/>
      <c r="AH86" s="60"/>
      <c r="AI86" s="54"/>
      <c r="AJ86" s="54"/>
      <c r="AK86" s="54"/>
      <c r="AL86" s="54"/>
      <c r="AM86" s="54"/>
      <c r="AN86" s="54"/>
      <c r="AO86" s="54"/>
    </row>
    <row r="87" spans="2:41" x14ac:dyDescent="0.25">
      <c r="B87" s="52"/>
      <c r="C87" s="52"/>
      <c r="D87" s="52"/>
      <c r="E87" s="52"/>
      <c r="F87" s="52"/>
      <c r="G87" s="52"/>
      <c r="H87" s="52"/>
      <c r="I87" s="52"/>
      <c r="J87" s="52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2"/>
      <c r="V87" s="52"/>
      <c r="W87" s="60"/>
      <c r="X87" s="60"/>
      <c r="Y87" s="52"/>
      <c r="Z87" s="52"/>
      <c r="AA87" s="52"/>
      <c r="AB87" s="54"/>
      <c r="AC87" s="54"/>
      <c r="AD87" s="54"/>
      <c r="AE87" s="54"/>
      <c r="AF87" s="60"/>
      <c r="AG87" s="60"/>
      <c r="AH87" s="60"/>
      <c r="AI87" s="54"/>
      <c r="AJ87" s="54"/>
      <c r="AK87" s="54"/>
      <c r="AL87" s="54"/>
      <c r="AM87" s="54"/>
      <c r="AN87" s="54"/>
      <c r="AO87" s="54"/>
    </row>
    <row r="88" spans="2:41" x14ac:dyDescent="0.25">
      <c r="B88" s="52"/>
      <c r="C88" s="52"/>
      <c r="D88" s="52"/>
      <c r="E88" s="52"/>
      <c r="F88" s="52"/>
      <c r="G88" s="52"/>
      <c r="H88" s="52"/>
      <c r="I88" s="52"/>
      <c r="J88" s="52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2"/>
      <c r="V88" s="52"/>
      <c r="W88" s="60"/>
      <c r="X88" s="60"/>
      <c r="Y88" s="52"/>
      <c r="Z88" s="52"/>
      <c r="AA88" s="52"/>
      <c r="AB88" s="54"/>
      <c r="AC88" s="54"/>
      <c r="AD88" s="54"/>
      <c r="AE88" s="54"/>
      <c r="AF88" s="60"/>
      <c r="AG88" s="60"/>
      <c r="AH88" s="60"/>
      <c r="AI88" s="54"/>
      <c r="AJ88" s="54"/>
      <c r="AK88" s="54"/>
      <c r="AL88" s="54"/>
      <c r="AM88" s="54"/>
      <c r="AN88" s="54"/>
      <c r="AO88" s="54"/>
    </row>
    <row r="89" spans="2:41" x14ac:dyDescent="0.25">
      <c r="B89" s="52"/>
      <c r="C89" s="52"/>
      <c r="D89" s="52"/>
      <c r="E89" s="52"/>
      <c r="F89" s="52"/>
      <c r="G89" s="52"/>
      <c r="H89" s="52"/>
      <c r="I89" s="52"/>
      <c r="J89" s="52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2"/>
      <c r="V89" s="52"/>
      <c r="W89" s="60"/>
      <c r="X89" s="60"/>
      <c r="Y89" s="52"/>
      <c r="Z89" s="52"/>
      <c r="AA89" s="52"/>
      <c r="AB89" s="54"/>
      <c r="AC89" s="54"/>
      <c r="AD89" s="54"/>
      <c r="AE89" s="54"/>
      <c r="AF89" s="60"/>
      <c r="AG89" s="60"/>
      <c r="AH89" s="60"/>
      <c r="AI89" s="54"/>
      <c r="AJ89" s="54"/>
      <c r="AK89" s="54"/>
      <c r="AL89" s="54"/>
      <c r="AM89" s="54"/>
      <c r="AN89" s="54"/>
      <c r="AO89" s="54"/>
    </row>
    <row r="90" spans="2:41" x14ac:dyDescent="0.25">
      <c r="B90" s="52"/>
      <c r="C90" s="52"/>
      <c r="D90" s="52"/>
      <c r="E90" s="52"/>
      <c r="F90" s="52"/>
      <c r="G90" s="52"/>
      <c r="H90" s="52"/>
      <c r="I90" s="52"/>
      <c r="J90" s="52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2"/>
      <c r="V90" s="52"/>
      <c r="W90" s="60"/>
      <c r="X90" s="60"/>
      <c r="Y90" s="52"/>
      <c r="Z90" s="52"/>
      <c r="AA90" s="52"/>
      <c r="AB90" s="54"/>
      <c r="AC90" s="54"/>
      <c r="AD90" s="54"/>
      <c r="AE90" s="54"/>
      <c r="AF90" s="60"/>
      <c r="AG90" s="60"/>
      <c r="AH90" s="60"/>
      <c r="AI90" s="54"/>
      <c r="AJ90" s="54"/>
      <c r="AK90" s="54"/>
      <c r="AL90" s="54"/>
      <c r="AM90" s="54"/>
      <c r="AN90" s="54"/>
      <c r="AO90" s="54"/>
    </row>
    <row r="91" spans="2:41" x14ac:dyDescent="0.25">
      <c r="B91" s="52"/>
      <c r="C91" s="52"/>
      <c r="D91" s="52"/>
      <c r="E91" s="52"/>
      <c r="F91" s="52"/>
      <c r="G91" s="52"/>
      <c r="H91" s="52"/>
      <c r="I91" s="52"/>
      <c r="J91" s="52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2"/>
      <c r="V91" s="52"/>
      <c r="W91" s="60"/>
      <c r="X91" s="60"/>
      <c r="Y91" s="52"/>
      <c r="Z91" s="52"/>
      <c r="AA91" s="52"/>
      <c r="AB91" s="54"/>
      <c r="AC91" s="54"/>
      <c r="AD91" s="54"/>
      <c r="AE91" s="54"/>
      <c r="AF91" s="60"/>
      <c r="AG91" s="60"/>
      <c r="AH91" s="60"/>
      <c r="AI91" s="54"/>
      <c r="AJ91" s="54"/>
      <c r="AK91" s="54"/>
      <c r="AL91" s="54"/>
      <c r="AM91" s="54"/>
      <c r="AN91" s="54"/>
      <c r="AO91" s="54"/>
    </row>
    <row r="92" spans="2:41" x14ac:dyDescent="0.25">
      <c r="B92" s="52"/>
      <c r="C92" s="52"/>
      <c r="D92" s="52"/>
      <c r="E92" s="52"/>
      <c r="F92" s="52"/>
      <c r="G92" s="52"/>
      <c r="H92" s="52"/>
      <c r="I92" s="52"/>
      <c r="J92" s="52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2"/>
      <c r="V92" s="52"/>
      <c r="W92" s="60"/>
      <c r="X92" s="60"/>
      <c r="Y92" s="52"/>
      <c r="Z92" s="52"/>
      <c r="AA92" s="52"/>
      <c r="AB92" s="54"/>
      <c r="AC92" s="54"/>
      <c r="AD92" s="54"/>
      <c r="AE92" s="54"/>
      <c r="AF92" s="60"/>
      <c r="AG92" s="60"/>
      <c r="AH92" s="60"/>
      <c r="AI92" s="54"/>
      <c r="AJ92" s="54"/>
      <c r="AK92" s="54"/>
      <c r="AL92" s="54"/>
      <c r="AM92" s="54"/>
      <c r="AN92" s="54"/>
      <c r="AO92" s="54"/>
    </row>
    <row r="93" spans="2:41" x14ac:dyDescent="0.25">
      <c r="B93" s="52"/>
      <c r="C93" s="52"/>
      <c r="D93" s="52"/>
      <c r="E93" s="52"/>
      <c r="F93" s="52"/>
      <c r="G93" s="52"/>
      <c r="H93" s="52"/>
      <c r="I93" s="52"/>
      <c r="J93" s="52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2"/>
      <c r="V93" s="52"/>
      <c r="W93" s="60"/>
      <c r="X93" s="60"/>
      <c r="Y93" s="52"/>
      <c r="Z93" s="52"/>
      <c r="AA93" s="52"/>
      <c r="AB93" s="54"/>
      <c r="AC93" s="54"/>
      <c r="AD93" s="54"/>
      <c r="AE93" s="54"/>
      <c r="AF93" s="60"/>
      <c r="AG93" s="60"/>
      <c r="AH93" s="60"/>
      <c r="AI93" s="54"/>
      <c r="AJ93" s="54"/>
      <c r="AK93" s="54"/>
      <c r="AL93" s="54"/>
      <c r="AM93" s="54"/>
      <c r="AN93" s="54"/>
      <c r="AO93" s="54"/>
    </row>
    <row r="94" spans="2:41" x14ac:dyDescent="0.25">
      <c r="B94" s="52"/>
      <c r="C94" s="52"/>
      <c r="D94" s="52"/>
      <c r="E94" s="52"/>
      <c r="F94" s="52"/>
      <c r="G94" s="52"/>
      <c r="H94" s="52"/>
      <c r="I94" s="52"/>
      <c r="J94" s="52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2"/>
      <c r="V94" s="52"/>
      <c r="W94" s="60"/>
      <c r="X94" s="60"/>
      <c r="Y94" s="52"/>
      <c r="Z94" s="52"/>
      <c r="AA94" s="52"/>
      <c r="AB94" s="54"/>
      <c r="AC94" s="54"/>
      <c r="AD94" s="54"/>
      <c r="AE94" s="54"/>
      <c r="AF94" s="60"/>
      <c r="AG94" s="60"/>
      <c r="AH94" s="60"/>
      <c r="AI94" s="54"/>
      <c r="AJ94" s="54"/>
      <c r="AK94" s="54"/>
      <c r="AL94" s="54"/>
      <c r="AM94" s="54"/>
      <c r="AN94" s="54"/>
      <c r="AO94" s="54"/>
    </row>
    <row r="95" spans="2:41" x14ac:dyDescent="0.25">
      <c r="B95" s="52"/>
      <c r="C95" s="52"/>
      <c r="D95" s="52"/>
      <c r="E95" s="52"/>
      <c r="F95" s="52"/>
      <c r="G95" s="52"/>
      <c r="H95" s="52"/>
      <c r="I95" s="52"/>
      <c r="J95" s="52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2"/>
      <c r="V95" s="52"/>
      <c r="W95" s="60"/>
      <c r="X95" s="60"/>
      <c r="Y95" s="52"/>
      <c r="Z95" s="52"/>
      <c r="AA95" s="52"/>
      <c r="AB95" s="54"/>
      <c r="AC95" s="54"/>
      <c r="AD95" s="54"/>
      <c r="AE95" s="54"/>
      <c r="AF95" s="60"/>
      <c r="AG95" s="60"/>
      <c r="AH95" s="60"/>
      <c r="AI95" s="54"/>
      <c r="AJ95" s="54"/>
      <c r="AK95" s="54"/>
      <c r="AL95" s="54"/>
      <c r="AM95" s="54"/>
      <c r="AN95" s="54"/>
      <c r="AO95" s="54"/>
    </row>
    <row r="96" spans="2:41" x14ac:dyDescent="0.25">
      <c r="B96" s="52"/>
      <c r="C96" s="52"/>
      <c r="D96" s="52"/>
      <c r="E96" s="52"/>
      <c r="F96" s="52"/>
      <c r="G96" s="52"/>
      <c r="H96" s="52"/>
      <c r="I96" s="52"/>
      <c r="J96" s="52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2"/>
      <c r="V96" s="52"/>
      <c r="W96" s="60"/>
      <c r="X96" s="60"/>
      <c r="Y96" s="52"/>
      <c r="Z96" s="52"/>
      <c r="AA96" s="52"/>
      <c r="AB96" s="54"/>
      <c r="AC96" s="54"/>
      <c r="AD96" s="54"/>
      <c r="AE96" s="54"/>
      <c r="AF96" s="60"/>
      <c r="AG96" s="60"/>
      <c r="AH96" s="60"/>
      <c r="AI96" s="54"/>
      <c r="AJ96" s="54"/>
      <c r="AK96" s="54"/>
      <c r="AL96" s="54"/>
      <c r="AM96" s="54"/>
      <c r="AN96" s="54"/>
      <c r="AO96" s="54"/>
    </row>
    <row r="97" spans="2:41" x14ac:dyDescent="0.25">
      <c r="B97" s="52"/>
      <c r="C97" s="52"/>
      <c r="D97" s="52"/>
      <c r="E97" s="52"/>
      <c r="F97" s="52"/>
      <c r="G97" s="52"/>
      <c r="H97" s="52"/>
      <c r="I97" s="52"/>
      <c r="J97" s="52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2"/>
      <c r="V97" s="52"/>
      <c r="W97" s="60"/>
      <c r="X97" s="60"/>
      <c r="Y97" s="52"/>
      <c r="Z97" s="52"/>
      <c r="AA97" s="52"/>
      <c r="AB97" s="54"/>
      <c r="AC97" s="54"/>
      <c r="AD97" s="54"/>
      <c r="AE97" s="54"/>
      <c r="AF97" s="60"/>
      <c r="AG97" s="60"/>
      <c r="AH97" s="60"/>
      <c r="AI97" s="54"/>
      <c r="AJ97" s="54"/>
      <c r="AK97" s="54"/>
      <c r="AL97" s="54"/>
      <c r="AM97" s="54"/>
      <c r="AN97" s="54"/>
      <c r="AO97" s="54"/>
    </row>
    <row r="98" spans="2:41" x14ac:dyDescent="0.25">
      <c r="B98" s="52"/>
      <c r="C98" s="52"/>
      <c r="D98" s="52"/>
      <c r="E98" s="52"/>
      <c r="F98" s="52"/>
      <c r="G98" s="52"/>
      <c r="H98" s="52"/>
      <c r="I98" s="52"/>
      <c r="J98" s="52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2"/>
      <c r="V98" s="52"/>
      <c r="W98" s="60"/>
      <c r="X98" s="60"/>
      <c r="Y98" s="52"/>
      <c r="Z98" s="52"/>
      <c r="AA98" s="52"/>
      <c r="AB98" s="54"/>
      <c r="AC98" s="54"/>
      <c r="AD98" s="54"/>
      <c r="AE98" s="54"/>
      <c r="AF98" s="60"/>
      <c r="AG98" s="60"/>
      <c r="AH98" s="60"/>
      <c r="AI98" s="54"/>
      <c r="AJ98" s="54"/>
      <c r="AK98" s="54"/>
      <c r="AL98" s="54"/>
      <c r="AM98" s="54"/>
      <c r="AN98" s="54"/>
      <c r="AO98" s="54"/>
    </row>
    <row r="99" spans="2:41" x14ac:dyDescent="0.25">
      <c r="B99" s="52"/>
      <c r="C99" s="52"/>
      <c r="D99" s="52"/>
      <c r="E99" s="52"/>
      <c r="F99" s="52"/>
      <c r="G99" s="52"/>
      <c r="H99" s="52"/>
      <c r="I99" s="52"/>
      <c r="J99" s="52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2"/>
      <c r="V99" s="52"/>
      <c r="W99" s="60"/>
      <c r="X99" s="60"/>
      <c r="Y99" s="52"/>
      <c r="Z99" s="52"/>
      <c r="AA99" s="52"/>
      <c r="AB99" s="54"/>
      <c r="AC99" s="54"/>
      <c r="AD99" s="54"/>
      <c r="AE99" s="54"/>
      <c r="AF99" s="60"/>
      <c r="AG99" s="60"/>
      <c r="AH99" s="60"/>
      <c r="AI99" s="54"/>
      <c r="AJ99" s="54"/>
      <c r="AK99" s="54"/>
      <c r="AL99" s="54"/>
      <c r="AM99" s="54"/>
      <c r="AN99" s="54"/>
      <c r="AO99" s="54"/>
    </row>
    <row r="100" spans="2:41" x14ac:dyDescent="0.25">
      <c r="B100" s="52"/>
      <c r="C100" s="52"/>
      <c r="D100" s="52"/>
      <c r="E100" s="52"/>
      <c r="F100" s="52"/>
      <c r="G100" s="52"/>
      <c r="H100" s="52"/>
      <c r="I100" s="52"/>
      <c r="J100" s="52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2"/>
      <c r="V100" s="52"/>
      <c r="W100" s="60"/>
      <c r="X100" s="60"/>
      <c r="Y100" s="52"/>
      <c r="Z100" s="52"/>
      <c r="AA100" s="52"/>
      <c r="AB100" s="54"/>
      <c r="AC100" s="54"/>
      <c r="AD100" s="54"/>
      <c r="AE100" s="54"/>
      <c r="AF100" s="60"/>
      <c r="AG100" s="60"/>
      <c r="AH100" s="60"/>
      <c r="AI100" s="54"/>
      <c r="AJ100" s="54"/>
      <c r="AK100" s="54"/>
      <c r="AL100" s="54"/>
      <c r="AM100" s="54"/>
      <c r="AN100" s="54"/>
      <c r="AO100" s="54"/>
    </row>
    <row r="101" spans="2:41" x14ac:dyDescent="0.25">
      <c r="B101" s="52"/>
      <c r="C101" s="52"/>
      <c r="D101" s="52"/>
      <c r="E101" s="52"/>
      <c r="F101" s="52"/>
      <c r="G101" s="52"/>
      <c r="H101" s="52"/>
      <c r="I101" s="52"/>
      <c r="J101" s="52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2"/>
      <c r="V101" s="52"/>
      <c r="W101" s="60"/>
      <c r="X101" s="60"/>
      <c r="Y101" s="52"/>
      <c r="Z101" s="52"/>
      <c r="AA101" s="52"/>
      <c r="AB101" s="54"/>
      <c r="AC101" s="54"/>
      <c r="AD101" s="54"/>
      <c r="AE101" s="54"/>
      <c r="AF101" s="60"/>
      <c r="AG101" s="60"/>
      <c r="AH101" s="60"/>
      <c r="AI101" s="54"/>
      <c r="AJ101" s="54"/>
      <c r="AK101" s="54"/>
      <c r="AL101" s="54"/>
      <c r="AM101" s="54"/>
      <c r="AN101" s="54"/>
      <c r="AO101" s="54"/>
    </row>
    <row r="102" spans="2:41" x14ac:dyDescent="0.25">
      <c r="B102" s="52"/>
      <c r="C102" s="52"/>
      <c r="D102" s="52"/>
      <c r="E102" s="52"/>
      <c r="F102" s="52"/>
      <c r="G102" s="52"/>
      <c r="H102" s="52"/>
      <c r="I102" s="52"/>
      <c r="J102" s="52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2"/>
      <c r="V102" s="52"/>
      <c r="W102" s="60"/>
      <c r="X102" s="60"/>
      <c r="Y102" s="52"/>
      <c r="Z102" s="52"/>
      <c r="AA102" s="52"/>
      <c r="AB102" s="54"/>
      <c r="AC102" s="54"/>
      <c r="AD102" s="54"/>
      <c r="AE102" s="54"/>
      <c r="AF102" s="60"/>
      <c r="AG102" s="60"/>
      <c r="AH102" s="60"/>
      <c r="AI102" s="54"/>
      <c r="AJ102" s="54"/>
      <c r="AK102" s="54"/>
      <c r="AL102" s="54"/>
      <c r="AM102" s="54"/>
      <c r="AN102" s="54"/>
      <c r="AO102" s="54"/>
    </row>
    <row r="103" spans="2:41" x14ac:dyDescent="0.25">
      <c r="B103" s="52"/>
      <c r="C103" s="52"/>
      <c r="D103" s="52"/>
      <c r="E103" s="52"/>
      <c r="F103" s="52"/>
      <c r="G103" s="52"/>
      <c r="H103" s="52"/>
      <c r="I103" s="52"/>
      <c r="J103" s="52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2"/>
      <c r="V103" s="52"/>
      <c r="W103" s="60"/>
      <c r="X103" s="60"/>
      <c r="Y103" s="52"/>
      <c r="Z103" s="52"/>
      <c r="AA103" s="52"/>
      <c r="AB103" s="54"/>
      <c r="AC103" s="54"/>
      <c r="AD103" s="54"/>
      <c r="AE103" s="54"/>
      <c r="AF103" s="60"/>
      <c r="AG103" s="60"/>
      <c r="AH103" s="60"/>
      <c r="AI103" s="54"/>
      <c r="AJ103" s="54"/>
      <c r="AK103" s="54"/>
      <c r="AL103" s="54"/>
      <c r="AM103" s="54"/>
      <c r="AN103" s="54"/>
      <c r="AO103" s="54"/>
    </row>
    <row r="104" spans="2:41" x14ac:dyDescent="0.25">
      <c r="B104" s="52"/>
      <c r="C104" s="52"/>
      <c r="D104" s="52"/>
      <c r="E104" s="52"/>
      <c r="F104" s="52"/>
      <c r="G104" s="52"/>
      <c r="H104" s="52"/>
      <c r="I104" s="52"/>
      <c r="J104" s="52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2"/>
      <c r="V104" s="52"/>
      <c r="W104" s="60"/>
      <c r="X104" s="60"/>
      <c r="Y104" s="52"/>
      <c r="Z104" s="52"/>
      <c r="AA104" s="52"/>
      <c r="AB104" s="54"/>
      <c r="AC104" s="54"/>
      <c r="AD104" s="54"/>
      <c r="AE104" s="54"/>
      <c r="AF104" s="60"/>
      <c r="AG104" s="60"/>
      <c r="AH104" s="52"/>
      <c r="AI104" s="52"/>
      <c r="AJ104" s="52"/>
      <c r="AK104" s="52"/>
      <c r="AL104" s="52"/>
      <c r="AM104" s="52"/>
      <c r="AN104" s="52"/>
      <c r="AO104" s="52"/>
    </row>
    <row r="105" spans="2:41" x14ac:dyDescent="0.25">
      <c r="B105" s="52"/>
      <c r="C105" s="52"/>
      <c r="D105" s="52"/>
      <c r="E105" s="52"/>
      <c r="F105" s="52"/>
      <c r="G105" s="52"/>
      <c r="H105" s="52"/>
      <c r="I105" s="52"/>
      <c r="J105" s="52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2"/>
      <c r="V105" s="52"/>
      <c r="W105" s="60"/>
      <c r="X105" s="60"/>
      <c r="Y105" s="52"/>
      <c r="Z105" s="52"/>
      <c r="AA105" s="52"/>
      <c r="AB105" s="52"/>
      <c r="AC105" s="52"/>
      <c r="AD105" s="52"/>
      <c r="AE105" s="52"/>
      <c r="AF105" s="60"/>
      <c r="AG105" s="60"/>
      <c r="AH105" s="52"/>
      <c r="AI105" s="52"/>
      <c r="AJ105" s="52"/>
      <c r="AK105" s="52"/>
      <c r="AL105" s="52"/>
      <c r="AM105" s="52"/>
      <c r="AN105" s="52"/>
      <c r="AO105" s="52"/>
    </row>
    <row r="106" spans="2:41" x14ac:dyDescent="0.25">
      <c r="B106" s="52"/>
      <c r="C106" s="52"/>
      <c r="D106" s="52"/>
      <c r="E106" s="52"/>
      <c r="F106" s="52"/>
      <c r="G106" s="52"/>
      <c r="H106" s="52"/>
      <c r="I106" s="52"/>
      <c r="J106" s="52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2"/>
      <c r="V106" s="52"/>
      <c r="W106" s="60"/>
      <c r="X106" s="60"/>
      <c r="Y106" s="52"/>
      <c r="Z106" s="52"/>
      <c r="AA106" s="52"/>
      <c r="AB106" s="52"/>
      <c r="AC106" s="52"/>
      <c r="AD106" s="52"/>
      <c r="AE106" s="52"/>
      <c r="AF106" s="60"/>
      <c r="AG106" s="60"/>
      <c r="AH106" s="52"/>
      <c r="AI106" s="52"/>
      <c r="AJ106" s="52"/>
      <c r="AK106" s="52"/>
      <c r="AL106" s="52"/>
      <c r="AM106" s="52"/>
      <c r="AN106" s="52"/>
      <c r="AO106" s="52"/>
    </row>
    <row r="107" spans="2:41" x14ac:dyDescent="0.25">
      <c r="B107" s="52"/>
      <c r="C107" s="52"/>
      <c r="D107" s="52"/>
      <c r="E107" s="52"/>
      <c r="F107" s="52"/>
      <c r="G107" s="52"/>
      <c r="H107" s="52"/>
      <c r="I107" s="52"/>
      <c r="J107" s="52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2"/>
      <c r="V107" s="52"/>
      <c r="W107" s="60"/>
      <c r="X107" s="60"/>
      <c r="Y107" s="52"/>
      <c r="Z107" s="52"/>
      <c r="AA107" s="52"/>
      <c r="AB107" s="52"/>
      <c r="AC107" s="52"/>
      <c r="AD107" s="52"/>
      <c r="AE107" s="52"/>
      <c r="AF107" s="60"/>
      <c r="AG107" s="60"/>
      <c r="AH107" s="52"/>
      <c r="AI107" s="52"/>
      <c r="AJ107" s="52"/>
      <c r="AK107" s="52"/>
      <c r="AL107" s="52"/>
      <c r="AM107" s="52"/>
      <c r="AN107" s="52"/>
      <c r="AO107" s="52"/>
    </row>
    <row r="108" spans="2:41" x14ac:dyDescent="0.25">
      <c r="B108" s="52"/>
      <c r="C108" s="52"/>
      <c r="D108" s="52"/>
      <c r="E108" s="52"/>
      <c r="F108" s="52"/>
      <c r="G108" s="52"/>
      <c r="H108" s="52"/>
      <c r="I108" s="52"/>
      <c r="J108" s="52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2"/>
      <c r="V108" s="52"/>
      <c r="W108" s="60"/>
      <c r="X108" s="60"/>
      <c r="Y108" s="52"/>
      <c r="Z108" s="52"/>
      <c r="AA108" s="52"/>
      <c r="AB108" s="52"/>
      <c r="AC108" s="52"/>
      <c r="AD108" s="52"/>
      <c r="AE108" s="52"/>
      <c r="AF108" s="60"/>
      <c r="AG108" s="60"/>
      <c r="AH108" s="52"/>
      <c r="AI108" s="52"/>
      <c r="AJ108" s="52"/>
      <c r="AK108" s="52"/>
      <c r="AL108" s="52"/>
      <c r="AM108" s="52"/>
      <c r="AN108" s="52"/>
      <c r="AO108" s="52"/>
    </row>
    <row r="109" spans="2:41" x14ac:dyDescent="0.25">
      <c r="B109" s="52"/>
      <c r="C109" s="52"/>
      <c r="D109" s="52"/>
      <c r="E109" s="52"/>
      <c r="F109" s="52"/>
      <c r="G109" s="52"/>
      <c r="H109" s="52"/>
      <c r="I109" s="52"/>
      <c r="J109" s="52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2"/>
      <c r="V109" s="52"/>
      <c r="W109" s="60"/>
      <c r="X109" s="60"/>
      <c r="Y109" s="52"/>
      <c r="Z109" s="52"/>
      <c r="AA109" s="52"/>
      <c r="AB109" s="52"/>
      <c r="AC109" s="52"/>
      <c r="AD109" s="52"/>
      <c r="AE109" s="52"/>
      <c r="AF109" s="60"/>
      <c r="AG109" s="60"/>
      <c r="AH109" s="52"/>
      <c r="AI109" s="52"/>
      <c r="AJ109" s="52"/>
      <c r="AK109" s="52"/>
      <c r="AL109" s="52"/>
      <c r="AM109" s="52"/>
      <c r="AN109" s="52"/>
      <c r="AO109" s="52"/>
    </row>
    <row r="110" spans="2:41" x14ac:dyDescent="0.25">
      <c r="B110" s="52"/>
      <c r="C110" s="52"/>
      <c r="D110" s="52"/>
      <c r="E110" s="52"/>
      <c r="F110" s="52"/>
      <c r="G110" s="52"/>
      <c r="H110" s="52"/>
      <c r="I110" s="52"/>
      <c r="J110" s="52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2"/>
      <c r="V110" s="52"/>
      <c r="W110" s="60"/>
      <c r="X110" s="60"/>
      <c r="Y110" s="52"/>
      <c r="Z110" s="52"/>
      <c r="AA110" s="52"/>
      <c r="AB110" s="52"/>
      <c r="AC110" s="52"/>
      <c r="AD110" s="52"/>
      <c r="AE110" s="52"/>
      <c r="AF110" s="60"/>
      <c r="AG110" s="60"/>
      <c r="AH110" s="52"/>
      <c r="AI110" s="52"/>
      <c r="AJ110" s="52"/>
      <c r="AK110" s="52"/>
      <c r="AL110" s="52"/>
      <c r="AM110" s="52"/>
      <c r="AN110" s="52"/>
      <c r="AO110" s="52"/>
    </row>
    <row r="111" spans="2:41" x14ac:dyDescent="0.25">
      <c r="B111" s="52"/>
      <c r="C111" s="52"/>
      <c r="D111" s="52"/>
      <c r="E111" s="52"/>
      <c r="F111" s="52"/>
      <c r="G111" s="52"/>
      <c r="H111" s="52"/>
      <c r="I111" s="52"/>
      <c r="J111" s="52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2"/>
      <c r="V111" s="52"/>
      <c r="W111" s="60"/>
      <c r="X111" s="60"/>
      <c r="Y111" s="52"/>
      <c r="Z111" s="52"/>
      <c r="AA111" s="52"/>
      <c r="AB111" s="52"/>
      <c r="AC111" s="52"/>
      <c r="AD111" s="52"/>
      <c r="AE111" s="52"/>
      <c r="AF111" s="60"/>
      <c r="AG111" s="60"/>
      <c r="AH111" s="52"/>
      <c r="AI111" s="52"/>
      <c r="AJ111" s="52"/>
      <c r="AK111" s="52"/>
      <c r="AL111" s="52"/>
      <c r="AM111" s="52"/>
      <c r="AN111" s="52"/>
      <c r="AO111" s="52"/>
    </row>
    <row r="112" spans="2:41" x14ac:dyDescent="0.25">
      <c r="B112" s="52"/>
      <c r="C112" s="52"/>
      <c r="D112" s="52"/>
      <c r="E112" s="52"/>
      <c r="F112" s="52"/>
      <c r="G112" s="52"/>
      <c r="H112" s="52"/>
      <c r="I112" s="52"/>
      <c r="J112" s="52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2"/>
      <c r="V112" s="52"/>
      <c r="W112" s="60"/>
      <c r="X112" s="60"/>
      <c r="Y112" s="52"/>
      <c r="Z112" s="52"/>
      <c r="AA112" s="52"/>
      <c r="AB112" s="53"/>
      <c r="AC112" s="54"/>
      <c r="AD112" s="52"/>
      <c r="AE112" s="53"/>
      <c r="AF112" s="54"/>
      <c r="AG112" s="52"/>
      <c r="AH112" s="52"/>
      <c r="AI112" s="53"/>
      <c r="AJ112" s="52"/>
      <c r="AK112" s="52"/>
      <c r="AL112" s="52"/>
      <c r="AM112" s="52"/>
      <c r="AN112" s="52"/>
      <c r="AO112" s="52"/>
    </row>
    <row r="113" spans="2:41" x14ac:dyDescent="0.25">
      <c r="B113" s="52"/>
      <c r="C113" s="52"/>
      <c r="D113" s="52"/>
      <c r="E113" s="52"/>
      <c r="F113" s="52"/>
      <c r="G113" s="52"/>
      <c r="H113" s="52"/>
      <c r="I113" s="52"/>
      <c r="J113" s="52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2"/>
      <c r="V113" s="52"/>
      <c r="W113" s="60"/>
      <c r="X113" s="60"/>
      <c r="Y113" s="52"/>
      <c r="Z113" s="52"/>
      <c r="AA113" s="52"/>
      <c r="AB113" s="53"/>
      <c r="AC113" s="54"/>
      <c r="AD113" s="52"/>
      <c r="AE113" s="52"/>
      <c r="AF113" s="52"/>
      <c r="AG113" s="52"/>
      <c r="AH113" s="52"/>
      <c r="AI113" s="53"/>
      <c r="AJ113" s="52"/>
      <c r="AK113" s="52"/>
      <c r="AL113" s="52"/>
      <c r="AM113" s="52"/>
      <c r="AN113" s="52"/>
      <c r="AO113" s="52"/>
    </row>
    <row r="114" spans="2:41" x14ac:dyDescent="0.25">
      <c r="B114" s="52"/>
      <c r="C114" s="52"/>
      <c r="D114" s="52"/>
      <c r="E114" s="52"/>
      <c r="F114" s="52"/>
      <c r="G114" s="52"/>
      <c r="H114" s="52"/>
      <c r="I114" s="52"/>
      <c r="J114" s="52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2"/>
      <c r="V114" s="52"/>
      <c r="W114" s="60"/>
      <c r="X114" s="60"/>
      <c r="Y114" s="52"/>
      <c r="Z114" s="52"/>
      <c r="AA114" s="52"/>
      <c r="AB114" s="52"/>
      <c r="AC114" s="54"/>
      <c r="AD114" s="52"/>
      <c r="AE114" s="52"/>
      <c r="AF114" s="53"/>
      <c r="AG114" s="52"/>
      <c r="AH114" s="56"/>
      <c r="AI114" s="52"/>
      <c r="AJ114" s="52"/>
      <c r="AK114" s="52"/>
      <c r="AL114" s="52"/>
      <c r="AM114" s="52"/>
      <c r="AN114" s="52"/>
      <c r="AO114" s="52"/>
    </row>
    <row r="115" spans="2:41" x14ac:dyDescent="0.25">
      <c r="B115" s="52"/>
      <c r="C115" s="52"/>
      <c r="D115" s="52"/>
      <c r="E115" s="52"/>
      <c r="F115" s="52"/>
      <c r="G115" s="52"/>
      <c r="H115" s="52"/>
      <c r="I115" s="52"/>
      <c r="J115" s="52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2"/>
      <c r="V115" s="52"/>
      <c r="W115" s="60"/>
      <c r="X115" s="60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</row>
    <row r="116" spans="2:41" x14ac:dyDescent="0.25">
      <c r="B116" s="52"/>
      <c r="C116" s="52"/>
      <c r="D116" s="52"/>
      <c r="E116" s="52"/>
      <c r="F116" s="52"/>
      <c r="G116" s="52"/>
      <c r="H116" s="52"/>
      <c r="I116" s="52"/>
      <c r="J116" s="52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2"/>
      <c r="V116" s="52"/>
      <c r="W116" s="60"/>
      <c r="X116" s="60"/>
      <c r="Y116" s="52"/>
      <c r="Z116" s="52"/>
      <c r="AA116" s="52"/>
      <c r="AB116" s="53"/>
      <c r="AC116" s="54"/>
      <c r="AD116" s="52"/>
      <c r="AE116" s="54"/>
      <c r="AF116" s="54"/>
      <c r="AG116" s="52"/>
      <c r="AH116" s="52"/>
      <c r="AI116" s="52"/>
      <c r="AJ116" s="52"/>
      <c r="AK116" s="52"/>
      <c r="AL116" s="52"/>
      <c r="AM116" s="52"/>
      <c r="AN116" s="52"/>
      <c r="AO116" s="52"/>
    </row>
    <row r="117" spans="2:41" x14ac:dyDescent="0.25">
      <c r="B117" s="52"/>
      <c r="C117" s="52"/>
      <c r="D117" s="52"/>
      <c r="E117" s="52"/>
      <c r="F117" s="52"/>
      <c r="G117" s="52"/>
      <c r="H117" s="52"/>
      <c r="I117" s="52"/>
      <c r="J117" s="52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2"/>
      <c r="V117" s="52"/>
      <c r="W117" s="60"/>
      <c r="X117" s="60"/>
      <c r="Y117" s="52"/>
      <c r="Z117" s="52"/>
      <c r="AA117" s="52"/>
      <c r="AB117" s="52"/>
      <c r="AC117" s="52"/>
      <c r="AD117" s="59"/>
      <c r="AE117" s="52"/>
      <c r="AF117" s="60"/>
      <c r="AG117" s="60"/>
      <c r="AH117" s="52"/>
      <c r="AI117" s="52"/>
      <c r="AJ117" s="52"/>
      <c r="AK117" s="52"/>
      <c r="AL117" s="52"/>
      <c r="AM117" s="52"/>
      <c r="AN117" s="52"/>
      <c r="AO117" s="52"/>
    </row>
    <row r="118" spans="2:41" x14ac:dyDescent="0.25">
      <c r="B118" s="52"/>
      <c r="C118" s="52"/>
      <c r="D118" s="52"/>
      <c r="E118" s="52"/>
      <c r="F118" s="52"/>
      <c r="G118" s="52"/>
      <c r="H118" s="52"/>
      <c r="I118" s="52"/>
      <c r="J118" s="52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2"/>
      <c r="V118" s="52"/>
      <c r="W118" s="60"/>
      <c r="X118" s="60"/>
      <c r="Y118" s="52"/>
      <c r="Z118" s="52"/>
      <c r="AA118" s="52"/>
      <c r="AB118" s="54"/>
      <c r="AC118" s="54"/>
      <c r="AD118" s="54"/>
      <c r="AE118" s="54"/>
      <c r="AF118" s="60"/>
      <c r="AG118" s="60"/>
      <c r="AH118" s="52"/>
      <c r="AI118" s="52"/>
      <c r="AJ118" s="52"/>
      <c r="AK118" s="52"/>
      <c r="AL118" s="52"/>
      <c r="AM118" s="52"/>
      <c r="AN118" s="52"/>
      <c r="AO118" s="52"/>
    </row>
    <row r="119" spans="2:41" x14ac:dyDescent="0.25">
      <c r="B119" s="52"/>
      <c r="C119" s="52"/>
      <c r="D119" s="52"/>
      <c r="E119" s="52"/>
      <c r="F119" s="52"/>
      <c r="G119" s="52"/>
      <c r="H119" s="52"/>
      <c r="I119" s="52"/>
      <c r="J119" s="5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2"/>
      <c r="V119" s="52"/>
      <c r="W119" s="60"/>
      <c r="X119" s="60"/>
      <c r="Y119" s="52"/>
      <c r="Z119" s="52"/>
      <c r="AA119" s="52"/>
      <c r="AB119" s="54"/>
      <c r="AC119" s="54"/>
      <c r="AD119" s="54"/>
      <c r="AE119" s="54"/>
      <c r="AF119" s="60"/>
      <c r="AG119" s="60"/>
      <c r="AH119" s="52"/>
      <c r="AI119" s="52"/>
      <c r="AJ119" s="52"/>
      <c r="AK119" s="52"/>
      <c r="AL119" s="52"/>
      <c r="AM119" s="52"/>
      <c r="AN119" s="52"/>
      <c r="AO119" s="52"/>
    </row>
    <row r="120" spans="2:41" x14ac:dyDescent="0.25">
      <c r="B120" s="52"/>
      <c r="C120" s="52"/>
      <c r="D120" s="52"/>
      <c r="E120" s="52"/>
      <c r="F120" s="52"/>
      <c r="G120" s="52"/>
      <c r="H120" s="52"/>
      <c r="I120" s="52"/>
      <c r="J120" s="52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2"/>
      <c r="V120" s="52"/>
      <c r="W120" s="60"/>
      <c r="X120" s="60"/>
      <c r="Y120" s="52"/>
      <c r="Z120" s="52"/>
      <c r="AA120" s="52"/>
      <c r="AB120" s="54"/>
      <c r="AC120" s="54"/>
      <c r="AD120" s="54"/>
      <c r="AE120" s="54"/>
      <c r="AF120" s="60"/>
      <c r="AG120" s="60"/>
      <c r="AH120" s="52"/>
      <c r="AI120" s="52"/>
      <c r="AJ120" s="52"/>
      <c r="AK120" s="52"/>
      <c r="AL120" s="52"/>
      <c r="AM120" s="52"/>
      <c r="AN120" s="52"/>
      <c r="AO120" s="52"/>
    </row>
    <row r="121" spans="2:41" x14ac:dyDescent="0.25">
      <c r="B121" s="52"/>
      <c r="C121" s="52"/>
      <c r="D121" s="52"/>
      <c r="E121" s="52"/>
      <c r="F121" s="52"/>
      <c r="G121" s="52"/>
      <c r="H121" s="52"/>
      <c r="I121" s="52"/>
      <c r="J121" s="52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2"/>
      <c r="V121" s="52"/>
      <c r="W121" s="60"/>
      <c r="X121" s="60"/>
      <c r="Y121" s="52"/>
      <c r="Z121" s="52"/>
      <c r="AA121" s="52"/>
      <c r="AB121" s="54"/>
      <c r="AC121" s="54"/>
      <c r="AD121" s="54"/>
      <c r="AE121" s="54"/>
      <c r="AF121" s="60"/>
      <c r="AG121" s="60"/>
      <c r="AH121" s="52"/>
      <c r="AI121" s="52"/>
      <c r="AJ121" s="52"/>
      <c r="AK121" s="52"/>
      <c r="AL121" s="52"/>
      <c r="AM121" s="52"/>
      <c r="AN121" s="52"/>
      <c r="AO121" s="52"/>
    </row>
    <row r="122" spans="2:41" x14ac:dyDescent="0.25">
      <c r="B122" s="52"/>
      <c r="C122" s="52"/>
      <c r="D122" s="52"/>
      <c r="E122" s="52"/>
      <c r="F122" s="52"/>
      <c r="G122" s="52"/>
      <c r="H122" s="52"/>
      <c r="I122" s="52"/>
      <c r="J122" s="52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2"/>
      <c r="V122" s="52"/>
      <c r="W122" s="60"/>
      <c r="X122" s="60"/>
      <c r="Y122" s="52"/>
      <c r="Z122" s="52"/>
      <c r="AA122" s="52"/>
      <c r="AB122" s="54"/>
      <c r="AC122" s="54"/>
      <c r="AD122" s="54"/>
      <c r="AE122" s="54"/>
      <c r="AF122" s="60"/>
      <c r="AG122" s="60"/>
      <c r="AH122" s="52"/>
      <c r="AI122" s="52"/>
      <c r="AJ122" s="52"/>
      <c r="AK122" s="52"/>
      <c r="AL122" s="52"/>
      <c r="AM122" s="52"/>
      <c r="AN122" s="52"/>
      <c r="AO122" s="52"/>
    </row>
    <row r="123" spans="2:41" x14ac:dyDescent="0.25">
      <c r="B123" s="52"/>
      <c r="C123" s="52"/>
      <c r="D123" s="52"/>
      <c r="E123" s="52"/>
      <c r="F123" s="52"/>
      <c r="G123" s="52"/>
      <c r="H123" s="52"/>
      <c r="I123" s="52"/>
      <c r="J123" s="52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2"/>
      <c r="V123" s="52"/>
      <c r="W123" s="60"/>
      <c r="X123" s="60"/>
      <c r="Y123" s="52"/>
      <c r="Z123" s="52"/>
      <c r="AA123" s="52"/>
      <c r="AB123" s="54"/>
      <c r="AC123" s="54"/>
      <c r="AD123" s="54"/>
      <c r="AE123" s="54"/>
      <c r="AF123" s="60"/>
      <c r="AG123" s="60"/>
      <c r="AH123" s="52"/>
      <c r="AI123" s="52"/>
      <c r="AJ123" s="52"/>
      <c r="AK123" s="52"/>
      <c r="AL123" s="52"/>
      <c r="AM123" s="52"/>
      <c r="AN123" s="52"/>
      <c r="AO123" s="52"/>
    </row>
    <row r="124" spans="2:41" x14ac:dyDescent="0.25">
      <c r="B124" s="52"/>
      <c r="C124" s="52"/>
      <c r="D124" s="52"/>
      <c r="E124" s="52"/>
      <c r="F124" s="52"/>
      <c r="G124" s="52"/>
      <c r="H124" s="52"/>
      <c r="I124" s="52"/>
      <c r="J124" s="52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2"/>
      <c r="V124" s="52"/>
      <c r="W124" s="60"/>
      <c r="X124" s="60"/>
      <c r="Y124" s="52"/>
      <c r="Z124" s="52"/>
      <c r="AA124" s="54"/>
      <c r="AB124" s="54"/>
      <c r="AC124" s="54"/>
      <c r="AD124" s="54"/>
      <c r="AE124" s="54"/>
      <c r="AF124" s="60"/>
      <c r="AG124" s="60"/>
      <c r="AH124" s="52"/>
      <c r="AI124" s="52"/>
      <c r="AJ124" s="52"/>
      <c r="AK124" s="52"/>
      <c r="AL124" s="52"/>
      <c r="AM124" s="52"/>
      <c r="AN124" s="52"/>
      <c r="AO124" s="52"/>
    </row>
    <row r="125" spans="2:41" x14ac:dyDescent="0.25">
      <c r="B125" s="54"/>
      <c r="C125" s="52"/>
      <c r="D125" s="52"/>
      <c r="E125" s="52"/>
      <c r="F125" s="52"/>
      <c r="G125" s="52"/>
      <c r="H125" s="52"/>
      <c r="I125" s="52"/>
      <c r="J125" s="52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2"/>
      <c r="V125" s="52"/>
      <c r="W125" s="60"/>
      <c r="X125" s="60"/>
      <c r="Y125" s="52"/>
      <c r="Z125" s="52"/>
      <c r="AA125" s="52"/>
      <c r="AB125" s="54"/>
      <c r="AC125" s="54"/>
      <c r="AD125" s="54"/>
      <c r="AE125" s="54"/>
      <c r="AF125" s="60"/>
      <c r="AG125" s="60"/>
      <c r="AH125" s="52"/>
      <c r="AI125" s="52"/>
      <c r="AJ125" s="52"/>
      <c r="AK125" s="52"/>
      <c r="AL125" s="52"/>
      <c r="AM125" s="52"/>
      <c r="AN125" s="52"/>
      <c r="AO125" s="52"/>
    </row>
    <row r="126" spans="2:41" x14ac:dyDescent="0.25">
      <c r="B126" s="52"/>
      <c r="C126" s="52"/>
      <c r="D126" s="52"/>
      <c r="E126" s="52"/>
      <c r="F126" s="52"/>
      <c r="G126" s="52"/>
      <c r="H126" s="52"/>
      <c r="I126" s="52"/>
      <c r="J126" s="52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2"/>
      <c r="V126" s="52"/>
      <c r="W126" s="60"/>
      <c r="X126" s="60"/>
      <c r="Y126" s="52"/>
      <c r="Z126" s="52"/>
      <c r="AA126" s="52"/>
      <c r="AB126" s="54"/>
      <c r="AC126" s="54"/>
      <c r="AD126" s="54"/>
      <c r="AE126" s="54"/>
      <c r="AF126" s="60"/>
      <c r="AG126" s="60"/>
      <c r="AH126" s="52"/>
      <c r="AI126" s="52"/>
      <c r="AJ126" s="52"/>
      <c r="AK126" s="52"/>
      <c r="AL126" s="52"/>
      <c r="AM126" s="52"/>
      <c r="AN126" s="52"/>
      <c r="AO126" s="52"/>
    </row>
    <row r="127" spans="2:41" x14ac:dyDescent="0.25">
      <c r="B127" s="52"/>
      <c r="C127" s="52"/>
      <c r="D127" s="52"/>
      <c r="E127" s="52"/>
      <c r="F127" s="52"/>
      <c r="G127" s="52"/>
      <c r="H127" s="52"/>
      <c r="I127" s="52"/>
      <c r="J127" s="52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2"/>
      <c r="V127" s="52"/>
      <c r="W127" s="60"/>
      <c r="X127" s="60"/>
      <c r="Y127" s="52"/>
      <c r="Z127" s="52"/>
      <c r="AA127" s="52"/>
      <c r="AB127" s="54"/>
      <c r="AC127" s="54"/>
      <c r="AD127" s="54"/>
      <c r="AE127" s="54"/>
      <c r="AF127" s="60"/>
      <c r="AG127" s="60"/>
      <c r="AH127" s="52"/>
      <c r="AI127" s="52"/>
      <c r="AJ127" s="52"/>
      <c r="AK127" s="52"/>
      <c r="AL127" s="52"/>
      <c r="AM127" s="52"/>
      <c r="AN127" s="52"/>
      <c r="AO127" s="52"/>
    </row>
    <row r="128" spans="2:41" x14ac:dyDescent="0.25">
      <c r="B128" s="52"/>
      <c r="C128" s="52"/>
      <c r="D128" s="52"/>
      <c r="E128" s="52"/>
      <c r="F128" s="52"/>
      <c r="G128" s="52"/>
      <c r="H128" s="52"/>
      <c r="I128" s="52"/>
      <c r="J128" s="52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2"/>
      <c r="V128" s="52"/>
      <c r="W128" s="60"/>
      <c r="X128" s="60"/>
      <c r="Y128" s="52"/>
      <c r="Z128" s="52"/>
      <c r="AA128" s="52"/>
      <c r="AB128" s="54"/>
      <c r="AC128" s="54"/>
      <c r="AD128" s="54"/>
      <c r="AE128" s="54"/>
      <c r="AF128" s="60"/>
      <c r="AG128" s="60"/>
      <c r="AH128" s="52"/>
      <c r="AI128" s="52"/>
      <c r="AJ128" s="52"/>
      <c r="AK128" s="52"/>
      <c r="AL128" s="52"/>
      <c r="AM128" s="52"/>
      <c r="AN128" s="52"/>
      <c r="AO128" s="52"/>
    </row>
    <row r="129" spans="2:41" x14ac:dyDescent="0.25">
      <c r="B129" s="52"/>
      <c r="C129" s="52"/>
      <c r="D129" s="52"/>
      <c r="E129" s="52"/>
      <c r="F129" s="52"/>
      <c r="G129" s="52"/>
      <c r="H129" s="52"/>
      <c r="I129" s="52"/>
      <c r="J129" s="52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2"/>
      <c r="V129" s="52"/>
      <c r="W129" s="60"/>
      <c r="X129" s="60"/>
      <c r="Y129" s="52"/>
      <c r="Z129" s="52"/>
      <c r="AA129" s="52"/>
      <c r="AB129" s="54"/>
      <c r="AC129" s="54"/>
      <c r="AD129" s="54"/>
      <c r="AE129" s="54"/>
      <c r="AF129" s="60"/>
      <c r="AG129" s="60"/>
      <c r="AH129" s="52"/>
      <c r="AI129" s="52"/>
      <c r="AJ129" s="52"/>
      <c r="AK129" s="52"/>
      <c r="AL129" s="52"/>
      <c r="AM129" s="52"/>
      <c r="AN129" s="52"/>
      <c r="AO129" s="52"/>
    </row>
    <row r="130" spans="2:41" x14ac:dyDescent="0.25">
      <c r="B130" s="52"/>
      <c r="C130" s="52"/>
      <c r="D130" s="52"/>
      <c r="E130" s="52"/>
      <c r="F130" s="52"/>
      <c r="G130" s="52"/>
      <c r="H130" s="52"/>
      <c r="I130" s="52"/>
      <c r="J130" s="52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2"/>
      <c r="V130" s="52"/>
      <c r="W130" s="60"/>
      <c r="X130" s="60"/>
      <c r="Y130" s="52"/>
      <c r="Z130" s="52"/>
      <c r="AA130" s="52"/>
      <c r="AB130" s="54"/>
      <c r="AC130" s="54"/>
      <c r="AD130" s="54"/>
      <c r="AE130" s="54"/>
      <c r="AF130" s="60"/>
      <c r="AG130" s="60"/>
      <c r="AH130" s="52"/>
      <c r="AI130" s="52"/>
      <c r="AJ130" s="52"/>
      <c r="AK130" s="52"/>
      <c r="AL130" s="52"/>
      <c r="AM130" s="52"/>
      <c r="AN130" s="52"/>
      <c r="AO130" s="52"/>
    </row>
    <row r="131" spans="2:41" x14ac:dyDescent="0.25">
      <c r="B131" s="52"/>
      <c r="C131" s="52"/>
      <c r="D131" s="52"/>
      <c r="E131" s="52"/>
      <c r="F131" s="52"/>
      <c r="G131" s="52"/>
      <c r="H131" s="52"/>
      <c r="I131" s="52"/>
      <c r="J131" s="52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2"/>
      <c r="V131" s="52"/>
      <c r="W131" s="60"/>
      <c r="X131" s="60"/>
      <c r="Y131" s="52"/>
      <c r="Z131" s="52"/>
      <c r="AA131" s="52"/>
      <c r="AB131" s="54"/>
      <c r="AC131" s="54"/>
      <c r="AD131" s="54"/>
      <c r="AE131" s="54"/>
      <c r="AF131" s="60"/>
      <c r="AG131" s="60"/>
      <c r="AH131" s="52"/>
      <c r="AI131" s="52"/>
      <c r="AJ131" s="52"/>
      <c r="AK131" s="52"/>
      <c r="AL131" s="52"/>
      <c r="AM131" s="52"/>
      <c r="AN131" s="52"/>
      <c r="AO131" s="52"/>
    </row>
    <row r="132" spans="2:41" x14ac:dyDescent="0.25">
      <c r="B132" s="52"/>
      <c r="C132" s="52"/>
      <c r="D132" s="52"/>
      <c r="E132" s="52"/>
      <c r="F132" s="52"/>
      <c r="G132" s="52"/>
      <c r="H132" s="52"/>
      <c r="I132" s="52"/>
      <c r="J132" s="52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2"/>
      <c r="V132" s="52"/>
      <c r="W132" s="52"/>
      <c r="X132" s="52"/>
      <c r="Y132" s="52"/>
      <c r="Z132" s="52"/>
      <c r="AA132" s="52"/>
      <c r="AB132" s="54"/>
      <c r="AC132" s="54"/>
      <c r="AD132" s="54"/>
      <c r="AE132" s="54"/>
      <c r="AF132" s="60"/>
      <c r="AG132" s="60"/>
      <c r="AH132" s="52"/>
      <c r="AI132" s="52"/>
      <c r="AJ132" s="52"/>
      <c r="AK132" s="52"/>
      <c r="AL132" s="52"/>
      <c r="AM132" s="52"/>
      <c r="AN132" s="52"/>
      <c r="AO132" s="52"/>
    </row>
    <row r="133" spans="2:41" x14ac:dyDescent="0.25">
      <c r="B133" s="52"/>
      <c r="C133" s="52"/>
      <c r="D133" s="52"/>
      <c r="E133" s="52"/>
      <c r="F133" s="52"/>
      <c r="G133" s="52"/>
      <c r="H133" s="52"/>
      <c r="I133" s="52"/>
      <c r="J133" s="52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2"/>
      <c r="V133" s="52"/>
      <c r="W133" s="52"/>
      <c r="X133" s="52"/>
      <c r="Y133" s="52"/>
      <c r="Z133" s="52"/>
      <c r="AA133" s="52"/>
      <c r="AB133" s="54"/>
      <c r="AC133" s="54"/>
      <c r="AD133" s="54"/>
      <c r="AE133" s="54"/>
      <c r="AF133" s="60"/>
      <c r="AG133" s="60"/>
      <c r="AH133" s="52"/>
      <c r="AI133" s="52"/>
      <c r="AJ133" s="52"/>
      <c r="AK133" s="52"/>
      <c r="AL133" s="52"/>
      <c r="AM133" s="52"/>
      <c r="AN133" s="52"/>
      <c r="AO133" s="52"/>
    </row>
    <row r="134" spans="2:41" x14ac:dyDescent="0.25">
      <c r="B134" s="52"/>
      <c r="C134" s="52"/>
      <c r="D134" s="52"/>
      <c r="E134" s="52"/>
      <c r="F134" s="52"/>
      <c r="G134" s="52"/>
      <c r="H134" s="52"/>
      <c r="I134" s="52"/>
      <c r="J134" s="52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2"/>
      <c r="V134" s="52"/>
      <c r="W134" s="52"/>
      <c r="X134" s="52"/>
      <c r="Y134" s="52"/>
      <c r="Z134" s="52"/>
      <c r="AA134" s="52"/>
      <c r="AB134" s="54"/>
      <c r="AC134" s="54"/>
      <c r="AD134" s="54"/>
      <c r="AE134" s="54"/>
      <c r="AF134" s="60"/>
      <c r="AG134" s="60"/>
      <c r="AH134" s="52"/>
      <c r="AI134" s="52"/>
      <c r="AJ134" s="52"/>
      <c r="AK134" s="52"/>
      <c r="AL134" s="52"/>
      <c r="AM134" s="52"/>
      <c r="AN134" s="52"/>
      <c r="AO134" s="52"/>
    </row>
    <row r="135" spans="2:41" x14ac:dyDescent="0.25">
      <c r="B135" s="52"/>
      <c r="C135" s="52"/>
      <c r="D135" s="52"/>
      <c r="E135" s="52"/>
      <c r="F135" s="52"/>
      <c r="G135" s="52"/>
      <c r="H135" s="52"/>
      <c r="I135" s="52"/>
      <c r="J135" s="52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2"/>
      <c r="V135" s="52"/>
      <c r="W135" s="52"/>
      <c r="X135" s="52"/>
      <c r="Y135" s="52"/>
      <c r="Z135" s="52"/>
      <c r="AA135" s="52"/>
      <c r="AB135" s="54"/>
      <c r="AC135" s="54"/>
      <c r="AD135" s="54"/>
      <c r="AE135" s="54"/>
      <c r="AF135" s="60"/>
      <c r="AG135" s="60"/>
      <c r="AH135" s="52"/>
      <c r="AI135" s="52"/>
      <c r="AJ135" s="52"/>
      <c r="AK135" s="52"/>
      <c r="AL135" s="52"/>
      <c r="AM135" s="52"/>
      <c r="AN135" s="52"/>
      <c r="AO135" s="52"/>
    </row>
    <row r="136" spans="2:41" x14ac:dyDescent="0.25">
      <c r="B136" s="52"/>
      <c r="C136" s="52"/>
      <c r="D136" s="52"/>
      <c r="E136" s="52"/>
      <c r="F136" s="52"/>
      <c r="G136" s="52"/>
      <c r="H136" s="52"/>
      <c r="I136" s="52"/>
      <c r="J136" s="52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2"/>
      <c r="V136" s="52"/>
      <c r="W136" s="52"/>
      <c r="X136" s="52"/>
      <c r="Y136" s="52"/>
      <c r="Z136" s="52"/>
      <c r="AA136" s="52"/>
      <c r="AB136" s="54"/>
      <c r="AC136" s="54"/>
      <c r="AD136" s="54"/>
      <c r="AE136" s="54"/>
      <c r="AF136" s="60"/>
      <c r="AG136" s="60"/>
      <c r="AH136" s="52"/>
      <c r="AI136" s="52"/>
      <c r="AJ136" s="52"/>
      <c r="AK136" s="52"/>
      <c r="AL136" s="52"/>
      <c r="AM136" s="52"/>
      <c r="AN136" s="52"/>
      <c r="AO136" s="52"/>
    </row>
    <row r="137" spans="2:41" x14ac:dyDescent="0.25">
      <c r="B137" s="52"/>
      <c r="C137" s="52"/>
      <c r="D137" s="52"/>
      <c r="E137" s="52"/>
      <c r="F137" s="52"/>
      <c r="G137" s="52"/>
      <c r="H137" s="52"/>
      <c r="I137" s="52"/>
      <c r="J137" s="52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2"/>
      <c r="V137" s="52"/>
      <c r="W137" s="52"/>
      <c r="X137" s="52"/>
      <c r="Y137" s="52"/>
      <c r="Z137" s="52"/>
      <c r="AA137" s="52"/>
      <c r="AB137" s="54"/>
      <c r="AC137" s="54"/>
      <c r="AD137" s="54"/>
      <c r="AE137" s="54"/>
      <c r="AF137" s="60"/>
      <c r="AG137" s="60"/>
      <c r="AH137" s="52"/>
      <c r="AI137" s="52"/>
      <c r="AJ137" s="52"/>
      <c r="AK137" s="52"/>
      <c r="AL137" s="52"/>
      <c r="AM137" s="52"/>
      <c r="AN137" s="52"/>
      <c r="AO137" s="52"/>
    </row>
    <row r="138" spans="2:41" x14ac:dyDescent="0.25">
      <c r="B138" s="52"/>
      <c r="C138" s="52"/>
      <c r="D138" s="52"/>
      <c r="E138" s="52"/>
      <c r="F138" s="52"/>
      <c r="G138" s="52"/>
      <c r="H138" s="52"/>
      <c r="I138" s="52"/>
      <c r="J138" s="52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2"/>
      <c r="V138" s="52"/>
      <c r="W138" s="52"/>
      <c r="X138" s="52"/>
      <c r="Y138" s="52"/>
      <c r="Z138" s="52"/>
      <c r="AA138" s="52"/>
      <c r="AB138" s="54"/>
      <c r="AC138" s="54"/>
      <c r="AD138" s="54"/>
      <c r="AE138" s="54"/>
      <c r="AF138" s="60"/>
      <c r="AG138" s="60"/>
      <c r="AH138" s="52"/>
      <c r="AI138" s="52"/>
      <c r="AJ138" s="52"/>
      <c r="AK138" s="52"/>
      <c r="AL138" s="52"/>
      <c r="AM138" s="52"/>
      <c r="AN138" s="52"/>
      <c r="AO138" s="52"/>
    </row>
    <row r="139" spans="2:41" x14ac:dyDescent="0.25">
      <c r="B139" s="52"/>
      <c r="C139" s="52"/>
      <c r="D139" s="52"/>
      <c r="E139" s="52"/>
      <c r="F139" s="52"/>
      <c r="G139" s="52"/>
      <c r="H139" s="52"/>
      <c r="I139" s="52"/>
      <c r="J139" s="52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2"/>
      <c r="V139" s="52"/>
      <c r="W139" s="52"/>
      <c r="X139" s="52"/>
      <c r="Y139" s="52"/>
      <c r="Z139" s="52"/>
      <c r="AA139" s="52"/>
      <c r="AB139" s="54"/>
      <c r="AC139" s="52"/>
      <c r="AD139" s="54"/>
      <c r="AE139" s="54"/>
      <c r="AF139" s="60"/>
      <c r="AG139" s="60"/>
      <c r="AH139" s="52"/>
      <c r="AI139" s="52"/>
      <c r="AJ139" s="52"/>
      <c r="AK139" s="52"/>
      <c r="AL139" s="52"/>
      <c r="AM139" s="52"/>
      <c r="AN139" s="52"/>
      <c r="AO139" s="52"/>
    </row>
    <row r="140" spans="2:41" x14ac:dyDescent="0.25">
      <c r="B140" s="52"/>
      <c r="C140" s="52"/>
      <c r="D140" s="52"/>
      <c r="E140" s="52"/>
      <c r="F140" s="52"/>
      <c r="G140" s="52"/>
      <c r="H140" s="52"/>
      <c r="I140" s="52"/>
      <c r="J140" s="52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2"/>
      <c r="V140" s="52"/>
      <c r="W140" s="52"/>
      <c r="X140" s="52"/>
      <c r="Y140" s="52"/>
      <c r="Z140" s="52"/>
      <c r="AA140" s="52"/>
      <c r="AB140" s="54"/>
      <c r="AC140" s="52"/>
      <c r="AD140" s="54"/>
      <c r="AE140" s="54"/>
      <c r="AF140" s="60"/>
      <c r="AG140" s="60"/>
      <c r="AH140" s="52"/>
      <c r="AI140" s="52"/>
      <c r="AJ140" s="52"/>
      <c r="AK140" s="52"/>
      <c r="AL140" s="52"/>
      <c r="AM140" s="52"/>
      <c r="AN140" s="52"/>
      <c r="AO140" s="52"/>
    </row>
    <row r="141" spans="2:41" x14ac:dyDescent="0.25">
      <c r="B141" s="52"/>
      <c r="C141" s="52"/>
      <c r="D141" s="52"/>
      <c r="E141" s="52"/>
      <c r="F141" s="52"/>
      <c r="G141" s="52"/>
      <c r="H141" s="52"/>
      <c r="I141" s="52"/>
      <c r="J141" s="52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2"/>
      <c r="V141" s="52"/>
      <c r="W141" s="52"/>
      <c r="X141" s="52"/>
      <c r="Y141" s="52"/>
      <c r="Z141" s="52"/>
      <c r="AA141" s="52"/>
      <c r="AB141" s="54"/>
      <c r="AC141" s="52"/>
      <c r="AD141" s="54"/>
      <c r="AE141" s="54"/>
      <c r="AF141" s="60"/>
      <c r="AG141" s="60"/>
      <c r="AH141" s="52"/>
      <c r="AI141" s="52"/>
      <c r="AJ141" s="52"/>
      <c r="AK141" s="52"/>
      <c r="AL141" s="52"/>
      <c r="AM141" s="52"/>
      <c r="AN141" s="52"/>
      <c r="AO141" s="52"/>
    </row>
    <row r="142" spans="2:41" x14ac:dyDescent="0.25">
      <c r="B142" s="52"/>
      <c r="C142" s="52"/>
      <c r="D142" s="52"/>
      <c r="E142" s="52"/>
      <c r="F142" s="52"/>
      <c r="G142" s="52"/>
      <c r="H142" s="52"/>
      <c r="I142" s="52"/>
      <c r="J142" s="52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2"/>
      <c r="V142" s="52"/>
      <c r="W142" s="52"/>
      <c r="X142" s="52"/>
      <c r="Y142" s="52"/>
      <c r="Z142" s="52"/>
      <c r="AA142" s="52"/>
      <c r="AB142" s="54"/>
      <c r="AC142" s="52"/>
      <c r="AD142" s="54"/>
      <c r="AE142" s="54"/>
      <c r="AF142" s="60"/>
      <c r="AG142" s="60"/>
      <c r="AH142" s="52"/>
      <c r="AI142" s="52"/>
      <c r="AJ142" s="52"/>
      <c r="AK142" s="52"/>
      <c r="AL142" s="52"/>
      <c r="AM142" s="52"/>
      <c r="AN142" s="52"/>
      <c r="AO142" s="52"/>
    </row>
    <row r="143" spans="2:41" x14ac:dyDescent="0.25">
      <c r="B143" s="52"/>
      <c r="C143" s="52"/>
      <c r="D143" s="52"/>
      <c r="E143" s="52"/>
      <c r="F143" s="52"/>
      <c r="G143" s="52"/>
      <c r="H143" s="52"/>
      <c r="I143" s="52"/>
      <c r="J143" s="5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2"/>
      <c r="V143" s="52"/>
      <c r="W143" s="52"/>
      <c r="X143" s="52"/>
      <c r="Y143" s="52"/>
      <c r="Z143" s="52"/>
      <c r="AA143" s="52"/>
      <c r="AB143" s="54"/>
      <c r="AC143" s="52"/>
      <c r="AD143" s="54"/>
      <c r="AE143" s="54"/>
      <c r="AF143" s="60"/>
      <c r="AG143" s="60"/>
      <c r="AH143" s="52"/>
      <c r="AI143" s="52"/>
      <c r="AJ143" s="52"/>
      <c r="AK143" s="52"/>
      <c r="AL143" s="52"/>
      <c r="AM143" s="52"/>
      <c r="AN143" s="52"/>
      <c r="AO143" s="52"/>
    </row>
    <row r="144" spans="2:41" x14ac:dyDescent="0.25">
      <c r="B144" s="52"/>
      <c r="C144" s="52"/>
      <c r="D144" s="52"/>
      <c r="E144" s="52"/>
      <c r="F144" s="52"/>
      <c r="G144" s="52"/>
      <c r="H144" s="52"/>
      <c r="I144" s="52"/>
      <c r="J144" s="52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2"/>
      <c r="V144" s="52"/>
      <c r="W144" s="52"/>
      <c r="X144" s="52"/>
      <c r="Y144" s="52"/>
      <c r="Z144" s="52"/>
      <c r="AA144" s="52"/>
      <c r="AB144" s="54"/>
      <c r="AC144" s="52"/>
      <c r="AD144" s="54"/>
      <c r="AE144" s="54"/>
      <c r="AF144" s="60"/>
      <c r="AG144" s="60"/>
      <c r="AH144" s="52"/>
      <c r="AI144" s="52"/>
      <c r="AJ144" s="52"/>
      <c r="AK144" s="52"/>
      <c r="AL144" s="52"/>
      <c r="AM144" s="52"/>
      <c r="AN144" s="52"/>
      <c r="AO144" s="52"/>
    </row>
    <row r="145" spans="2:41" x14ac:dyDescent="0.25">
      <c r="B145" s="52"/>
      <c r="C145" s="52"/>
      <c r="D145" s="52"/>
      <c r="E145" s="52"/>
      <c r="F145" s="52"/>
      <c r="G145" s="52"/>
      <c r="H145" s="52"/>
      <c r="I145" s="52"/>
      <c r="J145" s="52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2"/>
      <c r="V145" s="52"/>
      <c r="W145" s="52"/>
      <c r="X145" s="52"/>
      <c r="Y145" s="52"/>
      <c r="Z145" s="52"/>
      <c r="AA145" s="52"/>
      <c r="AB145" s="54"/>
      <c r="AC145" s="52"/>
      <c r="AD145" s="54"/>
      <c r="AE145" s="54"/>
      <c r="AF145" s="60"/>
      <c r="AG145" s="60"/>
      <c r="AH145" s="52"/>
      <c r="AI145" s="52"/>
      <c r="AJ145" s="52"/>
      <c r="AK145" s="52"/>
      <c r="AL145" s="52"/>
      <c r="AM145" s="52"/>
      <c r="AN145" s="52"/>
      <c r="AO145" s="52"/>
    </row>
    <row r="146" spans="2:41" x14ac:dyDescent="0.25">
      <c r="B146" s="52"/>
      <c r="C146" s="52"/>
      <c r="D146" s="52"/>
      <c r="E146" s="52"/>
      <c r="F146" s="52"/>
      <c r="G146" s="52"/>
      <c r="H146" s="52"/>
      <c r="I146" s="52"/>
      <c r="J146" s="52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2"/>
      <c r="V146" s="52"/>
      <c r="W146" s="52"/>
      <c r="X146" s="52"/>
      <c r="Y146" s="52"/>
      <c r="Z146" s="52"/>
      <c r="AA146" s="52"/>
      <c r="AB146" s="54"/>
      <c r="AC146" s="52"/>
      <c r="AD146" s="54"/>
      <c r="AE146" s="54"/>
      <c r="AF146" s="60"/>
      <c r="AG146" s="60"/>
      <c r="AH146" s="52"/>
      <c r="AI146" s="52"/>
      <c r="AJ146" s="52"/>
      <c r="AK146" s="52"/>
      <c r="AL146" s="52"/>
      <c r="AM146" s="52"/>
      <c r="AN146" s="52"/>
      <c r="AO146" s="52"/>
    </row>
    <row r="147" spans="2:41" x14ac:dyDescent="0.25">
      <c r="B147" s="52"/>
      <c r="C147" s="52"/>
      <c r="D147" s="52"/>
      <c r="E147" s="52"/>
      <c r="F147" s="52"/>
      <c r="G147" s="52"/>
      <c r="H147" s="52"/>
      <c r="I147" s="52"/>
      <c r="J147" s="52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2"/>
      <c r="V147" s="52"/>
      <c r="W147" s="52"/>
      <c r="X147" s="52"/>
      <c r="Y147" s="52"/>
      <c r="Z147" s="52"/>
      <c r="AA147" s="52"/>
      <c r="AB147" s="54"/>
      <c r="AC147" s="52"/>
      <c r="AD147" s="54"/>
      <c r="AE147" s="54"/>
      <c r="AF147" s="60"/>
      <c r="AG147" s="60"/>
      <c r="AH147" s="52"/>
      <c r="AI147" s="52"/>
      <c r="AJ147" s="52"/>
      <c r="AK147" s="52"/>
      <c r="AL147" s="52"/>
      <c r="AM147" s="52"/>
      <c r="AN147" s="52"/>
      <c r="AO147" s="52"/>
    </row>
    <row r="148" spans="2:41" x14ac:dyDescent="0.25">
      <c r="B148" s="52"/>
      <c r="C148" s="52"/>
      <c r="D148" s="52"/>
      <c r="E148" s="52"/>
      <c r="F148" s="52"/>
      <c r="G148" s="52"/>
      <c r="H148" s="52"/>
      <c r="I148" s="52"/>
      <c r="J148" s="52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2"/>
      <c r="V148" s="52"/>
      <c r="W148" s="52"/>
      <c r="X148" s="52"/>
      <c r="Y148" s="52"/>
      <c r="Z148" s="52"/>
      <c r="AA148" s="52"/>
      <c r="AB148" s="54"/>
      <c r="AC148" s="52"/>
      <c r="AD148" s="54"/>
      <c r="AE148" s="54"/>
      <c r="AF148" s="60"/>
      <c r="AG148" s="60"/>
      <c r="AH148" s="52"/>
      <c r="AI148" s="52"/>
      <c r="AJ148" s="52"/>
      <c r="AK148" s="52"/>
      <c r="AL148" s="52"/>
      <c r="AM148" s="52"/>
      <c r="AN148" s="52"/>
      <c r="AO148" s="52"/>
    </row>
    <row r="149" spans="2:41" x14ac:dyDescent="0.25">
      <c r="B149" s="52"/>
      <c r="C149" s="52"/>
      <c r="D149" s="52"/>
      <c r="E149" s="52"/>
      <c r="F149" s="52"/>
      <c r="G149" s="52"/>
      <c r="H149" s="52"/>
      <c r="I149" s="52"/>
      <c r="J149" s="52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2"/>
      <c r="V149" s="52"/>
      <c r="W149" s="52"/>
      <c r="X149" s="52"/>
      <c r="Y149" s="52"/>
      <c r="Z149" s="52"/>
      <c r="AA149" s="52"/>
      <c r="AB149" s="54"/>
      <c r="AC149" s="52"/>
      <c r="AD149" s="54"/>
      <c r="AE149" s="54"/>
      <c r="AF149" s="60"/>
      <c r="AG149" s="60"/>
      <c r="AH149" s="52"/>
      <c r="AI149" s="52"/>
      <c r="AJ149" s="52"/>
      <c r="AK149" s="52"/>
      <c r="AL149" s="52"/>
      <c r="AM149" s="52"/>
      <c r="AN149" s="52"/>
      <c r="AO149" s="52"/>
    </row>
    <row r="150" spans="2:41" x14ac:dyDescent="0.25">
      <c r="B150" s="52"/>
      <c r="C150" s="52"/>
      <c r="D150" s="52"/>
      <c r="E150" s="52"/>
      <c r="F150" s="52"/>
      <c r="G150" s="52"/>
      <c r="H150" s="52"/>
      <c r="I150" s="52"/>
      <c r="J150" s="52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2"/>
      <c r="V150" s="52"/>
      <c r="W150" s="52"/>
      <c r="X150" s="52"/>
      <c r="Y150" s="52"/>
      <c r="Z150" s="52"/>
      <c r="AA150" s="52"/>
      <c r="AB150" s="54"/>
      <c r="AC150" s="52"/>
      <c r="AD150" s="54"/>
      <c r="AE150" s="54"/>
      <c r="AF150" s="60"/>
      <c r="AG150" s="60"/>
      <c r="AH150" s="52"/>
      <c r="AI150" s="52"/>
      <c r="AJ150" s="52"/>
      <c r="AK150" s="52"/>
      <c r="AL150" s="52"/>
      <c r="AM150" s="52"/>
      <c r="AN150" s="52"/>
      <c r="AO150" s="52"/>
    </row>
    <row r="151" spans="2:41" x14ac:dyDescent="0.25">
      <c r="B151" s="52"/>
      <c r="C151" s="52"/>
      <c r="D151" s="52"/>
      <c r="E151" s="52"/>
      <c r="F151" s="52"/>
      <c r="G151" s="52"/>
      <c r="H151" s="52"/>
      <c r="I151" s="52"/>
      <c r="J151" s="52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2"/>
      <c r="V151" s="52"/>
      <c r="W151" s="52"/>
      <c r="X151" s="52"/>
      <c r="Y151" s="52"/>
      <c r="Z151" s="52"/>
      <c r="AA151" s="52"/>
      <c r="AB151" s="54"/>
      <c r="AC151" s="52"/>
      <c r="AD151" s="54"/>
      <c r="AE151" s="54"/>
      <c r="AF151" s="60"/>
      <c r="AG151" s="60"/>
      <c r="AH151" s="52"/>
      <c r="AI151" s="52"/>
      <c r="AJ151" s="52"/>
      <c r="AK151" s="52"/>
      <c r="AL151" s="52"/>
      <c r="AM151" s="52"/>
      <c r="AN151" s="52"/>
      <c r="AO151" s="52"/>
    </row>
    <row r="152" spans="2:41" x14ac:dyDescent="0.25">
      <c r="B152" s="52"/>
      <c r="C152" s="52"/>
      <c r="D152" s="52"/>
      <c r="E152" s="52"/>
      <c r="F152" s="52"/>
      <c r="G152" s="52"/>
      <c r="H152" s="52"/>
      <c r="I152" s="52"/>
      <c r="J152" s="52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2"/>
      <c r="V152" s="52"/>
      <c r="W152" s="52"/>
      <c r="X152" s="52"/>
      <c r="Y152" s="52"/>
      <c r="Z152" s="52"/>
      <c r="AA152" s="52"/>
      <c r="AB152" s="54"/>
      <c r="AC152" s="52"/>
      <c r="AD152" s="54"/>
      <c r="AE152" s="54"/>
      <c r="AF152" s="60"/>
      <c r="AG152" s="60"/>
      <c r="AH152" s="52"/>
      <c r="AI152" s="52"/>
      <c r="AJ152" s="52"/>
      <c r="AK152" s="52"/>
      <c r="AL152" s="52"/>
      <c r="AM152" s="52"/>
      <c r="AN152" s="52"/>
      <c r="AO152" s="52"/>
    </row>
    <row r="153" spans="2:41" x14ac:dyDescent="0.25">
      <c r="B153" s="52"/>
      <c r="C153" s="52"/>
      <c r="D153" s="52"/>
      <c r="E153" s="52"/>
      <c r="F153" s="52"/>
      <c r="G153" s="52"/>
      <c r="H153" s="52"/>
      <c r="I153" s="52"/>
      <c r="J153" s="52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2"/>
      <c r="V153" s="52"/>
      <c r="W153" s="52"/>
      <c r="X153" s="52"/>
      <c r="Y153" s="52"/>
      <c r="Z153" s="52"/>
      <c r="AA153" s="52"/>
      <c r="AB153" s="54"/>
      <c r="AC153" s="52"/>
      <c r="AD153" s="54"/>
      <c r="AE153" s="54"/>
      <c r="AF153" s="60"/>
      <c r="AG153" s="60"/>
      <c r="AH153" s="52"/>
      <c r="AI153" s="52"/>
      <c r="AJ153" s="52"/>
      <c r="AK153" s="52"/>
      <c r="AL153" s="52"/>
      <c r="AM153" s="52"/>
      <c r="AN153" s="52"/>
      <c r="AO153" s="52"/>
    </row>
    <row r="154" spans="2:41" x14ac:dyDescent="0.25">
      <c r="B154" s="52"/>
      <c r="C154" s="52"/>
      <c r="D154" s="52"/>
      <c r="E154" s="52"/>
      <c r="F154" s="52"/>
      <c r="G154" s="52"/>
      <c r="H154" s="52"/>
      <c r="I154" s="52"/>
      <c r="J154" s="52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2"/>
      <c r="V154" s="52"/>
      <c r="W154" s="52"/>
      <c r="X154" s="52"/>
      <c r="Y154" s="52"/>
      <c r="Z154" s="52"/>
      <c r="AA154" s="52"/>
      <c r="AB154" s="54"/>
      <c r="AC154" s="52"/>
      <c r="AD154" s="54"/>
      <c r="AE154" s="54"/>
      <c r="AF154" s="60"/>
      <c r="AG154" s="60"/>
      <c r="AH154" s="52"/>
      <c r="AI154" s="52"/>
      <c r="AJ154" s="52"/>
      <c r="AK154" s="52"/>
      <c r="AL154" s="52"/>
      <c r="AM154" s="52"/>
      <c r="AN154" s="52"/>
      <c r="AO154" s="52"/>
    </row>
    <row r="155" spans="2:41" x14ac:dyDescent="0.25">
      <c r="B155" s="52"/>
      <c r="C155" s="52"/>
      <c r="D155" s="52"/>
      <c r="E155" s="52"/>
      <c r="F155" s="52"/>
      <c r="G155" s="52"/>
      <c r="H155" s="52"/>
      <c r="I155" s="52"/>
      <c r="J155" s="52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2"/>
      <c r="V155" s="52"/>
      <c r="W155" s="52"/>
      <c r="X155" s="52"/>
      <c r="Y155" s="52"/>
      <c r="Z155" s="52"/>
      <c r="AA155" s="52"/>
      <c r="AB155" s="54"/>
      <c r="AC155" s="52"/>
      <c r="AD155" s="54"/>
      <c r="AE155" s="54"/>
      <c r="AF155" s="60"/>
      <c r="AG155" s="60"/>
      <c r="AH155" s="52"/>
      <c r="AI155" s="52"/>
      <c r="AJ155" s="52"/>
      <c r="AK155" s="52"/>
      <c r="AL155" s="52"/>
      <c r="AM155" s="52"/>
      <c r="AN155" s="52"/>
      <c r="AO155" s="52"/>
    </row>
    <row r="156" spans="2:41" x14ac:dyDescent="0.25">
      <c r="B156" s="52"/>
      <c r="C156" s="52"/>
      <c r="D156" s="52"/>
      <c r="E156" s="52"/>
      <c r="F156" s="52"/>
      <c r="G156" s="52"/>
      <c r="H156" s="52"/>
      <c r="I156" s="52"/>
      <c r="J156" s="52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2"/>
      <c r="V156" s="52"/>
      <c r="W156" s="52"/>
      <c r="X156" s="52"/>
      <c r="Y156" s="52"/>
      <c r="Z156" s="52"/>
      <c r="AA156" s="52"/>
      <c r="AB156" s="54"/>
      <c r="AC156" s="52"/>
      <c r="AD156" s="54"/>
      <c r="AE156" s="54"/>
      <c r="AF156" s="60"/>
      <c r="AG156" s="60"/>
      <c r="AH156" s="52"/>
      <c r="AI156" s="52"/>
      <c r="AJ156" s="52"/>
      <c r="AK156" s="52"/>
      <c r="AL156" s="52"/>
      <c r="AM156" s="52"/>
      <c r="AN156" s="52"/>
      <c r="AO156" s="52"/>
    </row>
    <row r="157" spans="2:41" x14ac:dyDescent="0.25">
      <c r="B157" s="52"/>
      <c r="C157" s="52"/>
      <c r="D157" s="52"/>
      <c r="E157" s="52"/>
      <c r="F157" s="52"/>
      <c r="G157" s="52"/>
      <c r="H157" s="52"/>
      <c r="I157" s="52"/>
      <c r="J157" s="52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2"/>
      <c r="V157" s="52"/>
      <c r="W157" s="52"/>
      <c r="X157" s="52"/>
      <c r="Y157" s="52"/>
      <c r="Z157" s="52"/>
      <c r="AA157" s="52"/>
      <c r="AB157" s="54"/>
      <c r="AC157" s="52"/>
      <c r="AD157" s="54"/>
      <c r="AE157" s="54"/>
      <c r="AF157" s="60"/>
      <c r="AG157" s="60"/>
      <c r="AH157" s="52"/>
      <c r="AI157" s="52"/>
      <c r="AJ157" s="52"/>
      <c r="AK157" s="52"/>
      <c r="AL157" s="52"/>
      <c r="AM157" s="52"/>
      <c r="AN157" s="52"/>
      <c r="AO157" s="52"/>
    </row>
    <row r="158" spans="2:41" x14ac:dyDescent="0.25">
      <c r="B158" s="52"/>
      <c r="C158" s="52"/>
      <c r="D158" s="52"/>
      <c r="E158" s="52"/>
      <c r="F158" s="52"/>
      <c r="G158" s="52"/>
      <c r="H158" s="52"/>
      <c r="I158" s="52"/>
      <c r="J158" s="52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2"/>
      <c r="V158" s="52"/>
      <c r="W158" s="52"/>
      <c r="X158" s="52"/>
      <c r="Y158" s="52"/>
      <c r="Z158" s="52"/>
      <c r="AA158" s="52"/>
      <c r="AB158" s="54"/>
      <c r="AC158" s="52"/>
      <c r="AD158" s="54"/>
      <c r="AE158" s="54"/>
      <c r="AF158" s="60"/>
      <c r="AG158" s="60"/>
      <c r="AH158" s="52"/>
      <c r="AI158" s="52"/>
      <c r="AJ158" s="52"/>
      <c r="AK158" s="52"/>
      <c r="AL158" s="52"/>
      <c r="AM158" s="52"/>
      <c r="AN158" s="52"/>
      <c r="AO158" s="52"/>
    </row>
    <row r="159" spans="2:41" x14ac:dyDescent="0.25">
      <c r="B159" s="52"/>
      <c r="C159" s="52"/>
      <c r="D159" s="52"/>
      <c r="E159" s="52"/>
      <c r="F159" s="52"/>
      <c r="G159" s="52"/>
      <c r="H159" s="52"/>
      <c r="I159" s="52"/>
      <c r="J159" s="52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60"/>
      <c r="AG159" s="60"/>
      <c r="AH159" s="52"/>
      <c r="AI159" s="52"/>
      <c r="AJ159" s="52"/>
      <c r="AK159" s="52"/>
      <c r="AL159" s="52"/>
      <c r="AM159" s="52"/>
      <c r="AN159" s="52"/>
      <c r="AO159" s="52"/>
    </row>
    <row r="160" spans="2:41" x14ac:dyDescent="0.25">
      <c r="B160" s="52"/>
      <c r="C160" s="52"/>
      <c r="D160" s="52"/>
      <c r="E160" s="52"/>
      <c r="F160" s="52"/>
      <c r="G160" s="52"/>
      <c r="H160" s="52"/>
      <c r="I160" s="52"/>
      <c r="J160" s="52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60"/>
      <c r="AG160" s="60"/>
      <c r="AH160" s="52"/>
      <c r="AI160" s="52"/>
      <c r="AJ160" s="52"/>
      <c r="AK160" s="52"/>
      <c r="AL160" s="52"/>
      <c r="AM160" s="52"/>
      <c r="AN160" s="52"/>
      <c r="AO160" s="52"/>
    </row>
    <row r="161" spans="2:41" x14ac:dyDescent="0.25">
      <c r="B161" s="52"/>
      <c r="C161" s="52"/>
      <c r="D161" s="52"/>
      <c r="E161" s="52"/>
      <c r="F161" s="52"/>
      <c r="G161" s="52"/>
      <c r="H161" s="52"/>
      <c r="I161" s="52"/>
      <c r="J161" s="52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60"/>
      <c r="AG161" s="60"/>
      <c r="AH161" s="52"/>
      <c r="AI161" s="52"/>
      <c r="AJ161" s="52"/>
      <c r="AK161" s="52"/>
      <c r="AL161" s="52"/>
      <c r="AM161" s="52"/>
      <c r="AN161" s="52"/>
      <c r="AO161" s="52"/>
    </row>
    <row r="162" spans="2:41" x14ac:dyDescent="0.25">
      <c r="B162" s="52"/>
      <c r="C162" s="52"/>
      <c r="D162" s="52"/>
      <c r="E162" s="52"/>
      <c r="F162" s="52"/>
      <c r="G162" s="52"/>
      <c r="H162" s="52"/>
      <c r="I162" s="52"/>
      <c r="J162" s="52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60"/>
      <c r="AG162" s="60"/>
      <c r="AH162" s="52"/>
      <c r="AI162" s="52"/>
      <c r="AJ162" s="52"/>
      <c r="AK162" s="52"/>
      <c r="AL162" s="52"/>
      <c r="AM162" s="52"/>
      <c r="AN162" s="52"/>
      <c r="AO162" s="52"/>
    </row>
    <row r="163" spans="2:41" x14ac:dyDescent="0.25">
      <c r="B163" s="52"/>
      <c r="C163" s="52"/>
      <c r="D163" s="52"/>
      <c r="E163" s="52"/>
      <c r="F163" s="52"/>
      <c r="G163" s="52"/>
      <c r="H163" s="52"/>
      <c r="I163" s="52"/>
      <c r="J163" s="52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60"/>
      <c r="AG163" s="60"/>
      <c r="AH163" s="52"/>
      <c r="AI163" s="52"/>
      <c r="AJ163" s="52"/>
      <c r="AK163" s="52"/>
      <c r="AL163" s="52"/>
      <c r="AM163" s="52"/>
      <c r="AN163" s="52"/>
      <c r="AO163" s="52"/>
    </row>
    <row r="164" spans="2:41" x14ac:dyDescent="0.25">
      <c r="B164" s="52"/>
      <c r="C164" s="52"/>
      <c r="D164" s="52"/>
      <c r="E164" s="52"/>
      <c r="F164" s="52"/>
      <c r="G164" s="52"/>
      <c r="H164" s="52"/>
      <c r="I164" s="52"/>
      <c r="J164" s="52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60"/>
      <c r="AG164" s="60"/>
      <c r="AH164" s="52"/>
      <c r="AI164" s="52"/>
      <c r="AJ164" s="52"/>
      <c r="AK164" s="52"/>
      <c r="AL164" s="52"/>
      <c r="AM164" s="52"/>
      <c r="AN164" s="52"/>
      <c r="AO164" s="52"/>
    </row>
    <row r="165" spans="2:41" x14ac:dyDescent="0.25">
      <c r="B165" s="52"/>
      <c r="C165" s="52"/>
      <c r="D165" s="52"/>
      <c r="E165" s="52"/>
      <c r="F165" s="52"/>
      <c r="G165" s="52"/>
      <c r="H165" s="52"/>
      <c r="I165" s="52"/>
      <c r="J165" s="5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60"/>
      <c r="AG165" s="60"/>
      <c r="AH165" s="52"/>
      <c r="AI165" s="52"/>
      <c r="AJ165" s="52"/>
      <c r="AK165" s="52"/>
      <c r="AL165" s="52"/>
      <c r="AM165" s="52"/>
      <c r="AN165" s="52"/>
      <c r="AO165" s="52"/>
    </row>
    <row r="166" spans="2:41" x14ac:dyDescent="0.25">
      <c r="B166" s="52"/>
      <c r="C166" s="52"/>
      <c r="D166" s="52"/>
      <c r="E166" s="52"/>
      <c r="F166" s="52"/>
      <c r="G166" s="52"/>
      <c r="H166" s="52"/>
      <c r="I166" s="52"/>
      <c r="J166" s="52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</row>
    <row r="167" spans="2:41" x14ac:dyDescent="0.25">
      <c r="B167" s="52"/>
      <c r="C167" s="52"/>
      <c r="D167" s="52"/>
      <c r="E167" s="52"/>
      <c r="F167" s="52"/>
      <c r="G167" s="52"/>
      <c r="H167" s="52"/>
      <c r="I167" s="52"/>
      <c r="J167" s="52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</row>
    <row r="168" spans="2:41" x14ac:dyDescent="0.25">
      <c r="B168" s="52"/>
      <c r="C168" s="52"/>
      <c r="D168" s="52"/>
      <c r="E168" s="52"/>
      <c r="F168" s="52"/>
      <c r="G168" s="52"/>
      <c r="H168" s="52"/>
      <c r="I168" s="52"/>
      <c r="J168" s="52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</row>
    <row r="169" spans="2:41" x14ac:dyDescent="0.25">
      <c r="B169" s="52"/>
      <c r="C169" s="52"/>
      <c r="D169" s="52"/>
      <c r="E169" s="52"/>
      <c r="F169" s="52"/>
      <c r="G169" s="52"/>
      <c r="H169" s="52"/>
      <c r="I169" s="52"/>
      <c r="J169" s="52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</row>
    <row r="170" spans="2:41" x14ac:dyDescent="0.25">
      <c r="B170" s="52"/>
      <c r="C170" s="52"/>
      <c r="D170" s="52"/>
      <c r="E170" s="52"/>
      <c r="F170" s="52"/>
      <c r="G170" s="52"/>
      <c r="H170" s="52"/>
      <c r="I170" s="52"/>
      <c r="J170" s="52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</row>
    <row r="171" spans="2:41" x14ac:dyDescent="0.25">
      <c r="B171" s="52"/>
      <c r="C171" s="52"/>
      <c r="D171" s="52"/>
      <c r="E171" s="52"/>
      <c r="F171" s="52"/>
      <c r="G171" s="52"/>
      <c r="H171" s="52"/>
      <c r="I171" s="52"/>
      <c r="J171" s="52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</row>
    <row r="172" spans="2:41" x14ac:dyDescent="0.25">
      <c r="B172" s="52"/>
      <c r="C172" s="52"/>
      <c r="D172" s="52"/>
      <c r="E172" s="52"/>
      <c r="F172" s="52"/>
      <c r="G172" s="52"/>
      <c r="H172" s="52"/>
      <c r="I172" s="52"/>
      <c r="J172" s="52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</row>
    <row r="173" spans="2:41" x14ac:dyDescent="0.25">
      <c r="B173" s="52"/>
      <c r="C173" s="52"/>
      <c r="D173" s="52"/>
      <c r="E173" s="52"/>
      <c r="F173" s="52"/>
      <c r="G173" s="52"/>
      <c r="H173" s="52"/>
      <c r="I173" s="52"/>
      <c r="J173" s="52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</row>
    <row r="174" spans="2:41" x14ac:dyDescent="0.25">
      <c r="B174" s="52"/>
      <c r="C174" s="52"/>
      <c r="D174" s="52"/>
      <c r="E174" s="52"/>
      <c r="F174" s="52"/>
      <c r="G174" s="52"/>
      <c r="H174" s="52"/>
      <c r="I174" s="52"/>
      <c r="J174" s="52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</row>
    <row r="175" spans="2:41" x14ac:dyDescent="0.25">
      <c r="B175" s="52"/>
      <c r="C175" s="52"/>
      <c r="D175" s="52"/>
      <c r="E175" s="52"/>
      <c r="F175" s="52"/>
      <c r="G175" s="52"/>
      <c r="H175" s="52"/>
      <c r="I175" s="52"/>
      <c r="J175" s="52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</row>
    <row r="176" spans="2:41" x14ac:dyDescent="0.25">
      <c r="B176" s="52"/>
      <c r="C176" s="52"/>
      <c r="D176" s="52"/>
      <c r="E176" s="52"/>
      <c r="F176" s="52"/>
      <c r="G176" s="52"/>
      <c r="H176" s="52"/>
      <c r="I176" s="52"/>
      <c r="J176" s="52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</row>
    <row r="177" spans="2:41" x14ac:dyDescent="0.25">
      <c r="B177" s="52"/>
      <c r="C177" s="52"/>
      <c r="D177" s="52"/>
      <c r="E177" s="52"/>
      <c r="F177" s="52"/>
      <c r="G177" s="52"/>
      <c r="H177" s="52"/>
      <c r="I177" s="52"/>
      <c r="J177" s="52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</row>
    <row r="178" spans="2:41" x14ac:dyDescent="0.25">
      <c r="B178" s="52"/>
      <c r="C178" s="52"/>
      <c r="D178" s="52"/>
      <c r="E178" s="52"/>
      <c r="F178" s="52"/>
      <c r="G178" s="52"/>
      <c r="H178" s="52"/>
      <c r="I178" s="52"/>
      <c r="J178" s="52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</row>
    <row r="179" spans="2:41" x14ac:dyDescent="0.25">
      <c r="B179" s="52"/>
      <c r="C179" s="52"/>
      <c r="D179" s="52"/>
      <c r="E179" s="52"/>
      <c r="F179" s="52"/>
      <c r="G179" s="52"/>
      <c r="H179" s="52"/>
      <c r="I179" s="52"/>
      <c r="J179" s="52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</row>
    <row r="180" spans="2:41" x14ac:dyDescent="0.25">
      <c r="B180" s="52"/>
      <c r="C180" s="52"/>
      <c r="D180" s="52"/>
      <c r="E180" s="52"/>
      <c r="F180" s="52"/>
      <c r="G180" s="52"/>
      <c r="H180" s="52"/>
      <c r="I180" s="52"/>
      <c r="J180" s="52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</row>
    <row r="181" spans="2:41" x14ac:dyDescent="0.25">
      <c r="B181" s="52"/>
      <c r="C181" s="52"/>
      <c r="D181" s="52"/>
      <c r="E181" s="52"/>
      <c r="F181" s="52"/>
      <c r="G181" s="52"/>
      <c r="H181" s="52"/>
      <c r="I181" s="52"/>
      <c r="J181" s="52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</row>
    <row r="182" spans="2:41" x14ac:dyDescent="0.25">
      <c r="B182" s="52"/>
      <c r="C182" s="52"/>
      <c r="D182" s="52"/>
      <c r="E182" s="52"/>
      <c r="F182" s="52"/>
      <c r="G182" s="52"/>
      <c r="H182" s="52"/>
      <c r="I182" s="52"/>
      <c r="J182" s="52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</row>
    <row r="183" spans="2:41" x14ac:dyDescent="0.25">
      <c r="B183" s="52"/>
      <c r="C183" s="52"/>
      <c r="D183" s="52"/>
      <c r="E183" s="52"/>
      <c r="F183" s="52"/>
      <c r="G183" s="52"/>
      <c r="H183" s="52"/>
      <c r="I183" s="52"/>
      <c r="J183" s="52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</row>
    <row r="184" spans="2:41" x14ac:dyDescent="0.25">
      <c r="B184" s="52"/>
      <c r="C184" s="52"/>
      <c r="D184" s="52"/>
      <c r="E184" s="52"/>
      <c r="F184" s="52"/>
      <c r="G184" s="52"/>
      <c r="H184" s="52"/>
      <c r="I184" s="52"/>
      <c r="J184" s="52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</row>
    <row r="185" spans="2:41" x14ac:dyDescent="0.25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</row>
    <row r="186" spans="2:41" x14ac:dyDescent="0.25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</row>
    <row r="187" spans="2:41" x14ac:dyDescent="0.25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</row>
  </sheetData>
  <sheetProtection sheet="1" objects="1" scenarios="1"/>
  <phoneticPr fontId="0" type="noConversion"/>
  <printOptions gridLines="1" gridLinesSet="0"/>
  <pageMargins left="0.75" right="0.75" top="1" bottom="1" header="0.5" footer="0.5"/>
  <pageSetup orientation="landscape" horizontalDpi="300" verticalDpi="300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O187"/>
  <sheetViews>
    <sheetView zoomScale="85" workbookViewId="0">
      <selection activeCell="E5" sqref="E5"/>
    </sheetView>
  </sheetViews>
  <sheetFormatPr baseColWidth="10" defaultColWidth="8.6328125" defaultRowHeight="15" x14ac:dyDescent="0.25"/>
  <cols>
    <col min="1" max="1" width="2.6328125" style="83" customWidth="1"/>
    <col min="2" max="16384" width="8.6328125" style="83"/>
  </cols>
  <sheetData>
    <row r="1" spans="2:41" ht="18" thickBot="1" x14ac:dyDescent="0.35">
      <c r="B1" s="81" t="s">
        <v>33</v>
      </c>
      <c r="C1" s="34"/>
      <c r="D1" s="34"/>
      <c r="E1" s="34"/>
      <c r="F1" s="78"/>
      <c r="G1" s="78"/>
      <c r="H1" s="78"/>
      <c r="I1" s="78"/>
      <c r="J1" s="78"/>
      <c r="K1" s="37"/>
      <c r="L1" s="35"/>
      <c r="M1" s="37"/>
      <c r="N1" s="37"/>
      <c r="O1" s="43"/>
      <c r="P1" s="4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2:41" ht="16.2" thickBot="1" x14ac:dyDescent="0.35">
      <c r="B2" s="38" t="s">
        <v>34</v>
      </c>
      <c r="C2" s="34"/>
      <c r="D2" s="34"/>
      <c r="E2" s="39">
        <f>MMs!E2</f>
        <v>3</v>
      </c>
      <c r="F2" s="78"/>
      <c r="G2" s="78"/>
      <c r="H2" s="78"/>
      <c r="I2" s="78"/>
      <c r="J2" s="78"/>
      <c r="K2" s="37"/>
      <c r="L2" s="35"/>
      <c r="M2" s="37"/>
      <c r="N2" s="37"/>
      <c r="O2" s="43"/>
      <c r="P2" s="43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</row>
    <row r="3" spans="2:41" ht="16.2" thickBot="1" x14ac:dyDescent="0.35">
      <c r="B3" s="38" t="s">
        <v>35</v>
      </c>
      <c r="C3" s="34"/>
      <c r="D3" s="34"/>
      <c r="E3" s="39">
        <f>MMs!E3</f>
        <v>4</v>
      </c>
      <c r="F3" s="78"/>
      <c r="G3" s="78"/>
      <c r="H3" s="78"/>
      <c r="I3" s="78"/>
      <c r="J3" s="78"/>
      <c r="K3" s="37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2:41" ht="16.2" thickBot="1" x14ac:dyDescent="0.35">
      <c r="B4" s="38" t="s">
        <v>36</v>
      </c>
      <c r="C4" s="34"/>
      <c r="D4" s="34"/>
      <c r="E4" s="39">
        <f>MMs!E4</f>
        <v>1</v>
      </c>
      <c r="F4" s="89" t="s">
        <v>37</v>
      </c>
      <c r="G4" s="78"/>
      <c r="H4" s="78"/>
      <c r="I4" s="78"/>
      <c r="J4" s="78"/>
      <c r="K4" s="37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2:41" ht="16.2" thickBot="1" x14ac:dyDescent="0.35">
      <c r="B5" s="38" t="s">
        <v>38</v>
      </c>
      <c r="C5" s="34"/>
      <c r="D5" s="34"/>
      <c r="E5" s="39">
        <v>10</v>
      </c>
      <c r="F5" s="89" t="s">
        <v>39</v>
      </c>
      <c r="G5" s="79"/>
      <c r="H5" s="78"/>
      <c r="I5" s="78"/>
      <c r="J5" s="78"/>
      <c r="K5" s="37"/>
      <c r="L5" s="35"/>
      <c r="M5" s="35"/>
      <c r="N5" s="36" t="s">
        <v>12</v>
      </c>
      <c r="O5" s="37">
        <f>E2/E3</f>
        <v>0.75</v>
      </c>
      <c r="P5" s="35"/>
      <c r="Q5" s="37">
        <f>E5+E4</f>
        <v>11</v>
      </c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2:41" ht="15.6" x14ac:dyDescent="0.3">
      <c r="B6" s="36" t="s">
        <v>25</v>
      </c>
      <c r="C6" s="35"/>
      <c r="D6" s="35"/>
      <c r="E6" s="35"/>
      <c r="F6" s="41">
        <f>(F9-F8)/E4</f>
        <v>0.74182185829854252</v>
      </c>
      <c r="G6" s="78"/>
      <c r="H6" s="78"/>
      <c r="I6" s="78"/>
      <c r="J6" s="78"/>
      <c r="K6" s="37"/>
      <c r="L6" s="35"/>
      <c r="M6" s="35"/>
      <c r="N6" s="36" t="s">
        <v>17</v>
      </c>
      <c r="O6" s="37">
        <f>O5/E4</f>
        <v>0.75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2:41" ht="15.6" x14ac:dyDescent="0.3">
      <c r="B7" s="36" t="s">
        <v>27</v>
      </c>
      <c r="C7" s="35"/>
      <c r="D7" s="35"/>
      <c r="E7" s="35"/>
      <c r="F7" s="84">
        <f>O9</f>
        <v>0.25817814170145775</v>
      </c>
      <c r="G7" s="78"/>
      <c r="H7" s="78"/>
      <c r="I7" s="78"/>
      <c r="J7" s="80"/>
      <c r="K7" s="37"/>
      <c r="L7" s="35"/>
      <c r="M7" s="35"/>
      <c r="N7" s="35"/>
      <c r="O7" s="37">
        <f>O5^E4/T7</f>
        <v>0.75</v>
      </c>
      <c r="P7" s="35"/>
      <c r="Q7" s="35"/>
      <c r="R7" s="36" t="s">
        <v>21</v>
      </c>
      <c r="S7" s="35"/>
      <c r="T7" s="40">
        <f>S58</f>
        <v>1</v>
      </c>
      <c r="U7" s="35"/>
      <c r="V7" s="35"/>
      <c r="W7" s="35"/>
      <c r="X7" s="35"/>
      <c r="Y7" s="36" t="s">
        <v>40</v>
      </c>
      <c r="Z7" s="35"/>
      <c r="AA7" s="36" t="s">
        <v>41</v>
      </c>
    </row>
    <row r="8" spans="2:41" ht="15.6" x14ac:dyDescent="0.3">
      <c r="B8" s="36" t="s">
        <v>28</v>
      </c>
      <c r="C8" s="35"/>
      <c r="D8" s="35"/>
      <c r="E8" s="35"/>
      <c r="F8" s="84">
        <f>T9</f>
        <v>1.8656273400314853</v>
      </c>
      <c r="G8" s="78"/>
      <c r="H8" s="78"/>
      <c r="I8" s="78"/>
      <c r="J8" s="78"/>
      <c r="K8" s="37"/>
      <c r="L8" s="35"/>
      <c r="M8" s="35"/>
      <c r="N8" s="35"/>
      <c r="O8" s="35"/>
      <c r="P8" s="35"/>
      <c r="Q8" s="35"/>
      <c r="R8" s="35"/>
      <c r="S8" s="35"/>
      <c r="T8" s="45" t="s">
        <v>42</v>
      </c>
      <c r="U8" s="35"/>
      <c r="V8" s="37">
        <f>SUM(V10:V50)</f>
        <v>1</v>
      </c>
      <c r="W8" s="35"/>
      <c r="X8" s="35"/>
      <c r="Y8" s="37">
        <f>SUM(Y10:Y50)</f>
        <v>0.25817814170145775</v>
      </c>
      <c r="Z8" s="37">
        <f>SUM(Z10:Z50)</f>
        <v>0</v>
      </c>
      <c r="AA8" s="35"/>
    </row>
    <row r="9" spans="2:41" ht="15.6" x14ac:dyDescent="0.3">
      <c r="B9" s="36" t="s">
        <v>29</v>
      </c>
      <c r="C9" s="35"/>
      <c r="D9" s="35"/>
      <c r="E9" s="35"/>
      <c r="F9" s="84">
        <f>F8+Z8+E4*(1-Y8)</f>
        <v>2.6074491983300279</v>
      </c>
      <c r="G9" s="78"/>
      <c r="H9" s="80"/>
      <c r="I9" s="78"/>
      <c r="J9" s="78"/>
      <c r="K9" s="37"/>
      <c r="L9" s="35"/>
      <c r="M9" s="35"/>
      <c r="N9" s="36" t="s">
        <v>24</v>
      </c>
      <c r="O9" s="37">
        <f>1/(SUM(O11:O51)+O7*SUM(Q12:Q51))</f>
        <v>0.25817814170145775</v>
      </c>
      <c r="P9" s="35"/>
      <c r="Q9" s="35"/>
      <c r="R9" s="37">
        <f>E4</f>
        <v>1</v>
      </c>
      <c r="S9" s="35"/>
      <c r="T9" s="43">
        <f>SUM(T10:T50)</f>
        <v>1.8656273400314853</v>
      </c>
      <c r="U9" s="42" t="s">
        <v>43</v>
      </c>
      <c r="V9" s="42" t="s">
        <v>26</v>
      </c>
      <c r="W9" s="37">
        <f>SUM(W17:W50)</f>
        <v>7.5365858881963452E-6</v>
      </c>
      <c r="X9" s="37">
        <f>SUM(X17:X50)</f>
        <v>0.13784269810913241</v>
      </c>
      <c r="Y9" s="35"/>
      <c r="Z9" s="35"/>
      <c r="AA9" s="43">
        <f>SUM(AA10:AA50)</f>
        <v>0.25817814170145775</v>
      </c>
    </row>
    <row r="10" spans="2:41" ht="15.6" x14ac:dyDescent="0.3">
      <c r="B10" s="36" t="s">
        <v>30</v>
      </c>
      <c r="C10" s="35"/>
      <c r="D10" s="35"/>
      <c r="E10" s="35"/>
      <c r="F10" s="84">
        <f>F8/(E2*(1-F13))</f>
        <v>0.62873158803601659</v>
      </c>
      <c r="G10" s="78"/>
      <c r="H10" s="78"/>
      <c r="I10" s="78"/>
      <c r="J10" s="78"/>
      <c r="K10" s="37"/>
      <c r="L10" s="35"/>
      <c r="M10" s="35"/>
      <c r="N10" s="35"/>
      <c r="O10" s="35"/>
      <c r="P10" s="35"/>
      <c r="Q10" s="35"/>
      <c r="R10" s="43">
        <f>IF(+R9&lt;=1,1,+R9-1)</f>
        <v>1</v>
      </c>
      <c r="S10" s="43">
        <f>IF(R9=0,1,+R10*R9)</f>
        <v>1</v>
      </c>
      <c r="T10" s="43">
        <f t="shared" ref="T10:T50" si="0">IF(U10&gt;$E$4,+(U10-$E$4)*V10,0)</f>
        <v>0</v>
      </c>
      <c r="U10" s="37">
        <v>0</v>
      </c>
      <c r="V10" s="37">
        <f>O9</f>
        <v>0.25817814170145775</v>
      </c>
      <c r="W10" s="35"/>
      <c r="X10" s="35"/>
      <c r="Y10" s="37">
        <f t="shared" ref="Y10:Y50" si="1">IF(U10&lt;$E$4,V10,0)</f>
        <v>0.25817814170145775</v>
      </c>
      <c r="Z10" s="37">
        <f t="shared" ref="Z10:Z50" si="2">IF(U10&lt;$E$4,V10*U10,0)</f>
        <v>0</v>
      </c>
      <c r="AA10" s="37">
        <f t="shared" ref="AA10:AA50" si="3">IF(U10&lt;$E$4,V10,0)</f>
        <v>0.25817814170145775</v>
      </c>
    </row>
    <row r="11" spans="2:41" ht="15.6" x14ac:dyDescent="0.3">
      <c r="B11" s="36" t="s">
        <v>31</v>
      </c>
      <c r="C11" s="35"/>
      <c r="D11" s="35"/>
      <c r="E11" s="35"/>
      <c r="F11" s="84">
        <f>F10+1/E3</f>
        <v>0.87873158803601659</v>
      </c>
      <c r="G11" s="78"/>
      <c r="H11" s="78"/>
      <c r="I11" s="78"/>
      <c r="J11" s="78"/>
      <c r="K11" s="37"/>
      <c r="L11" s="35"/>
      <c r="M11" s="35"/>
      <c r="N11" s="37">
        <v>0</v>
      </c>
      <c r="O11" s="37">
        <v>1</v>
      </c>
      <c r="P11" s="35"/>
      <c r="Q11" s="35"/>
      <c r="R11" s="43">
        <f t="shared" ref="R11:R58" si="4">IF(+R10=1,1,+R10-1)</f>
        <v>1</v>
      </c>
      <c r="S11" s="43">
        <f t="shared" ref="S11:S58" si="5">S10*R11</f>
        <v>1</v>
      </c>
      <c r="T11" s="43">
        <f t="shared" si="0"/>
        <v>0</v>
      </c>
      <c r="U11" s="37">
        <v>1</v>
      </c>
      <c r="V11" s="37">
        <f t="shared" ref="V11:V50" si="6">IF(U11&gt;$Q$5,0,IF(U11&lt;$E$4,W11,X11))</f>
        <v>0.19363360627609333</v>
      </c>
      <c r="W11" s="37">
        <f>O5*O9</f>
        <v>0.19363360627609333</v>
      </c>
      <c r="X11" s="37">
        <f t="shared" ref="X11:X50" si="7">$O$9*$O$5^U11/($T$7*$E$4^(U11-$E$4))</f>
        <v>0.19363360627609333</v>
      </c>
      <c r="Y11" s="37">
        <f t="shared" si="1"/>
        <v>0</v>
      </c>
      <c r="Z11" s="37">
        <f t="shared" si="2"/>
        <v>0</v>
      </c>
      <c r="AA11" s="37">
        <f t="shared" si="3"/>
        <v>0</v>
      </c>
    </row>
    <row r="12" spans="2:41" ht="15.6" x14ac:dyDescent="0.3">
      <c r="B12" s="36" t="s">
        <v>32</v>
      </c>
      <c r="C12" s="35"/>
      <c r="D12" s="35"/>
      <c r="E12" s="35"/>
      <c r="F12" s="84">
        <f>IF(E5=0,J7,1-AA9)</f>
        <v>0.7418218582985423</v>
      </c>
      <c r="G12" s="78"/>
      <c r="H12" s="78"/>
      <c r="I12" s="78"/>
      <c r="J12" s="78"/>
      <c r="K12" s="37"/>
      <c r="L12" s="35"/>
      <c r="M12" s="35"/>
      <c r="N12" s="37">
        <v>1</v>
      </c>
      <c r="O12" s="37">
        <f t="shared" ref="O12:O51" si="8">IF(N12&gt;$E$4,0,+O11*$O$5/N12)</f>
        <v>0.75</v>
      </c>
      <c r="P12" s="37">
        <f>$E$4+1</f>
        <v>2</v>
      </c>
      <c r="Q12" s="37">
        <f t="shared" ref="Q12:Q51" si="9">IF(P12&gt;$Q$5,0,+($O$6^(P12-$E$4)))</f>
        <v>0.75</v>
      </c>
      <c r="R12" s="43">
        <f t="shared" si="4"/>
        <v>1</v>
      </c>
      <c r="S12" s="43">
        <f t="shared" si="5"/>
        <v>1</v>
      </c>
      <c r="T12" s="43">
        <f t="shared" si="0"/>
        <v>0.14522520470706998</v>
      </c>
      <c r="U12" s="37">
        <v>2</v>
      </c>
      <c r="V12" s="37">
        <f t="shared" si="6"/>
        <v>0.14522520470706998</v>
      </c>
      <c r="W12" s="37">
        <f t="shared" ref="W12:W50" si="10">W11*$O$5/U12</f>
        <v>7.2612602353535005E-2</v>
      </c>
      <c r="X12" s="37">
        <f t="shared" si="7"/>
        <v>0.14522520470706998</v>
      </c>
      <c r="Y12" s="37">
        <f t="shared" si="1"/>
        <v>0</v>
      </c>
      <c r="Z12" s="37">
        <f t="shared" si="2"/>
        <v>0</v>
      </c>
      <c r="AA12" s="37">
        <f t="shared" si="3"/>
        <v>0</v>
      </c>
    </row>
    <row r="13" spans="2:41" ht="15.6" x14ac:dyDescent="0.3">
      <c r="B13" s="36" t="s">
        <v>44</v>
      </c>
      <c r="C13" s="35"/>
      <c r="D13" s="35"/>
      <c r="E13" s="35"/>
      <c r="F13" s="84">
        <f>VLOOKUP(Q5,U10:V50,2)</f>
        <v>1.0904188935277018E-2</v>
      </c>
      <c r="G13" s="78"/>
      <c r="H13" s="80"/>
      <c r="I13" s="78"/>
      <c r="J13" s="78"/>
      <c r="K13" s="37"/>
      <c r="L13" s="35"/>
      <c r="M13" s="35"/>
      <c r="N13" s="37">
        <v>2</v>
      </c>
      <c r="O13" s="37">
        <f t="shared" si="8"/>
        <v>0</v>
      </c>
      <c r="P13" s="37">
        <f t="shared" ref="P13:P51" si="11">P12+1</f>
        <v>3</v>
      </c>
      <c r="Q13" s="37">
        <f t="shared" si="9"/>
        <v>0.5625</v>
      </c>
      <c r="R13" s="43">
        <f t="shared" si="4"/>
        <v>1</v>
      </c>
      <c r="S13" s="43">
        <f t="shared" si="5"/>
        <v>1</v>
      </c>
      <c r="T13" s="43">
        <f t="shared" si="0"/>
        <v>0.21783780706060499</v>
      </c>
      <c r="U13" s="37">
        <v>3</v>
      </c>
      <c r="V13" s="37">
        <f t="shared" si="6"/>
        <v>0.10891890353030249</v>
      </c>
      <c r="W13" s="37">
        <f t="shared" si="10"/>
        <v>1.8153150588383751E-2</v>
      </c>
      <c r="X13" s="37">
        <f t="shared" si="7"/>
        <v>0.10891890353030249</v>
      </c>
      <c r="Y13" s="37">
        <f t="shared" si="1"/>
        <v>0</v>
      </c>
      <c r="Z13" s="37">
        <f t="shared" si="2"/>
        <v>0</v>
      </c>
      <c r="AA13" s="37">
        <f t="shared" si="3"/>
        <v>0</v>
      </c>
    </row>
    <row r="14" spans="2:41" x14ac:dyDescent="0.25">
      <c r="B14" s="35"/>
      <c r="C14" s="35"/>
      <c r="D14" s="35"/>
      <c r="E14" s="35"/>
      <c r="F14" s="35"/>
      <c r="G14" s="78"/>
      <c r="H14" s="78"/>
      <c r="I14" s="78"/>
      <c r="J14" s="78"/>
      <c r="K14" s="35"/>
      <c r="L14" s="35"/>
      <c r="M14" s="35"/>
      <c r="N14" s="37">
        <v>3</v>
      </c>
      <c r="O14" s="37">
        <f t="shared" si="8"/>
        <v>0</v>
      </c>
      <c r="P14" s="37">
        <f t="shared" si="11"/>
        <v>4</v>
      </c>
      <c r="Q14" s="37">
        <f t="shared" si="9"/>
        <v>0.421875</v>
      </c>
      <c r="R14" s="43">
        <f t="shared" si="4"/>
        <v>1</v>
      </c>
      <c r="S14" s="43">
        <f t="shared" si="5"/>
        <v>1</v>
      </c>
      <c r="T14" s="43">
        <f t="shared" si="0"/>
        <v>0.24506753294318062</v>
      </c>
      <c r="U14" s="37">
        <v>4</v>
      </c>
      <c r="V14" s="37">
        <f t="shared" si="6"/>
        <v>8.1689177647726874E-2</v>
      </c>
      <c r="W14" s="37">
        <f t="shared" si="10"/>
        <v>3.4037157353219534E-3</v>
      </c>
      <c r="X14" s="37">
        <f t="shared" si="7"/>
        <v>8.1689177647726874E-2</v>
      </c>
      <c r="Y14" s="37">
        <f t="shared" si="1"/>
        <v>0</v>
      </c>
      <c r="Z14" s="37">
        <f t="shared" si="2"/>
        <v>0</v>
      </c>
      <c r="AA14" s="37">
        <f t="shared" si="3"/>
        <v>0</v>
      </c>
    </row>
    <row r="15" spans="2:41" x14ac:dyDescent="0.25">
      <c r="B15" s="35"/>
      <c r="C15" s="35"/>
      <c r="D15" s="35"/>
      <c r="E15" s="35"/>
      <c r="F15" s="35"/>
      <c r="G15" s="78"/>
      <c r="H15" s="78"/>
      <c r="I15" s="78"/>
      <c r="J15" s="78"/>
      <c r="K15" s="35"/>
      <c r="L15" s="35"/>
      <c r="M15" s="35"/>
      <c r="N15" s="37">
        <v>4</v>
      </c>
      <c r="O15" s="37">
        <f t="shared" si="8"/>
        <v>0</v>
      </c>
      <c r="P15" s="37">
        <f t="shared" si="11"/>
        <v>5</v>
      </c>
      <c r="Q15" s="37">
        <f t="shared" si="9"/>
        <v>0.31640625</v>
      </c>
      <c r="R15" s="43">
        <f t="shared" si="4"/>
        <v>1</v>
      </c>
      <c r="S15" s="43">
        <f t="shared" si="5"/>
        <v>1</v>
      </c>
      <c r="T15" s="43">
        <f t="shared" si="0"/>
        <v>0.24506753294318059</v>
      </c>
      <c r="U15" s="37">
        <v>5</v>
      </c>
      <c r="V15" s="37">
        <f t="shared" si="6"/>
        <v>6.1266883235795148E-2</v>
      </c>
      <c r="W15" s="37">
        <f t="shared" si="10"/>
        <v>5.1055736029829296E-4</v>
      </c>
      <c r="X15" s="37">
        <f t="shared" si="7"/>
        <v>6.1266883235795148E-2</v>
      </c>
      <c r="Y15" s="37">
        <f t="shared" si="1"/>
        <v>0</v>
      </c>
      <c r="Z15" s="37">
        <f t="shared" si="2"/>
        <v>0</v>
      </c>
      <c r="AA15" s="37">
        <f t="shared" si="3"/>
        <v>0</v>
      </c>
    </row>
    <row r="16" spans="2:41" x14ac:dyDescent="0.25">
      <c r="B16" s="35"/>
      <c r="C16" s="35"/>
      <c r="D16" s="35"/>
      <c r="E16" s="35"/>
      <c r="F16" s="35"/>
      <c r="G16" s="78"/>
      <c r="H16" s="78"/>
      <c r="I16" s="78"/>
      <c r="J16" s="78"/>
      <c r="K16" s="35"/>
      <c r="L16" s="35"/>
      <c r="M16" s="35"/>
      <c r="N16" s="37">
        <v>5</v>
      </c>
      <c r="O16" s="37">
        <f t="shared" si="8"/>
        <v>0</v>
      </c>
      <c r="P16" s="37">
        <f t="shared" si="11"/>
        <v>6</v>
      </c>
      <c r="Q16" s="37">
        <f t="shared" si="9"/>
        <v>0.2373046875</v>
      </c>
      <c r="R16" s="43">
        <f t="shared" si="4"/>
        <v>1</v>
      </c>
      <c r="S16" s="43">
        <f t="shared" si="5"/>
        <v>1</v>
      </c>
      <c r="T16" s="43">
        <f t="shared" si="0"/>
        <v>0.22975081213423179</v>
      </c>
      <c r="U16" s="37">
        <v>6</v>
      </c>
      <c r="V16" s="37">
        <f t="shared" si="6"/>
        <v>4.595016242684636E-2</v>
      </c>
      <c r="W16" s="37">
        <f t="shared" si="10"/>
        <v>6.381967003728662E-5</v>
      </c>
      <c r="X16" s="37">
        <f t="shared" si="7"/>
        <v>4.595016242684636E-2</v>
      </c>
      <c r="Y16" s="37">
        <f t="shared" si="1"/>
        <v>0</v>
      </c>
      <c r="Z16" s="37">
        <f t="shared" si="2"/>
        <v>0</v>
      </c>
      <c r="AA16" s="37">
        <f t="shared" si="3"/>
        <v>0</v>
      </c>
    </row>
    <row r="17" spans="2:27" x14ac:dyDescent="0.25">
      <c r="B17" s="35"/>
      <c r="C17" s="35"/>
      <c r="D17" s="35"/>
      <c r="E17" s="35"/>
      <c r="F17" s="35"/>
      <c r="G17" s="78"/>
      <c r="H17" s="78"/>
      <c r="I17" s="78"/>
      <c r="J17" s="78"/>
      <c r="K17" s="35"/>
      <c r="L17" s="35"/>
      <c r="M17" s="35"/>
      <c r="N17" s="37">
        <v>6</v>
      </c>
      <c r="O17" s="37">
        <f t="shared" si="8"/>
        <v>0</v>
      </c>
      <c r="P17" s="37">
        <f t="shared" si="11"/>
        <v>7</v>
      </c>
      <c r="Q17" s="37">
        <f t="shared" si="9"/>
        <v>0.177978515625</v>
      </c>
      <c r="R17" s="43">
        <f t="shared" si="4"/>
        <v>1</v>
      </c>
      <c r="S17" s="43">
        <f t="shared" si="5"/>
        <v>1</v>
      </c>
      <c r="T17" s="43">
        <f t="shared" si="0"/>
        <v>0.20677573092080864</v>
      </c>
      <c r="U17" s="37">
        <v>7</v>
      </c>
      <c r="V17" s="37">
        <f t="shared" si="6"/>
        <v>3.4462621820134771E-2</v>
      </c>
      <c r="W17" s="37">
        <f t="shared" si="10"/>
        <v>6.837821789709281E-6</v>
      </c>
      <c r="X17" s="37">
        <f t="shared" si="7"/>
        <v>3.4462621820134771E-2</v>
      </c>
      <c r="Y17" s="37">
        <f t="shared" si="1"/>
        <v>0</v>
      </c>
      <c r="Z17" s="37">
        <f t="shared" si="2"/>
        <v>0</v>
      </c>
      <c r="AA17" s="37">
        <f t="shared" si="3"/>
        <v>0</v>
      </c>
    </row>
    <row r="18" spans="2:27" x14ac:dyDescent="0.25">
      <c r="B18" s="35"/>
      <c r="C18" s="35"/>
      <c r="D18" s="35"/>
      <c r="E18" s="35"/>
      <c r="F18" s="35"/>
      <c r="G18" s="78"/>
      <c r="H18" s="78"/>
      <c r="I18" s="78"/>
      <c r="J18" s="80"/>
      <c r="K18" s="35"/>
      <c r="L18" s="35"/>
      <c r="M18" s="35"/>
      <c r="N18" s="37">
        <v>7</v>
      </c>
      <c r="O18" s="37">
        <f t="shared" si="8"/>
        <v>0</v>
      </c>
      <c r="P18" s="37">
        <f t="shared" si="11"/>
        <v>8</v>
      </c>
      <c r="Q18" s="37">
        <f t="shared" si="9"/>
        <v>0.13348388671875</v>
      </c>
      <c r="R18" s="43">
        <f t="shared" si="4"/>
        <v>1</v>
      </c>
      <c r="S18" s="43">
        <f t="shared" si="5"/>
        <v>1</v>
      </c>
      <c r="T18" s="43">
        <f t="shared" si="0"/>
        <v>0.18092876455570756</v>
      </c>
      <c r="U18" s="37">
        <v>8</v>
      </c>
      <c r="V18" s="37">
        <f t="shared" si="6"/>
        <v>2.584696636510108E-2</v>
      </c>
      <c r="W18" s="37">
        <f t="shared" si="10"/>
        <v>6.4104579278524504E-7</v>
      </c>
      <c r="X18" s="37">
        <f t="shared" si="7"/>
        <v>2.584696636510108E-2</v>
      </c>
      <c r="Y18" s="37">
        <f t="shared" si="1"/>
        <v>0</v>
      </c>
      <c r="Z18" s="37">
        <f t="shared" si="2"/>
        <v>0</v>
      </c>
      <c r="AA18" s="37">
        <f t="shared" si="3"/>
        <v>0</v>
      </c>
    </row>
    <row r="19" spans="2:27" ht="17.399999999999999" x14ac:dyDescent="0.3">
      <c r="B19" s="85"/>
      <c r="C19" s="35"/>
      <c r="D19" s="35"/>
      <c r="E19" s="34"/>
      <c r="F19" s="82"/>
      <c r="G19" s="35"/>
      <c r="H19" s="35"/>
      <c r="I19" s="35"/>
      <c r="J19" s="35"/>
      <c r="K19" s="35"/>
      <c r="L19" s="35"/>
      <c r="M19" s="35"/>
      <c r="N19" s="37">
        <v>8</v>
      </c>
      <c r="O19" s="37">
        <f t="shared" si="8"/>
        <v>0</v>
      </c>
      <c r="P19" s="37">
        <f t="shared" si="11"/>
        <v>9</v>
      </c>
      <c r="Q19" s="37">
        <f t="shared" si="9"/>
        <v>0.1001129150390625</v>
      </c>
      <c r="R19" s="43">
        <f t="shared" si="4"/>
        <v>1</v>
      </c>
      <c r="S19" s="43">
        <f t="shared" si="5"/>
        <v>1</v>
      </c>
      <c r="T19" s="43">
        <f t="shared" si="0"/>
        <v>0.15508179819060647</v>
      </c>
      <c r="U19" s="37">
        <v>9</v>
      </c>
      <c r="V19" s="37">
        <f t="shared" si="6"/>
        <v>1.9385224773825808E-2</v>
      </c>
      <c r="W19" s="37">
        <f t="shared" si="10"/>
        <v>5.3420482732103758E-8</v>
      </c>
      <c r="X19" s="37">
        <f t="shared" si="7"/>
        <v>1.9385224773825808E-2</v>
      </c>
      <c r="Y19" s="37">
        <f t="shared" si="1"/>
        <v>0</v>
      </c>
      <c r="Z19" s="37">
        <f t="shared" si="2"/>
        <v>0</v>
      </c>
      <c r="AA19" s="37">
        <f t="shared" si="3"/>
        <v>0</v>
      </c>
    </row>
    <row r="20" spans="2:27" ht="15.6" x14ac:dyDescent="0.3">
      <c r="B20" s="38"/>
      <c r="C20" s="35"/>
      <c r="D20" s="35"/>
      <c r="E20" s="44"/>
      <c r="F20" s="86"/>
      <c r="G20" s="87"/>
      <c r="H20" s="86"/>
      <c r="I20" s="35"/>
      <c r="J20" s="35"/>
      <c r="K20" s="35"/>
      <c r="L20" s="35"/>
      <c r="M20" s="35"/>
      <c r="N20" s="37">
        <v>9</v>
      </c>
      <c r="O20" s="37">
        <f t="shared" si="8"/>
        <v>0</v>
      </c>
      <c r="P20" s="37">
        <f t="shared" si="11"/>
        <v>10</v>
      </c>
      <c r="Q20" s="37">
        <f t="shared" si="9"/>
        <v>7.5084686279296875E-2</v>
      </c>
      <c r="R20" s="43">
        <f t="shared" si="4"/>
        <v>1</v>
      </c>
      <c r="S20" s="43">
        <f t="shared" si="5"/>
        <v>1</v>
      </c>
      <c r="T20" s="43">
        <f t="shared" si="0"/>
        <v>0.13085026722332421</v>
      </c>
      <c r="U20" s="37">
        <v>10</v>
      </c>
      <c r="V20" s="37">
        <f t="shared" si="6"/>
        <v>1.4538918580369356E-2</v>
      </c>
      <c r="W20" s="37">
        <f t="shared" si="10"/>
        <v>4.0065362049077818E-9</v>
      </c>
      <c r="X20" s="37">
        <f t="shared" si="7"/>
        <v>1.4538918580369356E-2</v>
      </c>
      <c r="Y20" s="37">
        <f t="shared" si="1"/>
        <v>0</v>
      </c>
      <c r="Z20" s="37">
        <f t="shared" si="2"/>
        <v>0</v>
      </c>
      <c r="AA20" s="37">
        <f t="shared" si="3"/>
        <v>0</v>
      </c>
    </row>
    <row r="21" spans="2:27" ht="15.6" x14ac:dyDescent="0.3">
      <c r="B21" s="38"/>
      <c r="C21" s="35"/>
      <c r="D21" s="35"/>
      <c r="E21" s="44"/>
      <c r="F21" s="86"/>
      <c r="G21" s="35"/>
      <c r="H21" s="88"/>
      <c r="I21" s="35"/>
      <c r="J21" s="35"/>
      <c r="K21" s="35"/>
      <c r="L21" s="35"/>
      <c r="M21" s="35"/>
      <c r="N21" s="37">
        <v>10</v>
      </c>
      <c r="O21" s="37">
        <f t="shared" si="8"/>
        <v>0</v>
      </c>
      <c r="P21" s="37">
        <f t="shared" si="11"/>
        <v>11</v>
      </c>
      <c r="Q21" s="37">
        <f t="shared" si="9"/>
        <v>5.6313514709472656E-2</v>
      </c>
      <c r="R21" s="43">
        <f t="shared" si="4"/>
        <v>1</v>
      </c>
      <c r="S21" s="43">
        <f t="shared" si="5"/>
        <v>1</v>
      </c>
      <c r="T21" s="43">
        <f t="shared" si="0"/>
        <v>0.10904188935277018</v>
      </c>
      <c r="U21" s="37">
        <v>11</v>
      </c>
      <c r="V21" s="37">
        <f t="shared" si="6"/>
        <v>1.0904188935277018E-2</v>
      </c>
      <c r="W21" s="37">
        <f t="shared" si="10"/>
        <v>2.7317292306189422E-10</v>
      </c>
      <c r="X21" s="37">
        <f t="shared" si="7"/>
        <v>1.0904188935277018E-2</v>
      </c>
      <c r="Y21" s="37">
        <f t="shared" si="1"/>
        <v>0</v>
      </c>
      <c r="Z21" s="37">
        <f t="shared" si="2"/>
        <v>0</v>
      </c>
      <c r="AA21" s="37">
        <f t="shared" si="3"/>
        <v>0</v>
      </c>
    </row>
    <row r="22" spans="2:27" ht="15.6" x14ac:dyDescent="0.3">
      <c r="B22" s="38"/>
      <c r="C22" s="35"/>
      <c r="D22" s="35"/>
      <c r="E22" s="44"/>
      <c r="F22" s="86"/>
      <c r="G22" s="35"/>
      <c r="H22" s="35"/>
      <c r="I22" s="35"/>
      <c r="J22" s="35"/>
      <c r="K22" s="35"/>
      <c r="L22" s="35"/>
      <c r="M22" s="35"/>
      <c r="N22" s="37">
        <v>11</v>
      </c>
      <c r="O22" s="37">
        <f t="shared" si="8"/>
        <v>0</v>
      </c>
      <c r="P22" s="37">
        <f t="shared" si="11"/>
        <v>12</v>
      </c>
      <c r="Q22" s="37">
        <f t="shared" si="9"/>
        <v>0</v>
      </c>
      <c r="R22" s="43">
        <f t="shared" si="4"/>
        <v>1</v>
      </c>
      <c r="S22" s="43">
        <f t="shared" si="5"/>
        <v>1</v>
      </c>
      <c r="T22" s="43">
        <f t="shared" si="0"/>
        <v>0</v>
      </c>
      <c r="U22" s="37">
        <v>12</v>
      </c>
      <c r="V22" s="37">
        <f t="shared" si="6"/>
        <v>0</v>
      </c>
      <c r="W22" s="37">
        <f t="shared" si="10"/>
        <v>1.7073307691368388E-11</v>
      </c>
      <c r="X22" s="37">
        <f t="shared" si="7"/>
        <v>8.1781417014577633E-3</v>
      </c>
      <c r="Y22" s="37">
        <f t="shared" si="1"/>
        <v>0</v>
      </c>
      <c r="Z22" s="37">
        <f t="shared" si="2"/>
        <v>0</v>
      </c>
      <c r="AA22" s="37">
        <f t="shared" si="3"/>
        <v>0</v>
      </c>
    </row>
    <row r="23" spans="2:27" ht="15.6" x14ac:dyDescent="0.3">
      <c r="B23" s="38"/>
      <c r="C23" s="34"/>
      <c r="D23" s="34"/>
      <c r="E23" s="44"/>
      <c r="F23" s="86"/>
      <c r="G23" s="34"/>
      <c r="H23" s="35"/>
      <c r="I23" s="35"/>
      <c r="J23" s="36"/>
      <c r="K23" s="35"/>
      <c r="L23" s="35"/>
      <c r="M23" s="35"/>
      <c r="N23" s="37">
        <v>12</v>
      </c>
      <c r="O23" s="37">
        <f t="shared" si="8"/>
        <v>0</v>
      </c>
      <c r="P23" s="37">
        <f t="shared" si="11"/>
        <v>13</v>
      </c>
      <c r="Q23" s="37">
        <f t="shared" si="9"/>
        <v>0</v>
      </c>
      <c r="R23" s="43">
        <f t="shared" si="4"/>
        <v>1</v>
      </c>
      <c r="S23" s="43">
        <f t="shared" si="5"/>
        <v>1</v>
      </c>
      <c r="T23" s="43">
        <f t="shared" si="0"/>
        <v>0</v>
      </c>
      <c r="U23" s="37">
        <v>13</v>
      </c>
      <c r="V23" s="37">
        <f t="shared" si="6"/>
        <v>0</v>
      </c>
      <c r="W23" s="37">
        <f t="shared" si="10"/>
        <v>9.8499852065586866E-13</v>
      </c>
      <c r="X23" s="37">
        <f t="shared" si="7"/>
        <v>6.1336062760933225E-3</v>
      </c>
      <c r="Y23" s="37">
        <f t="shared" si="1"/>
        <v>0</v>
      </c>
      <c r="Z23" s="37">
        <f t="shared" si="2"/>
        <v>0</v>
      </c>
      <c r="AA23" s="37">
        <f t="shared" si="3"/>
        <v>0</v>
      </c>
    </row>
    <row r="24" spans="2:27" ht="15.6" x14ac:dyDescent="0.3">
      <c r="B24" s="36"/>
      <c r="C24" s="35"/>
      <c r="D24" s="35"/>
      <c r="E24" s="35"/>
      <c r="F24" s="41"/>
      <c r="G24" s="35"/>
      <c r="H24" s="35"/>
      <c r="I24" s="35"/>
      <c r="J24" s="35"/>
      <c r="K24" s="35"/>
      <c r="L24" s="35"/>
      <c r="M24" s="35"/>
      <c r="N24" s="37">
        <v>13</v>
      </c>
      <c r="O24" s="37">
        <f t="shared" si="8"/>
        <v>0</v>
      </c>
      <c r="P24" s="37">
        <f t="shared" si="11"/>
        <v>14</v>
      </c>
      <c r="Q24" s="37">
        <f t="shared" si="9"/>
        <v>0</v>
      </c>
      <c r="R24" s="43">
        <f t="shared" si="4"/>
        <v>1</v>
      </c>
      <c r="S24" s="43">
        <f t="shared" si="5"/>
        <v>1</v>
      </c>
      <c r="T24" s="43">
        <f t="shared" si="0"/>
        <v>0</v>
      </c>
      <c r="U24" s="37">
        <v>14</v>
      </c>
      <c r="V24" s="37">
        <f t="shared" si="6"/>
        <v>0</v>
      </c>
      <c r="W24" s="37">
        <f t="shared" si="10"/>
        <v>5.2767777892278678E-14</v>
      </c>
      <c r="X24" s="37">
        <f t="shared" si="7"/>
        <v>4.6002047070699921E-3</v>
      </c>
      <c r="Y24" s="37">
        <f t="shared" si="1"/>
        <v>0</v>
      </c>
      <c r="Z24" s="37">
        <f t="shared" si="2"/>
        <v>0</v>
      </c>
      <c r="AA24" s="37">
        <f t="shared" si="3"/>
        <v>0</v>
      </c>
    </row>
    <row r="25" spans="2:27" ht="15.6" x14ac:dyDescent="0.3">
      <c r="B25" s="36"/>
      <c r="C25" s="35"/>
      <c r="D25" s="35"/>
      <c r="E25" s="35"/>
      <c r="F25" s="44"/>
      <c r="G25" s="35"/>
      <c r="H25" s="35"/>
      <c r="I25" s="35"/>
      <c r="J25" s="35"/>
      <c r="K25" s="35"/>
      <c r="L25" s="35"/>
      <c r="M25" s="35"/>
      <c r="N25" s="37">
        <v>14</v>
      </c>
      <c r="O25" s="37">
        <f t="shared" si="8"/>
        <v>0</v>
      </c>
      <c r="P25" s="37">
        <f t="shared" si="11"/>
        <v>15</v>
      </c>
      <c r="Q25" s="37">
        <f t="shared" si="9"/>
        <v>0</v>
      </c>
      <c r="R25" s="43">
        <f t="shared" si="4"/>
        <v>1</v>
      </c>
      <c r="S25" s="43">
        <f t="shared" si="5"/>
        <v>1</v>
      </c>
      <c r="T25" s="43">
        <f t="shared" si="0"/>
        <v>0</v>
      </c>
      <c r="U25" s="37">
        <v>15</v>
      </c>
      <c r="V25" s="37">
        <f t="shared" si="6"/>
        <v>0</v>
      </c>
      <c r="W25" s="37">
        <f t="shared" si="10"/>
        <v>2.6383888946139339E-15</v>
      </c>
      <c r="X25" s="37">
        <f t="shared" si="7"/>
        <v>3.4501535303024938E-3</v>
      </c>
      <c r="Y25" s="37">
        <f t="shared" si="1"/>
        <v>0</v>
      </c>
      <c r="Z25" s="37">
        <f t="shared" si="2"/>
        <v>0</v>
      </c>
      <c r="AA25" s="37">
        <f t="shared" si="3"/>
        <v>0</v>
      </c>
    </row>
    <row r="26" spans="2:27" ht="15.6" x14ac:dyDescent="0.3">
      <c r="B26" s="36"/>
      <c r="C26" s="35"/>
      <c r="D26" s="35"/>
      <c r="E26" s="35"/>
      <c r="F26" s="44"/>
      <c r="G26" s="35"/>
      <c r="H26" s="35"/>
      <c r="I26" s="35"/>
      <c r="J26" s="35"/>
      <c r="K26" s="35"/>
      <c r="L26" s="35"/>
      <c r="M26" s="35"/>
      <c r="N26" s="37">
        <v>15</v>
      </c>
      <c r="O26" s="37">
        <f t="shared" si="8"/>
        <v>0</v>
      </c>
      <c r="P26" s="37">
        <f t="shared" si="11"/>
        <v>16</v>
      </c>
      <c r="Q26" s="37">
        <f t="shared" si="9"/>
        <v>0</v>
      </c>
      <c r="R26" s="43">
        <f t="shared" si="4"/>
        <v>1</v>
      </c>
      <c r="S26" s="43">
        <f t="shared" si="5"/>
        <v>1</v>
      </c>
      <c r="T26" s="43">
        <f t="shared" si="0"/>
        <v>0</v>
      </c>
      <c r="U26" s="37">
        <v>16</v>
      </c>
      <c r="V26" s="37">
        <f t="shared" si="6"/>
        <v>0</v>
      </c>
      <c r="W26" s="37">
        <f t="shared" si="10"/>
        <v>1.2367447943502815E-16</v>
      </c>
      <c r="X26" s="37">
        <f t="shared" si="7"/>
        <v>2.5876151477268704E-3</v>
      </c>
      <c r="Y26" s="37">
        <f t="shared" si="1"/>
        <v>0</v>
      </c>
      <c r="Z26" s="37">
        <f t="shared" si="2"/>
        <v>0</v>
      </c>
      <c r="AA26" s="37">
        <f t="shared" si="3"/>
        <v>0</v>
      </c>
    </row>
    <row r="27" spans="2:27" ht="15.6" x14ac:dyDescent="0.3">
      <c r="B27" s="36"/>
      <c r="C27" s="35"/>
      <c r="D27" s="35"/>
      <c r="E27" s="35"/>
      <c r="F27" s="44"/>
      <c r="G27" s="35"/>
      <c r="H27" s="35"/>
      <c r="I27" s="35"/>
      <c r="J27" s="35"/>
      <c r="K27" s="35"/>
      <c r="L27" s="35"/>
      <c r="M27" s="35"/>
      <c r="N27" s="37">
        <v>16</v>
      </c>
      <c r="O27" s="37">
        <f t="shared" si="8"/>
        <v>0</v>
      </c>
      <c r="P27" s="37">
        <f t="shared" si="11"/>
        <v>17</v>
      </c>
      <c r="Q27" s="37">
        <f t="shared" si="9"/>
        <v>0</v>
      </c>
      <c r="R27" s="43">
        <f t="shared" si="4"/>
        <v>1</v>
      </c>
      <c r="S27" s="43">
        <f t="shared" si="5"/>
        <v>1</v>
      </c>
      <c r="T27" s="43">
        <f t="shared" si="0"/>
        <v>0</v>
      </c>
      <c r="U27" s="37">
        <v>17</v>
      </c>
      <c r="V27" s="37">
        <f t="shared" si="6"/>
        <v>0</v>
      </c>
      <c r="W27" s="37">
        <f t="shared" si="10"/>
        <v>5.4562270338983009E-18</v>
      </c>
      <c r="X27" s="37">
        <f t="shared" si="7"/>
        <v>1.9407113607951528E-3</v>
      </c>
      <c r="Y27" s="37">
        <f t="shared" si="1"/>
        <v>0</v>
      </c>
      <c r="Z27" s="37">
        <f t="shared" si="2"/>
        <v>0</v>
      </c>
      <c r="AA27" s="37">
        <f t="shared" si="3"/>
        <v>0</v>
      </c>
    </row>
    <row r="28" spans="2:27" ht="15.6" x14ac:dyDescent="0.3">
      <c r="B28" s="36"/>
      <c r="C28" s="35"/>
      <c r="D28" s="35"/>
      <c r="E28" s="35"/>
      <c r="F28" s="44"/>
      <c r="G28" s="35"/>
      <c r="H28" s="35"/>
      <c r="I28" s="35"/>
      <c r="J28" s="35"/>
      <c r="K28" s="35"/>
      <c r="L28" s="35"/>
      <c r="M28" s="35"/>
      <c r="N28" s="37">
        <v>17</v>
      </c>
      <c r="O28" s="37">
        <f t="shared" si="8"/>
        <v>0</v>
      </c>
      <c r="P28" s="37">
        <f t="shared" si="11"/>
        <v>18</v>
      </c>
      <c r="Q28" s="37">
        <f t="shared" si="9"/>
        <v>0</v>
      </c>
      <c r="R28" s="43">
        <f t="shared" si="4"/>
        <v>1</v>
      </c>
      <c r="S28" s="43">
        <f t="shared" si="5"/>
        <v>1</v>
      </c>
      <c r="T28" s="43">
        <f t="shared" si="0"/>
        <v>0</v>
      </c>
      <c r="U28" s="37">
        <v>18</v>
      </c>
      <c r="V28" s="37">
        <f t="shared" si="6"/>
        <v>0</v>
      </c>
      <c r="W28" s="37">
        <f t="shared" si="10"/>
        <v>2.273427930790959E-19</v>
      </c>
      <c r="X28" s="37">
        <f t="shared" si="7"/>
        <v>1.4555335205963646E-3</v>
      </c>
      <c r="Y28" s="37">
        <f t="shared" si="1"/>
        <v>0</v>
      </c>
      <c r="Z28" s="37">
        <f t="shared" si="2"/>
        <v>0</v>
      </c>
      <c r="AA28" s="37">
        <f t="shared" si="3"/>
        <v>0</v>
      </c>
    </row>
    <row r="29" spans="2:27" ht="15.6" x14ac:dyDescent="0.3">
      <c r="B29" s="36"/>
      <c r="C29" s="35"/>
      <c r="D29" s="35"/>
      <c r="E29" s="35"/>
      <c r="F29" s="44"/>
      <c r="G29" s="35"/>
      <c r="H29" s="35"/>
      <c r="I29" s="35"/>
      <c r="J29" s="35"/>
      <c r="K29" s="37"/>
      <c r="L29" s="35"/>
      <c r="M29" s="35"/>
      <c r="N29" s="37">
        <v>18</v>
      </c>
      <c r="O29" s="37">
        <f t="shared" si="8"/>
        <v>0</v>
      </c>
      <c r="P29" s="37">
        <f t="shared" si="11"/>
        <v>19</v>
      </c>
      <c r="Q29" s="37">
        <f t="shared" si="9"/>
        <v>0</v>
      </c>
      <c r="R29" s="43">
        <f t="shared" si="4"/>
        <v>1</v>
      </c>
      <c r="S29" s="43">
        <f t="shared" si="5"/>
        <v>1</v>
      </c>
      <c r="T29" s="43">
        <f t="shared" si="0"/>
        <v>0</v>
      </c>
      <c r="U29" s="37">
        <v>19</v>
      </c>
      <c r="V29" s="37">
        <f t="shared" si="6"/>
        <v>0</v>
      </c>
      <c r="W29" s="37">
        <f t="shared" si="10"/>
        <v>8.9740576215432596E-21</v>
      </c>
      <c r="X29" s="37">
        <f t="shared" si="7"/>
        <v>1.0916501404472734E-3</v>
      </c>
      <c r="Y29" s="37">
        <f t="shared" si="1"/>
        <v>0</v>
      </c>
      <c r="Z29" s="37">
        <f t="shared" si="2"/>
        <v>0</v>
      </c>
      <c r="AA29" s="37">
        <f t="shared" si="3"/>
        <v>0</v>
      </c>
    </row>
    <row r="30" spans="2:27" ht="15.6" x14ac:dyDescent="0.3">
      <c r="B30" s="36"/>
      <c r="C30" s="35"/>
      <c r="D30" s="35"/>
      <c r="E30" s="35"/>
      <c r="F30" s="44"/>
      <c r="G30" s="35"/>
      <c r="H30" s="35"/>
      <c r="I30" s="35"/>
      <c r="J30" s="35"/>
      <c r="K30" s="37"/>
      <c r="L30" s="35"/>
      <c r="M30" s="35"/>
      <c r="N30" s="37">
        <v>19</v>
      </c>
      <c r="O30" s="37">
        <f t="shared" si="8"/>
        <v>0</v>
      </c>
      <c r="P30" s="37">
        <f t="shared" si="11"/>
        <v>20</v>
      </c>
      <c r="Q30" s="37">
        <f t="shared" si="9"/>
        <v>0</v>
      </c>
      <c r="R30" s="43">
        <f t="shared" si="4"/>
        <v>1</v>
      </c>
      <c r="S30" s="43">
        <f t="shared" si="5"/>
        <v>1</v>
      </c>
      <c r="T30" s="43">
        <f t="shared" si="0"/>
        <v>0</v>
      </c>
      <c r="U30" s="37">
        <v>20</v>
      </c>
      <c r="V30" s="37">
        <f t="shared" si="6"/>
        <v>0</v>
      </c>
      <c r="W30" s="37">
        <f t="shared" si="10"/>
        <v>3.3652716080787225E-22</v>
      </c>
      <c r="X30" s="37">
        <f t="shared" si="7"/>
        <v>8.1873760533545509E-4</v>
      </c>
      <c r="Y30" s="37">
        <f t="shared" si="1"/>
        <v>0</v>
      </c>
      <c r="Z30" s="37">
        <f t="shared" si="2"/>
        <v>0</v>
      </c>
      <c r="AA30" s="37">
        <f t="shared" si="3"/>
        <v>0</v>
      </c>
    </row>
    <row r="31" spans="2:27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7">
        <v>20</v>
      </c>
      <c r="O31" s="37">
        <f t="shared" si="8"/>
        <v>0</v>
      </c>
      <c r="P31" s="37">
        <f t="shared" si="11"/>
        <v>21</v>
      </c>
      <c r="Q31" s="37">
        <f t="shared" si="9"/>
        <v>0</v>
      </c>
      <c r="R31" s="43">
        <f t="shared" si="4"/>
        <v>1</v>
      </c>
      <c r="S31" s="43">
        <f t="shared" si="5"/>
        <v>1</v>
      </c>
      <c r="T31" s="43">
        <f t="shared" si="0"/>
        <v>0</v>
      </c>
      <c r="U31" s="37">
        <v>21</v>
      </c>
      <c r="V31" s="37">
        <f t="shared" si="6"/>
        <v>0</v>
      </c>
      <c r="W31" s="37">
        <f t="shared" si="10"/>
        <v>1.2018827171709724E-23</v>
      </c>
      <c r="X31" s="37">
        <f t="shared" si="7"/>
        <v>6.1405320400159137E-4</v>
      </c>
      <c r="Y31" s="37">
        <f t="shared" si="1"/>
        <v>0</v>
      </c>
      <c r="Z31" s="37">
        <f t="shared" si="2"/>
        <v>0</v>
      </c>
      <c r="AA31" s="37">
        <f t="shared" si="3"/>
        <v>0</v>
      </c>
    </row>
    <row r="32" spans="2:27" x14ac:dyDescent="0.25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7">
        <v>21</v>
      </c>
      <c r="O32" s="37">
        <f t="shared" si="8"/>
        <v>0</v>
      </c>
      <c r="P32" s="37">
        <f t="shared" si="11"/>
        <v>22</v>
      </c>
      <c r="Q32" s="37">
        <f t="shared" si="9"/>
        <v>0</v>
      </c>
      <c r="R32" s="43">
        <f t="shared" si="4"/>
        <v>1</v>
      </c>
      <c r="S32" s="43">
        <f t="shared" si="5"/>
        <v>1</v>
      </c>
      <c r="T32" s="43">
        <f t="shared" si="0"/>
        <v>0</v>
      </c>
      <c r="U32" s="37">
        <v>22</v>
      </c>
      <c r="V32" s="37">
        <f t="shared" si="6"/>
        <v>0</v>
      </c>
      <c r="W32" s="37">
        <f t="shared" si="10"/>
        <v>4.097327444901042E-25</v>
      </c>
      <c r="X32" s="37">
        <f t="shared" si="7"/>
        <v>4.605399030011935E-4</v>
      </c>
      <c r="Y32" s="37">
        <f t="shared" si="1"/>
        <v>0</v>
      </c>
      <c r="Z32" s="37">
        <f t="shared" si="2"/>
        <v>0</v>
      </c>
      <c r="AA32" s="37">
        <f t="shared" si="3"/>
        <v>0</v>
      </c>
    </row>
    <row r="33" spans="2:27" x14ac:dyDescent="0.25">
      <c r="B33" s="35"/>
      <c r="C33" s="35"/>
      <c r="D33" s="35"/>
      <c r="E33" s="35"/>
      <c r="F33" s="35"/>
      <c r="G33" s="35"/>
      <c r="H33" s="35"/>
      <c r="I33" s="35"/>
      <c r="J33" s="35"/>
      <c r="K33" s="37"/>
      <c r="L33" s="35"/>
      <c r="M33" s="35"/>
      <c r="N33" s="37">
        <v>22</v>
      </c>
      <c r="O33" s="37">
        <f t="shared" si="8"/>
        <v>0</v>
      </c>
      <c r="P33" s="37">
        <f t="shared" si="11"/>
        <v>23</v>
      </c>
      <c r="Q33" s="37">
        <f t="shared" si="9"/>
        <v>0</v>
      </c>
      <c r="R33" s="43">
        <f t="shared" si="4"/>
        <v>1</v>
      </c>
      <c r="S33" s="43">
        <f t="shared" si="5"/>
        <v>1</v>
      </c>
      <c r="T33" s="43">
        <f t="shared" si="0"/>
        <v>0</v>
      </c>
      <c r="U33" s="37">
        <v>23</v>
      </c>
      <c r="V33" s="37">
        <f t="shared" si="6"/>
        <v>0</v>
      </c>
      <c r="W33" s="37">
        <f t="shared" si="10"/>
        <v>1.3360850363807746E-26</v>
      </c>
      <c r="X33" s="37">
        <f t="shared" si="7"/>
        <v>3.454049272508951E-4</v>
      </c>
      <c r="Y33" s="37">
        <f t="shared" si="1"/>
        <v>0</v>
      </c>
      <c r="Z33" s="37">
        <f t="shared" si="2"/>
        <v>0</v>
      </c>
      <c r="AA33" s="37">
        <f t="shared" si="3"/>
        <v>0</v>
      </c>
    </row>
    <row r="34" spans="2:27" x14ac:dyDescent="0.25">
      <c r="B34" s="35"/>
      <c r="C34" s="35"/>
      <c r="D34" s="35"/>
      <c r="E34" s="35"/>
      <c r="F34" s="35"/>
      <c r="G34" s="35"/>
      <c r="H34" s="35"/>
      <c r="I34" s="35"/>
      <c r="J34" s="35"/>
      <c r="K34" s="37"/>
      <c r="L34" s="37"/>
      <c r="M34" s="35"/>
      <c r="N34" s="37">
        <v>23</v>
      </c>
      <c r="O34" s="37">
        <f t="shared" si="8"/>
        <v>0</v>
      </c>
      <c r="P34" s="37">
        <f t="shared" si="11"/>
        <v>24</v>
      </c>
      <c r="Q34" s="37">
        <f t="shared" si="9"/>
        <v>0</v>
      </c>
      <c r="R34" s="43">
        <f t="shared" si="4"/>
        <v>1</v>
      </c>
      <c r="S34" s="43">
        <f t="shared" si="5"/>
        <v>1</v>
      </c>
      <c r="T34" s="43">
        <f t="shared" si="0"/>
        <v>0</v>
      </c>
      <c r="U34" s="37">
        <v>24</v>
      </c>
      <c r="V34" s="37">
        <f t="shared" si="6"/>
        <v>0</v>
      </c>
      <c r="W34" s="37">
        <f t="shared" si="10"/>
        <v>4.1752657386899205E-28</v>
      </c>
      <c r="X34" s="37">
        <f t="shared" si="7"/>
        <v>2.5905369543817133E-4</v>
      </c>
      <c r="Y34" s="37">
        <f t="shared" si="1"/>
        <v>0</v>
      </c>
      <c r="Z34" s="37">
        <f t="shared" si="2"/>
        <v>0</v>
      </c>
      <c r="AA34" s="37">
        <f t="shared" si="3"/>
        <v>0</v>
      </c>
    </row>
    <row r="35" spans="2:27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7"/>
      <c r="L35" s="37"/>
      <c r="M35" s="35"/>
      <c r="N35" s="37">
        <v>24</v>
      </c>
      <c r="O35" s="37">
        <f t="shared" si="8"/>
        <v>0</v>
      </c>
      <c r="P35" s="37">
        <f t="shared" si="11"/>
        <v>25</v>
      </c>
      <c r="Q35" s="37">
        <f t="shared" si="9"/>
        <v>0</v>
      </c>
      <c r="R35" s="43">
        <f t="shared" si="4"/>
        <v>1</v>
      </c>
      <c r="S35" s="43">
        <f t="shared" si="5"/>
        <v>1</v>
      </c>
      <c r="T35" s="43">
        <f t="shared" si="0"/>
        <v>0</v>
      </c>
      <c r="U35" s="37">
        <v>25</v>
      </c>
      <c r="V35" s="37">
        <f t="shared" si="6"/>
        <v>0</v>
      </c>
      <c r="W35" s="37">
        <f t="shared" si="10"/>
        <v>1.2525797216069762E-29</v>
      </c>
      <c r="X35" s="37">
        <f t="shared" si="7"/>
        <v>1.9429027157862849E-4</v>
      </c>
      <c r="Y35" s="37">
        <f t="shared" si="1"/>
        <v>0</v>
      </c>
      <c r="Z35" s="37">
        <f t="shared" si="2"/>
        <v>0</v>
      </c>
      <c r="AA35" s="37">
        <f t="shared" si="3"/>
        <v>0</v>
      </c>
    </row>
    <row r="36" spans="2:27" x14ac:dyDescent="0.25">
      <c r="B36" s="35"/>
      <c r="C36" s="35"/>
      <c r="D36" s="35"/>
      <c r="E36" s="35"/>
      <c r="F36" s="35"/>
      <c r="G36" s="35"/>
      <c r="H36" s="35"/>
      <c r="I36" s="35"/>
      <c r="J36" s="35"/>
      <c r="K36" s="37"/>
      <c r="L36" s="37"/>
      <c r="M36" s="35"/>
      <c r="N36" s="37">
        <v>25</v>
      </c>
      <c r="O36" s="37">
        <f t="shared" si="8"/>
        <v>0</v>
      </c>
      <c r="P36" s="37">
        <f t="shared" si="11"/>
        <v>26</v>
      </c>
      <c r="Q36" s="37">
        <f t="shared" si="9"/>
        <v>0</v>
      </c>
      <c r="R36" s="43">
        <f t="shared" si="4"/>
        <v>1</v>
      </c>
      <c r="S36" s="43">
        <f t="shared" si="5"/>
        <v>1</v>
      </c>
      <c r="T36" s="43">
        <f t="shared" si="0"/>
        <v>0</v>
      </c>
      <c r="U36" s="37">
        <v>26</v>
      </c>
      <c r="V36" s="37">
        <f t="shared" si="6"/>
        <v>0</v>
      </c>
      <c r="W36" s="37">
        <f t="shared" si="10"/>
        <v>3.6132107354047394E-31</v>
      </c>
      <c r="X36" s="37">
        <f t="shared" si="7"/>
        <v>1.4571770368397138E-4</v>
      </c>
      <c r="Y36" s="37">
        <f t="shared" si="1"/>
        <v>0</v>
      </c>
      <c r="Z36" s="37">
        <f t="shared" si="2"/>
        <v>0</v>
      </c>
      <c r="AA36" s="37">
        <f t="shared" si="3"/>
        <v>0</v>
      </c>
    </row>
    <row r="37" spans="2:27" x14ac:dyDescent="0.25">
      <c r="B37" s="35"/>
      <c r="C37" s="35"/>
      <c r="D37" s="35"/>
      <c r="E37" s="35"/>
      <c r="F37" s="35"/>
      <c r="G37" s="35"/>
      <c r="H37" s="35"/>
      <c r="I37" s="35"/>
      <c r="J37" s="35"/>
      <c r="K37" s="37"/>
      <c r="L37" s="37"/>
      <c r="M37" s="35"/>
      <c r="N37" s="37">
        <v>26</v>
      </c>
      <c r="O37" s="37">
        <f t="shared" si="8"/>
        <v>0</v>
      </c>
      <c r="P37" s="37">
        <f t="shared" si="11"/>
        <v>27</v>
      </c>
      <c r="Q37" s="37">
        <f t="shared" si="9"/>
        <v>0</v>
      </c>
      <c r="R37" s="43">
        <f t="shared" si="4"/>
        <v>1</v>
      </c>
      <c r="S37" s="43">
        <f t="shared" si="5"/>
        <v>1</v>
      </c>
      <c r="T37" s="43">
        <f t="shared" si="0"/>
        <v>0</v>
      </c>
      <c r="U37" s="37">
        <v>27</v>
      </c>
      <c r="V37" s="37">
        <f t="shared" si="6"/>
        <v>0</v>
      </c>
      <c r="W37" s="37">
        <f t="shared" si="10"/>
        <v>1.0036696487235386E-32</v>
      </c>
      <c r="X37" s="37">
        <f t="shared" si="7"/>
        <v>1.0928827776297854E-4</v>
      </c>
      <c r="Y37" s="37">
        <f t="shared" si="1"/>
        <v>0</v>
      </c>
      <c r="Z37" s="37">
        <f t="shared" si="2"/>
        <v>0</v>
      </c>
      <c r="AA37" s="37">
        <f t="shared" si="3"/>
        <v>0</v>
      </c>
    </row>
    <row r="38" spans="2:27" x14ac:dyDescent="0.25">
      <c r="B38" s="35"/>
      <c r="C38" s="35"/>
      <c r="D38" s="35"/>
      <c r="E38" s="35"/>
      <c r="F38" s="35"/>
      <c r="G38" s="35"/>
      <c r="H38" s="35"/>
      <c r="I38" s="35"/>
      <c r="J38" s="35"/>
      <c r="K38" s="37"/>
      <c r="L38" s="37"/>
      <c r="M38" s="35"/>
      <c r="N38" s="37">
        <v>27</v>
      </c>
      <c r="O38" s="37">
        <f t="shared" si="8"/>
        <v>0</v>
      </c>
      <c r="P38" s="37">
        <f t="shared" si="11"/>
        <v>28</v>
      </c>
      <c r="Q38" s="37">
        <f t="shared" si="9"/>
        <v>0</v>
      </c>
      <c r="R38" s="43">
        <f t="shared" si="4"/>
        <v>1</v>
      </c>
      <c r="S38" s="43">
        <f t="shared" si="5"/>
        <v>1</v>
      </c>
      <c r="T38" s="43">
        <f t="shared" si="0"/>
        <v>0</v>
      </c>
      <c r="U38" s="37">
        <v>28</v>
      </c>
      <c r="V38" s="37">
        <f t="shared" si="6"/>
        <v>0</v>
      </c>
      <c r="W38" s="37">
        <f t="shared" si="10"/>
        <v>2.6884008447951924E-34</v>
      </c>
      <c r="X38" s="37">
        <f t="shared" si="7"/>
        <v>8.1966208322233901E-5</v>
      </c>
      <c r="Y38" s="37">
        <f t="shared" si="1"/>
        <v>0</v>
      </c>
      <c r="Z38" s="37">
        <f t="shared" si="2"/>
        <v>0</v>
      </c>
      <c r="AA38" s="37">
        <f t="shared" si="3"/>
        <v>0</v>
      </c>
    </row>
    <row r="39" spans="2:27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7"/>
      <c r="L39" s="37"/>
      <c r="M39" s="35"/>
      <c r="N39" s="37">
        <v>28</v>
      </c>
      <c r="O39" s="37">
        <f t="shared" si="8"/>
        <v>0</v>
      </c>
      <c r="P39" s="37">
        <f t="shared" si="11"/>
        <v>29</v>
      </c>
      <c r="Q39" s="37">
        <f t="shared" si="9"/>
        <v>0</v>
      </c>
      <c r="R39" s="43">
        <f t="shared" si="4"/>
        <v>1</v>
      </c>
      <c r="S39" s="43">
        <f t="shared" si="5"/>
        <v>1</v>
      </c>
      <c r="T39" s="43">
        <f t="shared" si="0"/>
        <v>0</v>
      </c>
      <c r="U39" s="37">
        <v>29</v>
      </c>
      <c r="V39" s="37">
        <f t="shared" si="6"/>
        <v>0</v>
      </c>
      <c r="W39" s="37">
        <f t="shared" si="10"/>
        <v>6.952760805504808E-36</v>
      </c>
      <c r="X39" s="37">
        <f t="shared" si="7"/>
        <v>6.1474656241675423E-5</v>
      </c>
      <c r="Y39" s="37">
        <f t="shared" si="1"/>
        <v>0</v>
      </c>
      <c r="Z39" s="37">
        <f t="shared" si="2"/>
        <v>0</v>
      </c>
      <c r="AA39" s="37">
        <f t="shared" si="3"/>
        <v>0</v>
      </c>
    </row>
    <row r="40" spans="2:27" x14ac:dyDescent="0.25">
      <c r="B40" s="35"/>
      <c r="C40" s="35"/>
      <c r="D40" s="35"/>
      <c r="E40" s="35"/>
      <c r="F40" s="35"/>
      <c r="G40" s="35"/>
      <c r="H40" s="35"/>
      <c r="I40" s="35"/>
      <c r="J40" s="35"/>
      <c r="K40" s="37"/>
      <c r="L40" s="37"/>
      <c r="M40" s="35"/>
      <c r="N40" s="37">
        <v>29</v>
      </c>
      <c r="O40" s="37">
        <f t="shared" si="8"/>
        <v>0</v>
      </c>
      <c r="P40" s="37">
        <f t="shared" si="11"/>
        <v>30</v>
      </c>
      <c r="Q40" s="37">
        <f t="shared" si="9"/>
        <v>0</v>
      </c>
      <c r="R40" s="43">
        <f t="shared" si="4"/>
        <v>1</v>
      </c>
      <c r="S40" s="43">
        <f t="shared" si="5"/>
        <v>1</v>
      </c>
      <c r="T40" s="43">
        <f t="shared" si="0"/>
        <v>0</v>
      </c>
      <c r="U40" s="37">
        <v>30</v>
      </c>
      <c r="V40" s="37">
        <f t="shared" si="6"/>
        <v>0</v>
      </c>
      <c r="W40" s="37">
        <f t="shared" si="10"/>
        <v>1.738190201376202E-37</v>
      </c>
      <c r="X40" s="37">
        <f t="shared" si="7"/>
        <v>4.6105992181256567E-5</v>
      </c>
      <c r="Y40" s="37">
        <f t="shared" si="1"/>
        <v>0</v>
      </c>
      <c r="Z40" s="37">
        <f t="shared" si="2"/>
        <v>0</v>
      </c>
      <c r="AA40" s="37">
        <f t="shared" si="3"/>
        <v>0</v>
      </c>
    </row>
    <row r="41" spans="2:27" x14ac:dyDescent="0.25">
      <c r="B41" s="35"/>
      <c r="C41" s="35"/>
      <c r="D41" s="35"/>
      <c r="E41" s="35"/>
      <c r="F41" s="35"/>
      <c r="G41" s="35"/>
      <c r="H41" s="35"/>
      <c r="I41" s="35"/>
      <c r="J41" s="35"/>
      <c r="K41" s="37"/>
      <c r="L41" s="37"/>
      <c r="M41" s="35"/>
      <c r="N41" s="37">
        <v>30</v>
      </c>
      <c r="O41" s="37">
        <f t="shared" si="8"/>
        <v>0</v>
      </c>
      <c r="P41" s="37">
        <f t="shared" si="11"/>
        <v>31</v>
      </c>
      <c r="Q41" s="37">
        <f t="shared" si="9"/>
        <v>0</v>
      </c>
      <c r="R41" s="43">
        <f t="shared" si="4"/>
        <v>1</v>
      </c>
      <c r="S41" s="43">
        <f t="shared" si="5"/>
        <v>1</v>
      </c>
      <c r="T41" s="43">
        <f t="shared" si="0"/>
        <v>0</v>
      </c>
      <c r="U41" s="37">
        <v>31</v>
      </c>
      <c r="V41" s="37">
        <f t="shared" si="6"/>
        <v>0</v>
      </c>
      <c r="W41" s="37">
        <f t="shared" si="10"/>
        <v>4.2052988742972626E-39</v>
      </c>
      <c r="X41" s="37">
        <f t="shared" si="7"/>
        <v>3.4579494135942425E-5</v>
      </c>
      <c r="Y41" s="37">
        <f t="shared" si="1"/>
        <v>0</v>
      </c>
      <c r="Z41" s="37">
        <f t="shared" si="2"/>
        <v>0</v>
      </c>
      <c r="AA41" s="37">
        <f t="shared" si="3"/>
        <v>0</v>
      </c>
    </row>
    <row r="42" spans="2:27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7"/>
      <c r="L42" s="37"/>
      <c r="M42" s="35"/>
      <c r="N42" s="37">
        <v>31</v>
      </c>
      <c r="O42" s="37">
        <f t="shared" si="8"/>
        <v>0</v>
      </c>
      <c r="P42" s="37">
        <f t="shared" si="11"/>
        <v>32</v>
      </c>
      <c r="Q42" s="37">
        <f t="shared" si="9"/>
        <v>0</v>
      </c>
      <c r="R42" s="43">
        <f t="shared" si="4"/>
        <v>1</v>
      </c>
      <c r="S42" s="43">
        <f t="shared" si="5"/>
        <v>1</v>
      </c>
      <c r="T42" s="43">
        <f t="shared" si="0"/>
        <v>0</v>
      </c>
      <c r="U42" s="37">
        <v>32</v>
      </c>
      <c r="V42" s="37">
        <f t="shared" si="6"/>
        <v>0</v>
      </c>
      <c r="W42" s="37">
        <f t="shared" si="10"/>
        <v>9.8561692366342097E-41</v>
      </c>
      <c r="X42" s="37">
        <f t="shared" si="7"/>
        <v>2.5934620601956821E-5</v>
      </c>
      <c r="Y42" s="37">
        <f t="shared" si="1"/>
        <v>0</v>
      </c>
      <c r="Z42" s="37">
        <f t="shared" si="2"/>
        <v>0</v>
      </c>
      <c r="AA42" s="37">
        <f t="shared" si="3"/>
        <v>0</v>
      </c>
    </row>
    <row r="43" spans="2:27" x14ac:dyDescent="0.25">
      <c r="B43" s="35"/>
      <c r="C43" s="35"/>
      <c r="D43" s="35"/>
      <c r="E43" s="35"/>
      <c r="F43" s="35"/>
      <c r="G43" s="35"/>
      <c r="H43" s="35"/>
      <c r="I43" s="35"/>
      <c r="J43" s="35"/>
      <c r="K43" s="37"/>
      <c r="L43" s="37"/>
      <c r="M43" s="35"/>
      <c r="N43" s="37">
        <v>32</v>
      </c>
      <c r="O43" s="37">
        <f t="shared" si="8"/>
        <v>0</v>
      </c>
      <c r="P43" s="37">
        <f t="shared" si="11"/>
        <v>33</v>
      </c>
      <c r="Q43" s="37">
        <f t="shared" si="9"/>
        <v>0</v>
      </c>
      <c r="R43" s="43">
        <f t="shared" si="4"/>
        <v>1</v>
      </c>
      <c r="S43" s="43">
        <f t="shared" si="5"/>
        <v>1</v>
      </c>
      <c r="T43" s="43">
        <f t="shared" si="0"/>
        <v>0</v>
      </c>
      <c r="U43" s="37">
        <v>33</v>
      </c>
      <c r="V43" s="37">
        <f t="shared" si="6"/>
        <v>0</v>
      </c>
      <c r="W43" s="37">
        <f t="shared" si="10"/>
        <v>2.2400384628714115E-42</v>
      </c>
      <c r="X43" s="37">
        <f t="shared" si="7"/>
        <v>1.9450965451467614E-5</v>
      </c>
      <c r="Y43" s="37">
        <f t="shared" si="1"/>
        <v>0</v>
      </c>
      <c r="Z43" s="37">
        <f t="shared" si="2"/>
        <v>0</v>
      </c>
      <c r="AA43" s="37">
        <f t="shared" si="3"/>
        <v>0</v>
      </c>
    </row>
    <row r="44" spans="2:27" x14ac:dyDescent="0.25">
      <c r="B44" s="35"/>
      <c r="C44" s="35"/>
      <c r="D44" s="35"/>
      <c r="E44" s="35"/>
      <c r="F44" s="35"/>
      <c r="G44" s="35"/>
      <c r="H44" s="35"/>
      <c r="I44" s="35"/>
      <c r="J44" s="35"/>
      <c r="K44" s="37"/>
      <c r="L44" s="37"/>
      <c r="M44" s="35"/>
      <c r="N44" s="37">
        <v>33</v>
      </c>
      <c r="O44" s="37">
        <f t="shared" si="8"/>
        <v>0</v>
      </c>
      <c r="P44" s="37">
        <f t="shared" si="11"/>
        <v>34</v>
      </c>
      <c r="Q44" s="37">
        <f t="shared" si="9"/>
        <v>0</v>
      </c>
      <c r="R44" s="43">
        <f t="shared" si="4"/>
        <v>1</v>
      </c>
      <c r="S44" s="43">
        <f t="shared" si="5"/>
        <v>1</v>
      </c>
      <c r="T44" s="43">
        <f t="shared" si="0"/>
        <v>0</v>
      </c>
      <c r="U44" s="37">
        <v>34</v>
      </c>
      <c r="V44" s="37">
        <f t="shared" si="6"/>
        <v>0</v>
      </c>
      <c r="W44" s="37">
        <f t="shared" si="10"/>
        <v>4.9412613151575254E-44</v>
      </c>
      <c r="X44" s="37">
        <f t="shared" si="7"/>
        <v>1.4588224088600709E-5</v>
      </c>
      <c r="Y44" s="37">
        <f t="shared" si="1"/>
        <v>0</v>
      </c>
      <c r="Z44" s="37">
        <f t="shared" si="2"/>
        <v>0</v>
      </c>
      <c r="AA44" s="37">
        <f t="shared" si="3"/>
        <v>0</v>
      </c>
    </row>
    <row r="45" spans="2:27" x14ac:dyDescent="0.25">
      <c r="B45" s="35"/>
      <c r="C45" s="35"/>
      <c r="D45" s="35"/>
      <c r="E45" s="35"/>
      <c r="F45" s="35"/>
      <c r="G45" s="35"/>
      <c r="H45" s="35"/>
      <c r="I45" s="35"/>
      <c r="J45" s="35"/>
      <c r="K45" s="37"/>
      <c r="L45" s="37"/>
      <c r="M45" s="35"/>
      <c r="N45" s="37">
        <v>34</v>
      </c>
      <c r="O45" s="37">
        <f t="shared" si="8"/>
        <v>0</v>
      </c>
      <c r="P45" s="37">
        <f t="shared" si="11"/>
        <v>35</v>
      </c>
      <c r="Q45" s="37">
        <f t="shared" si="9"/>
        <v>0</v>
      </c>
      <c r="R45" s="43">
        <f t="shared" si="4"/>
        <v>1</v>
      </c>
      <c r="S45" s="43">
        <f t="shared" si="5"/>
        <v>1</v>
      </c>
      <c r="T45" s="43">
        <f t="shared" si="0"/>
        <v>0</v>
      </c>
      <c r="U45" s="37">
        <v>35</v>
      </c>
      <c r="V45" s="37">
        <f t="shared" si="6"/>
        <v>0</v>
      </c>
      <c r="W45" s="37">
        <f t="shared" si="10"/>
        <v>1.0588417103908983E-45</v>
      </c>
      <c r="X45" s="37">
        <f t="shared" si="7"/>
        <v>1.0941168066450533E-5</v>
      </c>
      <c r="Y45" s="37">
        <f t="shared" si="1"/>
        <v>0</v>
      </c>
      <c r="Z45" s="37">
        <f t="shared" si="2"/>
        <v>0</v>
      </c>
      <c r="AA45" s="37">
        <f t="shared" si="3"/>
        <v>0</v>
      </c>
    </row>
    <row r="46" spans="2:27" x14ac:dyDescent="0.25">
      <c r="B46" s="35"/>
      <c r="C46" s="35"/>
      <c r="D46" s="35"/>
      <c r="E46" s="35"/>
      <c r="F46" s="35"/>
      <c r="G46" s="35"/>
      <c r="H46" s="35"/>
      <c r="I46" s="35"/>
      <c r="J46" s="35"/>
      <c r="K46" s="37"/>
      <c r="L46" s="37"/>
      <c r="M46" s="35"/>
      <c r="N46" s="37">
        <v>35</v>
      </c>
      <c r="O46" s="37">
        <f t="shared" si="8"/>
        <v>0</v>
      </c>
      <c r="P46" s="37">
        <f t="shared" si="11"/>
        <v>36</v>
      </c>
      <c r="Q46" s="37">
        <f t="shared" si="9"/>
        <v>0</v>
      </c>
      <c r="R46" s="43">
        <f t="shared" si="4"/>
        <v>1</v>
      </c>
      <c r="S46" s="43">
        <f t="shared" si="5"/>
        <v>1</v>
      </c>
      <c r="T46" s="43">
        <f t="shared" si="0"/>
        <v>0</v>
      </c>
      <c r="U46" s="37">
        <v>36</v>
      </c>
      <c r="V46" s="37">
        <f t="shared" si="6"/>
        <v>0</v>
      </c>
      <c r="W46" s="37">
        <f t="shared" si="10"/>
        <v>2.2059202299810384E-47</v>
      </c>
      <c r="X46" s="37">
        <f t="shared" si="7"/>
        <v>8.2058760498379006E-6</v>
      </c>
      <c r="Y46" s="37">
        <f t="shared" si="1"/>
        <v>0</v>
      </c>
      <c r="Z46" s="37">
        <f t="shared" si="2"/>
        <v>0</v>
      </c>
      <c r="AA46" s="37">
        <f t="shared" si="3"/>
        <v>0</v>
      </c>
    </row>
    <row r="47" spans="2:27" x14ac:dyDescent="0.25">
      <c r="B47" s="35"/>
      <c r="C47" s="35"/>
      <c r="D47" s="35"/>
      <c r="E47" s="35"/>
      <c r="F47" s="35"/>
      <c r="G47" s="35"/>
      <c r="H47" s="35"/>
      <c r="I47" s="35"/>
      <c r="J47" s="35"/>
      <c r="K47" s="37"/>
      <c r="L47" s="37"/>
      <c r="M47" s="35"/>
      <c r="N47" s="37">
        <v>36</v>
      </c>
      <c r="O47" s="37">
        <f t="shared" si="8"/>
        <v>0</v>
      </c>
      <c r="P47" s="37">
        <f t="shared" si="11"/>
        <v>37</v>
      </c>
      <c r="Q47" s="37">
        <f t="shared" si="9"/>
        <v>0</v>
      </c>
      <c r="R47" s="43">
        <f t="shared" si="4"/>
        <v>1</v>
      </c>
      <c r="S47" s="43">
        <f t="shared" si="5"/>
        <v>1</v>
      </c>
      <c r="T47" s="43">
        <f t="shared" si="0"/>
        <v>0</v>
      </c>
      <c r="U47" s="37">
        <v>37</v>
      </c>
      <c r="V47" s="37">
        <f t="shared" si="6"/>
        <v>0</v>
      </c>
      <c r="W47" s="37">
        <f t="shared" si="10"/>
        <v>4.4714599256372403E-49</v>
      </c>
      <c r="X47" s="37">
        <f t="shared" si="7"/>
        <v>6.1544070373784254E-6</v>
      </c>
      <c r="Y47" s="37">
        <f t="shared" si="1"/>
        <v>0</v>
      </c>
      <c r="Z47" s="37">
        <f t="shared" si="2"/>
        <v>0</v>
      </c>
      <c r="AA47" s="37">
        <f t="shared" si="3"/>
        <v>0</v>
      </c>
    </row>
    <row r="48" spans="2:27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37"/>
      <c r="L48" s="37"/>
      <c r="M48" s="35"/>
      <c r="N48" s="37">
        <v>37</v>
      </c>
      <c r="O48" s="37">
        <f t="shared" si="8"/>
        <v>0</v>
      </c>
      <c r="P48" s="37">
        <f t="shared" si="11"/>
        <v>38</v>
      </c>
      <c r="Q48" s="37">
        <f t="shared" si="9"/>
        <v>0</v>
      </c>
      <c r="R48" s="43">
        <f t="shared" si="4"/>
        <v>1</v>
      </c>
      <c r="S48" s="43">
        <f t="shared" si="5"/>
        <v>1</v>
      </c>
      <c r="T48" s="43">
        <f t="shared" si="0"/>
        <v>0</v>
      </c>
      <c r="U48" s="37">
        <v>38</v>
      </c>
      <c r="V48" s="37">
        <f t="shared" si="6"/>
        <v>0</v>
      </c>
      <c r="W48" s="37">
        <f t="shared" si="10"/>
        <v>8.8252498532313957E-51</v>
      </c>
      <c r="X48" s="37">
        <f t="shared" si="7"/>
        <v>4.6158052780338184E-6</v>
      </c>
      <c r="Y48" s="37">
        <f t="shared" si="1"/>
        <v>0</v>
      </c>
      <c r="Z48" s="37">
        <f t="shared" si="2"/>
        <v>0</v>
      </c>
      <c r="AA48" s="37">
        <f t="shared" si="3"/>
        <v>0</v>
      </c>
    </row>
    <row r="49" spans="2:27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37"/>
      <c r="L49" s="37"/>
      <c r="M49" s="35"/>
      <c r="N49" s="37">
        <v>38</v>
      </c>
      <c r="O49" s="37">
        <f t="shared" si="8"/>
        <v>0</v>
      </c>
      <c r="P49" s="37">
        <f t="shared" si="11"/>
        <v>39</v>
      </c>
      <c r="Q49" s="37">
        <f t="shared" si="9"/>
        <v>0</v>
      </c>
      <c r="R49" s="43">
        <f t="shared" si="4"/>
        <v>1</v>
      </c>
      <c r="S49" s="43">
        <f t="shared" si="5"/>
        <v>1</v>
      </c>
      <c r="T49" s="43">
        <f t="shared" si="0"/>
        <v>0</v>
      </c>
      <c r="U49" s="37">
        <v>39</v>
      </c>
      <c r="V49" s="37">
        <f t="shared" si="6"/>
        <v>0</v>
      </c>
      <c r="W49" s="37">
        <f t="shared" si="10"/>
        <v>1.6971634333137299E-52</v>
      </c>
      <c r="X49" s="37">
        <f t="shared" si="7"/>
        <v>3.461853958525364E-6</v>
      </c>
      <c r="Y49" s="37">
        <f t="shared" si="1"/>
        <v>0</v>
      </c>
      <c r="Z49" s="37">
        <f t="shared" si="2"/>
        <v>0</v>
      </c>
      <c r="AA49" s="37">
        <f t="shared" si="3"/>
        <v>0</v>
      </c>
    </row>
    <row r="50" spans="2:27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37"/>
      <c r="L50" s="37"/>
      <c r="M50" s="35"/>
      <c r="N50" s="37">
        <v>39</v>
      </c>
      <c r="O50" s="37">
        <f t="shared" si="8"/>
        <v>0</v>
      </c>
      <c r="P50" s="37">
        <f t="shared" si="11"/>
        <v>40</v>
      </c>
      <c r="Q50" s="37">
        <f t="shared" si="9"/>
        <v>0</v>
      </c>
      <c r="R50" s="43">
        <f t="shared" si="4"/>
        <v>1</v>
      </c>
      <c r="S50" s="43">
        <f t="shared" si="5"/>
        <v>1</v>
      </c>
      <c r="T50" s="43">
        <f t="shared" si="0"/>
        <v>0</v>
      </c>
      <c r="U50" s="37">
        <v>40</v>
      </c>
      <c r="V50" s="37">
        <f t="shared" si="6"/>
        <v>0</v>
      </c>
      <c r="W50" s="37">
        <f t="shared" si="10"/>
        <v>3.1821814374632432E-54</v>
      </c>
      <c r="X50" s="37">
        <f t="shared" si="7"/>
        <v>2.5963904688940229E-6</v>
      </c>
      <c r="Y50" s="37">
        <f t="shared" si="1"/>
        <v>0</v>
      </c>
      <c r="Z50" s="37">
        <f t="shared" si="2"/>
        <v>0</v>
      </c>
      <c r="AA50" s="37">
        <f t="shared" si="3"/>
        <v>0</v>
      </c>
    </row>
    <row r="51" spans="2:27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37"/>
      <c r="L51" s="37"/>
      <c r="M51" s="35"/>
      <c r="N51" s="37">
        <v>40</v>
      </c>
      <c r="O51" s="37">
        <f t="shared" si="8"/>
        <v>0</v>
      </c>
      <c r="P51" s="37">
        <f t="shared" si="11"/>
        <v>41</v>
      </c>
      <c r="Q51" s="37">
        <f t="shared" si="9"/>
        <v>0</v>
      </c>
      <c r="R51" s="43">
        <f t="shared" si="4"/>
        <v>1</v>
      </c>
      <c r="S51" s="43">
        <f t="shared" si="5"/>
        <v>1</v>
      </c>
      <c r="T51" s="35"/>
      <c r="U51" s="35"/>
      <c r="V51" s="35"/>
      <c r="W51" s="35"/>
      <c r="X51" s="35"/>
      <c r="Y51" s="35"/>
      <c r="Z51" s="35"/>
      <c r="AA51" s="35"/>
    </row>
    <row r="52" spans="2:27" x14ac:dyDescent="0.25">
      <c r="B52" s="35"/>
      <c r="C52" s="35"/>
      <c r="D52" s="35"/>
      <c r="E52" s="35"/>
      <c r="F52" s="35"/>
      <c r="G52" s="35"/>
      <c r="H52" s="35"/>
      <c r="I52" s="35"/>
      <c r="J52" s="35"/>
      <c r="K52" s="37"/>
      <c r="L52" s="37"/>
      <c r="M52" s="35"/>
      <c r="N52" s="35"/>
      <c r="O52" s="35"/>
      <c r="P52" s="35"/>
      <c r="Q52" s="35"/>
      <c r="R52" s="43">
        <f t="shared" si="4"/>
        <v>1</v>
      </c>
      <c r="S52" s="43">
        <f t="shared" si="5"/>
        <v>1</v>
      </c>
      <c r="T52" s="35"/>
      <c r="U52" s="35"/>
      <c r="V52" s="35"/>
      <c r="W52" s="35"/>
      <c r="X52" s="35"/>
      <c r="Y52" s="35"/>
      <c r="Z52" s="35"/>
      <c r="AA52" s="35"/>
    </row>
    <row r="53" spans="2:27" x14ac:dyDescent="0.25">
      <c r="B53" s="35"/>
      <c r="C53" s="35"/>
      <c r="D53" s="35"/>
      <c r="E53" s="35"/>
      <c r="F53" s="35"/>
      <c r="G53" s="35"/>
      <c r="H53" s="35"/>
      <c r="I53" s="35"/>
      <c r="J53" s="35"/>
      <c r="K53" s="37"/>
      <c r="L53" s="37"/>
      <c r="M53" s="35"/>
      <c r="N53" s="35"/>
      <c r="O53" s="35"/>
      <c r="P53" s="35"/>
      <c r="Q53" s="35"/>
      <c r="R53" s="43">
        <f t="shared" si="4"/>
        <v>1</v>
      </c>
      <c r="S53" s="43">
        <f t="shared" si="5"/>
        <v>1</v>
      </c>
      <c r="T53" s="35"/>
      <c r="U53" s="35"/>
      <c r="V53" s="35"/>
      <c r="W53" s="35"/>
      <c r="X53" s="35"/>
      <c r="Y53" s="35"/>
      <c r="Z53" s="35"/>
      <c r="AA53" s="35"/>
    </row>
    <row r="54" spans="2:27" x14ac:dyDescent="0.25">
      <c r="B54" s="35"/>
      <c r="C54" s="35"/>
      <c r="D54" s="35"/>
      <c r="E54" s="35"/>
      <c r="F54" s="35"/>
      <c r="G54" s="35"/>
      <c r="H54" s="35"/>
      <c r="I54" s="35"/>
      <c r="J54" s="35"/>
      <c r="K54" s="37"/>
      <c r="L54" s="37"/>
      <c r="M54" s="35"/>
      <c r="N54" s="35"/>
      <c r="O54" s="35"/>
      <c r="P54" s="35"/>
      <c r="Q54" s="35"/>
      <c r="R54" s="43">
        <f t="shared" si="4"/>
        <v>1</v>
      </c>
      <c r="S54" s="43">
        <f t="shared" si="5"/>
        <v>1</v>
      </c>
      <c r="T54" s="35"/>
      <c r="U54" s="35"/>
      <c r="V54" s="35"/>
      <c r="W54" s="35"/>
      <c r="X54" s="35"/>
      <c r="Y54" s="35"/>
      <c r="Z54" s="35"/>
      <c r="AA54" s="35"/>
    </row>
    <row r="55" spans="2:27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7"/>
      <c r="L55" s="37"/>
      <c r="M55" s="35"/>
      <c r="N55" s="35"/>
      <c r="O55" s="35"/>
      <c r="P55" s="35"/>
      <c r="Q55" s="35"/>
      <c r="R55" s="43">
        <f t="shared" si="4"/>
        <v>1</v>
      </c>
      <c r="S55" s="43">
        <f t="shared" si="5"/>
        <v>1</v>
      </c>
      <c r="T55" s="35"/>
      <c r="U55" s="35"/>
      <c r="V55" s="35"/>
      <c r="W55" s="35"/>
      <c r="X55" s="35"/>
      <c r="Y55" s="35"/>
      <c r="Z55" s="35"/>
      <c r="AA55" s="35"/>
    </row>
    <row r="56" spans="2:27" x14ac:dyDescent="0.25">
      <c r="B56" s="35"/>
      <c r="C56" s="35"/>
      <c r="D56" s="35"/>
      <c r="E56" s="35"/>
      <c r="F56" s="35"/>
      <c r="G56" s="35"/>
      <c r="H56" s="35"/>
      <c r="I56" s="35"/>
      <c r="J56" s="35"/>
      <c r="K56" s="37"/>
      <c r="L56" s="37"/>
      <c r="M56" s="35"/>
      <c r="N56" s="35"/>
      <c r="O56" s="35"/>
      <c r="P56" s="35"/>
      <c r="Q56" s="35"/>
      <c r="R56" s="43">
        <f t="shared" si="4"/>
        <v>1</v>
      </c>
      <c r="S56" s="43">
        <f t="shared" si="5"/>
        <v>1</v>
      </c>
      <c r="T56" s="35"/>
      <c r="U56" s="35"/>
      <c r="V56" s="35"/>
      <c r="W56" s="35"/>
      <c r="X56" s="35"/>
      <c r="Y56" s="35"/>
      <c r="Z56" s="35"/>
      <c r="AA56" s="35"/>
    </row>
    <row r="57" spans="2:27" x14ac:dyDescent="0.25">
      <c r="B57" s="35"/>
      <c r="C57" s="35"/>
      <c r="D57" s="35"/>
      <c r="E57" s="35"/>
      <c r="F57" s="35"/>
      <c r="G57" s="35"/>
      <c r="H57" s="35"/>
      <c r="I57" s="35"/>
      <c r="J57" s="35"/>
      <c r="K57" s="37"/>
      <c r="L57" s="37"/>
      <c r="M57" s="35"/>
      <c r="N57" s="35"/>
      <c r="O57" s="35"/>
      <c r="P57" s="35"/>
      <c r="Q57" s="35"/>
      <c r="R57" s="43">
        <f t="shared" si="4"/>
        <v>1</v>
      </c>
      <c r="S57" s="43">
        <f t="shared" si="5"/>
        <v>1</v>
      </c>
      <c r="T57" s="35"/>
      <c r="U57" s="35"/>
      <c r="V57" s="35"/>
      <c r="W57" s="35"/>
      <c r="X57" s="35"/>
      <c r="Y57" s="35"/>
      <c r="Z57" s="35"/>
      <c r="AA57" s="35"/>
    </row>
    <row r="58" spans="2:27" x14ac:dyDescent="0.25">
      <c r="B58" s="35"/>
      <c r="C58" s="35"/>
      <c r="D58" s="35"/>
      <c r="E58" s="35"/>
      <c r="F58" s="35"/>
      <c r="G58" s="35"/>
      <c r="H58" s="35"/>
      <c r="I58" s="35"/>
      <c r="J58" s="35"/>
      <c r="K58" s="37"/>
      <c r="L58" s="37"/>
      <c r="M58" s="35"/>
      <c r="N58" s="35"/>
      <c r="O58" s="35"/>
      <c r="P58" s="35"/>
      <c r="Q58" s="35"/>
      <c r="R58" s="43">
        <f t="shared" si="4"/>
        <v>1</v>
      </c>
      <c r="S58" s="43">
        <f t="shared" si="5"/>
        <v>1</v>
      </c>
      <c r="T58" s="35"/>
      <c r="U58" s="35"/>
      <c r="V58" s="35"/>
      <c r="W58" s="35"/>
      <c r="X58" s="35"/>
      <c r="Y58" s="35"/>
      <c r="Z58" s="35"/>
      <c r="AA58" s="35"/>
    </row>
    <row r="59" spans="2:27" x14ac:dyDescent="0.25">
      <c r="B59" s="35"/>
      <c r="C59" s="35"/>
      <c r="D59" s="35"/>
      <c r="E59" s="35"/>
      <c r="F59" s="35"/>
      <c r="G59" s="35"/>
      <c r="H59" s="35"/>
      <c r="I59" s="35"/>
      <c r="J59" s="35"/>
      <c r="K59" s="37"/>
      <c r="L59" s="37"/>
      <c r="M59" s="35"/>
      <c r="N59" s="36"/>
      <c r="O59" s="37"/>
      <c r="P59" s="35"/>
      <c r="Q59" s="36"/>
      <c r="R59" s="37"/>
      <c r="S59" s="35"/>
      <c r="T59" s="35"/>
      <c r="U59" s="36"/>
      <c r="V59" s="35"/>
      <c r="W59" s="35"/>
      <c r="X59" s="35"/>
      <c r="Y59" s="35"/>
      <c r="Z59" s="35"/>
      <c r="AA59" s="35"/>
    </row>
    <row r="60" spans="2:27" x14ac:dyDescent="0.25">
      <c r="B60" s="35"/>
      <c r="C60" s="35"/>
      <c r="D60" s="35"/>
      <c r="E60" s="35"/>
      <c r="F60" s="35"/>
      <c r="G60" s="35"/>
      <c r="H60" s="35"/>
      <c r="I60" s="35"/>
      <c r="J60" s="35"/>
      <c r="K60" s="37"/>
      <c r="L60" s="37"/>
      <c r="M60" s="35"/>
      <c r="N60" s="36"/>
      <c r="O60" s="37"/>
      <c r="P60" s="35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</row>
    <row r="61" spans="2:27" x14ac:dyDescent="0.25">
      <c r="B61" s="35"/>
      <c r="C61" s="35"/>
      <c r="D61" s="35"/>
      <c r="E61" s="35"/>
      <c r="F61" s="35"/>
      <c r="G61" s="35"/>
      <c r="H61" s="35"/>
      <c r="I61" s="35"/>
      <c r="J61" s="35"/>
      <c r="K61" s="37"/>
      <c r="L61" s="37"/>
      <c r="M61" s="35"/>
      <c r="N61" s="35"/>
      <c r="O61" s="37"/>
      <c r="P61" s="35"/>
      <c r="Q61" s="35"/>
      <c r="R61" s="36"/>
      <c r="S61" s="35"/>
      <c r="T61" s="40"/>
      <c r="U61" s="35"/>
      <c r="V61" s="35"/>
      <c r="W61" s="35"/>
      <c r="X61" s="35"/>
      <c r="Y61" s="35"/>
      <c r="Z61" s="35"/>
      <c r="AA61" s="35"/>
    </row>
    <row r="62" spans="2:27" x14ac:dyDescent="0.25">
      <c r="B62" s="35"/>
      <c r="C62" s="35"/>
      <c r="D62" s="35"/>
      <c r="E62" s="35"/>
      <c r="F62" s="35"/>
      <c r="G62" s="35"/>
      <c r="H62" s="35"/>
      <c r="I62" s="35"/>
      <c r="J62" s="35"/>
      <c r="K62" s="37"/>
      <c r="L62" s="37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2:27" x14ac:dyDescent="0.25">
      <c r="B63" s="35"/>
      <c r="C63" s="35"/>
      <c r="D63" s="35"/>
      <c r="E63" s="35"/>
      <c r="F63" s="35"/>
      <c r="G63" s="35"/>
      <c r="H63" s="35"/>
      <c r="I63" s="35"/>
      <c r="J63" s="35"/>
      <c r="K63" s="37"/>
      <c r="L63" s="37"/>
      <c r="M63" s="35"/>
      <c r="N63" s="36"/>
      <c r="O63" s="37"/>
      <c r="P63" s="35"/>
      <c r="Q63" s="37"/>
      <c r="R63" s="37"/>
      <c r="S63" s="35"/>
      <c r="T63" s="35"/>
      <c r="U63" s="35"/>
      <c r="V63" s="35"/>
      <c r="W63" s="35"/>
      <c r="X63" s="35"/>
      <c r="Y63" s="35"/>
      <c r="Z63" s="35"/>
      <c r="AA63" s="35"/>
    </row>
    <row r="64" spans="2:27" x14ac:dyDescent="0.25">
      <c r="B64" s="35"/>
      <c r="C64" s="35"/>
      <c r="D64" s="35"/>
      <c r="E64" s="35"/>
      <c r="F64" s="35"/>
      <c r="G64" s="35"/>
      <c r="H64" s="35"/>
      <c r="I64" s="35"/>
      <c r="J64" s="35"/>
      <c r="K64" s="37"/>
      <c r="L64" s="37"/>
      <c r="M64" s="35"/>
      <c r="N64" s="35"/>
      <c r="O64" s="35"/>
      <c r="P64" s="42"/>
      <c r="Q64" s="35"/>
      <c r="R64" s="43"/>
      <c r="S64" s="43"/>
      <c r="T64" s="35"/>
      <c r="U64" s="35"/>
      <c r="V64" s="35"/>
      <c r="W64" s="35"/>
      <c r="X64" s="35"/>
      <c r="Y64" s="35"/>
      <c r="Z64" s="35"/>
      <c r="AA64" s="35"/>
    </row>
    <row r="65" spans="2:41" x14ac:dyDescent="0.25">
      <c r="B65" s="35"/>
      <c r="C65" s="35"/>
      <c r="D65" s="35"/>
      <c r="E65" s="35"/>
      <c r="F65" s="35"/>
      <c r="G65" s="35"/>
      <c r="H65" s="35"/>
      <c r="I65" s="35"/>
      <c r="J65" s="35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5"/>
      <c r="V65" s="35"/>
      <c r="W65" s="43"/>
      <c r="X65" s="43"/>
      <c r="Y65" s="35"/>
      <c r="Z65" s="35"/>
    </row>
    <row r="66" spans="2:41" x14ac:dyDescent="0.25">
      <c r="B66" s="35"/>
      <c r="C66" s="35"/>
      <c r="D66" s="35"/>
      <c r="E66" s="35"/>
      <c r="F66" s="35"/>
      <c r="G66" s="35"/>
      <c r="H66" s="35"/>
      <c r="I66" s="35"/>
      <c r="J66" s="35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5"/>
      <c r="V66" s="35"/>
      <c r="W66" s="43"/>
      <c r="X66" s="43"/>
      <c r="Y66" s="35"/>
      <c r="Z66" s="35"/>
    </row>
    <row r="67" spans="2:41" x14ac:dyDescent="0.25">
      <c r="B67" s="35"/>
      <c r="C67" s="35"/>
      <c r="D67" s="35"/>
      <c r="E67" s="35"/>
      <c r="F67" s="35"/>
      <c r="G67" s="35"/>
      <c r="H67" s="35"/>
      <c r="I67" s="35"/>
      <c r="J67" s="35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5"/>
      <c r="V67" s="35"/>
      <c r="W67" s="43"/>
      <c r="X67" s="43"/>
      <c r="Y67" s="35"/>
      <c r="Z67" s="35"/>
      <c r="AA67" s="35"/>
      <c r="AB67" s="37"/>
      <c r="AC67" s="37"/>
      <c r="AD67" s="37"/>
      <c r="AE67" s="37"/>
      <c r="AF67" s="43"/>
      <c r="AG67" s="43"/>
      <c r="AH67" s="35"/>
      <c r="AI67" s="35"/>
      <c r="AJ67" s="35"/>
      <c r="AK67" s="35"/>
      <c r="AL67" s="35"/>
      <c r="AM67" s="35"/>
      <c r="AN67" s="35"/>
      <c r="AO67" s="35"/>
    </row>
    <row r="68" spans="2:41" x14ac:dyDescent="0.25">
      <c r="B68" s="35"/>
      <c r="C68" s="35"/>
      <c r="D68" s="35"/>
      <c r="E68" s="35"/>
      <c r="F68" s="35"/>
      <c r="G68" s="35"/>
      <c r="H68" s="35"/>
      <c r="I68" s="35"/>
      <c r="J68" s="35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5"/>
      <c r="V68" s="35"/>
      <c r="W68" s="43"/>
      <c r="X68" s="43"/>
      <c r="Y68" s="35"/>
      <c r="Z68" s="35"/>
      <c r="AA68" s="35"/>
      <c r="AB68" s="37"/>
      <c r="AC68" s="37"/>
      <c r="AD68" s="37"/>
      <c r="AE68" s="37"/>
      <c r="AF68" s="43"/>
      <c r="AG68" s="43"/>
      <c r="AH68" s="35"/>
      <c r="AI68" s="35"/>
      <c r="AJ68" s="35"/>
      <c r="AK68" s="35"/>
      <c r="AL68" s="35"/>
      <c r="AM68" s="35"/>
      <c r="AN68" s="35"/>
      <c r="AO68" s="35"/>
    </row>
    <row r="69" spans="2:41" x14ac:dyDescent="0.25">
      <c r="B69" s="35"/>
      <c r="C69" s="35"/>
      <c r="D69" s="35"/>
      <c r="E69" s="35"/>
      <c r="F69" s="35"/>
      <c r="G69" s="35"/>
      <c r="H69" s="35"/>
      <c r="I69" s="35"/>
      <c r="J69" s="35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5"/>
      <c r="V69" s="35"/>
      <c r="W69" s="43"/>
      <c r="X69" s="43"/>
      <c r="Y69" s="35"/>
      <c r="Z69" s="35"/>
      <c r="AA69" s="35"/>
      <c r="AB69" s="37"/>
      <c r="AC69" s="37"/>
      <c r="AD69" s="37"/>
      <c r="AE69" s="37"/>
      <c r="AF69" s="43"/>
      <c r="AG69" s="43"/>
      <c r="AH69" s="35"/>
      <c r="AI69" s="35"/>
      <c r="AJ69" s="35"/>
      <c r="AK69" s="35"/>
      <c r="AL69" s="35"/>
      <c r="AM69" s="35"/>
      <c r="AN69" s="35"/>
      <c r="AO69" s="35"/>
    </row>
    <row r="70" spans="2:41" x14ac:dyDescent="0.25">
      <c r="B70" s="35"/>
      <c r="C70" s="35"/>
      <c r="D70" s="35"/>
      <c r="E70" s="35"/>
      <c r="F70" s="35"/>
      <c r="G70" s="35"/>
      <c r="H70" s="35"/>
      <c r="I70" s="35"/>
      <c r="J70" s="35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5"/>
      <c r="V70" s="35"/>
      <c r="W70" s="43"/>
      <c r="X70" s="43"/>
      <c r="Y70" s="35"/>
      <c r="Z70" s="35"/>
      <c r="AA70" s="35"/>
      <c r="AB70" s="37"/>
      <c r="AC70" s="37"/>
      <c r="AD70" s="37"/>
      <c r="AE70" s="37"/>
      <c r="AF70" s="43"/>
      <c r="AG70" s="43"/>
      <c r="AH70" s="35"/>
      <c r="AI70" s="35"/>
      <c r="AJ70" s="35"/>
      <c r="AK70" s="35"/>
      <c r="AL70" s="35"/>
      <c r="AM70" s="35"/>
      <c r="AN70" s="35"/>
      <c r="AO70" s="35"/>
    </row>
    <row r="71" spans="2:41" x14ac:dyDescent="0.25">
      <c r="B71" s="35"/>
      <c r="C71" s="35"/>
      <c r="D71" s="35"/>
      <c r="E71" s="35"/>
      <c r="F71" s="35"/>
      <c r="G71" s="35"/>
      <c r="H71" s="35"/>
      <c r="I71" s="35"/>
      <c r="J71" s="35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5"/>
      <c r="V71" s="35"/>
      <c r="W71" s="43"/>
      <c r="X71" s="43"/>
      <c r="Y71" s="35"/>
      <c r="Z71" s="35"/>
      <c r="AA71" s="35"/>
      <c r="AB71" s="37"/>
      <c r="AC71" s="37"/>
      <c r="AD71" s="37"/>
      <c r="AE71" s="37"/>
      <c r="AF71" s="43"/>
      <c r="AG71" s="43"/>
      <c r="AH71" s="35"/>
      <c r="AI71" s="35"/>
      <c r="AJ71" s="35"/>
      <c r="AK71" s="35"/>
      <c r="AL71" s="35"/>
      <c r="AM71" s="35"/>
      <c r="AN71" s="35"/>
      <c r="AO71" s="35"/>
    </row>
    <row r="72" spans="2:41" x14ac:dyDescent="0.25">
      <c r="B72" s="35"/>
      <c r="C72" s="35"/>
      <c r="D72" s="35"/>
      <c r="E72" s="35"/>
      <c r="F72" s="35"/>
      <c r="G72" s="35"/>
      <c r="H72" s="35"/>
      <c r="I72" s="35"/>
      <c r="J72" s="35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5"/>
      <c r="V72" s="35"/>
      <c r="W72" s="43"/>
      <c r="X72" s="43"/>
      <c r="Y72" s="35"/>
      <c r="Z72" s="35"/>
      <c r="AA72" s="35"/>
      <c r="AB72" s="37"/>
      <c r="AC72" s="37"/>
      <c r="AD72" s="37"/>
      <c r="AE72" s="37"/>
      <c r="AF72" s="43"/>
      <c r="AG72" s="43"/>
      <c r="AH72" s="35"/>
      <c r="AI72" s="35"/>
      <c r="AJ72" s="35"/>
      <c r="AK72" s="35"/>
      <c r="AL72" s="35"/>
      <c r="AM72" s="35"/>
      <c r="AN72" s="35"/>
      <c r="AO72" s="35"/>
    </row>
    <row r="73" spans="2:41" x14ac:dyDescent="0.25">
      <c r="B73" s="35"/>
      <c r="C73" s="35"/>
      <c r="D73" s="35"/>
      <c r="E73" s="35"/>
      <c r="F73" s="35"/>
      <c r="G73" s="35"/>
      <c r="H73" s="35"/>
      <c r="I73" s="35"/>
      <c r="J73" s="35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5"/>
      <c r="V73" s="35"/>
      <c r="W73" s="43"/>
      <c r="X73" s="43"/>
      <c r="Y73" s="35"/>
      <c r="Z73" s="35"/>
      <c r="AA73" s="37"/>
      <c r="AB73" s="37"/>
      <c r="AC73" s="37"/>
      <c r="AD73" s="37"/>
      <c r="AE73" s="37"/>
      <c r="AF73" s="43"/>
      <c r="AG73" s="43"/>
      <c r="AH73" s="35"/>
      <c r="AI73" s="35"/>
      <c r="AJ73" s="35"/>
      <c r="AK73" s="35"/>
      <c r="AL73" s="35"/>
      <c r="AM73" s="35"/>
      <c r="AN73" s="35"/>
      <c r="AO73" s="35"/>
    </row>
    <row r="74" spans="2:41" x14ac:dyDescent="0.25">
      <c r="B74" s="37">
        <f>IF(G66&lt;1,U60,U59)</f>
        <v>0</v>
      </c>
      <c r="C74" s="35"/>
      <c r="D74" s="35"/>
      <c r="E74" s="35"/>
      <c r="F74" s="35"/>
      <c r="G74" s="35"/>
      <c r="H74" s="35"/>
      <c r="I74" s="35"/>
      <c r="J74" s="35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5"/>
      <c r="V74" s="35"/>
      <c r="W74" s="43"/>
      <c r="X74" s="43"/>
      <c r="Y74" s="35"/>
      <c r="Z74" s="35"/>
      <c r="AA74" s="35"/>
      <c r="AB74" s="37"/>
      <c r="AC74" s="37"/>
      <c r="AD74" s="37"/>
      <c r="AE74" s="37"/>
      <c r="AF74" s="43"/>
      <c r="AG74" s="43"/>
      <c r="AH74" s="35"/>
      <c r="AI74" s="35"/>
      <c r="AJ74" s="35"/>
      <c r="AK74" s="35"/>
      <c r="AL74" s="35"/>
      <c r="AM74" s="35"/>
      <c r="AN74" s="35"/>
      <c r="AO74" s="35"/>
    </row>
    <row r="75" spans="2:41" x14ac:dyDescent="0.25">
      <c r="B75" s="35"/>
      <c r="C75" s="35"/>
      <c r="D75" s="35"/>
      <c r="E75" s="35"/>
      <c r="F75" s="35"/>
      <c r="G75" s="35"/>
      <c r="H75" s="35"/>
      <c r="I75" s="35"/>
      <c r="J75" s="35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5"/>
      <c r="V75" s="35"/>
      <c r="W75" s="43"/>
      <c r="X75" s="43"/>
      <c r="Y75" s="35"/>
      <c r="Z75" s="35"/>
      <c r="AA75" s="35"/>
      <c r="AB75" s="37"/>
      <c r="AC75" s="37"/>
      <c r="AD75" s="37"/>
      <c r="AE75" s="37"/>
      <c r="AF75" s="43"/>
      <c r="AG75" s="43"/>
      <c r="AH75" s="35"/>
      <c r="AI75" s="35"/>
      <c r="AJ75" s="35"/>
      <c r="AK75" s="35"/>
      <c r="AL75" s="35"/>
      <c r="AM75" s="35"/>
      <c r="AN75" s="35"/>
      <c r="AO75" s="35"/>
    </row>
    <row r="76" spans="2:41" x14ac:dyDescent="0.25">
      <c r="B76" s="35"/>
      <c r="C76" s="35"/>
      <c r="D76" s="35"/>
      <c r="E76" s="35"/>
      <c r="F76" s="35"/>
      <c r="G76" s="35"/>
      <c r="H76" s="35"/>
      <c r="I76" s="35"/>
      <c r="J76" s="35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5"/>
      <c r="V76" s="35"/>
      <c r="W76" s="43"/>
      <c r="X76" s="43"/>
      <c r="Y76" s="35"/>
      <c r="Z76" s="35"/>
      <c r="AA76" s="35"/>
      <c r="AB76" s="37"/>
      <c r="AC76" s="37"/>
      <c r="AD76" s="37"/>
      <c r="AE76" s="37"/>
      <c r="AF76" s="43"/>
      <c r="AG76" s="43"/>
      <c r="AH76" s="35"/>
      <c r="AI76" s="35"/>
      <c r="AJ76" s="35"/>
      <c r="AK76" s="35"/>
      <c r="AL76" s="35"/>
      <c r="AM76" s="35"/>
      <c r="AN76" s="35"/>
      <c r="AO76" s="35"/>
    </row>
    <row r="77" spans="2:41" x14ac:dyDescent="0.25">
      <c r="B77" s="35"/>
      <c r="C77" s="35"/>
      <c r="D77" s="35"/>
      <c r="E77" s="35"/>
      <c r="F77" s="35"/>
      <c r="G77" s="35"/>
      <c r="H77" s="35"/>
      <c r="I77" s="35"/>
      <c r="J77" s="35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5"/>
      <c r="V77" s="35"/>
      <c r="W77" s="43"/>
      <c r="X77" s="43"/>
      <c r="Y77" s="35"/>
      <c r="Z77" s="35"/>
      <c r="AA77" s="35"/>
      <c r="AB77" s="37"/>
      <c r="AC77" s="37"/>
      <c r="AD77" s="37"/>
      <c r="AE77" s="37"/>
      <c r="AF77" s="43"/>
      <c r="AG77" s="43"/>
      <c r="AH77" s="35"/>
      <c r="AI77" s="35"/>
      <c r="AJ77" s="35"/>
      <c r="AK77" s="35"/>
      <c r="AL77" s="35"/>
      <c r="AM77" s="35"/>
      <c r="AN77" s="35"/>
      <c r="AO77" s="35"/>
    </row>
    <row r="78" spans="2:41" x14ac:dyDescent="0.25">
      <c r="B78" s="35"/>
      <c r="C78" s="35"/>
      <c r="D78" s="35"/>
      <c r="E78" s="35"/>
      <c r="F78" s="35"/>
      <c r="G78" s="35"/>
      <c r="H78" s="35"/>
      <c r="I78" s="35"/>
      <c r="J78" s="35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5"/>
      <c r="V78" s="35"/>
      <c r="W78" s="43"/>
      <c r="X78" s="43"/>
      <c r="Y78" s="35"/>
      <c r="Z78" s="35"/>
      <c r="AA78" s="35"/>
      <c r="AB78" s="37"/>
      <c r="AC78" s="37"/>
      <c r="AD78" s="37"/>
      <c r="AE78" s="37"/>
      <c r="AF78" s="43"/>
      <c r="AG78" s="43"/>
      <c r="AH78" s="35"/>
      <c r="AI78" s="35"/>
      <c r="AJ78" s="35"/>
      <c r="AK78" s="35"/>
      <c r="AL78" s="35"/>
      <c r="AM78" s="35"/>
      <c r="AN78" s="35"/>
      <c r="AO78" s="35"/>
    </row>
    <row r="79" spans="2:41" x14ac:dyDescent="0.25">
      <c r="B79" s="35"/>
      <c r="C79" s="35"/>
      <c r="D79" s="35"/>
      <c r="E79" s="35"/>
      <c r="F79" s="35"/>
      <c r="G79" s="35"/>
      <c r="H79" s="35"/>
      <c r="I79" s="35"/>
      <c r="J79" s="35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5"/>
      <c r="V79" s="35"/>
      <c r="W79" s="43"/>
      <c r="X79" s="43"/>
      <c r="Y79" s="35"/>
      <c r="Z79" s="35"/>
      <c r="AA79" s="35"/>
      <c r="AB79" s="37"/>
      <c r="AC79" s="37"/>
      <c r="AD79" s="37"/>
      <c r="AE79" s="37"/>
      <c r="AF79" s="43"/>
      <c r="AG79" s="43"/>
      <c r="AH79" s="35"/>
      <c r="AI79" s="35"/>
      <c r="AJ79" s="35"/>
      <c r="AK79" s="35"/>
      <c r="AL79" s="35"/>
      <c r="AM79" s="35"/>
      <c r="AN79" s="35"/>
      <c r="AO79" s="35"/>
    </row>
    <row r="80" spans="2:41" x14ac:dyDescent="0.25">
      <c r="B80" s="35"/>
      <c r="C80" s="35"/>
      <c r="D80" s="35"/>
      <c r="E80" s="35"/>
      <c r="F80" s="35"/>
      <c r="G80" s="35"/>
      <c r="H80" s="35"/>
      <c r="I80" s="35"/>
      <c r="J80" s="35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5"/>
      <c r="V80" s="35"/>
      <c r="W80" s="43"/>
      <c r="X80" s="43"/>
      <c r="Y80" s="35"/>
      <c r="Z80" s="35"/>
      <c r="AA80" s="35"/>
      <c r="AB80" s="37"/>
      <c r="AC80" s="37"/>
      <c r="AD80" s="37"/>
      <c r="AE80" s="37"/>
      <c r="AF80" s="43"/>
      <c r="AG80" s="43"/>
      <c r="AH80" s="35"/>
      <c r="AI80" s="35"/>
      <c r="AJ80" s="35"/>
      <c r="AK80" s="35"/>
      <c r="AL80" s="35"/>
      <c r="AM80" s="35"/>
      <c r="AN80" s="35"/>
      <c r="AO80" s="35"/>
    </row>
    <row r="81" spans="2:41" x14ac:dyDescent="0.25">
      <c r="B81" s="35"/>
      <c r="C81" s="35"/>
      <c r="D81" s="35"/>
      <c r="E81" s="35"/>
      <c r="F81" s="35"/>
      <c r="G81" s="35"/>
      <c r="H81" s="35"/>
      <c r="I81" s="35"/>
      <c r="J81" s="35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5"/>
      <c r="V81" s="35"/>
      <c r="W81" s="35"/>
      <c r="X81" s="35"/>
      <c r="Y81" s="35"/>
      <c r="Z81" s="35"/>
      <c r="AA81" s="35"/>
      <c r="AB81" s="37"/>
      <c r="AC81" s="37"/>
      <c r="AD81" s="37"/>
      <c r="AE81" s="37"/>
      <c r="AF81" s="43"/>
      <c r="AG81" s="43"/>
      <c r="AH81" s="35"/>
      <c r="AI81" s="35"/>
      <c r="AJ81" s="35"/>
      <c r="AK81" s="35"/>
      <c r="AL81" s="35"/>
      <c r="AM81" s="35"/>
      <c r="AN81" s="35"/>
      <c r="AO81" s="35"/>
    </row>
    <row r="82" spans="2:41" x14ac:dyDescent="0.25">
      <c r="B82" s="35"/>
      <c r="C82" s="35"/>
      <c r="D82" s="35"/>
      <c r="E82" s="35"/>
      <c r="F82" s="35"/>
      <c r="G82" s="35"/>
      <c r="H82" s="35"/>
      <c r="I82" s="35"/>
      <c r="J82" s="35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5"/>
      <c r="V82" s="35"/>
      <c r="W82" s="35"/>
      <c r="X82" s="35"/>
      <c r="Y82" s="35"/>
      <c r="Z82" s="35"/>
      <c r="AA82" s="35"/>
      <c r="AB82" s="37"/>
      <c r="AC82" s="37"/>
      <c r="AD82" s="37"/>
      <c r="AE82" s="37"/>
      <c r="AF82" s="43"/>
      <c r="AG82" s="43"/>
      <c r="AH82" s="35"/>
      <c r="AI82" s="35"/>
      <c r="AJ82" s="35"/>
      <c r="AK82" s="35"/>
      <c r="AL82" s="35"/>
      <c r="AM82" s="35"/>
      <c r="AN82" s="35"/>
      <c r="AO82" s="35"/>
    </row>
    <row r="83" spans="2:41" x14ac:dyDescent="0.25">
      <c r="B83" s="35"/>
      <c r="C83" s="35"/>
      <c r="D83" s="35"/>
      <c r="E83" s="35"/>
      <c r="F83" s="35"/>
      <c r="G83" s="35"/>
      <c r="H83" s="35"/>
      <c r="I83" s="35"/>
      <c r="J83" s="35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5"/>
      <c r="V83" s="35"/>
      <c r="W83" s="35"/>
      <c r="X83" s="35"/>
      <c r="Y83" s="35"/>
      <c r="Z83" s="35"/>
      <c r="AA83" s="35"/>
      <c r="AB83" s="37"/>
      <c r="AC83" s="37"/>
      <c r="AD83" s="37"/>
      <c r="AE83" s="37"/>
      <c r="AF83" s="43"/>
      <c r="AG83" s="43"/>
      <c r="AH83" s="35"/>
      <c r="AI83" s="35"/>
      <c r="AJ83" s="35"/>
      <c r="AK83" s="35"/>
      <c r="AL83" s="35"/>
      <c r="AM83" s="35"/>
      <c r="AN83" s="35"/>
      <c r="AO83" s="35"/>
    </row>
    <row r="84" spans="2:41" x14ac:dyDescent="0.25">
      <c r="B84" s="35"/>
      <c r="C84" s="35"/>
      <c r="D84" s="35"/>
      <c r="E84" s="35"/>
      <c r="F84" s="35"/>
      <c r="G84" s="35"/>
      <c r="H84" s="35"/>
      <c r="I84" s="35"/>
      <c r="J84" s="35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5"/>
      <c r="V84" s="35"/>
      <c r="W84" s="35"/>
      <c r="X84" s="35"/>
      <c r="Y84" s="35"/>
      <c r="Z84" s="35"/>
      <c r="AA84" s="35"/>
      <c r="AB84" s="37"/>
      <c r="AC84" s="37"/>
      <c r="AD84" s="37"/>
      <c r="AE84" s="37"/>
      <c r="AF84" s="43"/>
      <c r="AG84" s="43"/>
      <c r="AH84" s="35"/>
      <c r="AI84" s="35"/>
      <c r="AJ84" s="35"/>
      <c r="AK84" s="35"/>
      <c r="AL84" s="35"/>
      <c r="AM84" s="35"/>
      <c r="AN84" s="35"/>
      <c r="AO84" s="35"/>
    </row>
    <row r="85" spans="2:41" x14ac:dyDescent="0.25">
      <c r="B85" s="35"/>
      <c r="C85" s="35"/>
      <c r="D85" s="35"/>
      <c r="E85" s="35"/>
      <c r="F85" s="35"/>
      <c r="G85" s="35"/>
      <c r="H85" s="35"/>
      <c r="I85" s="35"/>
      <c r="J85" s="35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5"/>
      <c r="V85" s="35"/>
      <c r="W85" s="35"/>
      <c r="X85" s="35"/>
      <c r="Y85" s="35"/>
      <c r="Z85" s="35"/>
      <c r="AA85" s="35"/>
      <c r="AB85" s="37"/>
      <c r="AC85" s="37"/>
      <c r="AD85" s="37"/>
      <c r="AE85" s="37"/>
      <c r="AF85" s="43"/>
      <c r="AG85" s="43"/>
      <c r="AH85" s="35"/>
      <c r="AI85" s="35"/>
      <c r="AJ85" s="35"/>
      <c r="AK85" s="35"/>
      <c r="AL85" s="35"/>
      <c r="AM85" s="35"/>
      <c r="AN85" s="35"/>
      <c r="AO85" s="35"/>
    </row>
    <row r="86" spans="2:41" x14ac:dyDescent="0.25">
      <c r="B86" s="35"/>
      <c r="C86" s="35"/>
      <c r="D86" s="35"/>
      <c r="E86" s="35"/>
      <c r="F86" s="35"/>
      <c r="G86" s="35"/>
      <c r="H86" s="35"/>
      <c r="I86" s="35"/>
      <c r="J86" s="35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5"/>
      <c r="V86" s="35"/>
      <c r="W86" s="35"/>
      <c r="X86" s="35"/>
      <c r="Y86" s="35"/>
      <c r="Z86" s="35"/>
      <c r="AA86" s="35"/>
      <c r="AB86" s="37"/>
      <c r="AC86" s="37"/>
      <c r="AD86" s="37"/>
      <c r="AE86" s="37"/>
      <c r="AF86" s="43"/>
      <c r="AG86" s="43"/>
      <c r="AH86" s="35"/>
      <c r="AI86" s="35"/>
      <c r="AJ86" s="35"/>
      <c r="AK86" s="35"/>
      <c r="AL86" s="35"/>
      <c r="AM86" s="35"/>
      <c r="AN86" s="35"/>
      <c r="AO86" s="35"/>
    </row>
    <row r="87" spans="2:41" x14ac:dyDescent="0.25">
      <c r="B87" s="35"/>
      <c r="C87" s="35"/>
      <c r="D87" s="35"/>
      <c r="E87" s="35"/>
      <c r="F87" s="35"/>
      <c r="G87" s="35"/>
      <c r="H87" s="35"/>
      <c r="I87" s="35"/>
      <c r="J87" s="35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5"/>
      <c r="V87" s="35"/>
      <c r="W87" s="35"/>
      <c r="X87" s="35"/>
      <c r="Y87" s="35"/>
      <c r="Z87" s="35"/>
      <c r="AA87" s="35"/>
      <c r="AB87" s="37"/>
      <c r="AC87" s="37"/>
      <c r="AD87" s="37"/>
      <c r="AE87" s="37"/>
      <c r="AF87" s="43"/>
      <c r="AG87" s="43"/>
      <c r="AH87" s="35"/>
      <c r="AI87" s="35"/>
      <c r="AJ87" s="35"/>
      <c r="AK87" s="35"/>
      <c r="AL87" s="35"/>
      <c r="AM87" s="35"/>
      <c r="AN87" s="35"/>
      <c r="AO87" s="35"/>
    </row>
    <row r="88" spans="2:41" x14ac:dyDescent="0.25">
      <c r="B88" s="35"/>
      <c r="C88" s="35"/>
      <c r="D88" s="35"/>
      <c r="E88" s="35"/>
      <c r="F88" s="35"/>
      <c r="G88" s="35"/>
      <c r="H88" s="35"/>
      <c r="I88" s="35"/>
      <c r="J88" s="35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5"/>
      <c r="V88" s="35"/>
      <c r="W88" s="35"/>
      <c r="X88" s="35"/>
      <c r="Y88" s="35"/>
      <c r="Z88" s="35"/>
      <c r="AA88" s="35"/>
      <c r="AB88" s="37"/>
      <c r="AC88" s="35"/>
      <c r="AD88" s="37"/>
      <c r="AE88" s="37"/>
      <c r="AF88" s="43"/>
      <c r="AG88" s="43"/>
      <c r="AH88" s="35"/>
      <c r="AI88" s="35"/>
      <c r="AJ88" s="35"/>
      <c r="AK88" s="35"/>
      <c r="AL88" s="35"/>
      <c r="AM88" s="35"/>
      <c r="AN88" s="35"/>
      <c r="AO88" s="35"/>
    </row>
    <row r="89" spans="2:41" x14ac:dyDescent="0.25">
      <c r="B89" s="35"/>
      <c r="C89" s="35"/>
      <c r="D89" s="35"/>
      <c r="E89" s="35"/>
      <c r="F89" s="35"/>
      <c r="G89" s="35"/>
      <c r="H89" s="35"/>
      <c r="I89" s="35"/>
      <c r="J89" s="35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5"/>
      <c r="V89" s="35"/>
      <c r="W89" s="35"/>
      <c r="X89" s="35"/>
      <c r="Y89" s="35"/>
      <c r="Z89" s="35"/>
      <c r="AA89" s="35"/>
      <c r="AB89" s="37"/>
      <c r="AC89" s="35"/>
      <c r="AD89" s="37"/>
      <c r="AE89" s="37"/>
      <c r="AF89" s="43"/>
      <c r="AG89" s="43"/>
      <c r="AH89" s="35"/>
      <c r="AI89" s="35"/>
      <c r="AJ89" s="35"/>
      <c r="AK89" s="35"/>
      <c r="AL89" s="35"/>
      <c r="AM89" s="35"/>
      <c r="AN89" s="35"/>
      <c r="AO89" s="35"/>
    </row>
    <row r="90" spans="2:41" x14ac:dyDescent="0.25">
      <c r="B90" s="35"/>
      <c r="C90" s="35"/>
      <c r="D90" s="35"/>
      <c r="E90" s="35"/>
      <c r="F90" s="35"/>
      <c r="G90" s="35"/>
      <c r="H90" s="35"/>
      <c r="I90" s="35"/>
      <c r="J90" s="35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5"/>
      <c r="V90" s="35"/>
      <c r="W90" s="35"/>
      <c r="X90" s="35"/>
      <c r="Y90" s="35"/>
      <c r="Z90" s="35"/>
      <c r="AA90" s="35"/>
      <c r="AB90" s="37"/>
      <c r="AC90" s="35"/>
      <c r="AD90" s="37"/>
      <c r="AE90" s="37"/>
      <c r="AF90" s="43"/>
      <c r="AG90" s="43"/>
      <c r="AH90" s="35"/>
      <c r="AI90" s="35"/>
      <c r="AJ90" s="35"/>
      <c r="AK90" s="35"/>
      <c r="AL90" s="35"/>
      <c r="AM90" s="35"/>
      <c r="AN90" s="35"/>
      <c r="AO90" s="35"/>
    </row>
    <row r="91" spans="2:41" x14ac:dyDescent="0.25">
      <c r="B91" s="35"/>
      <c r="C91" s="35"/>
      <c r="D91" s="35"/>
      <c r="E91" s="35"/>
      <c r="F91" s="35"/>
      <c r="G91" s="35"/>
      <c r="H91" s="35"/>
      <c r="I91" s="35"/>
      <c r="J91" s="35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5"/>
      <c r="V91" s="35"/>
      <c r="W91" s="35"/>
      <c r="X91" s="35"/>
      <c r="Y91" s="35"/>
      <c r="Z91" s="35"/>
      <c r="AA91" s="35"/>
      <c r="AB91" s="37"/>
      <c r="AC91" s="35"/>
      <c r="AD91" s="37"/>
      <c r="AE91" s="37"/>
      <c r="AF91" s="43"/>
      <c r="AG91" s="43"/>
      <c r="AH91" s="35"/>
      <c r="AI91" s="35"/>
      <c r="AJ91" s="35"/>
      <c r="AK91" s="35"/>
      <c r="AL91" s="35"/>
      <c r="AM91" s="35"/>
      <c r="AN91" s="35"/>
      <c r="AO91" s="35"/>
    </row>
    <row r="92" spans="2:41" x14ac:dyDescent="0.25">
      <c r="B92" s="35"/>
      <c r="C92" s="35"/>
      <c r="D92" s="35"/>
      <c r="E92" s="35"/>
      <c r="F92" s="35"/>
      <c r="G92" s="35"/>
      <c r="H92" s="35"/>
      <c r="I92" s="35"/>
      <c r="J92" s="35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5"/>
      <c r="V92" s="35"/>
      <c r="W92" s="35"/>
      <c r="X92" s="35"/>
      <c r="Y92" s="35"/>
      <c r="Z92" s="35"/>
      <c r="AA92" s="35"/>
      <c r="AB92" s="37"/>
      <c r="AC92" s="35"/>
      <c r="AD92" s="37"/>
      <c r="AE92" s="37"/>
      <c r="AF92" s="43"/>
      <c r="AG92" s="43"/>
      <c r="AH92" s="35"/>
      <c r="AI92" s="35"/>
      <c r="AJ92" s="35"/>
      <c r="AK92" s="35"/>
      <c r="AL92" s="35"/>
      <c r="AM92" s="35"/>
      <c r="AN92" s="35"/>
      <c r="AO92" s="35"/>
    </row>
    <row r="93" spans="2:41" x14ac:dyDescent="0.25">
      <c r="B93" s="35"/>
      <c r="C93" s="35"/>
      <c r="D93" s="35"/>
      <c r="E93" s="35"/>
      <c r="F93" s="35"/>
      <c r="G93" s="35"/>
      <c r="H93" s="35"/>
      <c r="I93" s="35"/>
      <c r="J93" s="35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5"/>
      <c r="V93" s="35"/>
      <c r="W93" s="35"/>
      <c r="X93" s="35"/>
      <c r="Y93" s="35"/>
      <c r="Z93" s="35"/>
      <c r="AA93" s="35"/>
      <c r="AB93" s="37"/>
      <c r="AC93" s="35"/>
      <c r="AD93" s="37"/>
      <c r="AE93" s="37"/>
      <c r="AF93" s="43"/>
      <c r="AG93" s="43"/>
      <c r="AH93" s="35"/>
      <c r="AI93" s="35"/>
      <c r="AJ93" s="35"/>
      <c r="AK93" s="35"/>
      <c r="AL93" s="35"/>
      <c r="AM93" s="35"/>
      <c r="AN93" s="35"/>
      <c r="AO93" s="35"/>
    </row>
    <row r="94" spans="2:41" x14ac:dyDescent="0.25">
      <c r="B94" s="35"/>
      <c r="C94" s="35"/>
      <c r="D94" s="35"/>
      <c r="E94" s="35"/>
      <c r="F94" s="35"/>
      <c r="G94" s="35"/>
      <c r="H94" s="35"/>
      <c r="I94" s="35"/>
      <c r="J94" s="35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5"/>
      <c r="V94" s="35"/>
      <c r="W94" s="35"/>
      <c r="X94" s="35"/>
      <c r="Y94" s="35"/>
      <c r="Z94" s="35"/>
      <c r="AA94" s="35"/>
      <c r="AB94" s="37"/>
      <c r="AC94" s="35"/>
      <c r="AD94" s="37"/>
      <c r="AE94" s="37"/>
      <c r="AF94" s="43"/>
      <c r="AG94" s="43"/>
      <c r="AH94" s="35"/>
      <c r="AI94" s="35"/>
      <c r="AJ94" s="35"/>
      <c r="AK94" s="35"/>
      <c r="AL94" s="35"/>
      <c r="AM94" s="35"/>
      <c r="AN94" s="35"/>
      <c r="AO94" s="35"/>
    </row>
    <row r="95" spans="2:41" x14ac:dyDescent="0.25">
      <c r="B95" s="35"/>
      <c r="C95" s="35"/>
      <c r="D95" s="35"/>
      <c r="E95" s="35"/>
      <c r="F95" s="35"/>
      <c r="G95" s="35"/>
      <c r="H95" s="35"/>
      <c r="I95" s="35"/>
      <c r="J95" s="35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5"/>
      <c r="V95" s="35"/>
      <c r="W95" s="35"/>
      <c r="X95" s="35"/>
      <c r="Y95" s="35"/>
      <c r="Z95" s="35"/>
      <c r="AA95" s="35"/>
      <c r="AB95" s="37"/>
      <c r="AC95" s="35"/>
      <c r="AD95" s="37"/>
      <c r="AE95" s="37"/>
      <c r="AF95" s="43"/>
      <c r="AG95" s="43"/>
      <c r="AH95" s="35"/>
      <c r="AI95" s="35"/>
      <c r="AJ95" s="35"/>
      <c r="AK95" s="35"/>
      <c r="AL95" s="35"/>
      <c r="AM95" s="35"/>
      <c r="AN95" s="35"/>
      <c r="AO95" s="35"/>
    </row>
    <row r="96" spans="2:41" x14ac:dyDescent="0.25">
      <c r="B96" s="35"/>
      <c r="C96" s="35"/>
      <c r="D96" s="35"/>
      <c r="E96" s="35"/>
      <c r="F96" s="35"/>
      <c r="G96" s="35"/>
      <c r="H96" s="35"/>
      <c r="I96" s="35"/>
      <c r="J96" s="35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5"/>
      <c r="V96" s="35"/>
      <c r="W96" s="35"/>
      <c r="X96" s="35"/>
      <c r="Y96" s="35"/>
      <c r="Z96" s="35"/>
      <c r="AA96" s="35"/>
      <c r="AB96" s="37"/>
      <c r="AC96" s="35"/>
      <c r="AD96" s="37"/>
      <c r="AE96" s="37"/>
      <c r="AF96" s="43"/>
      <c r="AG96" s="43"/>
      <c r="AH96" s="35"/>
      <c r="AI96" s="35"/>
      <c r="AJ96" s="35"/>
      <c r="AK96" s="35"/>
      <c r="AL96" s="35"/>
      <c r="AM96" s="35"/>
      <c r="AN96" s="35"/>
      <c r="AO96" s="35"/>
    </row>
    <row r="97" spans="2:41" x14ac:dyDescent="0.25">
      <c r="B97" s="35"/>
      <c r="C97" s="35"/>
      <c r="D97" s="35"/>
      <c r="E97" s="35"/>
      <c r="F97" s="35"/>
      <c r="G97" s="35"/>
      <c r="H97" s="35"/>
      <c r="I97" s="35"/>
      <c r="J97" s="35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5"/>
      <c r="V97" s="35"/>
      <c r="W97" s="35"/>
      <c r="X97" s="35"/>
      <c r="Y97" s="35"/>
      <c r="Z97" s="35"/>
      <c r="AA97" s="35"/>
      <c r="AB97" s="37"/>
      <c r="AC97" s="35"/>
      <c r="AD97" s="37"/>
      <c r="AE97" s="37"/>
      <c r="AF97" s="43"/>
      <c r="AG97" s="43"/>
      <c r="AH97" s="35"/>
      <c r="AI97" s="35"/>
      <c r="AJ97" s="35"/>
      <c r="AK97" s="35"/>
      <c r="AL97" s="35"/>
      <c r="AM97" s="35"/>
      <c r="AN97" s="35"/>
      <c r="AO97" s="35"/>
    </row>
    <row r="98" spans="2:41" x14ac:dyDescent="0.25">
      <c r="B98" s="35"/>
      <c r="C98" s="35"/>
      <c r="D98" s="35"/>
      <c r="E98" s="35"/>
      <c r="F98" s="35"/>
      <c r="G98" s="35"/>
      <c r="H98" s="35"/>
      <c r="I98" s="35"/>
      <c r="J98" s="35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5"/>
      <c r="V98" s="35"/>
      <c r="W98" s="35"/>
      <c r="X98" s="35"/>
      <c r="Y98" s="35"/>
      <c r="Z98" s="35"/>
      <c r="AA98" s="35"/>
      <c r="AB98" s="37"/>
      <c r="AC98" s="35"/>
      <c r="AD98" s="37"/>
      <c r="AE98" s="37"/>
      <c r="AF98" s="43"/>
      <c r="AG98" s="43"/>
      <c r="AH98" s="35"/>
      <c r="AI98" s="35"/>
      <c r="AJ98" s="35"/>
      <c r="AK98" s="35"/>
      <c r="AL98" s="35"/>
      <c r="AM98" s="35"/>
      <c r="AN98" s="35"/>
      <c r="AO98" s="35"/>
    </row>
    <row r="99" spans="2:41" x14ac:dyDescent="0.25">
      <c r="B99" s="35"/>
      <c r="C99" s="35"/>
      <c r="D99" s="35"/>
      <c r="E99" s="35"/>
      <c r="F99" s="35"/>
      <c r="G99" s="35"/>
      <c r="H99" s="35"/>
      <c r="I99" s="35"/>
      <c r="J99" s="35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5"/>
      <c r="V99" s="35"/>
      <c r="W99" s="35"/>
      <c r="X99" s="35"/>
      <c r="Y99" s="35"/>
      <c r="Z99" s="35"/>
      <c r="AA99" s="35"/>
      <c r="AB99" s="37"/>
      <c r="AC99" s="35"/>
      <c r="AD99" s="37"/>
      <c r="AE99" s="37"/>
      <c r="AF99" s="43"/>
      <c r="AG99" s="43"/>
      <c r="AH99" s="35"/>
      <c r="AI99" s="35"/>
      <c r="AJ99" s="35"/>
      <c r="AK99" s="35"/>
      <c r="AL99" s="35"/>
      <c r="AM99" s="35"/>
      <c r="AN99" s="35"/>
      <c r="AO99" s="35"/>
    </row>
    <row r="100" spans="2:41" x14ac:dyDescent="0.25">
      <c r="B100" s="35"/>
      <c r="C100" s="35"/>
      <c r="D100" s="35"/>
      <c r="E100" s="35"/>
      <c r="F100" s="35"/>
      <c r="G100" s="35"/>
      <c r="H100" s="35"/>
      <c r="I100" s="35"/>
      <c r="J100" s="35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5"/>
      <c r="V100" s="35"/>
      <c r="W100" s="35"/>
      <c r="X100" s="35"/>
      <c r="Y100" s="35"/>
      <c r="Z100" s="35"/>
      <c r="AA100" s="35"/>
      <c r="AB100" s="37"/>
      <c r="AC100" s="35"/>
      <c r="AD100" s="37"/>
      <c r="AE100" s="37"/>
      <c r="AF100" s="43"/>
      <c r="AG100" s="43"/>
      <c r="AH100" s="35"/>
      <c r="AI100" s="35"/>
      <c r="AJ100" s="35"/>
      <c r="AK100" s="35"/>
      <c r="AL100" s="35"/>
      <c r="AM100" s="35"/>
      <c r="AN100" s="35"/>
      <c r="AO100" s="35"/>
    </row>
    <row r="101" spans="2:41" x14ac:dyDescent="0.25">
      <c r="B101" s="35"/>
      <c r="C101" s="35"/>
      <c r="D101" s="35"/>
      <c r="E101" s="35"/>
      <c r="F101" s="35"/>
      <c r="G101" s="35"/>
      <c r="H101" s="35"/>
      <c r="I101" s="35"/>
      <c r="J101" s="35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5"/>
      <c r="V101" s="35"/>
      <c r="W101" s="35"/>
      <c r="X101" s="35"/>
      <c r="Y101" s="35"/>
      <c r="Z101" s="35"/>
      <c r="AA101" s="35"/>
      <c r="AB101" s="37"/>
      <c r="AC101" s="35"/>
      <c r="AD101" s="37"/>
      <c r="AE101" s="37"/>
      <c r="AF101" s="43"/>
      <c r="AG101" s="43"/>
      <c r="AH101" s="35"/>
      <c r="AI101" s="35"/>
      <c r="AJ101" s="35"/>
      <c r="AK101" s="35"/>
      <c r="AL101" s="35"/>
      <c r="AM101" s="35"/>
      <c r="AN101" s="35"/>
      <c r="AO101" s="35"/>
    </row>
    <row r="102" spans="2:41" x14ac:dyDescent="0.25">
      <c r="B102" s="35"/>
      <c r="C102" s="35"/>
      <c r="D102" s="35"/>
      <c r="E102" s="35"/>
      <c r="F102" s="35"/>
      <c r="G102" s="35"/>
      <c r="H102" s="35"/>
      <c r="I102" s="35"/>
      <c r="J102" s="35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5"/>
      <c r="V102" s="35"/>
      <c r="W102" s="35"/>
      <c r="X102" s="35"/>
      <c r="Y102" s="35"/>
      <c r="Z102" s="35"/>
      <c r="AA102" s="35"/>
      <c r="AB102" s="37"/>
      <c r="AC102" s="35"/>
      <c r="AD102" s="37"/>
      <c r="AE102" s="37"/>
      <c r="AF102" s="43"/>
      <c r="AG102" s="43"/>
      <c r="AH102" s="35"/>
      <c r="AI102" s="35"/>
      <c r="AJ102" s="35"/>
      <c r="AK102" s="35"/>
      <c r="AL102" s="35"/>
      <c r="AM102" s="35"/>
      <c r="AN102" s="35"/>
      <c r="AO102" s="35"/>
    </row>
    <row r="103" spans="2:41" x14ac:dyDescent="0.25">
      <c r="B103" s="35"/>
      <c r="C103" s="35"/>
      <c r="D103" s="35"/>
      <c r="E103" s="35"/>
      <c r="F103" s="35"/>
      <c r="G103" s="35"/>
      <c r="H103" s="35"/>
      <c r="I103" s="35"/>
      <c r="J103" s="35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5"/>
      <c r="V103" s="35"/>
      <c r="W103" s="35"/>
      <c r="X103" s="35"/>
      <c r="Y103" s="35"/>
      <c r="Z103" s="35"/>
      <c r="AA103" s="35"/>
      <c r="AB103" s="37"/>
      <c r="AC103" s="35"/>
      <c r="AD103" s="37"/>
      <c r="AE103" s="37"/>
      <c r="AF103" s="43"/>
      <c r="AG103" s="43"/>
      <c r="AH103" s="35"/>
      <c r="AI103" s="35"/>
      <c r="AJ103" s="35"/>
      <c r="AK103" s="35"/>
      <c r="AL103" s="35"/>
      <c r="AM103" s="35"/>
      <c r="AN103" s="35"/>
      <c r="AO103" s="35"/>
    </row>
    <row r="104" spans="2:41" x14ac:dyDescent="0.25">
      <c r="B104" s="35"/>
      <c r="C104" s="35"/>
      <c r="D104" s="35"/>
      <c r="E104" s="35"/>
      <c r="F104" s="35"/>
      <c r="G104" s="35"/>
      <c r="H104" s="35"/>
      <c r="I104" s="35"/>
      <c r="J104" s="35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5"/>
      <c r="V104" s="35"/>
      <c r="W104" s="35"/>
      <c r="X104" s="35"/>
      <c r="Y104" s="35"/>
      <c r="Z104" s="35"/>
      <c r="AA104" s="35"/>
      <c r="AB104" s="37"/>
      <c r="AC104" s="35"/>
      <c r="AD104" s="37"/>
      <c r="AE104" s="37"/>
      <c r="AF104" s="43"/>
      <c r="AG104" s="43"/>
      <c r="AH104" s="35"/>
      <c r="AI104" s="35"/>
      <c r="AJ104" s="35"/>
      <c r="AK104" s="35"/>
      <c r="AL104" s="35"/>
      <c r="AM104" s="35"/>
      <c r="AN104" s="35"/>
      <c r="AO104" s="35"/>
    </row>
    <row r="105" spans="2:41" x14ac:dyDescent="0.25">
      <c r="B105" s="35"/>
      <c r="C105" s="35"/>
      <c r="D105" s="35"/>
      <c r="E105" s="35"/>
      <c r="F105" s="35"/>
      <c r="G105" s="35"/>
      <c r="H105" s="35"/>
      <c r="I105" s="35"/>
      <c r="J105" s="35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5"/>
      <c r="V105" s="35"/>
      <c r="W105" s="35"/>
      <c r="X105" s="35"/>
      <c r="Y105" s="35"/>
      <c r="Z105" s="35"/>
      <c r="AA105" s="35"/>
      <c r="AB105" s="37"/>
      <c r="AC105" s="35"/>
      <c r="AD105" s="37"/>
      <c r="AE105" s="37"/>
      <c r="AF105" s="43"/>
      <c r="AG105" s="43"/>
      <c r="AH105" s="35"/>
      <c r="AI105" s="35"/>
      <c r="AJ105" s="35"/>
      <c r="AK105" s="35"/>
      <c r="AL105" s="35"/>
      <c r="AM105" s="35"/>
      <c r="AN105" s="35"/>
      <c r="AO105" s="35"/>
    </row>
    <row r="106" spans="2:41" x14ac:dyDescent="0.25">
      <c r="B106" s="35"/>
      <c r="C106" s="35"/>
      <c r="D106" s="35"/>
      <c r="E106" s="35"/>
      <c r="F106" s="35"/>
      <c r="G106" s="35"/>
      <c r="H106" s="35"/>
      <c r="I106" s="35"/>
      <c r="J106" s="35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5"/>
      <c r="V106" s="35"/>
      <c r="W106" s="35"/>
      <c r="X106" s="35"/>
      <c r="Y106" s="35"/>
      <c r="Z106" s="35"/>
      <c r="AA106" s="35"/>
      <c r="AB106" s="37"/>
      <c r="AC106" s="35"/>
      <c r="AD106" s="37"/>
      <c r="AE106" s="37"/>
      <c r="AF106" s="43"/>
      <c r="AG106" s="43"/>
      <c r="AH106" s="35"/>
      <c r="AI106" s="35"/>
      <c r="AJ106" s="35"/>
      <c r="AK106" s="35"/>
      <c r="AL106" s="35"/>
      <c r="AM106" s="35"/>
      <c r="AN106" s="35"/>
      <c r="AO106" s="35"/>
    </row>
    <row r="107" spans="2:41" x14ac:dyDescent="0.25">
      <c r="B107" s="35"/>
      <c r="C107" s="35"/>
      <c r="D107" s="35"/>
      <c r="E107" s="35"/>
      <c r="F107" s="35"/>
      <c r="G107" s="35"/>
      <c r="H107" s="35"/>
      <c r="I107" s="35"/>
      <c r="J107" s="35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5"/>
      <c r="V107" s="35"/>
      <c r="W107" s="35"/>
      <c r="X107" s="35"/>
      <c r="Y107" s="35"/>
      <c r="Z107" s="35"/>
      <c r="AA107" s="35"/>
      <c r="AB107" s="37"/>
      <c r="AC107" s="35"/>
      <c r="AD107" s="37"/>
      <c r="AE107" s="37"/>
      <c r="AF107" s="43"/>
      <c r="AG107" s="43"/>
      <c r="AH107" s="35"/>
      <c r="AI107" s="35"/>
      <c r="AJ107" s="35"/>
      <c r="AK107" s="35"/>
      <c r="AL107" s="35"/>
      <c r="AM107" s="35"/>
      <c r="AN107" s="35"/>
      <c r="AO107" s="35"/>
    </row>
    <row r="108" spans="2:41" x14ac:dyDescent="0.25">
      <c r="B108" s="35"/>
      <c r="C108" s="35"/>
      <c r="D108" s="35"/>
      <c r="E108" s="35"/>
      <c r="F108" s="35"/>
      <c r="G108" s="35"/>
      <c r="H108" s="35"/>
      <c r="I108" s="35"/>
      <c r="J108" s="35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43"/>
      <c r="AG108" s="43"/>
      <c r="AH108" s="35"/>
      <c r="AI108" s="35"/>
      <c r="AJ108" s="35"/>
      <c r="AK108" s="35"/>
      <c r="AL108" s="35"/>
      <c r="AM108" s="35"/>
      <c r="AN108" s="35"/>
      <c r="AO108" s="35"/>
    </row>
    <row r="109" spans="2:41" x14ac:dyDescent="0.25">
      <c r="B109" s="35"/>
      <c r="C109" s="35"/>
      <c r="D109" s="35"/>
      <c r="E109" s="35"/>
      <c r="F109" s="35"/>
      <c r="G109" s="35"/>
      <c r="H109" s="35"/>
      <c r="I109" s="35"/>
      <c r="J109" s="35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43"/>
      <c r="AG109" s="43"/>
      <c r="AH109" s="35"/>
      <c r="AI109" s="35"/>
      <c r="AJ109" s="35"/>
      <c r="AK109" s="35"/>
      <c r="AL109" s="35"/>
      <c r="AM109" s="35"/>
      <c r="AN109" s="35"/>
      <c r="AO109" s="35"/>
    </row>
    <row r="110" spans="2:41" x14ac:dyDescent="0.25">
      <c r="B110" s="35"/>
      <c r="C110" s="35"/>
      <c r="D110" s="35"/>
      <c r="E110" s="35"/>
      <c r="F110" s="35"/>
      <c r="G110" s="35"/>
      <c r="H110" s="35"/>
      <c r="I110" s="35"/>
      <c r="J110" s="35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43"/>
      <c r="AG110" s="43"/>
      <c r="AH110" s="35"/>
      <c r="AI110" s="35"/>
      <c r="AJ110" s="35"/>
      <c r="AK110" s="35"/>
      <c r="AL110" s="35"/>
      <c r="AM110" s="35"/>
      <c r="AN110" s="35"/>
      <c r="AO110" s="35"/>
    </row>
    <row r="111" spans="2:41" x14ac:dyDescent="0.25">
      <c r="B111" s="35"/>
      <c r="C111" s="35"/>
      <c r="D111" s="35"/>
      <c r="E111" s="35"/>
      <c r="F111" s="35"/>
      <c r="G111" s="35"/>
      <c r="H111" s="35"/>
      <c r="I111" s="35"/>
      <c r="J111" s="35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43"/>
      <c r="AG111" s="43"/>
      <c r="AH111" s="35"/>
      <c r="AI111" s="35"/>
      <c r="AJ111" s="35"/>
      <c r="AK111" s="35"/>
      <c r="AL111" s="35"/>
      <c r="AM111" s="35"/>
      <c r="AN111" s="35"/>
      <c r="AO111" s="35"/>
    </row>
    <row r="112" spans="2:41" x14ac:dyDescent="0.25">
      <c r="B112" s="35"/>
      <c r="C112" s="35"/>
      <c r="D112" s="35"/>
      <c r="E112" s="35"/>
      <c r="F112" s="35"/>
      <c r="G112" s="35"/>
      <c r="H112" s="35"/>
      <c r="I112" s="35"/>
      <c r="J112" s="35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43"/>
      <c r="AG112" s="43"/>
      <c r="AH112" s="35"/>
      <c r="AI112" s="35"/>
      <c r="AJ112" s="35"/>
      <c r="AK112" s="35"/>
      <c r="AL112" s="35"/>
      <c r="AM112" s="35"/>
      <c r="AN112" s="35"/>
      <c r="AO112" s="35"/>
    </row>
    <row r="113" spans="2:41" x14ac:dyDescent="0.25">
      <c r="B113" s="35"/>
      <c r="C113" s="35"/>
      <c r="D113" s="35"/>
      <c r="E113" s="35"/>
      <c r="F113" s="35"/>
      <c r="G113" s="35"/>
      <c r="H113" s="35"/>
      <c r="I113" s="35"/>
      <c r="J113" s="35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43"/>
      <c r="AG113" s="43"/>
      <c r="AH113" s="35"/>
      <c r="AI113" s="35"/>
      <c r="AJ113" s="35"/>
      <c r="AK113" s="35"/>
      <c r="AL113" s="35"/>
      <c r="AM113" s="35"/>
      <c r="AN113" s="35"/>
      <c r="AO113" s="35"/>
    </row>
    <row r="114" spans="2:41" x14ac:dyDescent="0.25">
      <c r="B114" s="35"/>
      <c r="C114" s="35"/>
      <c r="D114" s="35"/>
      <c r="E114" s="35"/>
      <c r="F114" s="35"/>
      <c r="G114" s="35"/>
      <c r="H114" s="35"/>
      <c r="I114" s="35"/>
      <c r="J114" s="35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43"/>
      <c r="AG114" s="43"/>
      <c r="AH114" s="35"/>
      <c r="AI114" s="35"/>
      <c r="AJ114" s="35"/>
      <c r="AK114" s="35"/>
      <c r="AL114" s="35"/>
      <c r="AM114" s="35"/>
      <c r="AN114" s="35"/>
      <c r="AO114" s="35"/>
    </row>
    <row r="115" spans="2:41" x14ac:dyDescent="0.25">
      <c r="B115" s="35"/>
      <c r="C115" s="35"/>
      <c r="D115" s="35"/>
      <c r="E115" s="35"/>
      <c r="F115" s="35"/>
      <c r="G115" s="35"/>
      <c r="H115" s="35"/>
      <c r="I115" s="35"/>
      <c r="J115" s="35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</row>
    <row r="116" spans="2:41" x14ac:dyDescent="0.25">
      <c r="B116" s="35"/>
      <c r="C116" s="35"/>
      <c r="D116" s="35"/>
      <c r="E116" s="35"/>
      <c r="F116" s="35"/>
      <c r="G116" s="35"/>
      <c r="H116" s="35"/>
      <c r="I116" s="35"/>
      <c r="J116" s="35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</row>
    <row r="117" spans="2:41" x14ac:dyDescent="0.25">
      <c r="B117" s="35"/>
      <c r="C117" s="35"/>
      <c r="D117" s="35"/>
      <c r="E117" s="35"/>
      <c r="F117" s="35"/>
      <c r="G117" s="35"/>
      <c r="H117" s="35"/>
      <c r="I117" s="35"/>
      <c r="J117" s="35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</row>
    <row r="118" spans="2:41" x14ac:dyDescent="0.25">
      <c r="B118" s="35"/>
      <c r="C118" s="35"/>
      <c r="D118" s="35"/>
      <c r="E118" s="35"/>
      <c r="F118" s="35"/>
      <c r="G118" s="35"/>
      <c r="H118" s="35"/>
      <c r="I118" s="35"/>
      <c r="J118" s="35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</row>
    <row r="119" spans="2:41" x14ac:dyDescent="0.25">
      <c r="B119" s="35"/>
      <c r="C119" s="35"/>
      <c r="D119" s="35"/>
      <c r="E119" s="35"/>
      <c r="F119" s="35"/>
      <c r="G119" s="35"/>
      <c r="H119" s="35"/>
      <c r="I119" s="35"/>
      <c r="J119" s="35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</row>
    <row r="120" spans="2:41" x14ac:dyDescent="0.25">
      <c r="B120" s="35"/>
      <c r="C120" s="35"/>
      <c r="D120" s="35"/>
      <c r="E120" s="35"/>
      <c r="F120" s="35"/>
      <c r="G120" s="35"/>
      <c r="H120" s="35"/>
      <c r="I120" s="35"/>
      <c r="J120" s="35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</row>
    <row r="121" spans="2:41" x14ac:dyDescent="0.25">
      <c r="B121" s="35"/>
      <c r="C121" s="35"/>
      <c r="D121" s="35"/>
      <c r="E121" s="35"/>
      <c r="F121" s="35"/>
      <c r="G121" s="35"/>
      <c r="H121" s="35"/>
      <c r="I121" s="35"/>
      <c r="J121" s="35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</row>
    <row r="122" spans="2:41" x14ac:dyDescent="0.25">
      <c r="B122" s="35"/>
      <c r="C122" s="35"/>
      <c r="D122" s="35"/>
      <c r="E122" s="35"/>
      <c r="F122" s="35"/>
      <c r="G122" s="35"/>
      <c r="H122" s="35"/>
      <c r="I122" s="35"/>
      <c r="J122" s="35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</row>
    <row r="123" spans="2:41" x14ac:dyDescent="0.25">
      <c r="B123" s="35"/>
      <c r="C123" s="35"/>
      <c r="D123" s="35"/>
      <c r="E123" s="35"/>
      <c r="F123" s="35"/>
      <c r="G123" s="35"/>
      <c r="H123" s="35"/>
      <c r="I123" s="35"/>
      <c r="J123" s="35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</row>
    <row r="124" spans="2:41" x14ac:dyDescent="0.25">
      <c r="B124" s="35"/>
      <c r="C124" s="35"/>
      <c r="D124" s="35"/>
      <c r="E124" s="35"/>
      <c r="F124" s="35"/>
      <c r="G124" s="35"/>
      <c r="H124" s="35"/>
      <c r="I124" s="35"/>
      <c r="J124" s="35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</row>
    <row r="125" spans="2:41" x14ac:dyDescent="0.25">
      <c r="B125" s="35"/>
      <c r="C125" s="35"/>
      <c r="D125" s="35"/>
      <c r="E125" s="35"/>
      <c r="F125" s="35"/>
      <c r="G125" s="35"/>
      <c r="H125" s="35"/>
      <c r="I125" s="35"/>
      <c r="J125" s="35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</row>
    <row r="126" spans="2:41" x14ac:dyDescent="0.25">
      <c r="B126" s="35"/>
      <c r="C126" s="35"/>
      <c r="D126" s="35"/>
      <c r="E126" s="35"/>
      <c r="F126" s="35"/>
      <c r="G126" s="35"/>
      <c r="H126" s="35"/>
      <c r="I126" s="35"/>
      <c r="J126" s="35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</row>
    <row r="127" spans="2:41" x14ac:dyDescent="0.25">
      <c r="B127" s="35"/>
      <c r="C127" s="35"/>
      <c r="D127" s="35"/>
      <c r="E127" s="35"/>
      <c r="F127" s="35"/>
      <c r="G127" s="35"/>
      <c r="H127" s="35"/>
      <c r="I127" s="35"/>
      <c r="J127" s="35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</row>
    <row r="128" spans="2:41" x14ac:dyDescent="0.25">
      <c r="B128" s="35"/>
      <c r="C128" s="35"/>
      <c r="D128" s="35"/>
      <c r="E128" s="35"/>
      <c r="F128" s="35"/>
      <c r="G128" s="35"/>
      <c r="H128" s="35"/>
      <c r="I128" s="35"/>
      <c r="J128" s="35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</row>
    <row r="129" spans="2:41" x14ac:dyDescent="0.25">
      <c r="B129" s="35"/>
      <c r="C129" s="35"/>
      <c r="D129" s="35"/>
      <c r="E129" s="35"/>
      <c r="F129" s="35"/>
      <c r="G129" s="35"/>
      <c r="H129" s="35"/>
      <c r="I129" s="35"/>
      <c r="J129" s="35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</row>
    <row r="130" spans="2:41" x14ac:dyDescent="0.25">
      <c r="B130" s="35"/>
      <c r="C130" s="35"/>
      <c r="D130" s="35"/>
      <c r="E130" s="35"/>
      <c r="F130" s="35"/>
      <c r="G130" s="35"/>
      <c r="H130" s="35"/>
      <c r="I130" s="35"/>
      <c r="J130" s="35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</row>
    <row r="131" spans="2:41" x14ac:dyDescent="0.25">
      <c r="B131" s="35"/>
      <c r="C131" s="35"/>
      <c r="D131" s="35"/>
      <c r="E131" s="35"/>
      <c r="F131" s="35"/>
      <c r="G131" s="35"/>
      <c r="H131" s="35"/>
      <c r="I131" s="35"/>
      <c r="J131" s="35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</row>
    <row r="132" spans="2:41" x14ac:dyDescent="0.25">
      <c r="B132" s="35"/>
      <c r="C132" s="35"/>
      <c r="D132" s="35"/>
      <c r="E132" s="35"/>
      <c r="F132" s="35"/>
      <c r="G132" s="35"/>
      <c r="H132" s="35"/>
      <c r="I132" s="35"/>
      <c r="J132" s="35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</row>
    <row r="133" spans="2:41" x14ac:dyDescent="0.25">
      <c r="B133" s="35"/>
      <c r="C133" s="35"/>
      <c r="D133" s="35"/>
      <c r="E133" s="35"/>
      <c r="F133" s="35"/>
      <c r="G133" s="35"/>
      <c r="H133" s="35"/>
      <c r="I133" s="35"/>
      <c r="J133" s="35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</row>
    <row r="134" spans="2:41" x14ac:dyDescent="0.25"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</row>
    <row r="186" spans="2:41" x14ac:dyDescent="0.25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</row>
    <row r="187" spans="2:41" x14ac:dyDescent="0.25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</row>
  </sheetData>
  <sheetProtection sheet="1" objects="1" scenarios="1"/>
  <phoneticPr fontId="0" type="noConversion"/>
  <printOptions gridLines="1" gridLinesSet="0"/>
  <pageMargins left="0.75" right="0.75" top="1" bottom="1" header="0.5" footer="0.5"/>
  <pageSetup orientation="portrait" horizontalDpi="4294967292" verticalDpi="0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O187"/>
  <sheetViews>
    <sheetView zoomScale="85" workbookViewId="0">
      <selection activeCell="E5" sqref="E5"/>
    </sheetView>
  </sheetViews>
  <sheetFormatPr baseColWidth="10" defaultColWidth="8.6328125" defaultRowHeight="15" x14ac:dyDescent="0.25"/>
  <cols>
    <col min="1" max="1" width="2.6328125" style="69" customWidth="1"/>
    <col min="2" max="16384" width="8.6328125" style="69"/>
  </cols>
  <sheetData>
    <row r="1" spans="2:41" ht="16.2" thickBot="1" x14ac:dyDescent="0.35">
      <c r="B1" s="70" t="s">
        <v>45</v>
      </c>
      <c r="C1" s="34"/>
      <c r="D1" s="34"/>
      <c r="E1" s="34"/>
      <c r="F1" s="73"/>
      <c r="G1" s="74"/>
      <c r="H1" s="75" t="s">
        <v>46</v>
      </c>
      <c r="I1" s="74"/>
      <c r="J1" s="74"/>
      <c r="K1" s="35"/>
      <c r="L1" s="35"/>
      <c r="M1" s="35"/>
      <c r="N1" s="35"/>
      <c r="O1" s="43" t="e">
        <f>IF(+#REF!=1,1,+#REF!-1)</f>
        <v>#REF!</v>
      </c>
      <c r="P1" s="43" t="e">
        <f>#REF!*O1</f>
        <v>#REF!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7"/>
      <c r="AC1" s="37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2:41" ht="16.2" thickBot="1" x14ac:dyDescent="0.35">
      <c r="B2" s="71"/>
      <c r="C2" s="38" t="s">
        <v>47</v>
      </c>
      <c r="D2" s="34"/>
      <c r="E2" s="39">
        <f>MMs!E2/'finite population'!E5</f>
        <v>0.3</v>
      </c>
      <c r="F2" s="76" t="s">
        <v>48</v>
      </c>
      <c r="G2" s="77"/>
      <c r="H2" s="91">
        <f>E2*E5</f>
        <v>3</v>
      </c>
      <c r="I2" s="74"/>
      <c r="J2" s="74"/>
      <c r="K2" s="35"/>
      <c r="L2" s="35"/>
      <c r="M2" s="35"/>
      <c r="N2" s="35"/>
      <c r="O2" s="43" t="e">
        <f>IF(+O1=1,1,+O1-1)</f>
        <v>#REF!</v>
      </c>
      <c r="P2" s="43" t="e">
        <f>P1*O2</f>
        <v>#REF!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7"/>
      <c r="AC2" s="37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</row>
    <row r="3" spans="2:41" ht="16.2" thickBot="1" x14ac:dyDescent="0.35">
      <c r="B3" s="71"/>
      <c r="C3" s="38" t="s">
        <v>49</v>
      </c>
      <c r="D3" s="34"/>
      <c r="E3" s="39">
        <f>MMs!E3</f>
        <v>4</v>
      </c>
      <c r="F3" s="76" t="s">
        <v>50</v>
      </c>
      <c r="G3" s="78"/>
      <c r="H3" s="90"/>
      <c r="I3" s="78"/>
      <c r="J3" s="78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7"/>
      <c r="AC3" s="37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2:41" ht="16.2" thickBot="1" x14ac:dyDescent="0.35">
      <c r="B4" s="71"/>
      <c r="C4" s="38" t="s">
        <v>22</v>
      </c>
      <c r="D4" s="34"/>
      <c r="E4" s="39">
        <f>MMs!E4</f>
        <v>1</v>
      </c>
      <c r="F4" s="76" t="s">
        <v>23</v>
      </c>
      <c r="G4" s="78"/>
      <c r="H4" s="78"/>
      <c r="I4" s="78"/>
      <c r="J4" s="78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7"/>
      <c r="AC4" s="37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2:41" ht="16.2" thickBot="1" x14ac:dyDescent="0.35">
      <c r="B5" s="71"/>
      <c r="C5" s="38" t="s">
        <v>51</v>
      </c>
      <c r="D5" s="34"/>
      <c r="E5" s="39">
        <v>10</v>
      </c>
      <c r="F5" s="76" t="s">
        <v>52</v>
      </c>
      <c r="G5" s="78"/>
      <c r="H5" s="78"/>
      <c r="I5" s="78"/>
      <c r="J5" s="80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7"/>
      <c r="AC5" s="37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</row>
    <row r="6" spans="2:41" ht="15.6" x14ac:dyDescent="0.3">
      <c r="B6" s="36" t="s">
        <v>25</v>
      </c>
      <c r="C6" s="35"/>
      <c r="D6" s="35"/>
      <c r="E6" s="35"/>
      <c r="F6" s="41">
        <f>T13/E4</f>
        <v>0.64643353028206796</v>
      </c>
      <c r="G6" s="78"/>
      <c r="H6" s="78"/>
      <c r="I6" s="78"/>
      <c r="J6" s="78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7"/>
      <c r="AC6" s="37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2:41" ht="15.6" x14ac:dyDescent="0.3">
      <c r="B7" s="36" t="s">
        <v>27</v>
      </c>
      <c r="C7" s="35"/>
      <c r="D7" s="35"/>
      <c r="E7" s="35"/>
      <c r="F7" s="44">
        <f>N13</f>
        <v>0.35356646971793193</v>
      </c>
      <c r="G7" s="78"/>
      <c r="H7" s="78"/>
      <c r="I7" s="78"/>
      <c r="J7" s="78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7"/>
      <c r="AC7" s="37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</row>
    <row r="8" spans="2:41" ht="15.6" x14ac:dyDescent="0.3">
      <c r="B8" s="36" t="s">
        <v>28</v>
      </c>
      <c r="C8" s="35"/>
      <c r="D8" s="35"/>
      <c r="E8" s="35"/>
      <c r="F8" s="44">
        <f>P13</f>
        <v>0.7344527326236906</v>
      </c>
      <c r="G8" s="78"/>
      <c r="H8" s="78"/>
      <c r="I8" s="78"/>
      <c r="J8" s="78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7"/>
      <c r="AC8" s="37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</row>
    <row r="9" spans="2:41" ht="15.6" x14ac:dyDescent="0.3">
      <c r="B9" s="36" t="s">
        <v>29</v>
      </c>
      <c r="C9" s="35"/>
      <c r="D9" s="35"/>
      <c r="E9" s="35"/>
      <c r="F9" s="44">
        <f>F8+Q13+E4*(1-R13)</f>
        <v>1.3808862629057588</v>
      </c>
      <c r="G9" s="78"/>
      <c r="H9" s="78"/>
      <c r="I9" s="78"/>
      <c r="J9" s="78"/>
      <c r="K9" s="35"/>
      <c r="L9" s="35"/>
      <c r="M9" s="36" t="s">
        <v>12</v>
      </c>
      <c r="N9" s="37">
        <f>E2/E3</f>
        <v>7.4999999999999997E-2</v>
      </c>
      <c r="O9" s="35"/>
      <c r="P9" s="36" t="s">
        <v>13</v>
      </c>
      <c r="Q9" s="37">
        <f>E4-1</f>
        <v>0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7"/>
      <c r="AC9" s="37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</row>
    <row r="10" spans="2:41" ht="15.6" x14ac:dyDescent="0.3">
      <c r="B10" s="36" t="s">
        <v>30</v>
      </c>
      <c r="C10" s="35"/>
      <c r="D10" s="35"/>
      <c r="E10" s="35"/>
      <c r="F10" s="44">
        <f>F8/$K$12</f>
        <v>0.28404031436272176</v>
      </c>
      <c r="G10" s="78"/>
      <c r="H10" s="78"/>
      <c r="I10" s="78"/>
      <c r="J10" s="78"/>
      <c r="K10" s="35"/>
      <c r="L10" s="35"/>
      <c r="M10" s="36" t="s">
        <v>17</v>
      </c>
      <c r="N10" s="37">
        <f>N9/E4</f>
        <v>7.4999999999999997E-2</v>
      </c>
      <c r="O10" s="35"/>
      <c r="P10" s="35"/>
      <c r="Q10" s="35"/>
      <c r="R10" s="35"/>
      <c r="S10" s="35"/>
      <c r="T10" s="36" t="s">
        <v>18</v>
      </c>
      <c r="U10" s="35"/>
      <c r="V10" s="35"/>
      <c r="W10" s="35"/>
      <c r="X10" s="35"/>
      <c r="Y10" s="35"/>
      <c r="Z10" s="35"/>
      <c r="AA10" s="35"/>
      <c r="AB10" s="37"/>
      <c r="AC10" s="37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</row>
    <row r="11" spans="2:41" ht="15.6" x14ac:dyDescent="0.3">
      <c r="B11" s="36" t="s">
        <v>31</v>
      </c>
      <c r="C11" s="35"/>
      <c r="D11" s="35"/>
      <c r="E11" s="35"/>
      <c r="F11" s="44">
        <f>F9/$K$12</f>
        <v>0.5340403143627217</v>
      </c>
      <c r="G11" s="78"/>
      <c r="H11" s="78"/>
      <c r="I11" s="78"/>
      <c r="J11" s="78"/>
      <c r="K11" s="37">
        <f>E5-F9</f>
        <v>8.6191137370942421</v>
      </c>
      <c r="L11" s="35"/>
      <c r="M11" s="35"/>
      <c r="N11" s="37">
        <f>(N9^E4)/(Y11*(1-N10))</f>
        <v>8.1081081081081072E-2</v>
      </c>
      <c r="O11" s="35"/>
      <c r="P11" s="35"/>
      <c r="Q11" s="35"/>
      <c r="R11" s="35"/>
      <c r="S11" s="35"/>
      <c r="T11" s="35"/>
      <c r="U11" s="35"/>
      <c r="V11" s="35"/>
      <c r="W11" s="36" t="s">
        <v>21</v>
      </c>
      <c r="X11" s="35"/>
      <c r="Y11" s="40">
        <f>X62</f>
        <v>1</v>
      </c>
      <c r="Z11" s="35"/>
      <c r="AA11" s="35"/>
      <c r="AB11" s="37"/>
      <c r="AC11" s="37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2:41" ht="15.6" x14ac:dyDescent="0.3">
      <c r="B12" s="36" t="s">
        <v>32</v>
      </c>
      <c r="C12" s="35"/>
      <c r="D12" s="35"/>
      <c r="E12" s="35"/>
      <c r="F12" s="44">
        <f>1-R13</f>
        <v>0.64643353028206807</v>
      </c>
      <c r="G12" s="78"/>
      <c r="H12" s="78"/>
      <c r="I12" s="78"/>
      <c r="J12" s="78"/>
      <c r="K12" s="37">
        <f>K11*E2</f>
        <v>2.5857341211282727</v>
      </c>
      <c r="L12" s="35"/>
      <c r="M12" s="35"/>
      <c r="N12" s="35"/>
      <c r="O12" s="35"/>
      <c r="P12" s="36" t="s">
        <v>53</v>
      </c>
      <c r="Q12" s="36" t="s">
        <v>54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7"/>
      <c r="AC12" s="37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2:41" x14ac:dyDescent="0.25">
      <c r="B13" s="35"/>
      <c r="C13" s="35"/>
      <c r="D13" s="35"/>
      <c r="E13" s="35"/>
      <c r="F13" s="35"/>
      <c r="G13" s="78"/>
      <c r="H13" s="78"/>
      <c r="I13" s="78"/>
      <c r="J13" s="78"/>
      <c r="K13" s="36" t="s">
        <v>55</v>
      </c>
      <c r="L13" s="35"/>
      <c r="M13" s="36" t="s">
        <v>24</v>
      </c>
      <c r="N13" s="37">
        <f>1/SUM(N15:N35)</f>
        <v>0.35356646971793193</v>
      </c>
      <c r="O13" s="37">
        <f>SUM(O15:O55)</f>
        <v>0.99999999999999989</v>
      </c>
      <c r="P13" s="37">
        <f>SUM(P15:P55)</f>
        <v>0.7344527326236906</v>
      </c>
      <c r="Q13" s="37">
        <f>SUM(Q15:Q55)</f>
        <v>0</v>
      </c>
      <c r="R13" s="37">
        <f>SUM(R15:R55)</f>
        <v>0.35356646971793193</v>
      </c>
      <c r="S13" s="35"/>
      <c r="T13" s="37">
        <f>SUM(T15:T55)</f>
        <v>0.64643353028206796</v>
      </c>
      <c r="U13" s="35"/>
      <c r="V13" s="35"/>
      <c r="W13" s="37">
        <f>E4</f>
        <v>1</v>
      </c>
      <c r="X13" s="35"/>
      <c r="Y13" s="35"/>
      <c r="Z13" s="35"/>
      <c r="AA13" s="35"/>
      <c r="AB13" s="37"/>
      <c r="AC13" s="37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2:41" x14ac:dyDescent="0.25">
      <c r="B14" s="35"/>
      <c r="C14" s="35"/>
      <c r="D14" s="35"/>
      <c r="E14" s="35"/>
      <c r="F14" s="35"/>
      <c r="G14" s="78"/>
      <c r="H14" s="78"/>
      <c r="I14" s="78"/>
      <c r="J14" s="78"/>
      <c r="K14" s="35"/>
      <c r="L14" s="35"/>
      <c r="M14" s="42" t="s">
        <v>43</v>
      </c>
      <c r="N14" s="35"/>
      <c r="O14" s="42" t="s">
        <v>26</v>
      </c>
      <c r="P14" s="35"/>
      <c r="Q14" s="35"/>
      <c r="R14" s="35"/>
      <c r="S14" s="35"/>
      <c r="T14" s="35"/>
      <c r="U14" s="35"/>
      <c r="V14" s="35"/>
      <c r="W14" s="43">
        <f>IF(+W13&lt;=1,1,+W13-1)</f>
        <v>1</v>
      </c>
      <c r="X14" s="43">
        <f>IF(W13=0,1,+W14*W13)</f>
        <v>1</v>
      </c>
      <c r="Y14" s="35"/>
      <c r="Z14" s="35"/>
      <c r="AA14" s="35"/>
      <c r="AB14" s="37"/>
      <c r="AC14" s="37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2:41" x14ac:dyDescent="0.25">
      <c r="B15" s="35"/>
      <c r="C15" s="35"/>
      <c r="D15" s="35"/>
      <c r="E15" s="35"/>
      <c r="F15" s="35"/>
      <c r="G15" s="78"/>
      <c r="H15" s="78"/>
      <c r="I15" s="78"/>
      <c r="J15" s="78"/>
      <c r="K15" s="37">
        <f t="shared" ref="K15:K46" si="0">M15-$E$4</f>
        <v>-1</v>
      </c>
      <c r="L15" s="35"/>
      <c r="M15" s="37">
        <v>0</v>
      </c>
      <c r="N15" s="37">
        <v>1</v>
      </c>
      <c r="O15" s="37">
        <f>N13</f>
        <v>0.35356646971793193</v>
      </c>
      <c r="P15" s="37">
        <f t="shared" ref="P15:P46" si="1">IF(K15&gt;0,+K15*O15,0)</f>
        <v>0</v>
      </c>
      <c r="Q15" s="37">
        <f t="shared" ref="Q15:Q46" si="2">IF(K15&lt;0,+M15*O15,0)</f>
        <v>0</v>
      </c>
      <c r="R15" s="37">
        <f t="shared" ref="R15:R46" si="3">IF(K15&lt;0,O15,0)</f>
        <v>0.35356646971793193</v>
      </c>
      <c r="S15" s="37">
        <f t="shared" ref="S15:S46" si="4">IF(K15&lt;0,M15,$E$4)</f>
        <v>0</v>
      </c>
      <c r="T15" s="37">
        <f t="shared" ref="T15:T46" si="5">S15*O15</f>
        <v>0</v>
      </c>
      <c r="U15" s="35"/>
      <c r="V15" s="35"/>
      <c r="W15" s="43">
        <f t="shared" ref="W15:W62" si="6">IF(+W14=1,1,+W14-1)</f>
        <v>1</v>
      </c>
      <c r="X15" s="43">
        <f t="shared" ref="X15:X62" si="7">X14*W15</f>
        <v>1</v>
      </c>
      <c r="Y15" s="35"/>
      <c r="Z15" s="35"/>
      <c r="AA15" s="35"/>
      <c r="AB15" s="37"/>
      <c r="AC15" s="37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2:41" x14ac:dyDescent="0.25">
      <c r="B16" s="35"/>
      <c r="C16" s="35"/>
      <c r="D16" s="35"/>
      <c r="E16" s="35"/>
      <c r="F16" s="35"/>
      <c r="G16" s="78"/>
      <c r="H16" s="78"/>
      <c r="I16" s="78"/>
      <c r="J16" s="78"/>
      <c r="K16" s="37">
        <f t="shared" si="0"/>
        <v>0</v>
      </c>
      <c r="L16" s="37">
        <f>E5</f>
        <v>10</v>
      </c>
      <c r="M16" s="37">
        <v>1</v>
      </c>
      <c r="N16" s="37">
        <f>N15*L16*N9/M16</f>
        <v>0.75</v>
      </c>
      <c r="O16" s="37">
        <f t="shared" ref="O16:O36" si="8">IF(K16&gt;0,+O15*L16*$N$9/$E$4,+O15*$N$9*L16/M16)</f>
        <v>0.26517485228844895</v>
      </c>
      <c r="P16" s="37">
        <f t="shared" si="1"/>
        <v>0</v>
      </c>
      <c r="Q16" s="37">
        <f t="shared" si="2"/>
        <v>0</v>
      </c>
      <c r="R16" s="37">
        <f t="shared" si="3"/>
        <v>0</v>
      </c>
      <c r="S16" s="37">
        <f t="shared" si="4"/>
        <v>1</v>
      </c>
      <c r="T16" s="37">
        <f t="shared" si="5"/>
        <v>0.26517485228844895</v>
      </c>
      <c r="U16" s="35"/>
      <c r="V16" s="35"/>
      <c r="W16" s="43">
        <f t="shared" si="6"/>
        <v>1</v>
      </c>
      <c r="X16" s="43">
        <f t="shared" si="7"/>
        <v>1</v>
      </c>
      <c r="Y16" s="35"/>
      <c r="Z16" s="35"/>
      <c r="AA16" s="35"/>
      <c r="AB16" s="37"/>
      <c r="AC16" s="37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2:41" x14ac:dyDescent="0.25">
      <c r="B17" s="35"/>
      <c r="C17" s="35"/>
      <c r="D17" s="35"/>
      <c r="E17" s="35"/>
      <c r="F17" s="35"/>
      <c r="G17" s="78"/>
      <c r="H17" s="78"/>
      <c r="I17" s="78"/>
      <c r="J17" s="78"/>
      <c r="K17" s="37">
        <f t="shared" si="0"/>
        <v>1</v>
      </c>
      <c r="L17" s="37">
        <f t="shared" ref="L17:L48" si="9">L16-1</f>
        <v>9</v>
      </c>
      <c r="M17" s="37">
        <v>2</v>
      </c>
      <c r="N17" s="37">
        <f t="shared" ref="N17:N48" si="10">IF(M17&gt;$E$5,0,IF(K17&gt;0,+N16*L17*$N$9/$E$4,+N16*L17*$N$9/M17))</f>
        <v>0.50624999999999998</v>
      </c>
      <c r="O17" s="37">
        <f t="shared" si="8"/>
        <v>0.17899302529470301</v>
      </c>
      <c r="P17" s="37">
        <f t="shared" si="1"/>
        <v>0.17899302529470301</v>
      </c>
      <c r="Q17" s="37">
        <f t="shared" si="2"/>
        <v>0</v>
      </c>
      <c r="R17" s="37">
        <f t="shared" si="3"/>
        <v>0</v>
      </c>
      <c r="S17" s="37">
        <f t="shared" si="4"/>
        <v>1</v>
      </c>
      <c r="T17" s="37">
        <f t="shared" si="5"/>
        <v>0.17899302529470301</v>
      </c>
      <c r="U17" s="35"/>
      <c r="V17" s="35"/>
      <c r="W17" s="43">
        <f t="shared" si="6"/>
        <v>1</v>
      </c>
      <c r="X17" s="43">
        <f t="shared" si="7"/>
        <v>1</v>
      </c>
      <c r="Y17" s="35"/>
      <c r="Z17" s="35"/>
      <c r="AA17" s="35"/>
      <c r="AB17" s="37"/>
      <c r="AC17" s="37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2:41" x14ac:dyDescent="0.25">
      <c r="B18" s="74"/>
      <c r="C18" s="74"/>
      <c r="D18" s="74"/>
      <c r="E18" s="74"/>
      <c r="F18" s="74"/>
      <c r="G18" s="78"/>
      <c r="H18" s="78"/>
      <c r="I18" s="78"/>
      <c r="J18" s="78"/>
      <c r="K18" s="37">
        <f t="shared" si="0"/>
        <v>2</v>
      </c>
      <c r="L18" s="37">
        <f t="shared" si="9"/>
        <v>8</v>
      </c>
      <c r="M18" s="37">
        <v>3</v>
      </c>
      <c r="N18" s="37">
        <f t="shared" si="10"/>
        <v>0.30374999999999996</v>
      </c>
      <c r="O18" s="37">
        <f t="shared" si="8"/>
        <v>0.1073958151768218</v>
      </c>
      <c r="P18" s="37">
        <f t="shared" si="1"/>
        <v>0.2147916303536436</v>
      </c>
      <c r="Q18" s="37">
        <f t="shared" si="2"/>
        <v>0</v>
      </c>
      <c r="R18" s="37">
        <f t="shared" si="3"/>
        <v>0</v>
      </c>
      <c r="S18" s="37">
        <f t="shared" si="4"/>
        <v>1</v>
      </c>
      <c r="T18" s="37">
        <f t="shared" si="5"/>
        <v>0.1073958151768218</v>
      </c>
      <c r="U18" s="35"/>
      <c r="V18" s="35"/>
      <c r="W18" s="43">
        <f t="shared" si="6"/>
        <v>1</v>
      </c>
      <c r="X18" s="43">
        <f t="shared" si="7"/>
        <v>1</v>
      </c>
      <c r="Y18" s="35"/>
      <c r="Z18" s="35"/>
      <c r="AA18" s="35"/>
      <c r="AB18" s="37"/>
      <c r="AC18" s="37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2:4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7">
        <f t="shared" si="0"/>
        <v>3</v>
      </c>
      <c r="L19" s="37">
        <f t="shared" si="9"/>
        <v>7</v>
      </c>
      <c r="M19" s="37">
        <v>4</v>
      </c>
      <c r="N19" s="37">
        <f t="shared" si="10"/>
        <v>0.15946874999999996</v>
      </c>
      <c r="O19" s="37">
        <f t="shared" si="8"/>
        <v>5.6382802967831436E-2</v>
      </c>
      <c r="P19" s="37">
        <f t="shared" si="1"/>
        <v>0.16914840890349431</v>
      </c>
      <c r="Q19" s="37">
        <f t="shared" si="2"/>
        <v>0</v>
      </c>
      <c r="R19" s="37">
        <f t="shared" si="3"/>
        <v>0</v>
      </c>
      <c r="S19" s="37">
        <f t="shared" si="4"/>
        <v>1</v>
      </c>
      <c r="T19" s="37">
        <f t="shared" si="5"/>
        <v>5.6382802967831436E-2</v>
      </c>
      <c r="U19" s="35"/>
      <c r="V19" s="35"/>
      <c r="W19" s="43">
        <f t="shared" si="6"/>
        <v>1</v>
      </c>
      <c r="X19" s="43">
        <f t="shared" si="7"/>
        <v>1</v>
      </c>
      <c r="Y19" s="35"/>
      <c r="Z19" s="35"/>
      <c r="AA19" s="35"/>
      <c r="AB19" s="37"/>
      <c r="AC19" s="37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2:41" x14ac:dyDescent="0.25">
      <c r="B20" s="35"/>
      <c r="C20" s="35"/>
      <c r="D20" s="35"/>
      <c r="E20" s="35"/>
      <c r="F20" s="35"/>
      <c r="G20" s="35"/>
      <c r="H20" s="35"/>
      <c r="I20" s="35"/>
      <c r="J20" s="35"/>
      <c r="K20" s="37">
        <f t="shared" si="0"/>
        <v>4</v>
      </c>
      <c r="L20" s="37">
        <f t="shared" si="9"/>
        <v>6</v>
      </c>
      <c r="M20" s="37">
        <v>5</v>
      </c>
      <c r="N20" s="37">
        <f t="shared" si="10"/>
        <v>7.1760937499999983E-2</v>
      </c>
      <c r="O20" s="37">
        <f t="shared" si="8"/>
        <v>2.5372261335524147E-2</v>
      </c>
      <c r="P20" s="37">
        <f t="shared" si="1"/>
        <v>0.10148904534209659</v>
      </c>
      <c r="Q20" s="37">
        <f t="shared" si="2"/>
        <v>0</v>
      </c>
      <c r="R20" s="37">
        <f t="shared" si="3"/>
        <v>0</v>
      </c>
      <c r="S20" s="37">
        <f t="shared" si="4"/>
        <v>1</v>
      </c>
      <c r="T20" s="37">
        <f t="shared" si="5"/>
        <v>2.5372261335524147E-2</v>
      </c>
      <c r="U20" s="35"/>
      <c r="V20" s="35"/>
      <c r="W20" s="43">
        <f t="shared" si="6"/>
        <v>1</v>
      </c>
      <c r="X20" s="43">
        <f t="shared" si="7"/>
        <v>1</v>
      </c>
      <c r="Y20" s="35"/>
      <c r="Z20" s="35"/>
      <c r="AA20" s="35"/>
      <c r="AB20" s="37"/>
      <c r="AC20" s="37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2:41" x14ac:dyDescent="0.25">
      <c r="B21" s="35"/>
      <c r="C21" s="35"/>
      <c r="D21" s="35"/>
      <c r="E21" s="35"/>
      <c r="F21" s="35"/>
      <c r="G21" s="35"/>
      <c r="H21" s="35"/>
      <c r="I21" s="35"/>
      <c r="J21" s="35"/>
      <c r="K21" s="37">
        <f t="shared" si="0"/>
        <v>5</v>
      </c>
      <c r="L21" s="37">
        <f t="shared" si="9"/>
        <v>5</v>
      </c>
      <c r="M21" s="37">
        <v>6</v>
      </c>
      <c r="N21" s="37">
        <f t="shared" si="10"/>
        <v>2.6910351562499994E-2</v>
      </c>
      <c r="O21" s="37">
        <f t="shared" si="8"/>
        <v>9.5145980008215555E-3</v>
      </c>
      <c r="P21" s="37">
        <f t="shared" si="1"/>
        <v>4.7572990004107779E-2</v>
      </c>
      <c r="Q21" s="37">
        <f t="shared" si="2"/>
        <v>0</v>
      </c>
      <c r="R21" s="37">
        <f t="shared" si="3"/>
        <v>0</v>
      </c>
      <c r="S21" s="37">
        <f t="shared" si="4"/>
        <v>1</v>
      </c>
      <c r="T21" s="37">
        <f t="shared" si="5"/>
        <v>9.5145980008215555E-3</v>
      </c>
      <c r="U21" s="35"/>
      <c r="V21" s="35"/>
      <c r="W21" s="43">
        <f t="shared" si="6"/>
        <v>1</v>
      </c>
      <c r="X21" s="43">
        <f t="shared" si="7"/>
        <v>1</v>
      </c>
      <c r="Y21" s="35"/>
      <c r="Z21" s="35"/>
      <c r="AA21" s="35"/>
      <c r="AB21" s="37"/>
      <c r="AC21" s="37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2:41" x14ac:dyDescent="0.25">
      <c r="B22" s="35"/>
      <c r="C22" s="35"/>
      <c r="D22" s="35"/>
      <c r="E22" s="35"/>
      <c r="F22" s="35"/>
      <c r="G22" s="35"/>
      <c r="H22" s="35"/>
      <c r="I22" s="35"/>
      <c r="J22" s="35"/>
      <c r="K22" s="37">
        <f t="shared" si="0"/>
        <v>6</v>
      </c>
      <c r="L22" s="37">
        <f t="shared" si="9"/>
        <v>4</v>
      </c>
      <c r="M22" s="37">
        <v>7</v>
      </c>
      <c r="N22" s="37">
        <f t="shared" si="10"/>
        <v>8.0731054687499977E-3</v>
      </c>
      <c r="O22" s="37">
        <f t="shared" si="8"/>
        <v>2.8543794002464664E-3</v>
      </c>
      <c r="P22" s="37">
        <f t="shared" si="1"/>
        <v>1.7126276401478797E-2</v>
      </c>
      <c r="Q22" s="37">
        <f t="shared" si="2"/>
        <v>0</v>
      </c>
      <c r="R22" s="37">
        <f t="shared" si="3"/>
        <v>0</v>
      </c>
      <c r="S22" s="37">
        <f t="shared" si="4"/>
        <v>1</v>
      </c>
      <c r="T22" s="37">
        <f t="shared" si="5"/>
        <v>2.8543794002464664E-3</v>
      </c>
      <c r="U22" s="35"/>
      <c r="V22" s="35"/>
      <c r="W22" s="43">
        <f t="shared" si="6"/>
        <v>1</v>
      </c>
      <c r="X22" s="43">
        <f t="shared" si="7"/>
        <v>1</v>
      </c>
      <c r="Y22" s="35"/>
      <c r="Z22" s="35"/>
      <c r="AA22" s="35"/>
      <c r="AB22" s="37"/>
      <c r="AC22" s="37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2:41" x14ac:dyDescent="0.25">
      <c r="B23" s="35"/>
      <c r="C23" s="35"/>
      <c r="D23" s="35"/>
      <c r="E23" s="35"/>
      <c r="F23" s="35"/>
      <c r="G23" s="35"/>
      <c r="H23" s="35"/>
      <c r="I23" s="35"/>
      <c r="J23" s="35"/>
      <c r="K23" s="37">
        <f t="shared" si="0"/>
        <v>7</v>
      </c>
      <c r="L23" s="37">
        <f t="shared" si="9"/>
        <v>3</v>
      </c>
      <c r="M23" s="37">
        <v>8</v>
      </c>
      <c r="N23" s="37">
        <f t="shared" si="10"/>
        <v>1.8164487304687493E-3</v>
      </c>
      <c r="O23" s="37">
        <f t="shared" si="8"/>
        <v>6.4223536505545484E-4</v>
      </c>
      <c r="P23" s="37">
        <f t="shared" si="1"/>
        <v>4.4956475553881835E-3</v>
      </c>
      <c r="Q23" s="37">
        <f t="shared" si="2"/>
        <v>0</v>
      </c>
      <c r="R23" s="37">
        <f t="shared" si="3"/>
        <v>0</v>
      </c>
      <c r="S23" s="37">
        <f t="shared" si="4"/>
        <v>1</v>
      </c>
      <c r="T23" s="37">
        <f t="shared" si="5"/>
        <v>6.4223536505545484E-4</v>
      </c>
      <c r="U23" s="35"/>
      <c r="V23" s="35"/>
      <c r="W23" s="43">
        <f t="shared" si="6"/>
        <v>1</v>
      </c>
      <c r="X23" s="43">
        <f t="shared" si="7"/>
        <v>1</v>
      </c>
      <c r="Y23" s="35"/>
      <c r="Z23" s="35"/>
      <c r="AA23" s="35"/>
      <c r="AB23" s="37"/>
      <c r="AC23" s="37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2:41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7">
        <f t="shared" si="0"/>
        <v>8</v>
      </c>
      <c r="L24" s="37">
        <f t="shared" si="9"/>
        <v>2</v>
      </c>
      <c r="M24" s="37">
        <v>9</v>
      </c>
      <c r="N24" s="37">
        <f t="shared" si="10"/>
        <v>2.724673095703124E-4</v>
      </c>
      <c r="O24" s="37">
        <f t="shared" si="8"/>
        <v>9.6335304758318223E-5</v>
      </c>
      <c r="P24" s="37">
        <f t="shared" si="1"/>
        <v>7.7068243806654578E-4</v>
      </c>
      <c r="Q24" s="37">
        <f t="shared" si="2"/>
        <v>0</v>
      </c>
      <c r="R24" s="37">
        <f t="shared" si="3"/>
        <v>0</v>
      </c>
      <c r="S24" s="37">
        <f t="shared" si="4"/>
        <v>1</v>
      </c>
      <c r="T24" s="37">
        <f t="shared" si="5"/>
        <v>9.6335304758318223E-5</v>
      </c>
      <c r="U24" s="35"/>
      <c r="V24" s="35"/>
      <c r="W24" s="43">
        <f t="shared" si="6"/>
        <v>1</v>
      </c>
      <c r="X24" s="43">
        <f t="shared" si="7"/>
        <v>1</v>
      </c>
      <c r="Y24" s="35"/>
      <c r="Z24" s="35"/>
      <c r="AA24" s="35"/>
      <c r="AB24" s="37"/>
      <c r="AC24" s="37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2:41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7">
        <f t="shared" si="0"/>
        <v>9</v>
      </c>
      <c r="L25" s="37">
        <f t="shared" si="9"/>
        <v>1</v>
      </c>
      <c r="M25" s="37">
        <v>10</v>
      </c>
      <c r="N25" s="37">
        <f t="shared" si="10"/>
        <v>2.0435048217773429E-5</v>
      </c>
      <c r="O25" s="37">
        <f t="shared" si="8"/>
        <v>7.2251478568738666E-6</v>
      </c>
      <c r="P25" s="37">
        <f t="shared" si="1"/>
        <v>6.5026330711864805E-5</v>
      </c>
      <c r="Q25" s="37">
        <f t="shared" si="2"/>
        <v>0</v>
      </c>
      <c r="R25" s="37">
        <f t="shared" si="3"/>
        <v>0</v>
      </c>
      <c r="S25" s="37">
        <f t="shared" si="4"/>
        <v>1</v>
      </c>
      <c r="T25" s="37">
        <f t="shared" si="5"/>
        <v>7.2251478568738666E-6</v>
      </c>
      <c r="U25" s="35"/>
      <c r="V25" s="35"/>
      <c r="W25" s="43">
        <f t="shared" si="6"/>
        <v>1</v>
      </c>
      <c r="X25" s="43">
        <f t="shared" si="7"/>
        <v>1</v>
      </c>
      <c r="Y25" s="35"/>
      <c r="Z25" s="35"/>
      <c r="AA25" s="35"/>
      <c r="AB25" s="37"/>
      <c r="AC25" s="37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2:41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7">
        <f t="shared" si="0"/>
        <v>10</v>
      </c>
      <c r="L26" s="37">
        <f t="shared" si="9"/>
        <v>0</v>
      </c>
      <c r="M26" s="37">
        <v>11</v>
      </c>
      <c r="N26" s="37">
        <f t="shared" si="10"/>
        <v>0</v>
      </c>
      <c r="O26" s="37">
        <f t="shared" si="8"/>
        <v>0</v>
      </c>
      <c r="P26" s="37">
        <f t="shared" si="1"/>
        <v>0</v>
      </c>
      <c r="Q26" s="37">
        <f t="shared" si="2"/>
        <v>0</v>
      </c>
      <c r="R26" s="37">
        <f t="shared" si="3"/>
        <v>0</v>
      </c>
      <c r="S26" s="37">
        <f t="shared" si="4"/>
        <v>1</v>
      </c>
      <c r="T26" s="37">
        <f t="shared" si="5"/>
        <v>0</v>
      </c>
      <c r="U26" s="35"/>
      <c r="V26" s="35"/>
      <c r="W26" s="43">
        <f t="shared" si="6"/>
        <v>1</v>
      </c>
      <c r="X26" s="43">
        <f t="shared" si="7"/>
        <v>1</v>
      </c>
      <c r="Y26" s="35"/>
      <c r="Z26" s="35"/>
      <c r="AA26" s="35"/>
      <c r="AB26" s="37"/>
      <c r="AC26" s="37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2:41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7">
        <f t="shared" si="0"/>
        <v>11</v>
      </c>
      <c r="L27" s="37">
        <f t="shared" si="9"/>
        <v>-1</v>
      </c>
      <c r="M27" s="37">
        <v>12</v>
      </c>
      <c r="N27" s="37">
        <f t="shared" si="10"/>
        <v>0</v>
      </c>
      <c r="O27" s="37">
        <f t="shared" si="8"/>
        <v>0</v>
      </c>
      <c r="P27" s="37">
        <f t="shared" si="1"/>
        <v>0</v>
      </c>
      <c r="Q27" s="37">
        <f t="shared" si="2"/>
        <v>0</v>
      </c>
      <c r="R27" s="37">
        <f t="shared" si="3"/>
        <v>0</v>
      </c>
      <c r="S27" s="37">
        <f t="shared" si="4"/>
        <v>1</v>
      </c>
      <c r="T27" s="37">
        <f t="shared" si="5"/>
        <v>0</v>
      </c>
      <c r="U27" s="35"/>
      <c r="V27" s="35"/>
      <c r="W27" s="43">
        <f t="shared" si="6"/>
        <v>1</v>
      </c>
      <c r="X27" s="43">
        <f t="shared" si="7"/>
        <v>1</v>
      </c>
      <c r="Y27" s="35"/>
      <c r="Z27" s="35"/>
      <c r="AA27" s="35"/>
      <c r="AB27" s="37"/>
      <c r="AC27" s="37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2:41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7">
        <f t="shared" si="0"/>
        <v>12</v>
      </c>
      <c r="L28" s="37">
        <f t="shared" si="9"/>
        <v>-2</v>
      </c>
      <c r="M28" s="37">
        <v>13</v>
      </c>
      <c r="N28" s="37">
        <f t="shared" si="10"/>
        <v>0</v>
      </c>
      <c r="O28" s="37">
        <f t="shared" si="8"/>
        <v>0</v>
      </c>
      <c r="P28" s="37">
        <f t="shared" si="1"/>
        <v>0</v>
      </c>
      <c r="Q28" s="37">
        <f t="shared" si="2"/>
        <v>0</v>
      </c>
      <c r="R28" s="37">
        <f t="shared" si="3"/>
        <v>0</v>
      </c>
      <c r="S28" s="37">
        <f t="shared" si="4"/>
        <v>1</v>
      </c>
      <c r="T28" s="37">
        <f t="shared" si="5"/>
        <v>0</v>
      </c>
      <c r="U28" s="35"/>
      <c r="V28" s="35"/>
      <c r="W28" s="43">
        <f t="shared" si="6"/>
        <v>1</v>
      </c>
      <c r="X28" s="43">
        <f t="shared" si="7"/>
        <v>1</v>
      </c>
      <c r="Y28" s="35"/>
      <c r="Z28" s="35"/>
      <c r="AA28" s="35"/>
      <c r="AB28" s="37"/>
      <c r="AC28" s="37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2:41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7">
        <f t="shared" si="0"/>
        <v>13</v>
      </c>
      <c r="L29" s="37">
        <f t="shared" si="9"/>
        <v>-3</v>
      </c>
      <c r="M29" s="37">
        <v>14</v>
      </c>
      <c r="N29" s="37">
        <f t="shared" si="10"/>
        <v>0</v>
      </c>
      <c r="O29" s="37">
        <f t="shared" si="8"/>
        <v>0</v>
      </c>
      <c r="P29" s="37">
        <f t="shared" si="1"/>
        <v>0</v>
      </c>
      <c r="Q29" s="37">
        <f t="shared" si="2"/>
        <v>0</v>
      </c>
      <c r="R29" s="37">
        <f t="shared" si="3"/>
        <v>0</v>
      </c>
      <c r="S29" s="37">
        <f t="shared" si="4"/>
        <v>1</v>
      </c>
      <c r="T29" s="37">
        <f t="shared" si="5"/>
        <v>0</v>
      </c>
      <c r="U29" s="35"/>
      <c r="V29" s="35"/>
      <c r="W29" s="43">
        <f t="shared" si="6"/>
        <v>1</v>
      </c>
      <c r="X29" s="43">
        <f t="shared" si="7"/>
        <v>1</v>
      </c>
      <c r="Y29" s="35"/>
      <c r="Z29" s="35"/>
      <c r="AA29" s="35"/>
      <c r="AB29" s="37"/>
      <c r="AC29" s="37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2:41" x14ac:dyDescent="0.25">
      <c r="B30" s="35"/>
      <c r="C30" s="35"/>
      <c r="D30" s="35"/>
      <c r="E30" s="35"/>
      <c r="F30" s="35"/>
      <c r="G30" s="35"/>
      <c r="H30" s="35"/>
      <c r="I30" s="35"/>
      <c r="J30" s="35"/>
      <c r="K30" s="37">
        <f t="shared" si="0"/>
        <v>14</v>
      </c>
      <c r="L30" s="37">
        <f t="shared" si="9"/>
        <v>-4</v>
      </c>
      <c r="M30" s="37">
        <v>15</v>
      </c>
      <c r="N30" s="37">
        <f t="shared" si="10"/>
        <v>0</v>
      </c>
      <c r="O30" s="37">
        <f t="shared" si="8"/>
        <v>0</v>
      </c>
      <c r="P30" s="37">
        <f t="shared" si="1"/>
        <v>0</v>
      </c>
      <c r="Q30" s="37">
        <f t="shared" si="2"/>
        <v>0</v>
      </c>
      <c r="R30" s="37">
        <f t="shared" si="3"/>
        <v>0</v>
      </c>
      <c r="S30" s="37">
        <f t="shared" si="4"/>
        <v>1</v>
      </c>
      <c r="T30" s="37">
        <f t="shared" si="5"/>
        <v>0</v>
      </c>
      <c r="U30" s="35"/>
      <c r="V30" s="35"/>
      <c r="W30" s="43">
        <f t="shared" si="6"/>
        <v>1</v>
      </c>
      <c r="X30" s="43">
        <f t="shared" si="7"/>
        <v>1</v>
      </c>
      <c r="Y30" s="35"/>
      <c r="Z30" s="35"/>
      <c r="AA30" s="35"/>
      <c r="AB30" s="37"/>
      <c r="AC30" s="37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2:41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7">
        <f t="shared" si="0"/>
        <v>15</v>
      </c>
      <c r="L31" s="37">
        <f t="shared" si="9"/>
        <v>-5</v>
      </c>
      <c r="M31" s="37">
        <v>16</v>
      </c>
      <c r="N31" s="37">
        <f t="shared" si="10"/>
        <v>0</v>
      </c>
      <c r="O31" s="37">
        <f t="shared" si="8"/>
        <v>0</v>
      </c>
      <c r="P31" s="37">
        <f t="shared" si="1"/>
        <v>0</v>
      </c>
      <c r="Q31" s="37">
        <f t="shared" si="2"/>
        <v>0</v>
      </c>
      <c r="R31" s="37">
        <f t="shared" si="3"/>
        <v>0</v>
      </c>
      <c r="S31" s="37">
        <f t="shared" si="4"/>
        <v>1</v>
      </c>
      <c r="T31" s="37">
        <f t="shared" si="5"/>
        <v>0</v>
      </c>
      <c r="U31" s="35"/>
      <c r="V31" s="35"/>
      <c r="W31" s="43">
        <f t="shared" si="6"/>
        <v>1</v>
      </c>
      <c r="X31" s="43">
        <f t="shared" si="7"/>
        <v>1</v>
      </c>
      <c r="Y31" s="35"/>
      <c r="Z31" s="35"/>
      <c r="AA31" s="35"/>
      <c r="AB31" s="37"/>
      <c r="AC31" s="37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2:41" x14ac:dyDescent="0.25">
      <c r="B32" s="35"/>
      <c r="C32" s="35"/>
      <c r="D32" s="35"/>
      <c r="E32" s="35"/>
      <c r="F32" s="35"/>
      <c r="G32" s="35"/>
      <c r="H32" s="35"/>
      <c r="I32" s="35"/>
      <c r="J32" s="35"/>
      <c r="K32" s="37">
        <f t="shared" si="0"/>
        <v>16</v>
      </c>
      <c r="L32" s="37">
        <f t="shared" si="9"/>
        <v>-6</v>
      </c>
      <c r="M32" s="37">
        <v>17</v>
      </c>
      <c r="N32" s="37">
        <f t="shared" si="10"/>
        <v>0</v>
      </c>
      <c r="O32" s="37">
        <f t="shared" si="8"/>
        <v>0</v>
      </c>
      <c r="P32" s="37">
        <f t="shared" si="1"/>
        <v>0</v>
      </c>
      <c r="Q32" s="37">
        <f t="shared" si="2"/>
        <v>0</v>
      </c>
      <c r="R32" s="37">
        <f t="shared" si="3"/>
        <v>0</v>
      </c>
      <c r="S32" s="37">
        <f t="shared" si="4"/>
        <v>1</v>
      </c>
      <c r="T32" s="37">
        <f t="shared" si="5"/>
        <v>0</v>
      </c>
      <c r="U32" s="35"/>
      <c r="V32" s="35"/>
      <c r="W32" s="43">
        <f t="shared" si="6"/>
        <v>1</v>
      </c>
      <c r="X32" s="43">
        <f t="shared" si="7"/>
        <v>1</v>
      </c>
      <c r="Y32" s="35"/>
      <c r="Z32" s="35"/>
      <c r="AA32" s="35"/>
      <c r="AB32" s="37"/>
      <c r="AC32" s="37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2:41" x14ac:dyDescent="0.25">
      <c r="B33" s="35"/>
      <c r="C33" s="35"/>
      <c r="D33" s="35"/>
      <c r="E33" s="35"/>
      <c r="F33" s="35"/>
      <c r="G33" s="35"/>
      <c r="H33" s="35"/>
      <c r="I33" s="35"/>
      <c r="J33" s="35"/>
      <c r="K33" s="37">
        <f t="shared" si="0"/>
        <v>17</v>
      </c>
      <c r="L33" s="37">
        <f t="shared" si="9"/>
        <v>-7</v>
      </c>
      <c r="M33" s="37">
        <v>18</v>
      </c>
      <c r="N33" s="37">
        <f t="shared" si="10"/>
        <v>0</v>
      </c>
      <c r="O33" s="37">
        <f t="shared" si="8"/>
        <v>0</v>
      </c>
      <c r="P33" s="37">
        <f t="shared" si="1"/>
        <v>0</v>
      </c>
      <c r="Q33" s="37">
        <f t="shared" si="2"/>
        <v>0</v>
      </c>
      <c r="R33" s="37">
        <f t="shared" si="3"/>
        <v>0</v>
      </c>
      <c r="S33" s="37">
        <f t="shared" si="4"/>
        <v>1</v>
      </c>
      <c r="T33" s="37">
        <f t="shared" si="5"/>
        <v>0</v>
      </c>
      <c r="U33" s="35"/>
      <c r="V33" s="35"/>
      <c r="W33" s="43">
        <f t="shared" si="6"/>
        <v>1</v>
      </c>
      <c r="X33" s="43">
        <f t="shared" si="7"/>
        <v>1</v>
      </c>
      <c r="Y33" s="35"/>
      <c r="Z33" s="35"/>
      <c r="AA33" s="35"/>
      <c r="AB33" s="37"/>
      <c r="AC33" s="37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2:41" x14ac:dyDescent="0.25">
      <c r="B34" s="35"/>
      <c r="C34" s="35"/>
      <c r="D34" s="35"/>
      <c r="E34" s="35"/>
      <c r="F34" s="35"/>
      <c r="G34" s="35"/>
      <c r="H34" s="35"/>
      <c r="I34" s="35"/>
      <c r="J34" s="35"/>
      <c r="K34" s="37">
        <f t="shared" si="0"/>
        <v>18</v>
      </c>
      <c r="L34" s="37">
        <f t="shared" si="9"/>
        <v>-8</v>
      </c>
      <c r="M34" s="37">
        <v>19</v>
      </c>
      <c r="N34" s="37">
        <f t="shared" si="10"/>
        <v>0</v>
      </c>
      <c r="O34" s="37">
        <f t="shared" si="8"/>
        <v>0</v>
      </c>
      <c r="P34" s="37">
        <f t="shared" si="1"/>
        <v>0</v>
      </c>
      <c r="Q34" s="37">
        <f t="shared" si="2"/>
        <v>0</v>
      </c>
      <c r="R34" s="37">
        <f t="shared" si="3"/>
        <v>0</v>
      </c>
      <c r="S34" s="37">
        <f t="shared" si="4"/>
        <v>1</v>
      </c>
      <c r="T34" s="37">
        <f t="shared" si="5"/>
        <v>0</v>
      </c>
      <c r="U34" s="35"/>
      <c r="V34" s="35"/>
      <c r="W34" s="43">
        <f t="shared" si="6"/>
        <v>1</v>
      </c>
      <c r="X34" s="43">
        <f t="shared" si="7"/>
        <v>1</v>
      </c>
      <c r="Y34" s="35"/>
      <c r="Z34" s="35"/>
      <c r="AA34" s="35"/>
      <c r="AB34" s="37"/>
      <c r="AC34" s="37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2:41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7">
        <f t="shared" si="0"/>
        <v>19</v>
      </c>
      <c r="L35" s="37">
        <f t="shared" si="9"/>
        <v>-9</v>
      </c>
      <c r="M35" s="37">
        <v>20</v>
      </c>
      <c r="N35" s="37">
        <f t="shared" si="10"/>
        <v>0</v>
      </c>
      <c r="O35" s="37">
        <f t="shared" si="8"/>
        <v>0</v>
      </c>
      <c r="P35" s="37">
        <f t="shared" si="1"/>
        <v>0</v>
      </c>
      <c r="Q35" s="37">
        <f t="shared" si="2"/>
        <v>0</v>
      </c>
      <c r="R35" s="37">
        <f t="shared" si="3"/>
        <v>0</v>
      </c>
      <c r="S35" s="37">
        <f t="shared" si="4"/>
        <v>1</v>
      </c>
      <c r="T35" s="37">
        <f t="shared" si="5"/>
        <v>0</v>
      </c>
      <c r="U35" s="35"/>
      <c r="V35" s="35"/>
      <c r="W35" s="43">
        <f t="shared" si="6"/>
        <v>1</v>
      </c>
      <c r="X35" s="43">
        <f t="shared" si="7"/>
        <v>1</v>
      </c>
      <c r="Y35" s="35"/>
      <c r="Z35" s="35"/>
      <c r="AA35" s="35"/>
      <c r="AB35" s="37"/>
      <c r="AC35" s="37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2:41" x14ac:dyDescent="0.25">
      <c r="B36" s="35"/>
      <c r="C36" s="35"/>
      <c r="D36" s="35"/>
      <c r="E36" s="35"/>
      <c r="F36" s="35"/>
      <c r="G36" s="35"/>
      <c r="H36" s="35"/>
      <c r="I36" s="35"/>
      <c r="J36" s="35"/>
      <c r="K36" s="37">
        <f t="shared" si="0"/>
        <v>20</v>
      </c>
      <c r="L36" s="37">
        <f t="shared" si="9"/>
        <v>-10</v>
      </c>
      <c r="M36" s="37">
        <v>21</v>
      </c>
      <c r="N36" s="37">
        <f t="shared" si="10"/>
        <v>0</v>
      </c>
      <c r="O36" s="37">
        <f t="shared" si="8"/>
        <v>0</v>
      </c>
      <c r="P36" s="37">
        <f t="shared" si="1"/>
        <v>0</v>
      </c>
      <c r="Q36" s="37">
        <f t="shared" si="2"/>
        <v>0</v>
      </c>
      <c r="R36" s="37">
        <f t="shared" si="3"/>
        <v>0</v>
      </c>
      <c r="S36" s="37">
        <f t="shared" si="4"/>
        <v>1</v>
      </c>
      <c r="T36" s="37">
        <f t="shared" si="5"/>
        <v>0</v>
      </c>
      <c r="U36" s="35"/>
      <c r="V36" s="35"/>
      <c r="W36" s="43">
        <f t="shared" si="6"/>
        <v>1</v>
      </c>
      <c r="X36" s="43">
        <f t="shared" si="7"/>
        <v>1</v>
      </c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2:41" x14ac:dyDescent="0.25">
      <c r="B37" s="35"/>
      <c r="C37" s="35"/>
      <c r="D37" s="35"/>
      <c r="E37" s="35"/>
      <c r="F37" s="35"/>
      <c r="G37" s="35"/>
      <c r="H37" s="35"/>
      <c r="I37" s="35"/>
      <c r="J37" s="35"/>
      <c r="K37" s="37">
        <f t="shared" si="0"/>
        <v>21</v>
      </c>
      <c r="L37" s="37">
        <f t="shared" si="9"/>
        <v>-11</v>
      </c>
      <c r="M37" s="37">
        <v>22</v>
      </c>
      <c r="N37" s="37">
        <f t="shared" si="10"/>
        <v>0</v>
      </c>
      <c r="O37" s="37">
        <f t="shared" ref="O37:O68" si="11">O36*$N$9*L37/M37</f>
        <v>0</v>
      </c>
      <c r="P37" s="37">
        <f t="shared" si="1"/>
        <v>0</v>
      </c>
      <c r="Q37" s="37">
        <f t="shared" si="2"/>
        <v>0</v>
      </c>
      <c r="R37" s="37">
        <f t="shared" si="3"/>
        <v>0</v>
      </c>
      <c r="S37" s="37">
        <f t="shared" si="4"/>
        <v>1</v>
      </c>
      <c r="T37" s="37">
        <f t="shared" si="5"/>
        <v>0</v>
      </c>
      <c r="U37" s="35"/>
      <c r="V37" s="35"/>
      <c r="W37" s="43">
        <f t="shared" si="6"/>
        <v>1</v>
      </c>
      <c r="X37" s="43">
        <f t="shared" si="7"/>
        <v>1</v>
      </c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2:41" x14ac:dyDescent="0.25">
      <c r="B38" s="35"/>
      <c r="C38" s="35"/>
      <c r="D38" s="35"/>
      <c r="E38" s="35"/>
      <c r="F38" s="35"/>
      <c r="G38" s="35"/>
      <c r="H38" s="35"/>
      <c r="I38" s="35"/>
      <c r="J38" s="35"/>
      <c r="K38" s="37">
        <f t="shared" si="0"/>
        <v>22</v>
      </c>
      <c r="L38" s="37">
        <f t="shared" si="9"/>
        <v>-12</v>
      </c>
      <c r="M38" s="37">
        <v>23</v>
      </c>
      <c r="N38" s="37">
        <f t="shared" si="10"/>
        <v>0</v>
      </c>
      <c r="O38" s="37">
        <f t="shared" si="11"/>
        <v>0</v>
      </c>
      <c r="P38" s="37">
        <f t="shared" si="1"/>
        <v>0</v>
      </c>
      <c r="Q38" s="37">
        <f t="shared" si="2"/>
        <v>0</v>
      </c>
      <c r="R38" s="37">
        <f t="shared" si="3"/>
        <v>0</v>
      </c>
      <c r="S38" s="37">
        <f t="shared" si="4"/>
        <v>1</v>
      </c>
      <c r="T38" s="37">
        <f t="shared" si="5"/>
        <v>0</v>
      </c>
      <c r="U38" s="35"/>
      <c r="V38" s="35"/>
      <c r="W38" s="43">
        <f t="shared" si="6"/>
        <v>1</v>
      </c>
      <c r="X38" s="43">
        <f t="shared" si="7"/>
        <v>1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2:41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7">
        <f t="shared" si="0"/>
        <v>23</v>
      </c>
      <c r="L39" s="37">
        <f t="shared" si="9"/>
        <v>-13</v>
      </c>
      <c r="M39" s="37">
        <v>24</v>
      </c>
      <c r="N39" s="37">
        <f t="shared" si="10"/>
        <v>0</v>
      </c>
      <c r="O39" s="37">
        <f t="shared" si="11"/>
        <v>0</v>
      </c>
      <c r="P39" s="37">
        <f t="shared" si="1"/>
        <v>0</v>
      </c>
      <c r="Q39" s="37">
        <f t="shared" si="2"/>
        <v>0</v>
      </c>
      <c r="R39" s="37">
        <f t="shared" si="3"/>
        <v>0</v>
      </c>
      <c r="S39" s="37">
        <f t="shared" si="4"/>
        <v>1</v>
      </c>
      <c r="T39" s="37">
        <f t="shared" si="5"/>
        <v>0</v>
      </c>
      <c r="U39" s="35"/>
      <c r="V39" s="35"/>
      <c r="W39" s="43">
        <f t="shared" si="6"/>
        <v>1</v>
      </c>
      <c r="X39" s="43">
        <f t="shared" si="7"/>
        <v>1</v>
      </c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2:41" x14ac:dyDescent="0.25">
      <c r="B40" s="35"/>
      <c r="C40" s="35"/>
      <c r="D40" s="35"/>
      <c r="E40" s="35"/>
      <c r="F40" s="35"/>
      <c r="G40" s="35"/>
      <c r="H40" s="35"/>
      <c r="I40" s="35"/>
      <c r="J40" s="35"/>
      <c r="K40" s="37">
        <f t="shared" si="0"/>
        <v>24</v>
      </c>
      <c r="L40" s="37">
        <f t="shared" si="9"/>
        <v>-14</v>
      </c>
      <c r="M40" s="37">
        <v>25</v>
      </c>
      <c r="N40" s="37">
        <f t="shared" si="10"/>
        <v>0</v>
      </c>
      <c r="O40" s="37">
        <f t="shared" si="11"/>
        <v>0</v>
      </c>
      <c r="P40" s="37">
        <f t="shared" si="1"/>
        <v>0</v>
      </c>
      <c r="Q40" s="37">
        <f t="shared" si="2"/>
        <v>0</v>
      </c>
      <c r="R40" s="37">
        <f t="shared" si="3"/>
        <v>0</v>
      </c>
      <c r="S40" s="37">
        <f t="shared" si="4"/>
        <v>1</v>
      </c>
      <c r="T40" s="37">
        <f t="shared" si="5"/>
        <v>0</v>
      </c>
      <c r="U40" s="35"/>
      <c r="V40" s="35"/>
      <c r="W40" s="43">
        <f t="shared" si="6"/>
        <v>1</v>
      </c>
      <c r="X40" s="43">
        <f t="shared" si="7"/>
        <v>1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2:41" x14ac:dyDescent="0.25">
      <c r="B41" s="35"/>
      <c r="C41" s="35"/>
      <c r="D41" s="35"/>
      <c r="E41" s="35"/>
      <c r="F41" s="35"/>
      <c r="G41" s="35"/>
      <c r="H41" s="35"/>
      <c r="I41" s="35"/>
      <c r="J41" s="35"/>
      <c r="K41" s="37">
        <f t="shared" si="0"/>
        <v>25</v>
      </c>
      <c r="L41" s="37">
        <f t="shared" si="9"/>
        <v>-15</v>
      </c>
      <c r="M41" s="37">
        <v>26</v>
      </c>
      <c r="N41" s="37">
        <f t="shared" si="10"/>
        <v>0</v>
      </c>
      <c r="O41" s="37">
        <f t="shared" si="11"/>
        <v>0</v>
      </c>
      <c r="P41" s="37">
        <f t="shared" si="1"/>
        <v>0</v>
      </c>
      <c r="Q41" s="37">
        <f t="shared" si="2"/>
        <v>0</v>
      </c>
      <c r="R41" s="37">
        <f t="shared" si="3"/>
        <v>0</v>
      </c>
      <c r="S41" s="37">
        <f t="shared" si="4"/>
        <v>1</v>
      </c>
      <c r="T41" s="37">
        <f t="shared" si="5"/>
        <v>0</v>
      </c>
      <c r="U41" s="35"/>
      <c r="V41" s="35"/>
      <c r="W41" s="43">
        <f t="shared" si="6"/>
        <v>1</v>
      </c>
      <c r="X41" s="43">
        <f t="shared" si="7"/>
        <v>1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2:41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7">
        <f t="shared" si="0"/>
        <v>26</v>
      </c>
      <c r="L42" s="37">
        <f t="shared" si="9"/>
        <v>-16</v>
      </c>
      <c r="M42" s="37">
        <v>27</v>
      </c>
      <c r="N42" s="37">
        <f t="shared" si="10"/>
        <v>0</v>
      </c>
      <c r="O42" s="37">
        <f t="shared" si="11"/>
        <v>0</v>
      </c>
      <c r="P42" s="37">
        <f t="shared" si="1"/>
        <v>0</v>
      </c>
      <c r="Q42" s="37">
        <f t="shared" si="2"/>
        <v>0</v>
      </c>
      <c r="R42" s="37">
        <f t="shared" si="3"/>
        <v>0</v>
      </c>
      <c r="S42" s="37">
        <f t="shared" si="4"/>
        <v>1</v>
      </c>
      <c r="T42" s="37">
        <f t="shared" si="5"/>
        <v>0</v>
      </c>
      <c r="U42" s="35"/>
      <c r="V42" s="35"/>
      <c r="W42" s="43">
        <f t="shared" si="6"/>
        <v>1</v>
      </c>
      <c r="X42" s="43">
        <f t="shared" si="7"/>
        <v>1</v>
      </c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</row>
    <row r="43" spans="2:41" x14ac:dyDescent="0.25">
      <c r="B43" s="35"/>
      <c r="C43" s="35"/>
      <c r="D43" s="35"/>
      <c r="E43" s="35"/>
      <c r="F43" s="35"/>
      <c r="G43" s="35"/>
      <c r="H43" s="35"/>
      <c r="I43" s="35"/>
      <c r="J43" s="35"/>
      <c r="K43" s="37">
        <f t="shared" si="0"/>
        <v>27</v>
      </c>
      <c r="L43" s="37">
        <f t="shared" si="9"/>
        <v>-17</v>
      </c>
      <c r="M43" s="37">
        <v>28</v>
      </c>
      <c r="N43" s="37">
        <f t="shared" si="10"/>
        <v>0</v>
      </c>
      <c r="O43" s="37">
        <f t="shared" si="11"/>
        <v>0</v>
      </c>
      <c r="P43" s="37">
        <f t="shared" si="1"/>
        <v>0</v>
      </c>
      <c r="Q43" s="37">
        <f t="shared" si="2"/>
        <v>0</v>
      </c>
      <c r="R43" s="37">
        <f t="shared" si="3"/>
        <v>0</v>
      </c>
      <c r="S43" s="37">
        <f t="shared" si="4"/>
        <v>1</v>
      </c>
      <c r="T43" s="37">
        <f t="shared" si="5"/>
        <v>0</v>
      </c>
      <c r="U43" s="35"/>
      <c r="V43" s="35"/>
      <c r="W43" s="43">
        <f t="shared" si="6"/>
        <v>1</v>
      </c>
      <c r="X43" s="43">
        <f t="shared" si="7"/>
        <v>1</v>
      </c>
      <c r="Y43" s="35"/>
      <c r="Z43" s="35"/>
      <c r="AA43" s="35"/>
      <c r="AB43" s="36"/>
      <c r="AC43" s="37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</row>
    <row r="44" spans="2:41" x14ac:dyDescent="0.25">
      <c r="B44" s="35"/>
      <c r="C44" s="35"/>
      <c r="D44" s="35"/>
      <c r="E44" s="35"/>
      <c r="F44" s="35"/>
      <c r="G44" s="35"/>
      <c r="H44" s="35"/>
      <c r="I44" s="35"/>
      <c r="J44" s="35"/>
      <c r="K44" s="37">
        <f t="shared" si="0"/>
        <v>28</v>
      </c>
      <c r="L44" s="37">
        <f t="shared" si="9"/>
        <v>-18</v>
      </c>
      <c r="M44" s="37">
        <v>29</v>
      </c>
      <c r="N44" s="37">
        <f t="shared" si="10"/>
        <v>0</v>
      </c>
      <c r="O44" s="37">
        <f t="shared" si="11"/>
        <v>0</v>
      </c>
      <c r="P44" s="37">
        <f t="shared" si="1"/>
        <v>0</v>
      </c>
      <c r="Q44" s="37">
        <f t="shared" si="2"/>
        <v>0</v>
      </c>
      <c r="R44" s="37">
        <f t="shared" si="3"/>
        <v>0</v>
      </c>
      <c r="S44" s="37">
        <f t="shared" si="4"/>
        <v>1</v>
      </c>
      <c r="T44" s="37">
        <f t="shared" si="5"/>
        <v>0</v>
      </c>
      <c r="U44" s="35"/>
      <c r="V44" s="35"/>
      <c r="W44" s="43">
        <f t="shared" si="6"/>
        <v>1</v>
      </c>
      <c r="X44" s="43">
        <f t="shared" si="7"/>
        <v>1</v>
      </c>
      <c r="Y44" s="35"/>
      <c r="Z44" s="35"/>
      <c r="AA44" s="35"/>
      <c r="AB44" s="36"/>
      <c r="AC44" s="37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</row>
    <row r="45" spans="2:41" x14ac:dyDescent="0.25">
      <c r="B45" s="35"/>
      <c r="C45" s="35"/>
      <c r="D45" s="35"/>
      <c r="E45" s="35"/>
      <c r="F45" s="35"/>
      <c r="G45" s="35"/>
      <c r="H45" s="35"/>
      <c r="I45" s="35"/>
      <c r="J45" s="35"/>
      <c r="K45" s="37">
        <f t="shared" si="0"/>
        <v>29</v>
      </c>
      <c r="L45" s="37">
        <f t="shared" si="9"/>
        <v>-19</v>
      </c>
      <c r="M45" s="37">
        <v>30</v>
      </c>
      <c r="N45" s="37">
        <f t="shared" si="10"/>
        <v>0</v>
      </c>
      <c r="O45" s="37">
        <f t="shared" si="11"/>
        <v>0</v>
      </c>
      <c r="P45" s="37">
        <f t="shared" si="1"/>
        <v>0</v>
      </c>
      <c r="Q45" s="37">
        <f t="shared" si="2"/>
        <v>0</v>
      </c>
      <c r="R45" s="37">
        <f t="shared" si="3"/>
        <v>0</v>
      </c>
      <c r="S45" s="37">
        <f t="shared" si="4"/>
        <v>1</v>
      </c>
      <c r="T45" s="37">
        <f t="shared" si="5"/>
        <v>0</v>
      </c>
      <c r="U45" s="35"/>
      <c r="V45" s="35"/>
      <c r="W45" s="43">
        <f t="shared" si="6"/>
        <v>1</v>
      </c>
      <c r="X45" s="43">
        <f t="shared" si="7"/>
        <v>1</v>
      </c>
      <c r="Y45" s="35"/>
      <c r="Z45" s="35"/>
      <c r="AA45" s="35"/>
      <c r="AB45" s="35"/>
      <c r="AC45" s="37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</row>
    <row r="46" spans="2:41" x14ac:dyDescent="0.25">
      <c r="B46" s="35"/>
      <c r="C46" s="35"/>
      <c r="D46" s="35"/>
      <c r="E46" s="35"/>
      <c r="F46" s="35"/>
      <c r="G46" s="35"/>
      <c r="H46" s="35"/>
      <c r="I46" s="35"/>
      <c r="J46" s="35"/>
      <c r="K46" s="37">
        <f t="shared" si="0"/>
        <v>30</v>
      </c>
      <c r="L46" s="37">
        <f t="shared" si="9"/>
        <v>-20</v>
      </c>
      <c r="M46" s="37">
        <v>31</v>
      </c>
      <c r="N46" s="37">
        <f t="shared" si="10"/>
        <v>0</v>
      </c>
      <c r="O46" s="37">
        <f t="shared" si="11"/>
        <v>0</v>
      </c>
      <c r="P46" s="37">
        <f t="shared" si="1"/>
        <v>0</v>
      </c>
      <c r="Q46" s="37">
        <f t="shared" si="2"/>
        <v>0</v>
      </c>
      <c r="R46" s="37">
        <f t="shared" si="3"/>
        <v>0</v>
      </c>
      <c r="S46" s="37">
        <f t="shared" si="4"/>
        <v>1</v>
      </c>
      <c r="T46" s="37">
        <f t="shared" si="5"/>
        <v>0</v>
      </c>
      <c r="U46" s="35"/>
      <c r="V46" s="35"/>
      <c r="W46" s="43">
        <f t="shared" si="6"/>
        <v>1</v>
      </c>
      <c r="X46" s="43">
        <f t="shared" si="7"/>
        <v>1</v>
      </c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2:41" x14ac:dyDescent="0.25">
      <c r="B47" s="35"/>
      <c r="C47" s="35"/>
      <c r="D47" s="35"/>
      <c r="E47" s="35"/>
      <c r="F47" s="35"/>
      <c r="G47" s="35"/>
      <c r="H47" s="35"/>
      <c r="I47" s="35"/>
      <c r="J47" s="35"/>
      <c r="K47" s="37">
        <f t="shared" ref="K47:K78" si="12">M47-$E$4</f>
        <v>31</v>
      </c>
      <c r="L47" s="37">
        <f t="shared" si="9"/>
        <v>-21</v>
      </c>
      <c r="M47" s="37">
        <v>32</v>
      </c>
      <c r="N47" s="37">
        <f t="shared" si="10"/>
        <v>0</v>
      </c>
      <c r="O47" s="37">
        <f t="shared" si="11"/>
        <v>0</v>
      </c>
      <c r="P47" s="37">
        <f t="shared" ref="P47:P78" si="13">IF(K47&gt;0,+K47*O47,0)</f>
        <v>0</v>
      </c>
      <c r="Q47" s="37">
        <f t="shared" ref="Q47:Q78" si="14">IF(K47&lt;0,+M47*O47,0)</f>
        <v>0</v>
      </c>
      <c r="R47" s="37">
        <f t="shared" ref="R47:R78" si="15">IF(K47&lt;0,O47,0)</f>
        <v>0</v>
      </c>
      <c r="S47" s="37">
        <f t="shared" ref="S47:S78" si="16">IF(K47&lt;0,M47,$E$4)</f>
        <v>1</v>
      </c>
      <c r="T47" s="37">
        <f t="shared" ref="T47:T78" si="17">S47*O47</f>
        <v>0</v>
      </c>
      <c r="U47" s="35"/>
      <c r="V47" s="35"/>
      <c r="W47" s="43">
        <f t="shared" si="6"/>
        <v>1</v>
      </c>
      <c r="X47" s="43">
        <f t="shared" si="7"/>
        <v>1</v>
      </c>
      <c r="Y47" s="35"/>
      <c r="Z47" s="35"/>
      <c r="AA47" s="35"/>
      <c r="AB47" s="36"/>
      <c r="AC47" s="37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</row>
    <row r="48" spans="2:41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37">
        <f t="shared" si="12"/>
        <v>32</v>
      </c>
      <c r="L48" s="37">
        <f t="shared" si="9"/>
        <v>-22</v>
      </c>
      <c r="M48" s="37">
        <v>33</v>
      </c>
      <c r="N48" s="37">
        <f t="shared" si="10"/>
        <v>0</v>
      </c>
      <c r="O48" s="37">
        <f t="shared" si="11"/>
        <v>0</v>
      </c>
      <c r="P48" s="37">
        <f t="shared" si="13"/>
        <v>0</v>
      </c>
      <c r="Q48" s="37">
        <f t="shared" si="14"/>
        <v>0</v>
      </c>
      <c r="R48" s="37">
        <f t="shared" si="15"/>
        <v>0</v>
      </c>
      <c r="S48" s="37">
        <f t="shared" si="16"/>
        <v>1</v>
      </c>
      <c r="T48" s="37">
        <f t="shared" si="17"/>
        <v>0</v>
      </c>
      <c r="U48" s="35"/>
      <c r="V48" s="35"/>
      <c r="W48" s="43">
        <f t="shared" si="6"/>
        <v>1</v>
      </c>
      <c r="X48" s="43">
        <f t="shared" si="7"/>
        <v>1</v>
      </c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</row>
    <row r="49" spans="2:41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37">
        <f t="shared" si="12"/>
        <v>33</v>
      </c>
      <c r="L49" s="37">
        <f t="shared" ref="L49:L80" si="18">L48-1</f>
        <v>-23</v>
      </c>
      <c r="M49" s="37">
        <v>34</v>
      </c>
      <c r="N49" s="37">
        <f t="shared" ref="N49:N80" si="19">IF(M49&gt;$E$5,0,IF(K49&gt;0,+N48*L49*$N$9/$E$4,+N48*L49*$N$9/M49))</f>
        <v>0</v>
      </c>
      <c r="O49" s="37">
        <f t="shared" si="11"/>
        <v>0</v>
      </c>
      <c r="P49" s="37">
        <f t="shared" si="13"/>
        <v>0</v>
      </c>
      <c r="Q49" s="37">
        <f t="shared" si="14"/>
        <v>0</v>
      </c>
      <c r="R49" s="37">
        <f t="shared" si="15"/>
        <v>0</v>
      </c>
      <c r="S49" s="37">
        <f t="shared" si="16"/>
        <v>1</v>
      </c>
      <c r="T49" s="37">
        <f t="shared" si="17"/>
        <v>0</v>
      </c>
      <c r="U49" s="35"/>
      <c r="V49" s="35"/>
      <c r="W49" s="43">
        <f t="shared" si="6"/>
        <v>1</v>
      </c>
      <c r="X49" s="43">
        <f t="shared" si="7"/>
        <v>1</v>
      </c>
      <c r="Y49" s="35"/>
      <c r="Z49" s="35"/>
      <c r="AA49" s="35"/>
      <c r="AB49" s="37"/>
      <c r="AC49" s="37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</row>
    <row r="50" spans="2:41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37">
        <f t="shared" si="12"/>
        <v>34</v>
      </c>
      <c r="L50" s="37">
        <f t="shared" si="18"/>
        <v>-24</v>
      </c>
      <c r="M50" s="37">
        <v>35</v>
      </c>
      <c r="N50" s="37">
        <f t="shared" si="19"/>
        <v>0</v>
      </c>
      <c r="O50" s="37">
        <f t="shared" si="11"/>
        <v>0</v>
      </c>
      <c r="P50" s="37">
        <f t="shared" si="13"/>
        <v>0</v>
      </c>
      <c r="Q50" s="37">
        <f t="shared" si="14"/>
        <v>0</v>
      </c>
      <c r="R50" s="37">
        <f t="shared" si="15"/>
        <v>0</v>
      </c>
      <c r="S50" s="37">
        <f t="shared" si="16"/>
        <v>1</v>
      </c>
      <c r="T50" s="37">
        <f t="shared" si="17"/>
        <v>0</v>
      </c>
      <c r="U50" s="35"/>
      <c r="V50" s="35"/>
      <c r="W50" s="43">
        <f t="shared" si="6"/>
        <v>1</v>
      </c>
      <c r="X50" s="43">
        <f t="shared" si="7"/>
        <v>1</v>
      </c>
      <c r="Y50" s="35"/>
      <c r="Z50" s="35"/>
      <c r="AA50" s="35"/>
      <c r="AB50" s="37"/>
      <c r="AC50" s="37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</row>
    <row r="51" spans="2:41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37">
        <f t="shared" si="12"/>
        <v>35</v>
      </c>
      <c r="L51" s="37">
        <f t="shared" si="18"/>
        <v>-25</v>
      </c>
      <c r="M51" s="37">
        <v>36</v>
      </c>
      <c r="N51" s="37">
        <f t="shared" si="19"/>
        <v>0</v>
      </c>
      <c r="O51" s="37">
        <f t="shared" si="11"/>
        <v>0</v>
      </c>
      <c r="P51" s="37">
        <f t="shared" si="13"/>
        <v>0</v>
      </c>
      <c r="Q51" s="37">
        <f t="shared" si="14"/>
        <v>0</v>
      </c>
      <c r="R51" s="37">
        <f t="shared" si="15"/>
        <v>0</v>
      </c>
      <c r="S51" s="37">
        <f t="shared" si="16"/>
        <v>1</v>
      </c>
      <c r="T51" s="37">
        <f t="shared" si="17"/>
        <v>0</v>
      </c>
      <c r="U51" s="35"/>
      <c r="V51" s="35"/>
      <c r="W51" s="43">
        <f t="shared" si="6"/>
        <v>1</v>
      </c>
      <c r="X51" s="43">
        <f t="shared" si="7"/>
        <v>1</v>
      </c>
      <c r="Y51" s="35"/>
      <c r="Z51" s="35"/>
      <c r="AA51" s="35"/>
      <c r="AB51" s="37"/>
      <c r="AC51" s="37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</row>
    <row r="52" spans="2:41" x14ac:dyDescent="0.25">
      <c r="B52" s="35"/>
      <c r="C52" s="35"/>
      <c r="D52" s="35"/>
      <c r="E52" s="35"/>
      <c r="F52" s="35"/>
      <c r="G52" s="35"/>
      <c r="H52" s="35"/>
      <c r="I52" s="35"/>
      <c r="J52" s="35"/>
      <c r="K52" s="37">
        <f t="shared" si="12"/>
        <v>36</v>
      </c>
      <c r="L52" s="37">
        <f t="shared" si="18"/>
        <v>-26</v>
      </c>
      <c r="M52" s="37">
        <v>37</v>
      </c>
      <c r="N52" s="37">
        <f t="shared" si="19"/>
        <v>0</v>
      </c>
      <c r="O52" s="37">
        <f t="shared" si="11"/>
        <v>0</v>
      </c>
      <c r="P52" s="37">
        <f t="shared" si="13"/>
        <v>0</v>
      </c>
      <c r="Q52" s="37">
        <f t="shared" si="14"/>
        <v>0</v>
      </c>
      <c r="R52" s="37">
        <f t="shared" si="15"/>
        <v>0</v>
      </c>
      <c r="S52" s="37">
        <f t="shared" si="16"/>
        <v>1</v>
      </c>
      <c r="T52" s="37">
        <f t="shared" si="17"/>
        <v>0</v>
      </c>
      <c r="U52" s="35"/>
      <c r="V52" s="35"/>
      <c r="W52" s="43">
        <f t="shared" si="6"/>
        <v>1</v>
      </c>
      <c r="X52" s="43">
        <f t="shared" si="7"/>
        <v>1</v>
      </c>
      <c r="Y52" s="35"/>
      <c r="Z52" s="35"/>
      <c r="AA52" s="35"/>
      <c r="AB52" s="37"/>
      <c r="AC52" s="37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</row>
    <row r="53" spans="2:41" x14ac:dyDescent="0.25">
      <c r="B53" s="35"/>
      <c r="C53" s="35"/>
      <c r="D53" s="35"/>
      <c r="E53" s="35"/>
      <c r="F53" s="35"/>
      <c r="G53" s="35"/>
      <c r="H53" s="35"/>
      <c r="I53" s="35"/>
      <c r="J53" s="35"/>
      <c r="K53" s="37">
        <f t="shared" si="12"/>
        <v>37</v>
      </c>
      <c r="L53" s="37">
        <f t="shared" si="18"/>
        <v>-27</v>
      </c>
      <c r="M53" s="37">
        <v>38</v>
      </c>
      <c r="N53" s="37">
        <f t="shared" si="19"/>
        <v>0</v>
      </c>
      <c r="O53" s="37">
        <f t="shared" si="11"/>
        <v>0</v>
      </c>
      <c r="P53" s="37">
        <f t="shared" si="13"/>
        <v>0</v>
      </c>
      <c r="Q53" s="37">
        <f t="shared" si="14"/>
        <v>0</v>
      </c>
      <c r="R53" s="37">
        <f t="shared" si="15"/>
        <v>0</v>
      </c>
      <c r="S53" s="37">
        <f t="shared" si="16"/>
        <v>1</v>
      </c>
      <c r="T53" s="37">
        <f t="shared" si="17"/>
        <v>0</v>
      </c>
      <c r="U53" s="35"/>
      <c r="V53" s="35"/>
      <c r="W53" s="43">
        <f t="shared" si="6"/>
        <v>1</v>
      </c>
      <c r="X53" s="43">
        <f t="shared" si="7"/>
        <v>1</v>
      </c>
      <c r="Y53" s="35"/>
      <c r="Z53" s="35"/>
      <c r="AA53" s="35"/>
      <c r="AB53" s="37"/>
      <c r="AC53" s="37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</row>
    <row r="54" spans="2:41" x14ac:dyDescent="0.25">
      <c r="B54" s="35"/>
      <c r="C54" s="35"/>
      <c r="D54" s="35"/>
      <c r="E54" s="35"/>
      <c r="F54" s="35"/>
      <c r="G54" s="35"/>
      <c r="H54" s="35"/>
      <c r="I54" s="35"/>
      <c r="J54" s="35"/>
      <c r="K54" s="37">
        <f t="shared" si="12"/>
        <v>38</v>
      </c>
      <c r="L54" s="37">
        <f t="shared" si="18"/>
        <v>-28</v>
      </c>
      <c r="M54" s="37">
        <v>39</v>
      </c>
      <c r="N54" s="37">
        <f t="shared" si="19"/>
        <v>0</v>
      </c>
      <c r="O54" s="37">
        <f t="shared" si="11"/>
        <v>0</v>
      </c>
      <c r="P54" s="37">
        <f t="shared" si="13"/>
        <v>0</v>
      </c>
      <c r="Q54" s="37">
        <f t="shared" si="14"/>
        <v>0</v>
      </c>
      <c r="R54" s="37">
        <f t="shared" si="15"/>
        <v>0</v>
      </c>
      <c r="S54" s="37">
        <f t="shared" si="16"/>
        <v>1</v>
      </c>
      <c r="T54" s="37">
        <f t="shared" si="17"/>
        <v>0</v>
      </c>
      <c r="U54" s="35"/>
      <c r="V54" s="35"/>
      <c r="W54" s="43">
        <f t="shared" si="6"/>
        <v>1</v>
      </c>
      <c r="X54" s="43">
        <f t="shared" si="7"/>
        <v>1</v>
      </c>
      <c r="Y54" s="35"/>
      <c r="Z54" s="35"/>
      <c r="AA54" s="35"/>
      <c r="AB54" s="37"/>
      <c r="AC54" s="37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2:41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7">
        <f t="shared" si="12"/>
        <v>39</v>
      </c>
      <c r="L55" s="37">
        <f t="shared" si="18"/>
        <v>-29</v>
      </c>
      <c r="M55" s="37">
        <v>40</v>
      </c>
      <c r="N55" s="37">
        <f t="shared" si="19"/>
        <v>0</v>
      </c>
      <c r="O55" s="37">
        <f t="shared" si="11"/>
        <v>0</v>
      </c>
      <c r="P55" s="37">
        <f t="shared" si="13"/>
        <v>0</v>
      </c>
      <c r="Q55" s="37">
        <f t="shared" si="14"/>
        <v>0</v>
      </c>
      <c r="R55" s="37">
        <f t="shared" si="15"/>
        <v>0</v>
      </c>
      <c r="S55" s="37">
        <f t="shared" si="16"/>
        <v>1</v>
      </c>
      <c r="T55" s="37">
        <f t="shared" si="17"/>
        <v>0</v>
      </c>
      <c r="U55" s="35"/>
      <c r="V55" s="35"/>
      <c r="W55" s="43">
        <f t="shared" si="6"/>
        <v>1</v>
      </c>
      <c r="X55" s="43">
        <f t="shared" si="7"/>
        <v>1</v>
      </c>
      <c r="Y55" s="35"/>
      <c r="Z55" s="35"/>
      <c r="AA55" s="37"/>
      <c r="AB55" s="37"/>
      <c r="AC55" s="37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</row>
    <row r="56" spans="2:41" x14ac:dyDescent="0.25">
      <c r="B56" s="37">
        <f>IF(G48&lt;1,AI113,AI112)</f>
        <v>0</v>
      </c>
      <c r="C56" s="35"/>
      <c r="D56" s="35"/>
      <c r="E56" s="35"/>
      <c r="F56" s="35"/>
      <c r="G56" s="35"/>
      <c r="H56" s="35"/>
      <c r="I56" s="35"/>
      <c r="J56" s="35"/>
      <c r="K56" s="37">
        <f t="shared" si="12"/>
        <v>40</v>
      </c>
      <c r="L56" s="37">
        <f t="shared" si="18"/>
        <v>-30</v>
      </c>
      <c r="M56" s="37">
        <v>41</v>
      </c>
      <c r="N56" s="37">
        <f t="shared" si="19"/>
        <v>0</v>
      </c>
      <c r="O56" s="37">
        <f t="shared" si="11"/>
        <v>0</v>
      </c>
      <c r="P56" s="37">
        <f t="shared" si="13"/>
        <v>0</v>
      </c>
      <c r="Q56" s="37">
        <f t="shared" si="14"/>
        <v>0</v>
      </c>
      <c r="R56" s="37">
        <f t="shared" si="15"/>
        <v>0</v>
      </c>
      <c r="S56" s="37">
        <f t="shared" si="16"/>
        <v>1</v>
      </c>
      <c r="T56" s="37">
        <f t="shared" si="17"/>
        <v>0</v>
      </c>
      <c r="U56" s="35"/>
      <c r="V56" s="35"/>
      <c r="W56" s="43">
        <f t="shared" si="6"/>
        <v>1</v>
      </c>
      <c r="X56" s="43">
        <f t="shared" si="7"/>
        <v>1</v>
      </c>
      <c r="Y56" s="35"/>
      <c r="Z56" s="35"/>
      <c r="AA56" s="35"/>
      <c r="AB56" s="37"/>
      <c r="AC56" s="37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</row>
    <row r="57" spans="2:41" x14ac:dyDescent="0.25">
      <c r="B57" s="35"/>
      <c r="C57" s="35"/>
      <c r="D57" s="35"/>
      <c r="E57" s="35"/>
      <c r="F57" s="35"/>
      <c r="G57" s="35"/>
      <c r="H57" s="35"/>
      <c r="I57" s="35"/>
      <c r="J57" s="35"/>
      <c r="K57" s="37">
        <f t="shared" si="12"/>
        <v>41</v>
      </c>
      <c r="L57" s="37">
        <f t="shared" si="18"/>
        <v>-31</v>
      </c>
      <c r="M57" s="37">
        <v>42</v>
      </c>
      <c r="N57" s="37">
        <f t="shared" si="19"/>
        <v>0</v>
      </c>
      <c r="O57" s="37">
        <f t="shared" si="11"/>
        <v>0</v>
      </c>
      <c r="P57" s="37">
        <f t="shared" si="13"/>
        <v>0</v>
      </c>
      <c r="Q57" s="37">
        <f t="shared" si="14"/>
        <v>0</v>
      </c>
      <c r="R57" s="37">
        <f t="shared" si="15"/>
        <v>0</v>
      </c>
      <c r="S57" s="37">
        <f t="shared" si="16"/>
        <v>1</v>
      </c>
      <c r="T57" s="37">
        <f t="shared" si="17"/>
        <v>0</v>
      </c>
      <c r="U57" s="35"/>
      <c r="V57" s="35"/>
      <c r="W57" s="43">
        <f t="shared" si="6"/>
        <v>1</v>
      </c>
      <c r="X57" s="43">
        <f t="shared" si="7"/>
        <v>1</v>
      </c>
      <c r="Y57" s="35"/>
      <c r="Z57" s="35"/>
      <c r="AA57" s="35"/>
      <c r="AB57" s="37"/>
      <c r="AC57" s="37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2:41" x14ac:dyDescent="0.25">
      <c r="B58" s="35"/>
      <c r="C58" s="35"/>
      <c r="D58" s="35"/>
      <c r="E58" s="35"/>
      <c r="F58" s="35"/>
      <c r="G58" s="35"/>
      <c r="H58" s="35"/>
      <c r="I58" s="35"/>
      <c r="J58" s="35"/>
      <c r="K58" s="37">
        <f t="shared" si="12"/>
        <v>42</v>
      </c>
      <c r="L58" s="37">
        <f t="shared" si="18"/>
        <v>-32</v>
      </c>
      <c r="M58" s="37">
        <v>43</v>
      </c>
      <c r="N58" s="37">
        <f t="shared" si="19"/>
        <v>0</v>
      </c>
      <c r="O58" s="37">
        <f t="shared" si="11"/>
        <v>0</v>
      </c>
      <c r="P58" s="37">
        <f t="shared" si="13"/>
        <v>0</v>
      </c>
      <c r="Q58" s="37">
        <f t="shared" si="14"/>
        <v>0</v>
      </c>
      <c r="R58" s="37">
        <f t="shared" si="15"/>
        <v>0</v>
      </c>
      <c r="S58" s="37">
        <f t="shared" si="16"/>
        <v>1</v>
      </c>
      <c r="T58" s="37">
        <f t="shared" si="17"/>
        <v>0</v>
      </c>
      <c r="U58" s="35"/>
      <c r="V58" s="35"/>
      <c r="W58" s="43">
        <f t="shared" si="6"/>
        <v>1</v>
      </c>
      <c r="X58" s="43">
        <f t="shared" si="7"/>
        <v>1</v>
      </c>
      <c r="Y58" s="35"/>
      <c r="Z58" s="35"/>
      <c r="AA58" s="35"/>
      <c r="AB58" s="37"/>
      <c r="AC58" s="37"/>
      <c r="AD58" s="35"/>
      <c r="AE58" s="37"/>
      <c r="AF58" s="35"/>
      <c r="AG58" s="35"/>
      <c r="AH58" s="35"/>
      <c r="AI58" s="35"/>
      <c r="AJ58" s="35"/>
      <c r="AK58" s="35"/>
      <c r="AL58" s="35"/>
      <c r="AM58" s="35"/>
      <c r="AN58" s="35"/>
      <c r="AO58" s="35"/>
    </row>
    <row r="59" spans="2:41" x14ac:dyDescent="0.25">
      <c r="B59" s="35"/>
      <c r="C59" s="35"/>
      <c r="D59" s="35"/>
      <c r="E59" s="35"/>
      <c r="F59" s="35"/>
      <c r="G59" s="35"/>
      <c r="H59" s="35"/>
      <c r="I59" s="35"/>
      <c r="J59" s="35"/>
      <c r="K59" s="37">
        <f t="shared" si="12"/>
        <v>43</v>
      </c>
      <c r="L59" s="37">
        <f t="shared" si="18"/>
        <v>-33</v>
      </c>
      <c r="M59" s="37">
        <v>44</v>
      </c>
      <c r="N59" s="37">
        <f t="shared" si="19"/>
        <v>0</v>
      </c>
      <c r="O59" s="37">
        <f t="shared" si="11"/>
        <v>0</v>
      </c>
      <c r="P59" s="37">
        <f t="shared" si="13"/>
        <v>0</v>
      </c>
      <c r="Q59" s="37">
        <f t="shared" si="14"/>
        <v>0</v>
      </c>
      <c r="R59" s="37">
        <f t="shared" si="15"/>
        <v>0</v>
      </c>
      <c r="S59" s="37">
        <f t="shared" si="16"/>
        <v>1</v>
      </c>
      <c r="T59" s="37">
        <f t="shared" si="17"/>
        <v>0</v>
      </c>
      <c r="U59" s="35"/>
      <c r="V59" s="35"/>
      <c r="W59" s="43">
        <f t="shared" si="6"/>
        <v>1</v>
      </c>
      <c r="X59" s="43">
        <f t="shared" si="7"/>
        <v>1</v>
      </c>
      <c r="Y59" s="35"/>
      <c r="Z59" s="35"/>
      <c r="AA59" s="35"/>
      <c r="AB59" s="37"/>
      <c r="AC59" s="37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2:41" x14ac:dyDescent="0.25">
      <c r="B60" s="35"/>
      <c r="C60" s="35"/>
      <c r="D60" s="35"/>
      <c r="E60" s="35"/>
      <c r="F60" s="35"/>
      <c r="G60" s="35"/>
      <c r="H60" s="35"/>
      <c r="I60" s="35"/>
      <c r="J60" s="35"/>
      <c r="K60" s="37">
        <f t="shared" si="12"/>
        <v>44</v>
      </c>
      <c r="L60" s="37">
        <f t="shared" si="18"/>
        <v>-34</v>
      </c>
      <c r="M60" s="37">
        <v>45</v>
      </c>
      <c r="N60" s="37">
        <f t="shared" si="19"/>
        <v>0</v>
      </c>
      <c r="O60" s="37">
        <f t="shared" si="11"/>
        <v>0</v>
      </c>
      <c r="P60" s="37">
        <f t="shared" si="13"/>
        <v>0</v>
      </c>
      <c r="Q60" s="37">
        <f t="shared" si="14"/>
        <v>0</v>
      </c>
      <c r="R60" s="37">
        <f t="shared" si="15"/>
        <v>0</v>
      </c>
      <c r="S60" s="37">
        <f t="shared" si="16"/>
        <v>1</v>
      </c>
      <c r="T60" s="37">
        <f t="shared" si="17"/>
        <v>0</v>
      </c>
      <c r="U60" s="35"/>
      <c r="V60" s="35"/>
      <c r="W60" s="43">
        <f t="shared" si="6"/>
        <v>1</v>
      </c>
      <c r="X60" s="43">
        <f t="shared" si="7"/>
        <v>1</v>
      </c>
      <c r="Y60" s="35"/>
      <c r="Z60" s="35"/>
      <c r="AA60" s="35"/>
      <c r="AB60" s="37"/>
      <c r="AC60" s="37"/>
      <c r="AD60" s="35"/>
      <c r="AE60" s="35"/>
      <c r="AF60" s="36"/>
      <c r="AG60" s="35"/>
      <c r="AH60" s="40"/>
      <c r="AI60" s="35"/>
      <c r="AJ60" s="35"/>
      <c r="AK60" s="35"/>
      <c r="AL60" s="35"/>
      <c r="AM60" s="36"/>
      <c r="AN60" s="35"/>
      <c r="AO60" s="36"/>
    </row>
    <row r="61" spans="2:41" x14ac:dyDescent="0.25">
      <c r="B61" s="35"/>
      <c r="C61" s="35"/>
      <c r="D61" s="35"/>
      <c r="E61" s="35"/>
      <c r="F61" s="35"/>
      <c r="G61" s="35"/>
      <c r="H61" s="35"/>
      <c r="I61" s="35"/>
      <c r="J61" s="35"/>
      <c r="K61" s="37">
        <f t="shared" si="12"/>
        <v>45</v>
      </c>
      <c r="L61" s="37">
        <f t="shared" si="18"/>
        <v>-35</v>
      </c>
      <c r="M61" s="37">
        <v>46</v>
      </c>
      <c r="N61" s="37">
        <f t="shared" si="19"/>
        <v>0</v>
      </c>
      <c r="O61" s="37">
        <f t="shared" si="11"/>
        <v>0</v>
      </c>
      <c r="P61" s="37">
        <f t="shared" si="13"/>
        <v>0</v>
      </c>
      <c r="Q61" s="37">
        <f t="shared" si="14"/>
        <v>0</v>
      </c>
      <c r="R61" s="37">
        <f t="shared" si="15"/>
        <v>0</v>
      </c>
      <c r="S61" s="37">
        <f t="shared" si="16"/>
        <v>1</v>
      </c>
      <c r="T61" s="37">
        <f t="shared" si="17"/>
        <v>0</v>
      </c>
      <c r="U61" s="35"/>
      <c r="V61" s="35"/>
      <c r="W61" s="43">
        <f t="shared" si="6"/>
        <v>1</v>
      </c>
      <c r="X61" s="43">
        <f t="shared" si="7"/>
        <v>1</v>
      </c>
      <c r="Y61" s="35"/>
      <c r="Z61" s="35"/>
      <c r="AA61" s="35"/>
      <c r="AB61" s="37"/>
      <c r="AC61" s="37"/>
      <c r="AD61" s="35"/>
      <c r="AE61" s="35"/>
      <c r="AF61" s="35"/>
      <c r="AG61" s="35"/>
      <c r="AH61" s="45"/>
      <c r="AI61" s="35"/>
      <c r="AJ61" s="37"/>
      <c r="AK61" s="35"/>
      <c r="AL61" s="35"/>
      <c r="AM61" s="37"/>
      <c r="AN61" s="37"/>
      <c r="AO61" s="35"/>
    </row>
    <row r="62" spans="2:41" x14ac:dyDescent="0.25">
      <c r="B62" s="35"/>
      <c r="C62" s="35"/>
      <c r="D62" s="35"/>
      <c r="E62" s="35"/>
      <c r="F62" s="35"/>
      <c r="G62" s="35"/>
      <c r="H62" s="35"/>
      <c r="I62" s="35"/>
      <c r="J62" s="35"/>
      <c r="K62" s="37">
        <f t="shared" si="12"/>
        <v>46</v>
      </c>
      <c r="L62" s="37">
        <f t="shared" si="18"/>
        <v>-36</v>
      </c>
      <c r="M62" s="37">
        <v>47</v>
      </c>
      <c r="N62" s="37">
        <f t="shared" si="19"/>
        <v>0</v>
      </c>
      <c r="O62" s="37">
        <f t="shared" si="11"/>
        <v>0</v>
      </c>
      <c r="P62" s="37">
        <f t="shared" si="13"/>
        <v>0</v>
      </c>
      <c r="Q62" s="37">
        <f t="shared" si="14"/>
        <v>0</v>
      </c>
      <c r="R62" s="37">
        <f t="shared" si="15"/>
        <v>0</v>
      </c>
      <c r="S62" s="37">
        <f t="shared" si="16"/>
        <v>1</v>
      </c>
      <c r="T62" s="37">
        <f t="shared" si="17"/>
        <v>0</v>
      </c>
      <c r="U62" s="35"/>
      <c r="V62" s="35"/>
      <c r="W62" s="43">
        <f t="shared" si="6"/>
        <v>1</v>
      </c>
      <c r="X62" s="43">
        <f t="shared" si="7"/>
        <v>1</v>
      </c>
      <c r="Y62" s="35"/>
      <c r="Z62" s="35"/>
      <c r="AA62" s="35"/>
      <c r="AB62" s="37"/>
      <c r="AC62" s="37"/>
      <c r="AD62" s="35"/>
      <c r="AE62" s="35"/>
      <c r="AF62" s="37"/>
      <c r="AG62" s="35"/>
      <c r="AH62" s="43"/>
      <c r="AI62" s="42"/>
      <c r="AJ62" s="42"/>
      <c r="AK62" s="37"/>
      <c r="AL62" s="37"/>
      <c r="AM62" s="35"/>
      <c r="AN62" s="35"/>
      <c r="AO62" s="43"/>
    </row>
    <row r="63" spans="2:41" x14ac:dyDescent="0.25">
      <c r="B63" s="35"/>
      <c r="C63" s="35"/>
      <c r="D63" s="35"/>
      <c r="E63" s="35"/>
      <c r="F63" s="35"/>
      <c r="G63" s="35"/>
      <c r="H63" s="35"/>
      <c r="I63" s="35"/>
      <c r="J63" s="35"/>
      <c r="K63" s="37">
        <f t="shared" si="12"/>
        <v>47</v>
      </c>
      <c r="L63" s="37">
        <f t="shared" si="18"/>
        <v>-37</v>
      </c>
      <c r="M63" s="37">
        <v>48</v>
      </c>
      <c r="N63" s="37">
        <f t="shared" si="19"/>
        <v>0</v>
      </c>
      <c r="O63" s="37">
        <f t="shared" si="11"/>
        <v>0</v>
      </c>
      <c r="P63" s="37">
        <f t="shared" si="13"/>
        <v>0</v>
      </c>
      <c r="Q63" s="37">
        <f t="shared" si="14"/>
        <v>0</v>
      </c>
      <c r="R63" s="37">
        <f t="shared" si="15"/>
        <v>0</v>
      </c>
      <c r="S63" s="37">
        <f t="shared" si="16"/>
        <v>1</v>
      </c>
      <c r="T63" s="37">
        <f t="shared" si="17"/>
        <v>0</v>
      </c>
      <c r="U63" s="35"/>
      <c r="V63" s="35"/>
      <c r="W63" s="35"/>
      <c r="X63" s="35"/>
      <c r="Y63" s="35"/>
      <c r="Z63" s="35"/>
      <c r="AA63" s="35"/>
      <c r="AB63" s="37"/>
      <c r="AC63" s="37"/>
      <c r="AD63" s="35"/>
      <c r="AE63" s="35"/>
      <c r="AF63" s="43"/>
      <c r="AG63" s="43"/>
      <c r="AH63" s="43"/>
      <c r="AI63" s="37"/>
      <c r="AJ63" s="37"/>
      <c r="AK63" s="35"/>
      <c r="AL63" s="35"/>
      <c r="AM63" s="37"/>
      <c r="AN63" s="37"/>
      <c r="AO63" s="37"/>
    </row>
    <row r="64" spans="2:41" x14ac:dyDescent="0.25">
      <c r="B64" s="35"/>
      <c r="C64" s="35"/>
      <c r="D64" s="35"/>
      <c r="E64" s="35"/>
      <c r="F64" s="35"/>
      <c r="G64" s="35"/>
      <c r="H64" s="35"/>
      <c r="I64" s="35"/>
      <c r="J64" s="35"/>
      <c r="K64" s="37">
        <f t="shared" si="12"/>
        <v>48</v>
      </c>
      <c r="L64" s="37">
        <f t="shared" si="18"/>
        <v>-38</v>
      </c>
      <c r="M64" s="37">
        <v>49</v>
      </c>
      <c r="N64" s="37">
        <f t="shared" si="19"/>
        <v>0</v>
      </c>
      <c r="O64" s="37">
        <f t="shared" si="11"/>
        <v>0</v>
      </c>
      <c r="P64" s="37">
        <f t="shared" si="13"/>
        <v>0</v>
      </c>
      <c r="Q64" s="37">
        <f t="shared" si="14"/>
        <v>0</v>
      </c>
      <c r="R64" s="37">
        <f t="shared" si="15"/>
        <v>0</v>
      </c>
      <c r="S64" s="37">
        <f t="shared" si="16"/>
        <v>1</v>
      </c>
      <c r="T64" s="37">
        <f t="shared" si="17"/>
        <v>0</v>
      </c>
      <c r="U64" s="35"/>
      <c r="V64" s="35"/>
      <c r="W64" s="35"/>
      <c r="X64" s="35"/>
      <c r="Y64" s="35"/>
      <c r="Z64" s="35"/>
      <c r="AA64" s="35"/>
      <c r="AB64" s="37"/>
      <c r="AC64" s="37"/>
      <c r="AD64" s="35"/>
      <c r="AE64" s="35"/>
      <c r="AF64" s="43"/>
      <c r="AG64" s="43"/>
      <c r="AH64" s="43"/>
      <c r="AI64" s="37"/>
      <c r="AJ64" s="37"/>
      <c r="AK64" s="37"/>
      <c r="AL64" s="37"/>
      <c r="AM64" s="37"/>
      <c r="AN64" s="37"/>
      <c r="AO64" s="37"/>
    </row>
    <row r="65" spans="2:41" x14ac:dyDescent="0.25">
      <c r="B65" s="35"/>
      <c r="C65" s="35"/>
      <c r="D65" s="35"/>
      <c r="E65" s="35"/>
      <c r="F65" s="35"/>
      <c r="G65" s="35"/>
      <c r="H65" s="35"/>
      <c r="I65" s="35"/>
      <c r="J65" s="35"/>
      <c r="K65" s="37">
        <f t="shared" si="12"/>
        <v>49</v>
      </c>
      <c r="L65" s="37">
        <f t="shared" si="18"/>
        <v>-39</v>
      </c>
      <c r="M65" s="37">
        <v>50</v>
      </c>
      <c r="N65" s="37">
        <f t="shared" si="19"/>
        <v>0</v>
      </c>
      <c r="O65" s="37">
        <f t="shared" si="11"/>
        <v>0</v>
      </c>
      <c r="P65" s="37">
        <f t="shared" si="13"/>
        <v>0</v>
      </c>
      <c r="Q65" s="37">
        <f t="shared" si="14"/>
        <v>0</v>
      </c>
      <c r="R65" s="37">
        <f t="shared" si="15"/>
        <v>0</v>
      </c>
      <c r="S65" s="37">
        <f t="shared" si="16"/>
        <v>1</v>
      </c>
      <c r="T65" s="37">
        <f t="shared" si="17"/>
        <v>0</v>
      </c>
      <c r="U65" s="35"/>
      <c r="V65" s="35"/>
      <c r="W65" s="35"/>
      <c r="X65" s="35"/>
      <c r="Y65" s="35"/>
      <c r="Z65" s="35"/>
      <c r="AA65" s="35"/>
      <c r="AB65" s="37"/>
      <c r="AC65" s="37"/>
      <c r="AD65" s="37"/>
      <c r="AE65" s="37"/>
      <c r="AF65" s="43"/>
      <c r="AG65" s="43"/>
      <c r="AH65" s="43"/>
      <c r="AI65" s="37"/>
      <c r="AJ65" s="37"/>
      <c r="AK65" s="37"/>
      <c r="AL65" s="37"/>
      <c r="AM65" s="37"/>
      <c r="AN65" s="37"/>
      <c r="AO65" s="37"/>
    </row>
    <row r="66" spans="2:41" x14ac:dyDescent="0.25">
      <c r="B66" s="35"/>
      <c r="C66" s="35"/>
      <c r="D66" s="35"/>
      <c r="E66" s="35"/>
      <c r="F66" s="35"/>
      <c r="G66" s="35"/>
      <c r="H66" s="35"/>
      <c r="I66" s="35"/>
      <c r="J66" s="35"/>
      <c r="K66" s="37">
        <f t="shared" si="12"/>
        <v>50</v>
      </c>
      <c r="L66" s="37">
        <f t="shared" si="18"/>
        <v>-40</v>
      </c>
      <c r="M66" s="37">
        <v>51</v>
      </c>
      <c r="N66" s="37">
        <f t="shared" si="19"/>
        <v>0</v>
      </c>
      <c r="O66" s="37">
        <f t="shared" si="11"/>
        <v>0</v>
      </c>
      <c r="P66" s="37">
        <f t="shared" si="13"/>
        <v>0</v>
      </c>
      <c r="Q66" s="37">
        <f t="shared" si="14"/>
        <v>0</v>
      </c>
      <c r="R66" s="37">
        <f t="shared" si="15"/>
        <v>0</v>
      </c>
      <c r="S66" s="37">
        <f t="shared" si="16"/>
        <v>1</v>
      </c>
      <c r="T66" s="37">
        <f t="shared" si="17"/>
        <v>0</v>
      </c>
      <c r="U66" s="35"/>
      <c r="V66" s="35"/>
      <c r="W66" s="35"/>
      <c r="X66" s="35"/>
      <c r="Y66" s="35"/>
      <c r="Z66" s="35"/>
      <c r="AA66" s="35"/>
      <c r="AB66" s="37"/>
      <c r="AC66" s="37"/>
      <c r="AD66" s="37"/>
      <c r="AE66" s="37"/>
      <c r="AF66" s="43"/>
      <c r="AG66" s="43"/>
      <c r="AH66" s="43"/>
      <c r="AI66" s="37"/>
      <c r="AJ66" s="37"/>
      <c r="AK66" s="37"/>
      <c r="AL66" s="37"/>
      <c r="AM66" s="37"/>
      <c r="AN66" s="37"/>
      <c r="AO66" s="37"/>
    </row>
    <row r="67" spans="2:41" x14ac:dyDescent="0.25">
      <c r="B67" s="35"/>
      <c r="C67" s="35"/>
      <c r="D67" s="35"/>
      <c r="E67" s="35"/>
      <c r="F67" s="35"/>
      <c r="G67" s="35"/>
      <c r="H67" s="35"/>
      <c r="I67" s="35"/>
      <c r="J67" s="35"/>
      <c r="K67" s="37">
        <f t="shared" si="12"/>
        <v>51</v>
      </c>
      <c r="L67" s="37">
        <f t="shared" si="18"/>
        <v>-41</v>
      </c>
      <c r="M67" s="37">
        <v>52</v>
      </c>
      <c r="N67" s="37">
        <f t="shared" si="19"/>
        <v>0</v>
      </c>
      <c r="O67" s="37">
        <f t="shared" si="11"/>
        <v>0</v>
      </c>
      <c r="P67" s="37">
        <f t="shared" si="13"/>
        <v>0</v>
      </c>
      <c r="Q67" s="37">
        <f t="shared" si="14"/>
        <v>0</v>
      </c>
      <c r="R67" s="37">
        <f t="shared" si="15"/>
        <v>0</v>
      </c>
      <c r="S67" s="37">
        <f t="shared" si="16"/>
        <v>1</v>
      </c>
      <c r="T67" s="37">
        <f t="shared" si="17"/>
        <v>0</v>
      </c>
      <c r="U67" s="35"/>
      <c r="V67" s="35"/>
      <c r="W67" s="35"/>
      <c r="X67" s="35"/>
      <c r="Y67" s="35"/>
      <c r="Z67" s="35"/>
      <c r="AA67" s="35"/>
      <c r="AB67" s="37"/>
      <c r="AC67" s="37"/>
      <c r="AD67" s="37"/>
      <c r="AE67" s="37"/>
      <c r="AF67" s="43"/>
      <c r="AG67" s="43"/>
      <c r="AH67" s="43"/>
      <c r="AI67" s="37"/>
      <c r="AJ67" s="37"/>
      <c r="AK67" s="37"/>
      <c r="AL67" s="37"/>
      <c r="AM67" s="37"/>
      <c r="AN67" s="37"/>
      <c r="AO67" s="37"/>
    </row>
    <row r="68" spans="2:41" x14ac:dyDescent="0.25">
      <c r="B68" s="35"/>
      <c r="C68" s="35"/>
      <c r="D68" s="35"/>
      <c r="E68" s="35"/>
      <c r="F68" s="35"/>
      <c r="G68" s="35"/>
      <c r="H68" s="35"/>
      <c r="I68" s="35"/>
      <c r="J68" s="35"/>
      <c r="K68" s="37">
        <f t="shared" si="12"/>
        <v>52</v>
      </c>
      <c r="L68" s="37">
        <f t="shared" si="18"/>
        <v>-42</v>
      </c>
      <c r="M68" s="37">
        <v>53</v>
      </c>
      <c r="N68" s="37">
        <f t="shared" si="19"/>
        <v>0</v>
      </c>
      <c r="O68" s="37">
        <f t="shared" si="11"/>
        <v>0</v>
      </c>
      <c r="P68" s="37">
        <f t="shared" si="13"/>
        <v>0</v>
      </c>
      <c r="Q68" s="37">
        <f t="shared" si="14"/>
        <v>0</v>
      </c>
      <c r="R68" s="37">
        <f t="shared" si="15"/>
        <v>0</v>
      </c>
      <c r="S68" s="37">
        <f t="shared" si="16"/>
        <v>1</v>
      </c>
      <c r="T68" s="37">
        <f t="shared" si="17"/>
        <v>0</v>
      </c>
      <c r="U68" s="35"/>
      <c r="V68" s="35"/>
      <c r="W68" s="35"/>
      <c r="X68" s="35"/>
      <c r="Y68" s="35"/>
      <c r="Z68" s="35"/>
      <c r="AA68" s="35"/>
      <c r="AB68" s="37"/>
      <c r="AC68" s="37"/>
      <c r="AD68" s="37"/>
      <c r="AE68" s="37"/>
      <c r="AF68" s="43"/>
      <c r="AG68" s="43"/>
      <c r="AH68" s="43"/>
      <c r="AI68" s="37"/>
      <c r="AJ68" s="37"/>
      <c r="AK68" s="37"/>
      <c r="AL68" s="37"/>
      <c r="AM68" s="37"/>
      <c r="AN68" s="37"/>
      <c r="AO68" s="37"/>
    </row>
    <row r="69" spans="2:41" x14ac:dyDescent="0.25">
      <c r="B69" s="35"/>
      <c r="C69" s="35"/>
      <c r="D69" s="35"/>
      <c r="E69" s="35"/>
      <c r="F69" s="35"/>
      <c r="G69" s="35"/>
      <c r="H69" s="35"/>
      <c r="I69" s="35"/>
      <c r="J69" s="35"/>
      <c r="K69" s="37">
        <f t="shared" si="12"/>
        <v>53</v>
      </c>
      <c r="L69" s="37">
        <f t="shared" si="18"/>
        <v>-43</v>
      </c>
      <c r="M69" s="37">
        <v>54</v>
      </c>
      <c r="N69" s="37">
        <f t="shared" si="19"/>
        <v>0</v>
      </c>
      <c r="O69" s="37">
        <f t="shared" ref="O69:O100" si="20">O68*$N$9*L69/M69</f>
        <v>0</v>
      </c>
      <c r="P69" s="37">
        <f t="shared" si="13"/>
        <v>0</v>
      </c>
      <c r="Q69" s="37">
        <f t="shared" si="14"/>
        <v>0</v>
      </c>
      <c r="R69" s="37">
        <f t="shared" si="15"/>
        <v>0</v>
      </c>
      <c r="S69" s="37">
        <f t="shared" si="16"/>
        <v>1</v>
      </c>
      <c r="T69" s="37">
        <f t="shared" si="17"/>
        <v>0</v>
      </c>
      <c r="U69" s="35"/>
      <c r="V69" s="35"/>
      <c r="W69" s="35"/>
      <c r="X69" s="35"/>
      <c r="Y69" s="35"/>
      <c r="Z69" s="35"/>
      <c r="AA69" s="35"/>
      <c r="AB69" s="37"/>
      <c r="AC69" s="37"/>
      <c r="AD69" s="37"/>
      <c r="AE69" s="37"/>
      <c r="AF69" s="43"/>
      <c r="AG69" s="43"/>
      <c r="AH69" s="43"/>
      <c r="AI69" s="37"/>
      <c r="AJ69" s="37"/>
      <c r="AK69" s="37"/>
      <c r="AL69" s="37"/>
      <c r="AM69" s="37"/>
      <c r="AN69" s="37"/>
      <c r="AO69" s="37"/>
    </row>
    <row r="70" spans="2:41" x14ac:dyDescent="0.25">
      <c r="B70" s="35"/>
      <c r="C70" s="35"/>
      <c r="D70" s="35"/>
      <c r="E70" s="35"/>
      <c r="F70" s="35"/>
      <c r="G70" s="35"/>
      <c r="H70" s="35"/>
      <c r="I70" s="35"/>
      <c r="J70" s="35"/>
      <c r="K70" s="37">
        <f t="shared" si="12"/>
        <v>54</v>
      </c>
      <c r="L70" s="37">
        <f t="shared" si="18"/>
        <v>-44</v>
      </c>
      <c r="M70" s="37">
        <v>55</v>
      </c>
      <c r="N70" s="37">
        <f t="shared" si="19"/>
        <v>0</v>
      </c>
      <c r="O70" s="37">
        <f t="shared" si="20"/>
        <v>0</v>
      </c>
      <c r="P70" s="37">
        <f t="shared" si="13"/>
        <v>0</v>
      </c>
      <c r="Q70" s="37">
        <f t="shared" si="14"/>
        <v>0</v>
      </c>
      <c r="R70" s="37">
        <f t="shared" si="15"/>
        <v>0</v>
      </c>
      <c r="S70" s="37">
        <f t="shared" si="16"/>
        <v>1</v>
      </c>
      <c r="T70" s="37">
        <f t="shared" si="17"/>
        <v>0</v>
      </c>
      <c r="U70" s="35"/>
      <c r="V70" s="35"/>
      <c r="W70" s="35"/>
      <c r="X70" s="35"/>
      <c r="Y70" s="35"/>
      <c r="Z70" s="35"/>
      <c r="AA70" s="35"/>
      <c r="AB70" s="37"/>
      <c r="AC70" s="35"/>
      <c r="AD70" s="37"/>
      <c r="AE70" s="37"/>
      <c r="AF70" s="43"/>
      <c r="AG70" s="43"/>
      <c r="AH70" s="43"/>
      <c r="AI70" s="37"/>
      <c r="AJ70" s="37"/>
      <c r="AK70" s="37"/>
      <c r="AL70" s="37"/>
      <c r="AM70" s="37"/>
      <c r="AN70" s="37"/>
      <c r="AO70" s="37"/>
    </row>
    <row r="71" spans="2:41" x14ac:dyDescent="0.25">
      <c r="B71" s="35"/>
      <c r="C71" s="35"/>
      <c r="D71" s="35"/>
      <c r="E71" s="35"/>
      <c r="F71" s="35"/>
      <c r="G71" s="35"/>
      <c r="H71" s="35"/>
      <c r="I71" s="35"/>
      <c r="J71" s="35"/>
      <c r="K71" s="37">
        <f t="shared" si="12"/>
        <v>55</v>
      </c>
      <c r="L71" s="37">
        <f t="shared" si="18"/>
        <v>-45</v>
      </c>
      <c r="M71" s="37">
        <v>56</v>
      </c>
      <c r="N71" s="37">
        <f t="shared" si="19"/>
        <v>0</v>
      </c>
      <c r="O71" s="37">
        <f t="shared" si="20"/>
        <v>0</v>
      </c>
      <c r="P71" s="37">
        <f t="shared" si="13"/>
        <v>0</v>
      </c>
      <c r="Q71" s="37">
        <f t="shared" si="14"/>
        <v>0</v>
      </c>
      <c r="R71" s="37">
        <f t="shared" si="15"/>
        <v>0</v>
      </c>
      <c r="S71" s="37">
        <f t="shared" si="16"/>
        <v>1</v>
      </c>
      <c r="T71" s="37">
        <f t="shared" si="17"/>
        <v>0</v>
      </c>
      <c r="U71" s="35"/>
      <c r="V71" s="35"/>
      <c r="W71" s="35"/>
      <c r="X71" s="35"/>
      <c r="Y71" s="35"/>
      <c r="Z71" s="35"/>
      <c r="AA71" s="35"/>
      <c r="AB71" s="37"/>
      <c r="AC71" s="35"/>
      <c r="AD71" s="37"/>
      <c r="AE71" s="37"/>
      <c r="AF71" s="43"/>
      <c r="AG71" s="43"/>
      <c r="AH71" s="43"/>
      <c r="AI71" s="37"/>
      <c r="AJ71" s="37"/>
      <c r="AK71" s="37"/>
      <c r="AL71" s="37"/>
      <c r="AM71" s="37"/>
      <c r="AN71" s="37"/>
      <c r="AO71" s="37"/>
    </row>
    <row r="72" spans="2:41" x14ac:dyDescent="0.25">
      <c r="B72" s="35"/>
      <c r="C72" s="35"/>
      <c r="D72" s="35"/>
      <c r="E72" s="35"/>
      <c r="F72" s="35"/>
      <c r="G72" s="35"/>
      <c r="H72" s="35"/>
      <c r="I72" s="35"/>
      <c r="J72" s="35"/>
      <c r="K72" s="37">
        <f t="shared" si="12"/>
        <v>56</v>
      </c>
      <c r="L72" s="37">
        <f t="shared" si="18"/>
        <v>-46</v>
      </c>
      <c r="M72" s="37">
        <v>57</v>
      </c>
      <c r="N72" s="37">
        <f t="shared" si="19"/>
        <v>0</v>
      </c>
      <c r="O72" s="37">
        <f t="shared" si="20"/>
        <v>0</v>
      </c>
      <c r="P72" s="37">
        <f t="shared" si="13"/>
        <v>0</v>
      </c>
      <c r="Q72" s="37">
        <f t="shared" si="14"/>
        <v>0</v>
      </c>
      <c r="R72" s="37">
        <f t="shared" si="15"/>
        <v>0</v>
      </c>
      <c r="S72" s="37">
        <f t="shared" si="16"/>
        <v>1</v>
      </c>
      <c r="T72" s="37">
        <f t="shared" si="17"/>
        <v>0</v>
      </c>
      <c r="U72" s="35"/>
      <c r="V72" s="35"/>
      <c r="W72" s="35"/>
      <c r="X72" s="35"/>
      <c r="Y72" s="35"/>
      <c r="Z72" s="35"/>
      <c r="AA72" s="35"/>
      <c r="AB72" s="37"/>
      <c r="AC72" s="35"/>
      <c r="AD72" s="37"/>
      <c r="AE72" s="37"/>
      <c r="AF72" s="43"/>
      <c r="AG72" s="43"/>
      <c r="AH72" s="43"/>
      <c r="AI72" s="37"/>
      <c r="AJ72" s="37"/>
      <c r="AK72" s="37"/>
      <c r="AL72" s="37"/>
      <c r="AM72" s="37"/>
      <c r="AN72" s="37"/>
      <c r="AO72" s="37"/>
    </row>
    <row r="73" spans="2:41" x14ac:dyDescent="0.25">
      <c r="B73" s="35"/>
      <c r="C73" s="35"/>
      <c r="D73" s="35"/>
      <c r="E73" s="35"/>
      <c r="F73" s="35"/>
      <c r="G73" s="35"/>
      <c r="H73" s="35"/>
      <c r="I73" s="35"/>
      <c r="J73" s="35"/>
      <c r="K73" s="37">
        <f t="shared" si="12"/>
        <v>57</v>
      </c>
      <c r="L73" s="37">
        <f t="shared" si="18"/>
        <v>-47</v>
      </c>
      <c r="M73" s="37">
        <v>58</v>
      </c>
      <c r="N73" s="37">
        <f t="shared" si="19"/>
        <v>0</v>
      </c>
      <c r="O73" s="37">
        <f t="shared" si="20"/>
        <v>0</v>
      </c>
      <c r="P73" s="37">
        <f t="shared" si="13"/>
        <v>0</v>
      </c>
      <c r="Q73" s="37">
        <f t="shared" si="14"/>
        <v>0</v>
      </c>
      <c r="R73" s="37">
        <f t="shared" si="15"/>
        <v>0</v>
      </c>
      <c r="S73" s="37">
        <f t="shared" si="16"/>
        <v>1</v>
      </c>
      <c r="T73" s="37">
        <f t="shared" si="17"/>
        <v>0</v>
      </c>
      <c r="U73" s="35"/>
      <c r="V73" s="35"/>
      <c r="W73" s="35"/>
      <c r="X73" s="35"/>
      <c r="Y73" s="35"/>
      <c r="Z73" s="35"/>
      <c r="AA73" s="35"/>
      <c r="AB73" s="37"/>
      <c r="AC73" s="35"/>
      <c r="AD73" s="37"/>
      <c r="AE73" s="37"/>
      <c r="AF73" s="43"/>
      <c r="AG73" s="43"/>
      <c r="AH73" s="43"/>
      <c r="AI73" s="37"/>
      <c r="AJ73" s="37"/>
      <c r="AK73" s="37"/>
      <c r="AL73" s="37"/>
      <c r="AM73" s="37"/>
      <c r="AN73" s="37"/>
      <c r="AO73" s="37"/>
    </row>
    <row r="74" spans="2:41" x14ac:dyDescent="0.25">
      <c r="B74" s="35"/>
      <c r="C74" s="35"/>
      <c r="D74" s="35"/>
      <c r="E74" s="35"/>
      <c r="F74" s="35"/>
      <c r="G74" s="35"/>
      <c r="H74" s="35"/>
      <c r="I74" s="35"/>
      <c r="J74" s="35"/>
      <c r="K74" s="37">
        <f t="shared" si="12"/>
        <v>58</v>
      </c>
      <c r="L74" s="37">
        <f t="shared" si="18"/>
        <v>-48</v>
      </c>
      <c r="M74" s="37">
        <v>59</v>
      </c>
      <c r="N74" s="37">
        <f t="shared" si="19"/>
        <v>0</v>
      </c>
      <c r="O74" s="37">
        <f t="shared" si="20"/>
        <v>0</v>
      </c>
      <c r="P74" s="37">
        <f t="shared" si="13"/>
        <v>0</v>
      </c>
      <c r="Q74" s="37">
        <f t="shared" si="14"/>
        <v>0</v>
      </c>
      <c r="R74" s="37">
        <f t="shared" si="15"/>
        <v>0</v>
      </c>
      <c r="S74" s="37">
        <f t="shared" si="16"/>
        <v>1</v>
      </c>
      <c r="T74" s="37">
        <f t="shared" si="17"/>
        <v>0</v>
      </c>
      <c r="U74" s="35"/>
      <c r="V74" s="35"/>
      <c r="W74" s="35"/>
      <c r="X74" s="35"/>
      <c r="Y74" s="35"/>
      <c r="Z74" s="35"/>
      <c r="AA74" s="35"/>
      <c r="AB74" s="37"/>
      <c r="AC74" s="35"/>
      <c r="AD74" s="37"/>
      <c r="AE74" s="37"/>
      <c r="AF74" s="43"/>
      <c r="AG74" s="43"/>
      <c r="AH74" s="43"/>
      <c r="AI74" s="37"/>
      <c r="AJ74" s="37"/>
      <c r="AK74" s="37"/>
      <c r="AL74" s="37"/>
      <c r="AM74" s="37"/>
      <c r="AN74" s="37"/>
      <c r="AO74" s="37"/>
    </row>
    <row r="75" spans="2:41" x14ac:dyDescent="0.25">
      <c r="B75" s="35"/>
      <c r="C75" s="35"/>
      <c r="D75" s="35"/>
      <c r="E75" s="35"/>
      <c r="F75" s="35"/>
      <c r="G75" s="35"/>
      <c r="H75" s="35"/>
      <c r="I75" s="35"/>
      <c r="J75" s="35"/>
      <c r="K75" s="37">
        <f t="shared" si="12"/>
        <v>59</v>
      </c>
      <c r="L75" s="37">
        <f t="shared" si="18"/>
        <v>-49</v>
      </c>
      <c r="M75" s="37">
        <v>60</v>
      </c>
      <c r="N75" s="37">
        <f t="shared" si="19"/>
        <v>0</v>
      </c>
      <c r="O75" s="37">
        <f t="shared" si="20"/>
        <v>0</v>
      </c>
      <c r="P75" s="37">
        <f t="shared" si="13"/>
        <v>0</v>
      </c>
      <c r="Q75" s="37">
        <f t="shared" si="14"/>
        <v>0</v>
      </c>
      <c r="R75" s="37">
        <f t="shared" si="15"/>
        <v>0</v>
      </c>
      <c r="S75" s="37">
        <f t="shared" si="16"/>
        <v>1</v>
      </c>
      <c r="T75" s="37">
        <f t="shared" si="17"/>
        <v>0</v>
      </c>
      <c r="U75" s="35"/>
      <c r="V75" s="35"/>
      <c r="W75" s="35"/>
      <c r="X75" s="35"/>
      <c r="Y75" s="35"/>
      <c r="Z75" s="35"/>
      <c r="AA75" s="35"/>
      <c r="AB75" s="37"/>
      <c r="AC75" s="35"/>
      <c r="AD75" s="37"/>
      <c r="AE75" s="37"/>
      <c r="AF75" s="43"/>
      <c r="AG75" s="43"/>
      <c r="AH75" s="43"/>
      <c r="AI75" s="37"/>
      <c r="AJ75" s="37"/>
      <c r="AK75" s="37"/>
      <c r="AL75" s="37"/>
      <c r="AM75" s="37"/>
      <c r="AN75" s="37"/>
      <c r="AO75" s="37"/>
    </row>
    <row r="76" spans="2:41" x14ac:dyDescent="0.25">
      <c r="B76" s="35"/>
      <c r="C76" s="35"/>
      <c r="D76" s="35"/>
      <c r="E76" s="35"/>
      <c r="F76" s="35"/>
      <c r="G76" s="35"/>
      <c r="H76" s="35"/>
      <c r="I76" s="35"/>
      <c r="J76" s="35"/>
      <c r="K76" s="37">
        <f t="shared" si="12"/>
        <v>60</v>
      </c>
      <c r="L76" s="37">
        <f t="shared" si="18"/>
        <v>-50</v>
      </c>
      <c r="M76" s="37">
        <v>61</v>
      </c>
      <c r="N76" s="37">
        <f t="shared" si="19"/>
        <v>0</v>
      </c>
      <c r="O76" s="37">
        <f t="shared" si="20"/>
        <v>0</v>
      </c>
      <c r="P76" s="37">
        <f t="shared" si="13"/>
        <v>0</v>
      </c>
      <c r="Q76" s="37">
        <f t="shared" si="14"/>
        <v>0</v>
      </c>
      <c r="R76" s="37">
        <f t="shared" si="15"/>
        <v>0</v>
      </c>
      <c r="S76" s="37">
        <f t="shared" si="16"/>
        <v>1</v>
      </c>
      <c r="T76" s="37">
        <f t="shared" si="17"/>
        <v>0</v>
      </c>
      <c r="U76" s="35"/>
      <c r="V76" s="35"/>
      <c r="W76" s="35"/>
      <c r="X76" s="35"/>
      <c r="Y76" s="35"/>
      <c r="Z76" s="35"/>
      <c r="AA76" s="35"/>
      <c r="AB76" s="37"/>
      <c r="AC76" s="35"/>
      <c r="AD76" s="37"/>
      <c r="AE76" s="37"/>
      <c r="AF76" s="43"/>
      <c r="AG76" s="43"/>
      <c r="AH76" s="43"/>
      <c r="AI76" s="37"/>
      <c r="AJ76" s="37"/>
      <c r="AK76" s="37"/>
      <c r="AL76" s="37"/>
      <c r="AM76" s="37"/>
      <c r="AN76" s="37"/>
      <c r="AO76" s="37"/>
    </row>
    <row r="77" spans="2:41" x14ac:dyDescent="0.25">
      <c r="B77" s="35"/>
      <c r="C77" s="35"/>
      <c r="D77" s="35"/>
      <c r="E77" s="35"/>
      <c r="F77" s="35"/>
      <c r="G77" s="35"/>
      <c r="H77" s="35"/>
      <c r="I77" s="35"/>
      <c r="J77" s="35"/>
      <c r="K77" s="37">
        <f t="shared" si="12"/>
        <v>61</v>
      </c>
      <c r="L77" s="37">
        <f t="shared" si="18"/>
        <v>-51</v>
      </c>
      <c r="M77" s="37">
        <v>62</v>
      </c>
      <c r="N77" s="37">
        <f t="shared" si="19"/>
        <v>0</v>
      </c>
      <c r="O77" s="37">
        <f t="shared" si="20"/>
        <v>0</v>
      </c>
      <c r="P77" s="37">
        <f t="shared" si="13"/>
        <v>0</v>
      </c>
      <c r="Q77" s="37">
        <f t="shared" si="14"/>
        <v>0</v>
      </c>
      <c r="R77" s="37">
        <f t="shared" si="15"/>
        <v>0</v>
      </c>
      <c r="S77" s="37">
        <f t="shared" si="16"/>
        <v>1</v>
      </c>
      <c r="T77" s="37">
        <f t="shared" si="17"/>
        <v>0</v>
      </c>
      <c r="U77" s="35"/>
      <c r="V77" s="35"/>
      <c r="W77" s="35"/>
      <c r="X77" s="35"/>
      <c r="Y77" s="35"/>
      <c r="Z77" s="35"/>
      <c r="AA77" s="35"/>
      <c r="AB77" s="37"/>
      <c r="AC77" s="35"/>
      <c r="AD77" s="37"/>
      <c r="AE77" s="37"/>
      <c r="AF77" s="43"/>
      <c r="AG77" s="43"/>
      <c r="AH77" s="43"/>
      <c r="AI77" s="37"/>
      <c r="AJ77" s="37"/>
      <c r="AK77" s="37"/>
      <c r="AL77" s="37"/>
      <c r="AM77" s="37"/>
      <c r="AN77" s="37"/>
      <c r="AO77" s="37"/>
    </row>
    <row r="78" spans="2:41" x14ac:dyDescent="0.25">
      <c r="B78" s="35"/>
      <c r="C78" s="35"/>
      <c r="D78" s="35"/>
      <c r="E78" s="35"/>
      <c r="F78" s="35"/>
      <c r="G78" s="35"/>
      <c r="H78" s="35"/>
      <c r="I78" s="35"/>
      <c r="J78" s="35"/>
      <c r="K78" s="37">
        <f t="shared" si="12"/>
        <v>62</v>
      </c>
      <c r="L78" s="37">
        <f t="shared" si="18"/>
        <v>-52</v>
      </c>
      <c r="M78" s="37">
        <v>63</v>
      </c>
      <c r="N78" s="37">
        <f t="shared" si="19"/>
        <v>0</v>
      </c>
      <c r="O78" s="37">
        <f t="shared" si="20"/>
        <v>0</v>
      </c>
      <c r="P78" s="37">
        <f t="shared" si="13"/>
        <v>0</v>
      </c>
      <c r="Q78" s="37">
        <f t="shared" si="14"/>
        <v>0</v>
      </c>
      <c r="R78" s="37">
        <f t="shared" si="15"/>
        <v>0</v>
      </c>
      <c r="S78" s="37">
        <f t="shared" si="16"/>
        <v>1</v>
      </c>
      <c r="T78" s="37">
        <f t="shared" si="17"/>
        <v>0</v>
      </c>
      <c r="U78" s="35"/>
      <c r="V78" s="35"/>
      <c r="W78" s="35"/>
      <c r="X78" s="35"/>
      <c r="Y78" s="35"/>
      <c r="Z78" s="35"/>
      <c r="AA78" s="35"/>
      <c r="AB78" s="37"/>
      <c r="AC78" s="35"/>
      <c r="AD78" s="37"/>
      <c r="AE78" s="37"/>
      <c r="AF78" s="43"/>
      <c r="AG78" s="43"/>
      <c r="AH78" s="43"/>
      <c r="AI78" s="37"/>
      <c r="AJ78" s="37"/>
      <c r="AK78" s="37"/>
      <c r="AL78" s="37"/>
      <c r="AM78" s="37"/>
      <c r="AN78" s="37"/>
      <c r="AO78" s="37"/>
    </row>
    <row r="79" spans="2:41" x14ac:dyDescent="0.25">
      <c r="B79" s="35"/>
      <c r="C79" s="35"/>
      <c r="D79" s="35"/>
      <c r="E79" s="35"/>
      <c r="F79" s="35"/>
      <c r="G79" s="35"/>
      <c r="H79" s="35"/>
      <c r="I79" s="35"/>
      <c r="J79" s="35"/>
      <c r="K79" s="37">
        <f t="shared" ref="K79:K115" si="21">M79-$E$4</f>
        <v>63</v>
      </c>
      <c r="L79" s="37">
        <f t="shared" si="18"/>
        <v>-53</v>
      </c>
      <c r="M79" s="37">
        <v>64</v>
      </c>
      <c r="N79" s="37">
        <f t="shared" si="19"/>
        <v>0</v>
      </c>
      <c r="O79" s="37">
        <f t="shared" si="20"/>
        <v>0</v>
      </c>
      <c r="P79" s="37">
        <f t="shared" ref="P79:P115" si="22">IF(K79&gt;0,+K79*O79,0)</f>
        <v>0</v>
      </c>
      <c r="Q79" s="37">
        <f t="shared" ref="Q79:Q115" si="23">IF(K79&lt;0,+M79*O79,0)</f>
        <v>0</v>
      </c>
      <c r="R79" s="37">
        <f t="shared" ref="R79:R115" si="24">IF(K79&lt;0,O79,0)</f>
        <v>0</v>
      </c>
      <c r="S79" s="37">
        <f t="shared" ref="S79:S115" si="25">IF(K79&lt;0,M79,$E$4)</f>
        <v>1</v>
      </c>
      <c r="T79" s="37">
        <f t="shared" ref="T79:T115" si="26">S79*O79</f>
        <v>0</v>
      </c>
      <c r="U79" s="35"/>
      <c r="V79" s="35"/>
      <c r="W79" s="35"/>
      <c r="X79" s="35"/>
      <c r="Y79" s="35"/>
      <c r="Z79" s="35"/>
      <c r="AA79" s="35"/>
      <c r="AB79" s="37"/>
      <c r="AC79" s="35"/>
      <c r="AD79" s="37"/>
      <c r="AE79" s="37"/>
      <c r="AF79" s="43"/>
      <c r="AG79" s="43"/>
      <c r="AH79" s="43"/>
      <c r="AI79" s="37"/>
      <c r="AJ79" s="37"/>
      <c r="AK79" s="37"/>
      <c r="AL79" s="37"/>
      <c r="AM79" s="37"/>
      <c r="AN79" s="37"/>
      <c r="AO79" s="37"/>
    </row>
    <row r="80" spans="2:41" x14ac:dyDescent="0.25">
      <c r="B80" s="35"/>
      <c r="C80" s="35"/>
      <c r="D80" s="35"/>
      <c r="E80" s="35"/>
      <c r="F80" s="35"/>
      <c r="G80" s="35"/>
      <c r="H80" s="35"/>
      <c r="I80" s="35"/>
      <c r="J80" s="35"/>
      <c r="K80" s="37">
        <f t="shared" si="21"/>
        <v>64</v>
      </c>
      <c r="L80" s="37">
        <f t="shared" si="18"/>
        <v>-54</v>
      </c>
      <c r="M80" s="37">
        <v>65</v>
      </c>
      <c r="N80" s="37">
        <f t="shared" si="19"/>
        <v>0</v>
      </c>
      <c r="O80" s="37">
        <f t="shared" si="20"/>
        <v>0</v>
      </c>
      <c r="P80" s="37">
        <f t="shared" si="22"/>
        <v>0</v>
      </c>
      <c r="Q80" s="37">
        <f t="shared" si="23"/>
        <v>0</v>
      </c>
      <c r="R80" s="37">
        <f t="shared" si="24"/>
        <v>0</v>
      </c>
      <c r="S80" s="37">
        <f t="shared" si="25"/>
        <v>1</v>
      </c>
      <c r="T80" s="37">
        <f t="shared" si="26"/>
        <v>0</v>
      </c>
      <c r="U80" s="35"/>
      <c r="V80" s="35"/>
      <c r="W80" s="35"/>
      <c r="X80" s="35"/>
      <c r="Y80" s="35"/>
      <c r="Z80" s="35"/>
      <c r="AA80" s="35"/>
      <c r="AB80" s="37"/>
      <c r="AC80" s="35"/>
      <c r="AD80" s="37"/>
      <c r="AE80" s="37"/>
      <c r="AF80" s="43"/>
      <c r="AG80" s="43"/>
      <c r="AH80" s="43"/>
      <c r="AI80" s="37"/>
      <c r="AJ80" s="37"/>
      <c r="AK80" s="37"/>
      <c r="AL80" s="37"/>
      <c r="AM80" s="37"/>
      <c r="AN80" s="37"/>
      <c r="AO80" s="37"/>
    </row>
    <row r="81" spans="2:41" x14ac:dyDescent="0.25">
      <c r="B81" s="35"/>
      <c r="C81" s="35"/>
      <c r="D81" s="35"/>
      <c r="E81" s="35"/>
      <c r="F81" s="35"/>
      <c r="G81" s="35"/>
      <c r="H81" s="35"/>
      <c r="I81" s="35"/>
      <c r="J81" s="35"/>
      <c r="K81" s="37">
        <f t="shared" si="21"/>
        <v>65</v>
      </c>
      <c r="L81" s="37">
        <f t="shared" ref="L81:L115" si="27">L80-1</f>
        <v>-55</v>
      </c>
      <c r="M81" s="37">
        <v>66</v>
      </c>
      <c r="N81" s="37">
        <f t="shared" ref="N81:N115" si="28">IF(M81&gt;$E$5,0,IF(K81&gt;0,+N80*L81*$N$9/$E$4,+N80*L81*$N$9/M81))</f>
        <v>0</v>
      </c>
      <c r="O81" s="37">
        <f t="shared" si="20"/>
        <v>0</v>
      </c>
      <c r="P81" s="37">
        <f t="shared" si="22"/>
        <v>0</v>
      </c>
      <c r="Q81" s="37">
        <f t="shared" si="23"/>
        <v>0</v>
      </c>
      <c r="R81" s="37">
        <f t="shared" si="24"/>
        <v>0</v>
      </c>
      <c r="S81" s="37">
        <f t="shared" si="25"/>
        <v>1</v>
      </c>
      <c r="T81" s="37">
        <f t="shared" si="26"/>
        <v>0</v>
      </c>
      <c r="U81" s="35"/>
      <c r="V81" s="35"/>
      <c r="W81" s="35"/>
      <c r="X81" s="35"/>
      <c r="Y81" s="35"/>
      <c r="Z81" s="35"/>
      <c r="AA81" s="35"/>
      <c r="AB81" s="37"/>
      <c r="AC81" s="35"/>
      <c r="AD81" s="37"/>
      <c r="AE81" s="37"/>
      <c r="AF81" s="43"/>
      <c r="AG81" s="43"/>
      <c r="AH81" s="43"/>
      <c r="AI81" s="37"/>
      <c r="AJ81" s="37"/>
      <c r="AK81" s="37"/>
      <c r="AL81" s="37"/>
      <c r="AM81" s="37"/>
      <c r="AN81" s="37"/>
      <c r="AO81" s="37"/>
    </row>
    <row r="82" spans="2:41" x14ac:dyDescent="0.25">
      <c r="B82" s="35"/>
      <c r="C82" s="35"/>
      <c r="D82" s="35"/>
      <c r="E82" s="35"/>
      <c r="F82" s="35"/>
      <c r="G82" s="35"/>
      <c r="H82" s="35"/>
      <c r="I82" s="35"/>
      <c r="J82" s="35"/>
      <c r="K82" s="37">
        <f t="shared" si="21"/>
        <v>66</v>
      </c>
      <c r="L82" s="37">
        <f t="shared" si="27"/>
        <v>-56</v>
      </c>
      <c r="M82" s="37">
        <v>67</v>
      </c>
      <c r="N82" s="37">
        <f t="shared" si="28"/>
        <v>0</v>
      </c>
      <c r="O82" s="37">
        <f t="shared" si="20"/>
        <v>0</v>
      </c>
      <c r="P82" s="37">
        <f t="shared" si="22"/>
        <v>0</v>
      </c>
      <c r="Q82" s="37">
        <f t="shared" si="23"/>
        <v>0</v>
      </c>
      <c r="R82" s="37">
        <f t="shared" si="24"/>
        <v>0</v>
      </c>
      <c r="S82" s="37">
        <f t="shared" si="25"/>
        <v>1</v>
      </c>
      <c r="T82" s="37">
        <f t="shared" si="26"/>
        <v>0</v>
      </c>
      <c r="U82" s="35"/>
      <c r="V82" s="35"/>
      <c r="W82" s="35"/>
      <c r="X82" s="35"/>
      <c r="Y82" s="35"/>
      <c r="Z82" s="35"/>
      <c r="AA82" s="35"/>
      <c r="AB82" s="37"/>
      <c r="AC82" s="35"/>
      <c r="AD82" s="37"/>
      <c r="AE82" s="37"/>
      <c r="AF82" s="43"/>
      <c r="AG82" s="43"/>
      <c r="AH82" s="43"/>
      <c r="AI82" s="37"/>
      <c r="AJ82" s="37"/>
      <c r="AK82" s="37"/>
      <c r="AL82" s="37"/>
      <c r="AM82" s="37"/>
      <c r="AN82" s="37"/>
      <c r="AO82" s="37"/>
    </row>
    <row r="83" spans="2:41" x14ac:dyDescent="0.25">
      <c r="B83" s="35"/>
      <c r="C83" s="35"/>
      <c r="D83" s="35"/>
      <c r="E83" s="35"/>
      <c r="F83" s="35"/>
      <c r="G83" s="35"/>
      <c r="H83" s="35"/>
      <c r="I83" s="35"/>
      <c r="J83" s="35"/>
      <c r="K83" s="37">
        <f t="shared" si="21"/>
        <v>67</v>
      </c>
      <c r="L83" s="37">
        <f t="shared" si="27"/>
        <v>-57</v>
      </c>
      <c r="M83" s="37">
        <v>68</v>
      </c>
      <c r="N83" s="37">
        <f t="shared" si="28"/>
        <v>0</v>
      </c>
      <c r="O83" s="37">
        <f t="shared" si="20"/>
        <v>0</v>
      </c>
      <c r="P83" s="37">
        <f t="shared" si="22"/>
        <v>0</v>
      </c>
      <c r="Q83" s="37">
        <f t="shared" si="23"/>
        <v>0</v>
      </c>
      <c r="R83" s="37">
        <f t="shared" si="24"/>
        <v>0</v>
      </c>
      <c r="S83" s="37">
        <f t="shared" si="25"/>
        <v>1</v>
      </c>
      <c r="T83" s="37">
        <f t="shared" si="26"/>
        <v>0</v>
      </c>
      <c r="U83" s="35"/>
      <c r="V83" s="35"/>
      <c r="W83" s="35"/>
      <c r="X83" s="35"/>
      <c r="Y83" s="35"/>
      <c r="Z83" s="35"/>
      <c r="AA83" s="35"/>
      <c r="AB83" s="37"/>
      <c r="AC83" s="35"/>
      <c r="AD83" s="37"/>
      <c r="AE83" s="37"/>
      <c r="AF83" s="43"/>
      <c r="AG83" s="43"/>
      <c r="AH83" s="43"/>
      <c r="AI83" s="37"/>
      <c r="AJ83" s="37"/>
      <c r="AK83" s="37"/>
      <c r="AL83" s="37"/>
      <c r="AM83" s="37"/>
      <c r="AN83" s="37"/>
      <c r="AO83" s="37"/>
    </row>
    <row r="84" spans="2:41" x14ac:dyDescent="0.25">
      <c r="B84" s="35"/>
      <c r="C84" s="35"/>
      <c r="D84" s="35"/>
      <c r="E84" s="35"/>
      <c r="F84" s="35"/>
      <c r="G84" s="35"/>
      <c r="H84" s="35"/>
      <c r="I84" s="35"/>
      <c r="J84" s="35"/>
      <c r="K84" s="37">
        <f t="shared" si="21"/>
        <v>68</v>
      </c>
      <c r="L84" s="37">
        <f t="shared" si="27"/>
        <v>-58</v>
      </c>
      <c r="M84" s="37">
        <v>69</v>
      </c>
      <c r="N84" s="37">
        <f t="shared" si="28"/>
        <v>0</v>
      </c>
      <c r="O84" s="37">
        <f t="shared" si="20"/>
        <v>0</v>
      </c>
      <c r="P84" s="37">
        <f t="shared" si="22"/>
        <v>0</v>
      </c>
      <c r="Q84" s="37">
        <f t="shared" si="23"/>
        <v>0</v>
      </c>
      <c r="R84" s="37">
        <f t="shared" si="24"/>
        <v>0</v>
      </c>
      <c r="S84" s="37">
        <f t="shared" si="25"/>
        <v>1</v>
      </c>
      <c r="T84" s="37">
        <f t="shared" si="26"/>
        <v>0</v>
      </c>
      <c r="U84" s="35"/>
      <c r="V84" s="35"/>
      <c r="W84" s="35"/>
      <c r="X84" s="35"/>
      <c r="Y84" s="35"/>
      <c r="Z84" s="35"/>
      <c r="AA84" s="35"/>
      <c r="AB84" s="37"/>
      <c r="AC84" s="35"/>
      <c r="AD84" s="37"/>
      <c r="AE84" s="37"/>
      <c r="AF84" s="43"/>
      <c r="AG84" s="43"/>
      <c r="AH84" s="43"/>
      <c r="AI84" s="37"/>
      <c r="AJ84" s="37"/>
      <c r="AK84" s="37"/>
      <c r="AL84" s="37"/>
      <c r="AM84" s="37"/>
      <c r="AN84" s="37"/>
      <c r="AO84" s="37"/>
    </row>
    <row r="85" spans="2:41" x14ac:dyDescent="0.25">
      <c r="B85" s="35"/>
      <c r="C85" s="35"/>
      <c r="D85" s="35"/>
      <c r="E85" s="35"/>
      <c r="F85" s="35"/>
      <c r="G85" s="35"/>
      <c r="H85" s="35"/>
      <c r="I85" s="35"/>
      <c r="J85" s="35"/>
      <c r="K85" s="37">
        <f t="shared" si="21"/>
        <v>69</v>
      </c>
      <c r="L85" s="37">
        <f t="shared" si="27"/>
        <v>-59</v>
      </c>
      <c r="M85" s="37">
        <v>70</v>
      </c>
      <c r="N85" s="37">
        <f t="shared" si="28"/>
        <v>0</v>
      </c>
      <c r="O85" s="37">
        <f t="shared" si="20"/>
        <v>0</v>
      </c>
      <c r="P85" s="37">
        <f t="shared" si="22"/>
        <v>0</v>
      </c>
      <c r="Q85" s="37">
        <f t="shared" si="23"/>
        <v>0</v>
      </c>
      <c r="R85" s="37">
        <f t="shared" si="24"/>
        <v>0</v>
      </c>
      <c r="S85" s="37">
        <f t="shared" si="25"/>
        <v>1</v>
      </c>
      <c r="T85" s="37">
        <f t="shared" si="26"/>
        <v>0</v>
      </c>
      <c r="U85" s="35"/>
      <c r="V85" s="35"/>
      <c r="W85" s="35"/>
      <c r="X85" s="35"/>
      <c r="Y85" s="35"/>
      <c r="Z85" s="35"/>
      <c r="AA85" s="35"/>
      <c r="AB85" s="37"/>
      <c r="AC85" s="35"/>
      <c r="AD85" s="37"/>
      <c r="AE85" s="37"/>
      <c r="AF85" s="43"/>
      <c r="AG85" s="43"/>
      <c r="AH85" s="43"/>
      <c r="AI85" s="37"/>
      <c r="AJ85" s="37"/>
      <c r="AK85" s="37"/>
      <c r="AL85" s="37"/>
      <c r="AM85" s="37"/>
      <c r="AN85" s="37"/>
      <c r="AO85" s="37"/>
    </row>
    <row r="86" spans="2:41" x14ac:dyDescent="0.25">
      <c r="B86" s="35"/>
      <c r="C86" s="35"/>
      <c r="D86" s="35"/>
      <c r="E86" s="35"/>
      <c r="F86" s="35"/>
      <c r="G86" s="35"/>
      <c r="H86" s="35"/>
      <c r="I86" s="35"/>
      <c r="J86" s="35"/>
      <c r="K86" s="37">
        <f t="shared" si="21"/>
        <v>70</v>
      </c>
      <c r="L86" s="37">
        <f t="shared" si="27"/>
        <v>-60</v>
      </c>
      <c r="M86" s="37">
        <v>71</v>
      </c>
      <c r="N86" s="37">
        <f t="shared" si="28"/>
        <v>0</v>
      </c>
      <c r="O86" s="37">
        <f t="shared" si="20"/>
        <v>0</v>
      </c>
      <c r="P86" s="37">
        <f t="shared" si="22"/>
        <v>0</v>
      </c>
      <c r="Q86" s="37">
        <f t="shared" si="23"/>
        <v>0</v>
      </c>
      <c r="R86" s="37">
        <f t="shared" si="24"/>
        <v>0</v>
      </c>
      <c r="S86" s="37">
        <f t="shared" si="25"/>
        <v>1</v>
      </c>
      <c r="T86" s="37">
        <f t="shared" si="26"/>
        <v>0</v>
      </c>
      <c r="U86" s="35"/>
      <c r="V86" s="35"/>
      <c r="W86" s="35"/>
      <c r="X86" s="35"/>
      <c r="Y86" s="35"/>
      <c r="Z86" s="35"/>
      <c r="AA86" s="35"/>
      <c r="AB86" s="37"/>
      <c r="AC86" s="35"/>
      <c r="AD86" s="37"/>
      <c r="AE86" s="37"/>
      <c r="AF86" s="43"/>
      <c r="AG86" s="43"/>
      <c r="AH86" s="43"/>
      <c r="AI86" s="37"/>
      <c r="AJ86" s="37"/>
      <c r="AK86" s="37"/>
      <c r="AL86" s="37"/>
      <c r="AM86" s="37"/>
      <c r="AN86" s="37"/>
      <c r="AO86" s="37"/>
    </row>
    <row r="87" spans="2:41" x14ac:dyDescent="0.25">
      <c r="B87" s="35"/>
      <c r="C87" s="35"/>
      <c r="D87" s="35"/>
      <c r="E87" s="35"/>
      <c r="F87" s="35"/>
      <c r="G87" s="35"/>
      <c r="H87" s="35"/>
      <c r="I87" s="35"/>
      <c r="J87" s="35"/>
      <c r="K87" s="37">
        <f t="shared" si="21"/>
        <v>71</v>
      </c>
      <c r="L87" s="37">
        <f t="shared" si="27"/>
        <v>-61</v>
      </c>
      <c r="M87" s="37">
        <v>72</v>
      </c>
      <c r="N87" s="37">
        <f t="shared" si="28"/>
        <v>0</v>
      </c>
      <c r="O87" s="37">
        <f t="shared" si="20"/>
        <v>0</v>
      </c>
      <c r="P87" s="37">
        <f t="shared" si="22"/>
        <v>0</v>
      </c>
      <c r="Q87" s="37">
        <f t="shared" si="23"/>
        <v>0</v>
      </c>
      <c r="R87" s="37">
        <f t="shared" si="24"/>
        <v>0</v>
      </c>
      <c r="S87" s="37">
        <f t="shared" si="25"/>
        <v>1</v>
      </c>
      <c r="T87" s="37">
        <f t="shared" si="26"/>
        <v>0</v>
      </c>
      <c r="U87" s="35"/>
      <c r="V87" s="35"/>
      <c r="W87" s="35"/>
      <c r="X87" s="35"/>
      <c r="Y87" s="35"/>
      <c r="Z87" s="35"/>
      <c r="AA87" s="35"/>
      <c r="AB87" s="37"/>
      <c r="AC87" s="35"/>
      <c r="AD87" s="37"/>
      <c r="AE87" s="37"/>
      <c r="AF87" s="43"/>
      <c r="AG87" s="43"/>
      <c r="AH87" s="43"/>
      <c r="AI87" s="37"/>
      <c r="AJ87" s="37"/>
      <c r="AK87" s="37"/>
      <c r="AL87" s="37"/>
      <c r="AM87" s="37"/>
      <c r="AN87" s="37"/>
      <c r="AO87" s="37"/>
    </row>
    <row r="88" spans="2:41" x14ac:dyDescent="0.25">
      <c r="B88" s="35"/>
      <c r="C88" s="35"/>
      <c r="D88" s="35"/>
      <c r="E88" s="35"/>
      <c r="F88" s="35"/>
      <c r="G88" s="35"/>
      <c r="H88" s="35"/>
      <c r="I88" s="35"/>
      <c r="J88" s="35"/>
      <c r="K88" s="37">
        <f t="shared" si="21"/>
        <v>72</v>
      </c>
      <c r="L88" s="37">
        <f t="shared" si="27"/>
        <v>-62</v>
      </c>
      <c r="M88" s="37">
        <v>73</v>
      </c>
      <c r="N88" s="37">
        <f t="shared" si="28"/>
        <v>0</v>
      </c>
      <c r="O88" s="37">
        <f t="shared" si="20"/>
        <v>0</v>
      </c>
      <c r="P88" s="37">
        <f t="shared" si="22"/>
        <v>0</v>
      </c>
      <c r="Q88" s="37">
        <f t="shared" si="23"/>
        <v>0</v>
      </c>
      <c r="R88" s="37">
        <f t="shared" si="24"/>
        <v>0</v>
      </c>
      <c r="S88" s="37">
        <f t="shared" si="25"/>
        <v>1</v>
      </c>
      <c r="T88" s="37">
        <f t="shared" si="26"/>
        <v>0</v>
      </c>
      <c r="U88" s="35"/>
      <c r="V88" s="35"/>
      <c r="W88" s="35"/>
      <c r="X88" s="35"/>
      <c r="Y88" s="35"/>
      <c r="Z88" s="35"/>
      <c r="AA88" s="35"/>
      <c r="AB88" s="37"/>
      <c r="AC88" s="35"/>
      <c r="AD88" s="37"/>
      <c r="AE88" s="37"/>
      <c r="AF88" s="43"/>
      <c r="AG88" s="43"/>
      <c r="AH88" s="43"/>
      <c r="AI88" s="37"/>
      <c r="AJ88" s="37"/>
      <c r="AK88" s="37"/>
      <c r="AL88" s="37"/>
      <c r="AM88" s="37"/>
      <c r="AN88" s="37"/>
      <c r="AO88" s="37"/>
    </row>
    <row r="89" spans="2:41" x14ac:dyDescent="0.25">
      <c r="B89" s="35"/>
      <c r="C89" s="35"/>
      <c r="D89" s="35"/>
      <c r="E89" s="35"/>
      <c r="F89" s="35"/>
      <c r="G89" s="35"/>
      <c r="H89" s="35"/>
      <c r="I89" s="35"/>
      <c r="J89" s="35"/>
      <c r="K89" s="37">
        <f t="shared" si="21"/>
        <v>73</v>
      </c>
      <c r="L89" s="37">
        <f t="shared" si="27"/>
        <v>-63</v>
      </c>
      <c r="M89" s="37">
        <v>74</v>
      </c>
      <c r="N89" s="37">
        <f t="shared" si="28"/>
        <v>0</v>
      </c>
      <c r="O89" s="37">
        <f t="shared" si="20"/>
        <v>0</v>
      </c>
      <c r="P89" s="37">
        <f t="shared" si="22"/>
        <v>0</v>
      </c>
      <c r="Q89" s="37">
        <f t="shared" si="23"/>
        <v>0</v>
      </c>
      <c r="R89" s="37">
        <f t="shared" si="24"/>
        <v>0</v>
      </c>
      <c r="S89" s="37">
        <f t="shared" si="25"/>
        <v>1</v>
      </c>
      <c r="T89" s="37">
        <f t="shared" si="26"/>
        <v>0</v>
      </c>
      <c r="U89" s="35"/>
      <c r="V89" s="35"/>
      <c r="W89" s="35"/>
      <c r="X89" s="35"/>
      <c r="Y89" s="35"/>
      <c r="Z89" s="35"/>
      <c r="AA89" s="35"/>
      <c r="AB89" s="37"/>
      <c r="AC89" s="35"/>
      <c r="AD89" s="37"/>
      <c r="AE89" s="37"/>
      <c r="AF89" s="43"/>
      <c r="AG89" s="43"/>
      <c r="AH89" s="43"/>
      <c r="AI89" s="37"/>
      <c r="AJ89" s="37"/>
      <c r="AK89" s="37"/>
      <c r="AL89" s="37"/>
      <c r="AM89" s="37"/>
      <c r="AN89" s="37"/>
      <c r="AO89" s="37"/>
    </row>
    <row r="90" spans="2:41" x14ac:dyDescent="0.25">
      <c r="B90" s="35"/>
      <c r="C90" s="35"/>
      <c r="D90" s="35"/>
      <c r="E90" s="35"/>
      <c r="F90" s="35"/>
      <c r="G90" s="35"/>
      <c r="H90" s="35"/>
      <c r="I90" s="35"/>
      <c r="J90" s="35"/>
      <c r="K90" s="37">
        <f t="shared" si="21"/>
        <v>74</v>
      </c>
      <c r="L90" s="37">
        <f t="shared" si="27"/>
        <v>-64</v>
      </c>
      <c r="M90" s="37">
        <v>75</v>
      </c>
      <c r="N90" s="37">
        <f t="shared" si="28"/>
        <v>0</v>
      </c>
      <c r="O90" s="37">
        <f t="shared" si="20"/>
        <v>0</v>
      </c>
      <c r="P90" s="37">
        <f t="shared" si="22"/>
        <v>0</v>
      </c>
      <c r="Q90" s="37">
        <f t="shared" si="23"/>
        <v>0</v>
      </c>
      <c r="R90" s="37">
        <f t="shared" si="24"/>
        <v>0</v>
      </c>
      <c r="S90" s="37">
        <f t="shared" si="25"/>
        <v>1</v>
      </c>
      <c r="T90" s="37">
        <f t="shared" si="26"/>
        <v>0</v>
      </c>
      <c r="U90" s="35"/>
      <c r="V90" s="35"/>
      <c r="W90" s="35"/>
      <c r="X90" s="35"/>
      <c r="Y90" s="35"/>
      <c r="Z90" s="35"/>
      <c r="AA90" s="35"/>
      <c r="AB90" s="35"/>
      <c r="AC90" s="35"/>
      <c r="AD90" s="37"/>
      <c r="AE90" s="37"/>
      <c r="AF90" s="43"/>
      <c r="AG90" s="43"/>
      <c r="AH90" s="43"/>
      <c r="AI90" s="37"/>
      <c r="AJ90" s="37"/>
      <c r="AK90" s="37"/>
      <c r="AL90" s="37"/>
      <c r="AM90" s="37"/>
      <c r="AN90" s="37"/>
      <c r="AO90" s="37"/>
    </row>
    <row r="91" spans="2:41" x14ac:dyDescent="0.25">
      <c r="B91" s="35"/>
      <c r="C91" s="35"/>
      <c r="D91" s="35"/>
      <c r="E91" s="35"/>
      <c r="F91" s="35"/>
      <c r="G91" s="35"/>
      <c r="H91" s="35"/>
      <c r="I91" s="35"/>
      <c r="J91" s="35"/>
      <c r="K91" s="37">
        <f t="shared" si="21"/>
        <v>75</v>
      </c>
      <c r="L91" s="37">
        <f t="shared" si="27"/>
        <v>-65</v>
      </c>
      <c r="M91" s="37">
        <v>76</v>
      </c>
      <c r="N91" s="37">
        <f t="shared" si="28"/>
        <v>0</v>
      </c>
      <c r="O91" s="37">
        <f t="shared" si="20"/>
        <v>0</v>
      </c>
      <c r="P91" s="37">
        <f t="shared" si="22"/>
        <v>0</v>
      </c>
      <c r="Q91" s="37">
        <f t="shared" si="23"/>
        <v>0</v>
      </c>
      <c r="R91" s="37">
        <f t="shared" si="24"/>
        <v>0</v>
      </c>
      <c r="S91" s="37">
        <f t="shared" si="25"/>
        <v>1</v>
      </c>
      <c r="T91" s="37">
        <f t="shared" si="26"/>
        <v>0</v>
      </c>
      <c r="U91" s="35"/>
      <c r="V91" s="35"/>
      <c r="W91" s="35"/>
      <c r="X91" s="35"/>
      <c r="Y91" s="35"/>
      <c r="Z91" s="35"/>
      <c r="AA91" s="35"/>
      <c r="AB91" s="35"/>
      <c r="AC91" s="35"/>
      <c r="AD91" s="37"/>
      <c r="AE91" s="37"/>
      <c r="AF91" s="43"/>
      <c r="AG91" s="43"/>
      <c r="AH91" s="43"/>
      <c r="AI91" s="37"/>
      <c r="AJ91" s="37"/>
      <c r="AK91" s="37"/>
      <c r="AL91" s="37"/>
      <c r="AM91" s="37"/>
      <c r="AN91" s="37"/>
      <c r="AO91" s="37"/>
    </row>
    <row r="92" spans="2:41" x14ac:dyDescent="0.25">
      <c r="B92" s="35"/>
      <c r="C92" s="35"/>
      <c r="D92" s="35"/>
      <c r="E92" s="35"/>
      <c r="F92" s="35"/>
      <c r="G92" s="35"/>
      <c r="H92" s="35"/>
      <c r="I92" s="35"/>
      <c r="J92" s="35"/>
      <c r="K92" s="37">
        <f t="shared" si="21"/>
        <v>76</v>
      </c>
      <c r="L92" s="37">
        <f t="shared" si="27"/>
        <v>-66</v>
      </c>
      <c r="M92" s="37">
        <v>77</v>
      </c>
      <c r="N92" s="37">
        <f t="shared" si="28"/>
        <v>0</v>
      </c>
      <c r="O92" s="37">
        <f t="shared" si="20"/>
        <v>0</v>
      </c>
      <c r="P92" s="37">
        <f t="shared" si="22"/>
        <v>0</v>
      </c>
      <c r="Q92" s="37">
        <f t="shared" si="23"/>
        <v>0</v>
      </c>
      <c r="R92" s="37">
        <f t="shared" si="24"/>
        <v>0</v>
      </c>
      <c r="S92" s="37">
        <f t="shared" si="25"/>
        <v>1</v>
      </c>
      <c r="T92" s="37">
        <f t="shared" si="26"/>
        <v>0</v>
      </c>
      <c r="U92" s="35"/>
      <c r="V92" s="35"/>
      <c r="W92" s="35"/>
      <c r="X92" s="35"/>
      <c r="Y92" s="35"/>
      <c r="Z92" s="35"/>
      <c r="AA92" s="35"/>
      <c r="AB92" s="35"/>
      <c r="AC92" s="35"/>
      <c r="AD92" s="37"/>
      <c r="AE92" s="37"/>
      <c r="AF92" s="43"/>
      <c r="AG92" s="43"/>
      <c r="AH92" s="43"/>
      <c r="AI92" s="37"/>
      <c r="AJ92" s="37"/>
      <c r="AK92" s="37"/>
      <c r="AL92" s="37"/>
      <c r="AM92" s="37"/>
      <c r="AN92" s="37"/>
      <c r="AO92" s="37"/>
    </row>
    <row r="93" spans="2:41" x14ac:dyDescent="0.25">
      <c r="B93" s="35"/>
      <c r="C93" s="35"/>
      <c r="D93" s="35"/>
      <c r="E93" s="35"/>
      <c r="F93" s="35"/>
      <c r="G93" s="35"/>
      <c r="H93" s="35"/>
      <c r="I93" s="35"/>
      <c r="J93" s="35"/>
      <c r="K93" s="37">
        <f t="shared" si="21"/>
        <v>77</v>
      </c>
      <c r="L93" s="37">
        <f t="shared" si="27"/>
        <v>-67</v>
      </c>
      <c r="M93" s="37">
        <v>78</v>
      </c>
      <c r="N93" s="37">
        <f t="shared" si="28"/>
        <v>0</v>
      </c>
      <c r="O93" s="37">
        <f t="shared" si="20"/>
        <v>0</v>
      </c>
      <c r="P93" s="37">
        <f t="shared" si="22"/>
        <v>0</v>
      </c>
      <c r="Q93" s="37">
        <f t="shared" si="23"/>
        <v>0</v>
      </c>
      <c r="R93" s="37">
        <f t="shared" si="24"/>
        <v>0</v>
      </c>
      <c r="S93" s="37">
        <f t="shared" si="25"/>
        <v>1</v>
      </c>
      <c r="T93" s="37">
        <f t="shared" si="26"/>
        <v>0</v>
      </c>
      <c r="U93" s="35"/>
      <c r="V93" s="35"/>
      <c r="W93" s="35"/>
      <c r="X93" s="35"/>
      <c r="Y93" s="35"/>
      <c r="Z93" s="35"/>
      <c r="AA93" s="35"/>
      <c r="AB93" s="35"/>
      <c r="AC93" s="35"/>
      <c r="AD93" s="37"/>
      <c r="AE93" s="37"/>
      <c r="AF93" s="43"/>
      <c r="AG93" s="43"/>
      <c r="AH93" s="43"/>
      <c r="AI93" s="37"/>
      <c r="AJ93" s="37"/>
      <c r="AK93" s="37"/>
      <c r="AL93" s="37"/>
      <c r="AM93" s="37"/>
      <c r="AN93" s="37"/>
      <c r="AO93" s="37"/>
    </row>
    <row r="94" spans="2:41" x14ac:dyDescent="0.25">
      <c r="B94" s="35"/>
      <c r="C94" s="35"/>
      <c r="D94" s="35"/>
      <c r="E94" s="35"/>
      <c r="F94" s="35"/>
      <c r="G94" s="35"/>
      <c r="H94" s="35"/>
      <c r="I94" s="35"/>
      <c r="J94" s="35"/>
      <c r="K94" s="37">
        <f t="shared" si="21"/>
        <v>78</v>
      </c>
      <c r="L94" s="37">
        <f t="shared" si="27"/>
        <v>-68</v>
      </c>
      <c r="M94" s="37">
        <v>79</v>
      </c>
      <c r="N94" s="37">
        <f t="shared" si="28"/>
        <v>0</v>
      </c>
      <c r="O94" s="37">
        <f t="shared" si="20"/>
        <v>0</v>
      </c>
      <c r="P94" s="37">
        <f t="shared" si="22"/>
        <v>0</v>
      </c>
      <c r="Q94" s="37">
        <f t="shared" si="23"/>
        <v>0</v>
      </c>
      <c r="R94" s="37">
        <f t="shared" si="24"/>
        <v>0</v>
      </c>
      <c r="S94" s="37">
        <f t="shared" si="25"/>
        <v>1</v>
      </c>
      <c r="T94" s="37">
        <f t="shared" si="26"/>
        <v>0</v>
      </c>
      <c r="U94" s="35"/>
      <c r="V94" s="35"/>
      <c r="W94" s="35"/>
      <c r="X94" s="35"/>
      <c r="Y94" s="35"/>
      <c r="Z94" s="35"/>
      <c r="AA94" s="35"/>
      <c r="AB94" s="35"/>
      <c r="AC94" s="35"/>
      <c r="AD94" s="37"/>
      <c r="AE94" s="37"/>
      <c r="AF94" s="43"/>
      <c r="AG94" s="43"/>
      <c r="AH94" s="43"/>
      <c r="AI94" s="37"/>
      <c r="AJ94" s="37"/>
      <c r="AK94" s="37"/>
      <c r="AL94" s="37"/>
      <c r="AM94" s="37"/>
      <c r="AN94" s="37"/>
      <c r="AO94" s="37"/>
    </row>
    <row r="95" spans="2:41" x14ac:dyDescent="0.25">
      <c r="B95" s="35"/>
      <c r="C95" s="35"/>
      <c r="D95" s="35"/>
      <c r="E95" s="35"/>
      <c r="F95" s="35"/>
      <c r="G95" s="35"/>
      <c r="H95" s="35"/>
      <c r="I95" s="35"/>
      <c r="J95" s="35"/>
      <c r="K95" s="37">
        <f t="shared" si="21"/>
        <v>79</v>
      </c>
      <c r="L95" s="37">
        <f t="shared" si="27"/>
        <v>-69</v>
      </c>
      <c r="M95" s="37">
        <v>80</v>
      </c>
      <c r="N95" s="37">
        <f t="shared" si="28"/>
        <v>0</v>
      </c>
      <c r="O95" s="37">
        <f t="shared" si="20"/>
        <v>0</v>
      </c>
      <c r="P95" s="37">
        <f t="shared" si="22"/>
        <v>0</v>
      </c>
      <c r="Q95" s="37">
        <f t="shared" si="23"/>
        <v>0</v>
      </c>
      <c r="R95" s="37">
        <f t="shared" si="24"/>
        <v>0</v>
      </c>
      <c r="S95" s="37">
        <f t="shared" si="25"/>
        <v>1</v>
      </c>
      <c r="T95" s="37">
        <f t="shared" si="26"/>
        <v>0</v>
      </c>
      <c r="U95" s="35"/>
      <c r="V95" s="35"/>
      <c r="W95" s="35"/>
      <c r="X95" s="35"/>
      <c r="Y95" s="35"/>
      <c r="Z95" s="35"/>
      <c r="AA95" s="35"/>
      <c r="AB95" s="35"/>
      <c r="AC95" s="35"/>
      <c r="AD95" s="37"/>
      <c r="AE95" s="37"/>
      <c r="AF95" s="43"/>
      <c r="AG95" s="43"/>
      <c r="AH95" s="43"/>
      <c r="AI95" s="37"/>
      <c r="AJ95" s="37"/>
      <c r="AK95" s="37"/>
      <c r="AL95" s="37"/>
      <c r="AM95" s="37"/>
      <c r="AN95" s="37"/>
      <c r="AO95" s="37"/>
    </row>
    <row r="96" spans="2:41" x14ac:dyDescent="0.25">
      <c r="B96" s="35"/>
      <c r="C96" s="35"/>
      <c r="D96" s="35"/>
      <c r="E96" s="35"/>
      <c r="F96" s="35"/>
      <c r="G96" s="35"/>
      <c r="H96" s="35"/>
      <c r="I96" s="35"/>
      <c r="J96" s="35"/>
      <c r="K96" s="37">
        <f t="shared" si="21"/>
        <v>80</v>
      </c>
      <c r="L96" s="37">
        <f t="shared" si="27"/>
        <v>-70</v>
      </c>
      <c r="M96" s="37">
        <v>81</v>
      </c>
      <c r="N96" s="37">
        <f t="shared" si="28"/>
        <v>0</v>
      </c>
      <c r="O96" s="37">
        <f t="shared" si="20"/>
        <v>0</v>
      </c>
      <c r="P96" s="37">
        <f t="shared" si="22"/>
        <v>0</v>
      </c>
      <c r="Q96" s="37">
        <f t="shared" si="23"/>
        <v>0</v>
      </c>
      <c r="R96" s="37">
        <f t="shared" si="24"/>
        <v>0</v>
      </c>
      <c r="S96" s="37">
        <f t="shared" si="25"/>
        <v>1</v>
      </c>
      <c r="T96" s="37">
        <f t="shared" si="26"/>
        <v>0</v>
      </c>
      <c r="U96" s="35"/>
      <c r="V96" s="35"/>
      <c r="W96" s="35"/>
      <c r="X96" s="35"/>
      <c r="Y96" s="35"/>
      <c r="Z96" s="35"/>
      <c r="AA96" s="35"/>
      <c r="AB96" s="35"/>
      <c r="AC96" s="35"/>
      <c r="AD96" s="37"/>
      <c r="AE96" s="37"/>
      <c r="AF96" s="43"/>
      <c r="AG96" s="43"/>
      <c r="AH96" s="43"/>
      <c r="AI96" s="37"/>
      <c r="AJ96" s="37"/>
      <c r="AK96" s="37"/>
      <c r="AL96" s="37"/>
      <c r="AM96" s="37"/>
      <c r="AN96" s="37"/>
      <c r="AO96" s="37"/>
    </row>
    <row r="97" spans="2:41" x14ac:dyDescent="0.25">
      <c r="B97" s="35"/>
      <c r="C97" s="35"/>
      <c r="D97" s="35"/>
      <c r="E97" s="35"/>
      <c r="F97" s="35"/>
      <c r="G97" s="35"/>
      <c r="H97" s="35"/>
      <c r="I97" s="35"/>
      <c r="J97" s="35"/>
      <c r="K97" s="37">
        <f t="shared" si="21"/>
        <v>81</v>
      </c>
      <c r="L97" s="37">
        <f t="shared" si="27"/>
        <v>-71</v>
      </c>
      <c r="M97" s="37">
        <v>82</v>
      </c>
      <c r="N97" s="37">
        <f t="shared" si="28"/>
        <v>0</v>
      </c>
      <c r="O97" s="37">
        <f t="shared" si="20"/>
        <v>0</v>
      </c>
      <c r="P97" s="37">
        <f t="shared" si="22"/>
        <v>0</v>
      </c>
      <c r="Q97" s="37">
        <f t="shared" si="23"/>
        <v>0</v>
      </c>
      <c r="R97" s="37">
        <f t="shared" si="24"/>
        <v>0</v>
      </c>
      <c r="S97" s="37">
        <f t="shared" si="25"/>
        <v>1</v>
      </c>
      <c r="T97" s="37">
        <f t="shared" si="26"/>
        <v>0</v>
      </c>
      <c r="U97" s="35"/>
      <c r="V97" s="35"/>
      <c r="W97" s="35"/>
      <c r="X97" s="35"/>
      <c r="Y97" s="35"/>
      <c r="Z97" s="35"/>
      <c r="AA97" s="35"/>
      <c r="AB97" s="35"/>
      <c r="AC97" s="35"/>
      <c r="AD97" s="37"/>
      <c r="AE97" s="37"/>
      <c r="AF97" s="43"/>
      <c r="AG97" s="43"/>
      <c r="AH97" s="43"/>
      <c r="AI97" s="37"/>
      <c r="AJ97" s="37"/>
      <c r="AK97" s="37"/>
      <c r="AL97" s="37"/>
      <c r="AM97" s="37"/>
      <c r="AN97" s="37"/>
      <c r="AO97" s="37"/>
    </row>
    <row r="98" spans="2:41" x14ac:dyDescent="0.25">
      <c r="B98" s="35"/>
      <c r="C98" s="35"/>
      <c r="D98" s="35"/>
      <c r="E98" s="35"/>
      <c r="F98" s="35"/>
      <c r="G98" s="35"/>
      <c r="H98" s="35"/>
      <c r="I98" s="35"/>
      <c r="J98" s="35"/>
      <c r="K98" s="37">
        <f t="shared" si="21"/>
        <v>82</v>
      </c>
      <c r="L98" s="37">
        <f t="shared" si="27"/>
        <v>-72</v>
      </c>
      <c r="M98" s="37">
        <v>83</v>
      </c>
      <c r="N98" s="37">
        <f t="shared" si="28"/>
        <v>0</v>
      </c>
      <c r="O98" s="37">
        <f t="shared" si="20"/>
        <v>0</v>
      </c>
      <c r="P98" s="37">
        <f t="shared" si="22"/>
        <v>0</v>
      </c>
      <c r="Q98" s="37">
        <f t="shared" si="23"/>
        <v>0</v>
      </c>
      <c r="R98" s="37">
        <f t="shared" si="24"/>
        <v>0</v>
      </c>
      <c r="S98" s="37">
        <f t="shared" si="25"/>
        <v>1</v>
      </c>
      <c r="T98" s="37">
        <f t="shared" si="26"/>
        <v>0</v>
      </c>
      <c r="U98" s="35"/>
      <c r="V98" s="35"/>
      <c r="W98" s="35"/>
      <c r="X98" s="35"/>
      <c r="Y98" s="35"/>
      <c r="Z98" s="35"/>
      <c r="AA98" s="35"/>
      <c r="AB98" s="35"/>
      <c r="AC98" s="35"/>
      <c r="AD98" s="37"/>
      <c r="AE98" s="37"/>
      <c r="AF98" s="43"/>
      <c r="AG98" s="43"/>
      <c r="AH98" s="43"/>
      <c r="AI98" s="37"/>
      <c r="AJ98" s="37"/>
      <c r="AK98" s="37"/>
      <c r="AL98" s="37"/>
      <c r="AM98" s="37"/>
      <c r="AN98" s="37"/>
      <c r="AO98" s="37"/>
    </row>
    <row r="99" spans="2:41" x14ac:dyDescent="0.25">
      <c r="B99" s="35"/>
      <c r="C99" s="35"/>
      <c r="D99" s="35"/>
      <c r="E99" s="35"/>
      <c r="F99" s="35"/>
      <c r="G99" s="35"/>
      <c r="H99" s="35"/>
      <c r="I99" s="35"/>
      <c r="J99" s="35"/>
      <c r="K99" s="37">
        <f t="shared" si="21"/>
        <v>83</v>
      </c>
      <c r="L99" s="37">
        <f t="shared" si="27"/>
        <v>-73</v>
      </c>
      <c r="M99" s="37">
        <v>84</v>
      </c>
      <c r="N99" s="37">
        <f t="shared" si="28"/>
        <v>0</v>
      </c>
      <c r="O99" s="37">
        <f t="shared" si="20"/>
        <v>0</v>
      </c>
      <c r="P99" s="37">
        <f t="shared" si="22"/>
        <v>0</v>
      </c>
      <c r="Q99" s="37">
        <f t="shared" si="23"/>
        <v>0</v>
      </c>
      <c r="R99" s="37">
        <f t="shared" si="24"/>
        <v>0</v>
      </c>
      <c r="S99" s="37">
        <f t="shared" si="25"/>
        <v>1</v>
      </c>
      <c r="T99" s="37">
        <f t="shared" si="26"/>
        <v>0</v>
      </c>
      <c r="U99" s="35"/>
      <c r="V99" s="35"/>
      <c r="W99" s="35"/>
      <c r="X99" s="35"/>
      <c r="Y99" s="35"/>
      <c r="Z99" s="35"/>
      <c r="AA99" s="35"/>
      <c r="AB99" s="35"/>
      <c r="AC99" s="35"/>
      <c r="AD99" s="37"/>
      <c r="AE99" s="37"/>
      <c r="AF99" s="43"/>
      <c r="AG99" s="43"/>
      <c r="AH99" s="43"/>
      <c r="AI99" s="37"/>
      <c r="AJ99" s="37"/>
      <c r="AK99" s="37"/>
      <c r="AL99" s="37"/>
      <c r="AM99" s="37"/>
      <c r="AN99" s="37"/>
      <c r="AO99" s="37"/>
    </row>
    <row r="100" spans="2:41" x14ac:dyDescent="0.25">
      <c r="B100" s="35"/>
      <c r="C100" s="35"/>
      <c r="D100" s="35"/>
      <c r="E100" s="35"/>
      <c r="F100" s="35"/>
      <c r="G100" s="35"/>
      <c r="H100" s="35"/>
      <c r="I100" s="35"/>
      <c r="J100" s="35"/>
      <c r="K100" s="37">
        <f t="shared" si="21"/>
        <v>84</v>
      </c>
      <c r="L100" s="37">
        <f t="shared" si="27"/>
        <v>-74</v>
      </c>
      <c r="M100" s="37">
        <v>85</v>
      </c>
      <c r="N100" s="37">
        <f t="shared" si="28"/>
        <v>0</v>
      </c>
      <c r="O100" s="37">
        <f t="shared" si="20"/>
        <v>0</v>
      </c>
      <c r="P100" s="37">
        <f t="shared" si="22"/>
        <v>0</v>
      </c>
      <c r="Q100" s="37">
        <f t="shared" si="23"/>
        <v>0</v>
      </c>
      <c r="R100" s="37">
        <f t="shared" si="24"/>
        <v>0</v>
      </c>
      <c r="S100" s="37">
        <f t="shared" si="25"/>
        <v>1</v>
      </c>
      <c r="T100" s="37">
        <f t="shared" si="26"/>
        <v>0</v>
      </c>
      <c r="U100" s="35"/>
      <c r="V100" s="35"/>
      <c r="W100" s="35"/>
      <c r="X100" s="35"/>
      <c r="Y100" s="35"/>
      <c r="Z100" s="35"/>
      <c r="AA100" s="35"/>
      <c r="AB100" s="35"/>
      <c r="AC100" s="35"/>
      <c r="AD100" s="37"/>
      <c r="AE100" s="37"/>
      <c r="AF100" s="43"/>
      <c r="AG100" s="43"/>
      <c r="AH100" s="43"/>
      <c r="AI100" s="37"/>
      <c r="AJ100" s="37"/>
      <c r="AK100" s="37"/>
      <c r="AL100" s="37"/>
      <c r="AM100" s="37"/>
      <c r="AN100" s="37"/>
      <c r="AO100" s="37"/>
    </row>
    <row r="101" spans="2:41" x14ac:dyDescent="0.25">
      <c r="B101" s="35"/>
      <c r="C101" s="35"/>
      <c r="D101" s="35"/>
      <c r="E101" s="35"/>
      <c r="F101" s="35"/>
      <c r="G101" s="35"/>
      <c r="H101" s="35"/>
      <c r="I101" s="35"/>
      <c r="J101" s="35"/>
      <c r="K101" s="37">
        <f t="shared" si="21"/>
        <v>85</v>
      </c>
      <c r="L101" s="37">
        <f t="shared" si="27"/>
        <v>-75</v>
      </c>
      <c r="M101" s="37">
        <v>86</v>
      </c>
      <c r="N101" s="37">
        <f t="shared" si="28"/>
        <v>0</v>
      </c>
      <c r="O101" s="37">
        <f t="shared" ref="O101:O115" si="29">O100*$N$9*L101/M101</f>
        <v>0</v>
      </c>
      <c r="P101" s="37">
        <f t="shared" si="22"/>
        <v>0</v>
      </c>
      <c r="Q101" s="37">
        <f t="shared" si="23"/>
        <v>0</v>
      </c>
      <c r="R101" s="37">
        <f t="shared" si="24"/>
        <v>0</v>
      </c>
      <c r="S101" s="37">
        <f t="shared" si="25"/>
        <v>1</v>
      </c>
      <c r="T101" s="37">
        <f t="shared" si="26"/>
        <v>0</v>
      </c>
      <c r="U101" s="35"/>
      <c r="V101" s="35"/>
      <c r="W101" s="35"/>
      <c r="X101" s="35"/>
      <c r="Y101" s="35"/>
      <c r="Z101" s="35"/>
      <c r="AA101" s="35"/>
      <c r="AB101" s="35"/>
      <c r="AC101" s="35"/>
      <c r="AD101" s="37"/>
      <c r="AE101" s="37"/>
      <c r="AF101" s="43"/>
      <c r="AG101" s="43"/>
      <c r="AH101" s="43"/>
      <c r="AI101" s="37"/>
      <c r="AJ101" s="37"/>
      <c r="AK101" s="37"/>
      <c r="AL101" s="37"/>
      <c r="AM101" s="37"/>
      <c r="AN101" s="37"/>
      <c r="AO101" s="37"/>
    </row>
    <row r="102" spans="2:41" x14ac:dyDescent="0.25">
      <c r="B102" s="35"/>
      <c r="C102" s="35"/>
      <c r="D102" s="35"/>
      <c r="E102" s="35"/>
      <c r="F102" s="35"/>
      <c r="G102" s="35"/>
      <c r="H102" s="35"/>
      <c r="I102" s="35"/>
      <c r="J102" s="35"/>
      <c r="K102" s="37">
        <f t="shared" si="21"/>
        <v>86</v>
      </c>
      <c r="L102" s="37">
        <f t="shared" si="27"/>
        <v>-76</v>
      </c>
      <c r="M102" s="37">
        <v>87</v>
      </c>
      <c r="N102" s="37">
        <f t="shared" si="28"/>
        <v>0</v>
      </c>
      <c r="O102" s="37">
        <f t="shared" si="29"/>
        <v>0</v>
      </c>
      <c r="P102" s="37">
        <f t="shared" si="22"/>
        <v>0</v>
      </c>
      <c r="Q102" s="37">
        <f t="shared" si="23"/>
        <v>0</v>
      </c>
      <c r="R102" s="37">
        <f t="shared" si="24"/>
        <v>0</v>
      </c>
      <c r="S102" s="37">
        <f t="shared" si="25"/>
        <v>1</v>
      </c>
      <c r="T102" s="37">
        <f t="shared" si="26"/>
        <v>0</v>
      </c>
      <c r="U102" s="35"/>
      <c r="V102" s="35"/>
      <c r="W102" s="35"/>
      <c r="X102" s="35"/>
      <c r="Y102" s="35"/>
      <c r="Z102" s="35"/>
      <c r="AA102" s="35"/>
      <c r="AB102" s="35"/>
      <c r="AC102" s="35"/>
      <c r="AD102" s="37"/>
      <c r="AE102" s="37"/>
      <c r="AF102" s="43"/>
      <c r="AG102" s="43"/>
      <c r="AH102" s="43"/>
      <c r="AI102" s="37"/>
      <c r="AJ102" s="37"/>
      <c r="AK102" s="37"/>
      <c r="AL102" s="37"/>
      <c r="AM102" s="37"/>
      <c r="AN102" s="37"/>
      <c r="AO102" s="37"/>
    </row>
    <row r="103" spans="2:41" x14ac:dyDescent="0.25">
      <c r="B103" s="35"/>
      <c r="C103" s="35"/>
      <c r="D103" s="35"/>
      <c r="E103" s="35"/>
      <c r="F103" s="35"/>
      <c r="G103" s="35"/>
      <c r="H103" s="35"/>
      <c r="I103" s="35"/>
      <c r="J103" s="35"/>
      <c r="K103" s="37">
        <f t="shared" si="21"/>
        <v>87</v>
      </c>
      <c r="L103" s="37">
        <f t="shared" si="27"/>
        <v>-77</v>
      </c>
      <c r="M103" s="37">
        <v>88</v>
      </c>
      <c r="N103" s="37">
        <f t="shared" si="28"/>
        <v>0</v>
      </c>
      <c r="O103" s="37">
        <f t="shared" si="29"/>
        <v>0</v>
      </c>
      <c r="P103" s="37">
        <f t="shared" si="22"/>
        <v>0</v>
      </c>
      <c r="Q103" s="37">
        <f t="shared" si="23"/>
        <v>0</v>
      </c>
      <c r="R103" s="37">
        <f t="shared" si="24"/>
        <v>0</v>
      </c>
      <c r="S103" s="37">
        <f t="shared" si="25"/>
        <v>1</v>
      </c>
      <c r="T103" s="37">
        <f t="shared" si="26"/>
        <v>0</v>
      </c>
      <c r="U103" s="35"/>
      <c r="V103" s="35"/>
      <c r="W103" s="35"/>
      <c r="X103" s="35"/>
      <c r="Y103" s="35"/>
      <c r="Z103" s="35"/>
      <c r="AA103" s="35"/>
      <c r="AB103" s="35"/>
      <c r="AC103" s="35"/>
      <c r="AD103" s="37"/>
      <c r="AE103" s="37"/>
      <c r="AF103" s="43"/>
      <c r="AG103" s="43"/>
      <c r="AH103" s="43"/>
      <c r="AI103" s="37"/>
      <c r="AJ103" s="37"/>
      <c r="AK103" s="37"/>
      <c r="AL103" s="37"/>
      <c r="AM103" s="37"/>
      <c r="AN103" s="37"/>
      <c r="AO103" s="37"/>
    </row>
    <row r="104" spans="2:41" x14ac:dyDescent="0.25">
      <c r="B104" s="35"/>
      <c r="C104" s="35"/>
      <c r="D104" s="35"/>
      <c r="E104" s="35"/>
      <c r="F104" s="35"/>
      <c r="G104" s="35"/>
      <c r="H104" s="35"/>
      <c r="I104" s="35"/>
      <c r="J104" s="35"/>
      <c r="K104" s="37">
        <f t="shared" si="21"/>
        <v>88</v>
      </c>
      <c r="L104" s="37">
        <f t="shared" si="27"/>
        <v>-78</v>
      </c>
      <c r="M104" s="37">
        <v>89</v>
      </c>
      <c r="N104" s="37">
        <f t="shared" si="28"/>
        <v>0</v>
      </c>
      <c r="O104" s="37">
        <f t="shared" si="29"/>
        <v>0</v>
      </c>
      <c r="P104" s="37">
        <f t="shared" si="22"/>
        <v>0</v>
      </c>
      <c r="Q104" s="37">
        <f t="shared" si="23"/>
        <v>0</v>
      </c>
      <c r="R104" s="37">
        <f t="shared" si="24"/>
        <v>0</v>
      </c>
      <c r="S104" s="37">
        <f t="shared" si="25"/>
        <v>1</v>
      </c>
      <c r="T104" s="37">
        <f t="shared" si="26"/>
        <v>0</v>
      </c>
      <c r="U104" s="35"/>
      <c r="V104" s="35"/>
      <c r="W104" s="35"/>
      <c r="X104" s="35"/>
      <c r="Y104" s="35"/>
      <c r="Z104" s="35"/>
      <c r="AA104" s="35"/>
      <c r="AB104" s="35"/>
      <c r="AC104" s="35"/>
      <c r="AD104" s="37"/>
      <c r="AE104" s="37"/>
      <c r="AF104" s="43"/>
      <c r="AG104" s="43"/>
      <c r="AH104" s="35"/>
      <c r="AI104" s="35"/>
      <c r="AJ104" s="35"/>
      <c r="AK104" s="35"/>
      <c r="AL104" s="35"/>
      <c r="AM104" s="35"/>
      <c r="AN104" s="35"/>
      <c r="AO104" s="35"/>
    </row>
    <row r="105" spans="2:41" x14ac:dyDescent="0.25">
      <c r="B105" s="35"/>
      <c r="C105" s="35"/>
      <c r="D105" s="35"/>
      <c r="E105" s="35"/>
      <c r="F105" s="35"/>
      <c r="G105" s="35"/>
      <c r="H105" s="35"/>
      <c r="I105" s="35"/>
      <c r="J105" s="35"/>
      <c r="K105" s="37">
        <f t="shared" si="21"/>
        <v>89</v>
      </c>
      <c r="L105" s="37">
        <f t="shared" si="27"/>
        <v>-79</v>
      </c>
      <c r="M105" s="37">
        <v>90</v>
      </c>
      <c r="N105" s="37">
        <f t="shared" si="28"/>
        <v>0</v>
      </c>
      <c r="O105" s="37">
        <f t="shared" si="29"/>
        <v>0</v>
      </c>
      <c r="P105" s="37">
        <f t="shared" si="22"/>
        <v>0</v>
      </c>
      <c r="Q105" s="37">
        <f t="shared" si="23"/>
        <v>0</v>
      </c>
      <c r="R105" s="37">
        <f t="shared" si="24"/>
        <v>0</v>
      </c>
      <c r="S105" s="37">
        <f t="shared" si="25"/>
        <v>1</v>
      </c>
      <c r="T105" s="37">
        <f t="shared" si="26"/>
        <v>0</v>
      </c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43"/>
      <c r="AG105" s="43"/>
      <c r="AH105" s="35"/>
      <c r="AI105" s="35"/>
      <c r="AJ105" s="35"/>
      <c r="AK105" s="35"/>
      <c r="AL105" s="35"/>
      <c r="AM105" s="35"/>
      <c r="AN105" s="35"/>
      <c r="AO105" s="35"/>
    </row>
    <row r="106" spans="2:41" x14ac:dyDescent="0.25">
      <c r="B106" s="35"/>
      <c r="C106" s="35"/>
      <c r="D106" s="35"/>
      <c r="E106" s="35"/>
      <c r="F106" s="35"/>
      <c r="G106" s="35"/>
      <c r="H106" s="35"/>
      <c r="I106" s="35"/>
      <c r="J106" s="35"/>
      <c r="K106" s="37">
        <f t="shared" si="21"/>
        <v>90</v>
      </c>
      <c r="L106" s="37">
        <f t="shared" si="27"/>
        <v>-80</v>
      </c>
      <c r="M106" s="37">
        <v>91</v>
      </c>
      <c r="N106" s="37">
        <f t="shared" si="28"/>
        <v>0</v>
      </c>
      <c r="O106" s="37">
        <f t="shared" si="29"/>
        <v>0</v>
      </c>
      <c r="P106" s="37">
        <f t="shared" si="22"/>
        <v>0</v>
      </c>
      <c r="Q106" s="37">
        <f t="shared" si="23"/>
        <v>0</v>
      </c>
      <c r="R106" s="37">
        <f t="shared" si="24"/>
        <v>0</v>
      </c>
      <c r="S106" s="37">
        <f t="shared" si="25"/>
        <v>1</v>
      </c>
      <c r="T106" s="37">
        <f t="shared" si="26"/>
        <v>0</v>
      </c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43"/>
      <c r="AG106" s="43"/>
      <c r="AH106" s="35"/>
      <c r="AI106" s="35"/>
      <c r="AJ106" s="35"/>
      <c r="AK106" s="35"/>
      <c r="AL106" s="35"/>
      <c r="AM106" s="35"/>
      <c r="AN106" s="35"/>
      <c r="AO106" s="35"/>
    </row>
    <row r="107" spans="2:41" x14ac:dyDescent="0.25">
      <c r="B107" s="35"/>
      <c r="C107" s="35"/>
      <c r="D107" s="35"/>
      <c r="E107" s="35"/>
      <c r="F107" s="35"/>
      <c r="G107" s="35"/>
      <c r="H107" s="35"/>
      <c r="I107" s="35"/>
      <c r="J107" s="35"/>
      <c r="K107" s="37">
        <f t="shared" si="21"/>
        <v>91</v>
      </c>
      <c r="L107" s="37">
        <f t="shared" si="27"/>
        <v>-81</v>
      </c>
      <c r="M107" s="37">
        <v>92</v>
      </c>
      <c r="N107" s="37">
        <f t="shared" si="28"/>
        <v>0</v>
      </c>
      <c r="O107" s="37">
        <f t="shared" si="29"/>
        <v>0</v>
      </c>
      <c r="P107" s="37">
        <f t="shared" si="22"/>
        <v>0</v>
      </c>
      <c r="Q107" s="37">
        <f t="shared" si="23"/>
        <v>0</v>
      </c>
      <c r="R107" s="37">
        <f t="shared" si="24"/>
        <v>0</v>
      </c>
      <c r="S107" s="37">
        <f t="shared" si="25"/>
        <v>1</v>
      </c>
      <c r="T107" s="37">
        <f t="shared" si="26"/>
        <v>0</v>
      </c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43"/>
      <c r="AG107" s="43"/>
      <c r="AH107" s="35"/>
      <c r="AI107" s="35"/>
      <c r="AJ107" s="35"/>
      <c r="AK107" s="35"/>
      <c r="AL107" s="35"/>
      <c r="AM107" s="35"/>
      <c r="AN107" s="35"/>
      <c r="AO107" s="35"/>
    </row>
    <row r="108" spans="2:41" x14ac:dyDescent="0.25">
      <c r="B108" s="35"/>
      <c r="C108" s="35"/>
      <c r="D108" s="35"/>
      <c r="E108" s="35"/>
      <c r="F108" s="35"/>
      <c r="G108" s="35"/>
      <c r="H108" s="35"/>
      <c r="I108" s="35"/>
      <c r="J108" s="35"/>
      <c r="K108" s="37">
        <f t="shared" si="21"/>
        <v>92</v>
      </c>
      <c r="L108" s="37">
        <f t="shared" si="27"/>
        <v>-82</v>
      </c>
      <c r="M108" s="37">
        <v>93</v>
      </c>
      <c r="N108" s="37">
        <f t="shared" si="28"/>
        <v>0</v>
      </c>
      <c r="O108" s="37">
        <f t="shared" si="29"/>
        <v>0</v>
      </c>
      <c r="P108" s="37">
        <f t="shared" si="22"/>
        <v>0</v>
      </c>
      <c r="Q108" s="37">
        <f t="shared" si="23"/>
        <v>0</v>
      </c>
      <c r="R108" s="37">
        <f t="shared" si="24"/>
        <v>0</v>
      </c>
      <c r="S108" s="37">
        <f t="shared" si="25"/>
        <v>1</v>
      </c>
      <c r="T108" s="37">
        <f t="shared" si="26"/>
        <v>0</v>
      </c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43"/>
      <c r="AG108" s="43"/>
      <c r="AH108" s="35"/>
      <c r="AI108" s="35"/>
      <c r="AJ108" s="35"/>
      <c r="AK108" s="35"/>
      <c r="AL108" s="35"/>
      <c r="AM108" s="35"/>
      <c r="AN108" s="35"/>
      <c r="AO108" s="35"/>
    </row>
    <row r="109" spans="2:41" x14ac:dyDescent="0.25">
      <c r="B109" s="35"/>
      <c r="C109" s="35"/>
      <c r="D109" s="35"/>
      <c r="E109" s="35"/>
      <c r="F109" s="35"/>
      <c r="G109" s="35"/>
      <c r="H109" s="35"/>
      <c r="I109" s="35"/>
      <c r="J109" s="35"/>
      <c r="K109" s="37">
        <f t="shared" si="21"/>
        <v>93</v>
      </c>
      <c r="L109" s="37">
        <f t="shared" si="27"/>
        <v>-83</v>
      </c>
      <c r="M109" s="37">
        <v>94</v>
      </c>
      <c r="N109" s="37">
        <f t="shared" si="28"/>
        <v>0</v>
      </c>
      <c r="O109" s="37">
        <f t="shared" si="29"/>
        <v>0</v>
      </c>
      <c r="P109" s="37">
        <f t="shared" si="22"/>
        <v>0</v>
      </c>
      <c r="Q109" s="37">
        <f t="shared" si="23"/>
        <v>0</v>
      </c>
      <c r="R109" s="37">
        <f t="shared" si="24"/>
        <v>0</v>
      </c>
      <c r="S109" s="37">
        <f t="shared" si="25"/>
        <v>1</v>
      </c>
      <c r="T109" s="37">
        <f t="shared" si="26"/>
        <v>0</v>
      </c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43"/>
      <c r="AG109" s="43"/>
      <c r="AH109" s="35"/>
      <c r="AI109" s="35"/>
      <c r="AJ109" s="35"/>
      <c r="AK109" s="35"/>
      <c r="AL109" s="35"/>
      <c r="AM109" s="35"/>
      <c r="AN109" s="35"/>
      <c r="AO109" s="35"/>
    </row>
    <row r="110" spans="2:41" x14ac:dyDescent="0.25">
      <c r="B110" s="35"/>
      <c r="C110" s="35"/>
      <c r="D110" s="35"/>
      <c r="E110" s="35"/>
      <c r="F110" s="35"/>
      <c r="G110" s="35"/>
      <c r="H110" s="35"/>
      <c r="I110" s="35"/>
      <c r="J110" s="35"/>
      <c r="K110" s="37">
        <f t="shared" si="21"/>
        <v>94</v>
      </c>
      <c r="L110" s="37">
        <f t="shared" si="27"/>
        <v>-84</v>
      </c>
      <c r="M110" s="37">
        <v>95</v>
      </c>
      <c r="N110" s="37">
        <f t="shared" si="28"/>
        <v>0</v>
      </c>
      <c r="O110" s="37">
        <f t="shared" si="29"/>
        <v>0</v>
      </c>
      <c r="P110" s="37">
        <f t="shared" si="22"/>
        <v>0</v>
      </c>
      <c r="Q110" s="37">
        <f t="shared" si="23"/>
        <v>0</v>
      </c>
      <c r="R110" s="37">
        <f t="shared" si="24"/>
        <v>0</v>
      </c>
      <c r="S110" s="37">
        <f t="shared" si="25"/>
        <v>1</v>
      </c>
      <c r="T110" s="37">
        <f t="shared" si="26"/>
        <v>0</v>
      </c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43"/>
      <c r="AG110" s="43"/>
      <c r="AH110" s="35"/>
      <c r="AI110" s="35"/>
      <c r="AJ110" s="35"/>
      <c r="AK110" s="35"/>
      <c r="AL110" s="35"/>
      <c r="AM110" s="35"/>
      <c r="AN110" s="35"/>
      <c r="AO110" s="35"/>
    </row>
    <row r="111" spans="2:41" x14ac:dyDescent="0.25">
      <c r="B111" s="35"/>
      <c r="C111" s="35"/>
      <c r="D111" s="35"/>
      <c r="E111" s="35"/>
      <c r="F111" s="35"/>
      <c r="G111" s="35"/>
      <c r="H111" s="35"/>
      <c r="I111" s="35"/>
      <c r="J111" s="35"/>
      <c r="K111" s="37">
        <f t="shared" si="21"/>
        <v>95</v>
      </c>
      <c r="L111" s="37">
        <f t="shared" si="27"/>
        <v>-85</v>
      </c>
      <c r="M111" s="37">
        <v>96</v>
      </c>
      <c r="N111" s="37">
        <f t="shared" si="28"/>
        <v>0</v>
      </c>
      <c r="O111" s="37">
        <f t="shared" si="29"/>
        <v>0</v>
      </c>
      <c r="P111" s="37">
        <f t="shared" si="22"/>
        <v>0</v>
      </c>
      <c r="Q111" s="37">
        <f t="shared" si="23"/>
        <v>0</v>
      </c>
      <c r="R111" s="37">
        <f t="shared" si="24"/>
        <v>0</v>
      </c>
      <c r="S111" s="37">
        <f t="shared" si="25"/>
        <v>1</v>
      </c>
      <c r="T111" s="37">
        <f t="shared" si="26"/>
        <v>0</v>
      </c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43"/>
      <c r="AG111" s="43"/>
      <c r="AH111" s="35"/>
      <c r="AI111" s="35"/>
      <c r="AJ111" s="35"/>
      <c r="AK111" s="35"/>
      <c r="AL111" s="35"/>
      <c r="AM111" s="35"/>
      <c r="AN111" s="35"/>
      <c r="AO111" s="35"/>
    </row>
    <row r="112" spans="2:41" x14ac:dyDescent="0.25">
      <c r="B112" s="35"/>
      <c r="C112" s="35"/>
      <c r="D112" s="35"/>
      <c r="E112" s="35"/>
      <c r="F112" s="35"/>
      <c r="G112" s="35"/>
      <c r="H112" s="35"/>
      <c r="I112" s="35"/>
      <c r="J112" s="35"/>
      <c r="K112" s="37">
        <f t="shared" si="21"/>
        <v>96</v>
      </c>
      <c r="L112" s="37">
        <f t="shared" si="27"/>
        <v>-86</v>
      </c>
      <c r="M112" s="37">
        <v>97</v>
      </c>
      <c r="N112" s="37">
        <f t="shared" si="28"/>
        <v>0</v>
      </c>
      <c r="O112" s="37">
        <f t="shared" si="29"/>
        <v>0</v>
      </c>
      <c r="P112" s="37">
        <f t="shared" si="22"/>
        <v>0</v>
      </c>
      <c r="Q112" s="37">
        <f t="shared" si="23"/>
        <v>0</v>
      </c>
      <c r="R112" s="37">
        <f t="shared" si="24"/>
        <v>0</v>
      </c>
      <c r="S112" s="37">
        <f t="shared" si="25"/>
        <v>1</v>
      </c>
      <c r="T112" s="37">
        <f t="shared" si="26"/>
        <v>0</v>
      </c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6"/>
      <c r="AF112" s="37"/>
      <c r="AG112" s="35"/>
      <c r="AH112" s="35"/>
      <c r="AI112" s="36"/>
      <c r="AJ112" s="35"/>
      <c r="AK112" s="35"/>
      <c r="AL112" s="35"/>
      <c r="AM112" s="35"/>
      <c r="AN112" s="35"/>
      <c r="AO112" s="35"/>
    </row>
    <row r="113" spans="2:41" x14ac:dyDescent="0.25">
      <c r="B113" s="35"/>
      <c r="C113" s="35"/>
      <c r="D113" s="35"/>
      <c r="E113" s="35"/>
      <c r="F113" s="35"/>
      <c r="G113" s="35"/>
      <c r="H113" s="35"/>
      <c r="I113" s="35"/>
      <c r="J113" s="35"/>
      <c r="K113" s="37">
        <f t="shared" si="21"/>
        <v>97</v>
      </c>
      <c r="L113" s="37">
        <f t="shared" si="27"/>
        <v>-87</v>
      </c>
      <c r="M113" s="37">
        <v>98</v>
      </c>
      <c r="N113" s="37">
        <f t="shared" si="28"/>
        <v>0</v>
      </c>
      <c r="O113" s="37">
        <f t="shared" si="29"/>
        <v>0</v>
      </c>
      <c r="P113" s="37">
        <f t="shared" si="22"/>
        <v>0</v>
      </c>
      <c r="Q113" s="37">
        <f t="shared" si="23"/>
        <v>0</v>
      </c>
      <c r="R113" s="37">
        <f t="shared" si="24"/>
        <v>0</v>
      </c>
      <c r="S113" s="37">
        <f t="shared" si="25"/>
        <v>1</v>
      </c>
      <c r="T113" s="37">
        <f t="shared" si="26"/>
        <v>0</v>
      </c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6"/>
      <c r="AJ113" s="35"/>
      <c r="AK113" s="35"/>
      <c r="AL113" s="35"/>
      <c r="AM113" s="35"/>
      <c r="AN113" s="35"/>
      <c r="AO113" s="35"/>
    </row>
    <row r="114" spans="2:41" x14ac:dyDescent="0.25">
      <c r="B114" s="35"/>
      <c r="C114" s="35"/>
      <c r="D114" s="35"/>
      <c r="E114" s="35"/>
      <c r="F114" s="35"/>
      <c r="G114" s="35"/>
      <c r="H114" s="35"/>
      <c r="I114" s="35"/>
      <c r="J114" s="35"/>
      <c r="K114" s="37">
        <f t="shared" si="21"/>
        <v>98</v>
      </c>
      <c r="L114" s="37">
        <f t="shared" si="27"/>
        <v>-88</v>
      </c>
      <c r="M114" s="37">
        <v>99</v>
      </c>
      <c r="N114" s="37">
        <f t="shared" si="28"/>
        <v>0</v>
      </c>
      <c r="O114" s="37">
        <f t="shared" si="29"/>
        <v>0</v>
      </c>
      <c r="P114" s="37">
        <f t="shared" si="22"/>
        <v>0</v>
      </c>
      <c r="Q114" s="37">
        <f t="shared" si="23"/>
        <v>0</v>
      </c>
      <c r="R114" s="37">
        <f t="shared" si="24"/>
        <v>0</v>
      </c>
      <c r="S114" s="37">
        <f t="shared" si="25"/>
        <v>1</v>
      </c>
      <c r="T114" s="37">
        <f t="shared" si="26"/>
        <v>0</v>
      </c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6"/>
      <c r="AG114" s="35"/>
      <c r="AH114" s="40"/>
      <c r="AI114" s="35"/>
      <c r="AJ114" s="35"/>
      <c r="AK114" s="35"/>
      <c r="AL114" s="35"/>
      <c r="AM114" s="35"/>
      <c r="AN114" s="35"/>
      <c r="AO114" s="35"/>
    </row>
    <row r="115" spans="2:41" x14ac:dyDescent="0.25">
      <c r="B115" s="35"/>
      <c r="C115" s="35"/>
      <c r="D115" s="35"/>
      <c r="E115" s="35"/>
      <c r="F115" s="35"/>
      <c r="G115" s="35"/>
      <c r="H115" s="35"/>
      <c r="I115" s="35"/>
      <c r="J115" s="35"/>
      <c r="K115" s="37">
        <f t="shared" si="21"/>
        <v>99</v>
      </c>
      <c r="L115" s="37">
        <f t="shared" si="27"/>
        <v>-89</v>
      </c>
      <c r="M115" s="37">
        <v>100</v>
      </c>
      <c r="N115" s="37">
        <f t="shared" si="28"/>
        <v>0</v>
      </c>
      <c r="O115" s="37">
        <f t="shared" si="29"/>
        <v>0</v>
      </c>
      <c r="P115" s="37">
        <f t="shared" si="22"/>
        <v>0</v>
      </c>
      <c r="Q115" s="37">
        <f t="shared" si="23"/>
        <v>0</v>
      </c>
      <c r="R115" s="37">
        <f t="shared" si="24"/>
        <v>0</v>
      </c>
      <c r="S115" s="37">
        <f t="shared" si="25"/>
        <v>1</v>
      </c>
      <c r="T115" s="37">
        <f t="shared" si="26"/>
        <v>0</v>
      </c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</row>
    <row r="116" spans="2:41" x14ac:dyDescent="0.25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7"/>
      <c r="AF116" s="37"/>
      <c r="AG116" s="35"/>
      <c r="AH116" s="35"/>
      <c r="AI116" s="35"/>
      <c r="AJ116" s="35"/>
      <c r="AK116" s="35"/>
      <c r="AL116" s="35"/>
      <c r="AM116" s="35"/>
      <c r="AN116" s="35"/>
      <c r="AO116" s="35"/>
    </row>
    <row r="117" spans="2:41" x14ac:dyDescent="0.25"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42"/>
      <c r="AE117" s="35"/>
      <c r="AF117" s="43"/>
      <c r="AG117" s="43"/>
      <c r="AH117" s="35"/>
      <c r="AI117" s="35"/>
      <c r="AJ117" s="35"/>
      <c r="AK117" s="35"/>
      <c r="AL117" s="35"/>
      <c r="AM117" s="35"/>
      <c r="AN117" s="35"/>
      <c r="AO117" s="35"/>
    </row>
    <row r="118" spans="2:41" x14ac:dyDescent="0.25"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7"/>
      <c r="AE118" s="37"/>
      <c r="AF118" s="43"/>
      <c r="AG118" s="43"/>
      <c r="AH118" s="35"/>
      <c r="AI118" s="35"/>
      <c r="AJ118" s="35"/>
      <c r="AK118" s="35"/>
      <c r="AL118" s="35"/>
      <c r="AM118" s="35"/>
      <c r="AN118" s="35"/>
      <c r="AO118" s="35"/>
    </row>
    <row r="119" spans="2:41" x14ac:dyDescent="0.25">
      <c r="AD119" s="37"/>
      <c r="AE119" s="37"/>
      <c r="AF119" s="43"/>
      <c r="AG119" s="43"/>
      <c r="AH119" s="35"/>
      <c r="AI119" s="35"/>
      <c r="AJ119" s="35"/>
      <c r="AK119" s="35"/>
      <c r="AL119" s="35"/>
      <c r="AM119" s="35"/>
      <c r="AN119" s="35"/>
      <c r="AO119" s="35"/>
    </row>
    <row r="120" spans="2:41" x14ac:dyDescent="0.25">
      <c r="AD120" s="37"/>
      <c r="AE120" s="37"/>
      <c r="AF120" s="43"/>
      <c r="AG120" s="43"/>
      <c r="AH120" s="35"/>
      <c r="AI120" s="35"/>
      <c r="AJ120" s="35"/>
      <c r="AK120" s="35"/>
      <c r="AL120" s="35"/>
      <c r="AM120" s="35"/>
      <c r="AN120" s="35"/>
      <c r="AO120" s="35"/>
    </row>
    <row r="121" spans="2:41" x14ac:dyDescent="0.25">
      <c r="AD121" s="37"/>
      <c r="AE121" s="37"/>
      <c r="AF121" s="43"/>
      <c r="AG121" s="43"/>
      <c r="AH121" s="35"/>
      <c r="AI121" s="35"/>
      <c r="AJ121" s="35"/>
      <c r="AK121" s="35"/>
      <c r="AL121" s="35"/>
      <c r="AM121" s="35"/>
      <c r="AN121" s="35"/>
      <c r="AO121" s="35"/>
    </row>
    <row r="122" spans="2:41" x14ac:dyDescent="0.25">
      <c r="AD122" s="37"/>
      <c r="AE122" s="37"/>
      <c r="AF122" s="43"/>
      <c r="AG122" s="43"/>
      <c r="AH122" s="35"/>
      <c r="AI122" s="35"/>
      <c r="AJ122" s="35"/>
      <c r="AK122" s="35"/>
      <c r="AL122" s="35"/>
      <c r="AM122" s="35"/>
      <c r="AN122" s="35"/>
      <c r="AO122" s="35"/>
    </row>
    <row r="123" spans="2:41" x14ac:dyDescent="0.25">
      <c r="AD123" s="37"/>
      <c r="AE123" s="37"/>
      <c r="AF123" s="43"/>
      <c r="AG123" s="43"/>
      <c r="AH123" s="35"/>
      <c r="AI123" s="35"/>
      <c r="AJ123" s="35"/>
      <c r="AK123" s="35"/>
      <c r="AL123" s="35"/>
      <c r="AM123" s="35"/>
      <c r="AN123" s="35"/>
      <c r="AO123" s="35"/>
    </row>
    <row r="124" spans="2:41" x14ac:dyDescent="0.25">
      <c r="AD124" s="37"/>
      <c r="AE124" s="37"/>
      <c r="AF124" s="43"/>
      <c r="AG124" s="43"/>
      <c r="AH124" s="35"/>
      <c r="AI124" s="35"/>
      <c r="AJ124" s="35"/>
      <c r="AK124" s="35"/>
      <c r="AL124" s="35"/>
      <c r="AM124" s="35"/>
      <c r="AN124" s="35"/>
      <c r="AO124" s="35"/>
    </row>
    <row r="125" spans="2:41" x14ac:dyDescent="0.25">
      <c r="AD125" s="37"/>
      <c r="AE125" s="37"/>
      <c r="AF125" s="43"/>
      <c r="AG125" s="43"/>
      <c r="AH125" s="35"/>
      <c r="AI125" s="35"/>
      <c r="AJ125" s="35"/>
      <c r="AK125" s="35"/>
      <c r="AL125" s="35"/>
      <c r="AM125" s="35"/>
      <c r="AN125" s="35"/>
      <c r="AO125" s="35"/>
    </row>
    <row r="126" spans="2:41" x14ac:dyDescent="0.25">
      <c r="AD126" s="37"/>
      <c r="AE126" s="37"/>
      <c r="AF126" s="43"/>
      <c r="AG126" s="43"/>
      <c r="AH126" s="35"/>
      <c r="AI126" s="35"/>
      <c r="AJ126" s="35"/>
      <c r="AK126" s="35"/>
      <c r="AL126" s="35"/>
      <c r="AM126" s="35"/>
      <c r="AN126" s="35"/>
      <c r="AO126" s="35"/>
    </row>
    <row r="127" spans="2:41" x14ac:dyDescent="0.25">
      <c r="AD127" s="37"/>
      <c r="AE127" s="37"/>
      <c r="AF127" s="43"/>
      <c r="AG127" s="43"/>
      <c r="AH127" s="35"/>
      <c r="AI127" s="35"/>
      <c r="AJ127" s="35"/>
      <c r="AK127" s="35"/>
      <c r="AL127" s="35"/>
      <c r="AM127" s="35"/>
      <c r="AN127" s="35"/>
      <c r="AO127" s="35"/>
    </row>
    <row r="128" spans="2:41" x14ac:dyDescent="0.25">
      <c r="AD128" s="37"/>
      <c r="AE128" s="37"/>
      <c r="AF128" s="43"/>
      <c r="AG128" s="43"/>
      <c r="AH128" s="35"/>
      <c r="AI128" s="35"/>
      <c r="AJ128" s="35"/>
      <c r="AK128" s="35"/>
      <c r="AL128" s="35"/>
      <c r="AM128" s="35"/>
      <c r="AN128" s="35"/>
      <c r="AO128" s="35"/>
    </row>
    <row r="129" spans="30:41" x14ac:dyDescent="0.25">
      <c r="AD129" s="37"/>
      <c r="AE129" s="37"/>
      <c r="AF129" s="43"/>
      <c r="AG129" s="43"/>
      <c r="AH129" s="35"/>
      <c r="AI129" s="35"/>
      <c r="AJ129" s="35"/>
      <c r="AK129" s="35"/>
      <c r="AL129" s="35"/>
      <c r="AM129" s="35"/>
      <c r="AN129" s="35"/>
      <c r="AO129" s="35"/>
    </row>
    <row r="130" spans="30:41" x14ac:dyDescent="0.25">
      <c r="AD130" s="37"/>
      <c r="AE130" s="37"/>
      <c r="AF130" s="43"/>
      <c r="AG130" s="43"/>
      <c r="AH130" s="35"/>
      <c r="AI130" s="35"/>
      <c r="AJ130" s="35"/>
      <c r="AK130" s="35"/>
      <c r="AL130" s="35"/>
      <c r="AM130" s="35"/>
      <c r="AN130" s="35"/>
      <c r="AO130" s="35"/>
    </row>
    <row r="131" spans="30:41" x14ac:dyDescent="0.25">
      <c r="AD131" s="37"/>
      <c r="AE131" s="37"/>
      <c r="AF131" s="43"/>
      <c r="AG131" s="43"/>
      <c r="AH131" s="35"/>
      <c r="AI131" s="35"/>
      <c r="AJ131" s="35"/>
      <c r="AK131" s="35"/>
      <c r="AL131" s="35"/>
      <c r="AM131" s="35"/>
      <c r="AN131" s="35"/>
      <c r="AO131" s="35"/>
    </row>
    <row r="132" spans="30:41" x14ac:dyDescent="0.25">
      <c r="AD132" s="37"/>
      <c r="AE132" s="37"/>
      <c r="AF132" s="43"/>
      <c r="AG132" s="43"/>
      <c r="AH132" s="35"/>
      <c r="AI132" s="35"/>
      <c r="AJ132" s="35"/>
      <c r="AK132" s="35"/>
      <c r="AL132" s="35"/>
      <c r="AM132" s="35"/>
      <c r="AN132" s="35"/>
      <c r="AO132" s="35"/>
    </row>
    <row r="133" spans="30:41" x14ac:dyDescent="0.25">
      <c r="AD133" s="37"/>
      <c r="AE133" s="37"/>
      <c r="AF133" s="43"/>
      <c r="AG133" s="43"/>
      <c r="AH133" s="35"/>
      <c r="AI133" s="35"/>
      <c r="AJ133" s="35"/>
      <c r="AK133" s="35"/>
      <c r="AL133" s="35"/>
      <c r="AM133" s="35"/>
      <c r="AN133" s="35"/>
      <c r="AO133" s="35"/>
    </row>
    <row r="134" spans="30:41" x14ac:dyDescent="0.25">
      <c r="AD134" s="37"/>
      <c r="AE134" s="37"/>
      <c r="AF134" s="43"/>
      <c r="AG134" s="43"/>
      <c r="AH134" s="35"/>
      <c r="AI134" s="35"/>
      <c r="AJ134" s="35"/>
      <c r="AK134" s="35"/>
      <c r="AL134" s="35"/>
      <c r="AM134" s="35"/>
      <c r="AN134" s="35"/>
      <c r="AO134" s="35"/>
    </row>
    <row r="135" spans="30:41" x14ac:dyDescent="0.25">
      <c r="AD135" s="37"/>
      <c r="AE135" s="37"/>
      <c r="AF135" s="43"/>
      <c r="AG135" s="43"/>
      <c r="AH135" s="35"/>
      <c r="AI135" s="35"/>
      <c r="AJ135" s="35"/>
      <c r="AK135" s="35"/>
      <c r="AL135" s="35"/>
      <c r="AM135" s="35"/>
      <c r="AN135" s="35"/>
      <c r="AO135" s="35"/>
    </row>
    <row r="136" spans="30:41" x14ac:dyDescent="0.25">
      <c r="AD136" s="37"/>
      <c r="AE136" s="37"/>
      <c r="AF136" s="43"/>
      <c r="AG136" s="43"/>
      <c r="AH136" s="35"/>
      <c r="AI136" s="35"/>
      <c r="AJ136" s="35"/>
      <c r="AK136" s="35"/>
      <c r="AL136" s="35"/>
      <c r="AM136" s="35"/>
      <c r="AN136" s="35"/>
      <c r="AO136" s="35"/>
    </row>
    <row r="137" spans="30:41" x14ac:dyDescent="0.25">
      <c r="AD137" s="37"/>
      <c r="AE137" s="37"/>
      <c r="AF137" s="43"/>
      <c r="AG137" s="43"/>
      <c r="AH137" s="35"/>
      <c r="AI137" s="35"/>
      <c r="AJ137" s="35"/>
      <c r="AK137" s="35"/>
      <c r="AL137" s="35"/>
      <c r="AM137" s="35"/>
      <c r="AN137" s="35"/>
      <c r="AO137" s="35"/>
    </row>
    <row r="138" spans="30:41" x14ac:dyDescent="0.25">
      <c r="AD138" s="37"/>
      <c r="AE138" s="37"/>
      <c r="AF138" s="43"/>
      <c r="AG138" s="43"/>
      <c r="AH138" s="35"/>
      <c r="AI138" s="35"/>
      <c r="AJ138" s="35"/>
      <c r="AK138" s="35"/>
      <c r="AL138" s="35"/>
      <c r="AM138" s="35"/>
      <c r="AN138" s="35"/>
      <c r="AO138" s="35"/>
    </row>
    <row r="139" spans="30:41" x14ac:dyDescent="0.25">
      <c r="AD139" s="37"/>
      <c r="AE139" s="37"/>
      <c r="AF139" s="43"/>
      <c r="AG139" s="43"/>
      <c r="AH139" s="35"/>
      <c r="AI139" s="35"/>
      <c r="AJ139" s="35"/>
      <c r="AK139" s="35"/>
      <c r="AL139" s="35"/>
      <c r="AM139" s="35"/>
      <c r="AN139" s="35"/>
      <c r="AO139" s="35"/>
    </row>
    <row r="140" spans="30:41" x14ac:dyDescent="0.25">
      <c r="AD140" s="37"/>
      <c r="AE140" s="37"/>
      <c r="AF140" s="43"/>
      <c r="AG140" s="43"/>
      <c r="AH140" s="35"/>
      <c r="AI140" s="35"/>
      <c r="AJ140" s="35"/>
      <c r="AK140" s="35"/>
      <c r="AL140" s="35"/>
      <c r="AM140" s="35"/>
      <c r="AN140" s="35"/>
      <c r="AO140" s="35"/>
    </row>
    <row r="141" spans="30:41" x14ac:dyDescent="0.25">
      <c r="AD141" s="37"/>
      <c r="AE141" s="37"/>
      <c r="AF141" s="43"/>
      <c r="AG141" s="43"/>
      <c r="AH141" s="35"/>
      <c r="AI141" s="35"/>
      <c r="AJ141" s="35"/>
      <c r="AK141" s="35"/>
      <c r="AL141" s="35"/>
      <c r="AM141" s="35"/>
      <c r="AN141" s="35"/>
      <c r="AO141" s="35"/>
    </row>
    <row r="142" spans="30:41" x14ac:dyDescent="0.25">
      <c r="AD142" s="37"/>
      <c r="AE142" s="37"/>
      <c r="AF142" s="43"/>
      <c r="AG142" s="43"/>
      <c r="AH142" s="35"/>
      <c r="AI142" s="35"/>
      <c r="AJ142" s="35"/>
      <c r="AK142" s="35"/>
      <c r="AL142" s="35"/>
      <c r="AM142" s="35"/>
      <c r="AN142" s="35"/>
      <c r="AO142" s="35"/>
    </row>
    <row r="143" spans="30:41" x14ac:dyDescent="0.25">
      <c r="AD143" s="37"/>
      <c r="AE143" s="37"/>
      <c r="AF143" s="43"/>
      <c r="AG143" s="43"/>
      <c r="AH143" s="35"/>
      <c r="AI143" s="35"/>
      <c r="AJ143" s="35"/>
      <c r="AK143" s="35"/>
      <c r="AL143" s="35"/>
      <c r="AM143" s="35"/>
      <c r="AN143" s="35"/>
      <c r="AO143" s="35"/>
    </row>
    <row r="144" spans="30:41" x14ac:dyDescent="0.25">
      <c r="AD144" s="37"/>
      <c r="AE144" s="37"/>
      <c r="AF144" s="43"/>
      <c r="AG144" s="43"/>
      <c r="AH144" s="35"/>
      <c r="AI144" s="35"/>
      <c r="AJ144" s="35"/>
      <c r="AK144" s="35"/>
      <c r="AL144" s="35"/>
      <c r="AM144" s="35"/>
      <c r="AN144" s="35"/>
      <c r="AO144" s="35"/>
    </row>
    <row r="145" spans="30:41" x14ac:dyDescent="0.25">
      <c r="AD145" s="37"/>
      <c r="AE145" s="37"/>
      <c r="AF145" s="43"/>
      <c r="AG145" s="43"/>
      <c r="AH145" s="35"/>
      <c r="AI145" s="35"/>
      <c r="AJ145" s="35"/>
      <c r="AK145" s="35"/>
      <c r="AL145" s="35"/>
      <c r="AM145" s="35"/>
      <c r="AN145" s="35"/>
      <c r="AO145" s="35"/>
    </row>
    <row r="146" spans="30:41" x14ac:dyDescent="0.25">
      <c r="AD146" s="37"/>
      <c r="AE146" s="37"/>
      <c r="AF146" s="43"/>
      <c r="AG146" s="43"/>
      <c r="AH146" s="35"/>
      <c r="AI146" s="35"/>
      <c r="AJ146" s="35"/>
      <c r="AK146" s="35"/>
      <c r="AL146" s="35"/>
      <c r="AM146" s="35"/>
      <c r="AN146" s="35"/>
      <c r="AO146" s="35"/>
    </row>
    <row r="147" spans="30:41" x14ac:dyDescent="0.25">
      <c r="AD147" s="37"/>
      <c r="AE147" s="37"/>
      <c r="AF147" s="43"/>
      <c r="AG147" s="43"/>
      <c r="AH147" s="35"/>
      <c r="AI147" s="35"/>
      <c r="AJ147" s="35"/>
      <c r="AK147" s="35"/>
      <c r="AL147" s="35"/>
      <c r="AM147" s="35"/>
      <c r="AN147" s="35"/>
      <c r="AO147" s="35"/>
    </row>
    <row r="148" spans="30:41" x14ac:dyDescent="0.25">
      <c r="AD148" s="37"/>
      <c r="AE148" s="37"/>
      <c r="AF148" s="43"/>
      <c r="AG148" s="43"/>
      <c r="AH148" s="35"/>
      <c r="AI148" s="35"/>
      <c r="AJ148" s="35"/>
      <c r="AK148" s="35"/>
      <c r="AL148" s="35"/>
      <c r="AM148" s="35"/>
      <c r="AN148" s="35"/>
      <c r="AO148" s="35"/>
    </row>
    <row r="149" spans="30:41" x14ac:dyDescent="0.25">
      <c r="AD149" s="37"/>
      <c r="AE149" s="37"/>
      <c r="AF149" s="43"/>
      <c r="AG149" s="43"/>
      <c r="AH149" s="35"/>
      <c r="AI149" s="35"/>
      <c r="AJ149" s="35"/>
      <c r="AK149" s="35"/>
      <c r="AL149" s="35"/>
      <c r="AM149" s="35"/>
      <c r="AN149" s="35"/>
      <c r="AO149" s="35"/>
    </row>
    <row r="150" spans="30:41" x14ac:dyDescent="0.25">
      <c r="AD150" s="37"/>
      <c r="AE150" s="37"/>
      <c r="AF150" s="43"/>
      <c r="AG150" s="43"/>
      <c r="AH150" s="35"/>
      <c r="AI150" s="35"/>
      <c r="AJ150" s="35"/>
      <c r="AK150" s="35"/>
      <c r="AL150" s="35"/>
      <c r="AM150" s="35"/>
      <c r="AN150" s="35"/>
      <c r="AO150" s="35"/>
    </row>
    <row r="151" spans="30:41" x14ac:dyDescent="0.25">
      <c r="AD151" s="37"/>
      <c r="AE151" s="37"/>
      <c r="AF151" s="43"/>
      <c r="AG151" s="43"/>
      <c r="AH151" s="35"/>
      <c r="AI151" s="35"/>
      <c r="AJ151" s="35"/>
      <c r="AK151" s="35"/>
      <c r="AL151" s="35"/>
      <c r="AM151" s="35"/>
      <c r="AN151" s="35"/>
      <c r="AO151" s="35"/>
    </row>
    <row r="152" spans="30:41" x14ac:dyDescent="0.25">
      <c r="AD152" s="37"/>
      <c r="AE152" s="37"/>
      <c r="AF152" s="43"/>
      <c r="AG152" s="43"/>
      <c r="AH152" s="35"/>
      <c r="AI152" s="35"/>
      <c r="AJ152" s="35"/>
      <c r="AK152" s="35"/>
      <c r="AL152" s="35"/>
      <c r="AM152" s="35"/>
      <c r="AN152" s="35"/>
      <c r="AO152" s="35"/>
    </row>
    <row r="153" spans="30:41" x14ac:dyDescent="0.25">
      <c r="AD153" s="37"/>
      <c r="AE153" s="37"/>
      <c r="AF153" s="43"/>
      <c r="AG153" s="43"/>
      <c r="AH153" s="35"/>
      <c r="AI153" s="35"/>
      <c r="AJ153" s="35"/>
      <c r="AK153" s="35"/>
      <c r="AL153" s="35"/>
      <c r="AM153" s="35"/>
      <c r="AN153" s="35"/>
      <c r="AO153" s="35"/>
    </row>
    <row r="154" spans="30:41" x14ac:dyDescent="0.25">
      <c r="AD154" s="37"/>
      <c r="AE154" s="37"/>
      <c r="AF154" s="43"/>
      <c r="AG154" s="43"/>
      <c r="AH154" s="35"/>
      <c r="AI154" s="35"/>
      <c r="AJ154" s="35"/>
      <c r="AK154" s="35"/>
      <c r="AL154" s="35"/>
      <c r="AM154" s="35"/>
      <c r="AN154" s="35"/>
      <c r="AO154" s="35"/>
    </row>
    <row r="155" spans="30:41" x14ac:dyDescent="0.25">
      <c r="AD155" s="37"/>
      <c r="AE155" s="37"/>
      <c r="AF155" s="43"/>
      <c r="AG155" s="43"/>
      <c r="AH155" s="35"/>
      <c r="AI155" s="35"/>
      <c r="AJ155" s="35"/>
      <c r="AK155" s="35"/>
      <c r="AL155" s="35"/>
      <c r="AM155" s="35"/>
      <c r="AN155" s="35"/>
      <c r="AO155" s="35"/>
    </row>
    <row r="156" spans="30:41" x14ac:dyDescent="0.25">
      <c r="AD156" s="37"/>
      <c r="AE156" s="37"/>
      <c r="AF156" s="43"/>
      <c r="AG156" s="43"/>
      <c r="AH156" s="35"/>
      <c r="AI156" s="35"/>
      <c r="AJ156" s="35"/>
      <c r="AK156" s="35"/>
      <c r="AL156" s="35"/>
      <c r="AM156" s="35"/>
      <c r="AN156" s="35"/>
      <c r="AO156" s="35"/>
    </row>
    <row r="157" spans="30:41" x14ac:dyDescent="0.25">
      <c r="AD157" s="37"/>
      <c r="AE157" s="37"/>
      <c r="AF157" s="43"/>
      <c r="AG157" s="43"/>
      <c r="AH157" s="35"/>
      <c r="AI157" s="35"/>
      <c r="AJ157" s="35"/>
      <c r="AK157" s="35"/>
      <c r="AL157" s="35"/>
      <c r="AM157" s="35"/>
      <c r="AN157" s="35"/>
      <c r="AO157" s="35"/>
    </row>
    <row r="158" spans="30:41" x14ac:dyDescent="0.25">
      <c r="AD158" s="37"/>
      <c r="AE158" s="37"/>
      <c r="AF158" s="43"/>
      <c r="AG158" s="43"/>
      <c r="AH158" s="35"/>
      <c r="AI158" s="35"/>
      <c r="AJ158" s="35"/>
      <c r="AK158" s="35"/>
      <c r="AL158" s="35"/>
      <c r="AM158" s="35"/>
      <c r="AN158" s="35"/>
      <c r="AO158" s="35"/>
    </row>
    <row r="159" spans="30:41" x14ac:dyDescent="0.25">
      <c r="AD159" s="35"/>
      <c r="AE159" s="35"/>
      <c r="AF159" s="43"/>
      <c r="AG159" s="43"/>
      <c r="AH159" s="35"/>
      <c r="AI159" s="35"/>
      <c r="AJ159" s="35"/>
      <c r="AK159" s="35"/>
      <c r="AL159" s="35"/>
      <c r="AM159" s="35"/>
      <c r="AN159" s="35"/>
      <c r="AO159" s="35"/>
    </row>
    <row r="160" spans="30:41" x14ac:dyDescent="0.25">
      <c r="AD160" s="35"/>
      <c r="AE160" s="35"/>
      <c r="AF160" s="43"/>
      <c r="AG160" s="43"/>
      <c r="AH160" s="35"/>
      <c r="AI160" s="35"/>
      <c r="AJ160" s="35"/>
      <c r="AK160" s="35"/>
      <c r="AL160" s="35"/>
      <c r="AM160" s="35"/>
      <c r="AN160" s="35"/>
      <c r="AO160" s="35"/>
    </row>
    <row r="161" spans="30:41" x14ac:dyDescent="0.25">
      <c r="AD161" s="35"/>
      <c r="AE161" s="35"/>
      <c r="AF161" s="43"/>
      <c r="AG161" s="43"/>
      <c r="AH161" s="35"/>
      <c r="AI161" s="35"/>
      <c r="AJ161" s="35"/>
      <c r="AK161" s="35"/>
      <c r="AL161" s="35"/>
      <c r="AM161" s="35"/>
      <c r="AN161" s="35"/>
      <c r="AO161" s="35"/>
    </row>
    <row r="162" spans="30:41" x14ac:dyDescent="0.25">
      <c r="AD162" s="35"/>
      <c r="AE162" s="35"/>
      <c r="AF162" s="43"/>
      <c r="AG162" s="43"/>
      <c r="AH162" s="35"/>
      <c r="AI162" s="35"/>
      <c r="AJ162" s="35"/>
      <c r="AK162" s="35"/>
      <c r="AL162" s="35"/>
      <c r="AM162" s="35"/>
      <c r="AN162" s="35"/>
      <c r="AO162" s="35"/>
    </row>
    <row r="163" spans="30:41" x14ac:dyDescent="0.25">
      <c r="AD163" s="35"/>
      <c r="AE163" s="35"/>
      <c r="AF163" s="43"/>
      <c r="AG163" s="43"/>
      <c r="AH163" s="35"/>
      <c r="AI163" s="35"/>
      <c r="AJ163" s="35"/>
      <c r="AK163" s="35"/>
      <c r="AL163" s="35"/>
      <c r="AM163" s="35"/>
      <c r="AN163" s="35"/>
      <c r="AO163" s="35"/>
    </row>
    <row r="164" spans="30:41" x14ac:dyDescent="0.25">
      <c r="AD164" s="35"/>
      <c r="AE164" s="35"/>
      <c r="AF164" s="43"/>
      <c r="AG164" s="43"/>
      <c r="AH164" s="35"/>
      <c r="AI164" s="35"/>
      <c r="AJ164" s="35"/>
      <c r="AK164" s="35"/>
      <c r="AL164" s="35"/>
      <c r="AM164" s="35"/>
      <c r="AN164" s="35"/>
      <c r="AO164" s="35"/>
    </row>
    <row r="165" spans="30:41" x14ac:dyDescent="0.25">
      <c r="AD165" s="35"/>
      <c r="AE165" s="35"/>
      <c r="AF165" s="43"/>
      <c r="AG165" s="43"/>
      <c r="AH165" s="35"/>
      <c r="AI165" s="35"/>
      <c r="AJ165" s="35"/>
      <c r="AK165" s="35"/>
      <c r="AL165" s="35"/>
      <c r="AM165" s="35"/>
      <c r="AN165" s="35"/>
      <c r="AO165" s="35"/>
    </row>
    <row r="166" spans="30:41" x14ac:dyDescent="0.25"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</row>
    <row r="167" spans="30:41" x14ac:dyDescent="0.25"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</row>
    <row r="168" spans="30:41" x14ac:dyDescent="0.25"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</row>
    <row r="169" spans="30:41" x14ac:dyDescent="0.25"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</row>
    <row r="170" spans="30:41" x14ac:dyDescent="0.25"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</row>
    <row r="171" spans="30:41" x14ac:dyDescent="0.25"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</row>
    <row r="172" spans="30:41" x14ac:dyDescent="0.25"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</row>
    <row r="173" spans="30:41" x14ac:dyDescent="0.25"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</row>
    <row r="174" spans="30:41" x14ac:dyDescent="0.25"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</row>
    <row r="175" spans="30:41" x14ac:dyDescent="0.25"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</row>
    <row r="176" spans="30:41" x14ac:dyDescent="0.25"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</row>
    <row r="177" spans="30:41" x14ac:dyDescent="0.25"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</row>
    <row r="178" spans="30:41" x14ac:dyDescent="0.25"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</row>
    <row r="179" spans="30:41" x14ac:dyDescent="0.25"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</row>
    <row r="180" spans="30:41" x14ac:dyDescent="0.25"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</row>
    <row r="181" spans="30:41" x14ac:dyDescent="0.25"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</row>
    <row r="182" spans="30:41" x14ac:dyDescent="0.25"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</row>
    <row r="183" spans="30:41" x14ac:dyDescent="0.25"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</row>
    <row r="184" spans="30:41" x14ac:dyDescent="0.25"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</row>
    <row r="185" spans="30:41" x14ac:dyDescent="0.25"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</row>
    <row r="186" spans="30:41" x14ac:dyDescent="0.25"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</row>
    <row r="187" spans="30:41" x14ac:dyDescent="0.25"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</row>
  </sheetData>
  <sheetProtection sheet="1" objects="1" scenarios="1"/>
  <phoneticPr fontId="0" type="noConversion"/>
  <printOptions gridLines="1" gridLinesSet="0"/>
  <pageMargins left="0.75" right="0.75" top="1" bottom="1" header="0.5" footer="0.5"/>
  <pageSetup orientation="portrait" horizontalDpi="180" verticalDpi="180" copies="0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187"/>
  <sheetViews>
    <sheetView zoomScale="90" workbookViewId="0">
      <selection activeCell="F9" sqref="F9"/>
    </sheetView>
  </sheetViews>
  <sheetFormatPr baseColWidth="10" defaultColWidth="8.6328125" defaultRowHeight="15" x14ac:dyDescent="0.25"/>
  <cols>
    <col min="1" max="1" width="2.6328125" style="55" customWidth="1"/>
    <col min="2" max="6" width="8.6328125" style="55" customWidth="1"/>
    <col min="7" max="7" width="9.6328125" style="55" customWidth="1"/>
    <col min="8" max="16384" width="8.6328125" style="55"/>
  </cols>
  <sheetData>
    <row r="1" spans="2:41" ht="15.6" x14ac:dyDescent="0.3">
      <c r="B1" s="72" t="s">
        <v>56</v>
      </c>
      <c r="C1" s="47"/>
      <c r="D1" s="47"/>
      <c r="E1" s="47"/>
      <c r="F1" s="66"/>
      <c r="G1" s="78"/>
      <c r="H1" s="78"/>
      <c r="I1" s="78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</row>
    <row r="2" spans="2:41" ht="18.75" customHeight="1" thickBot="1" x14ac:dyDescent="0.35">
      <c r="B2" s="47"/>
      <c r="C2" s="47"/>
      <c r="D2" s="47"/>
      <c r="E2" s="47"/>
      <c r="F2" s="65"/>
      <c r="G2" s="92" t="s">
        <v>57</v>
      </c>
      <c r="H2" s="78"/>
      <c r="I2" s="78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 spans="2:41" ht="16.2" thickBot="1" x14ac:dyDescent="0.35">
      <c r="B3" s="48" t="s">
        <v>47</v>
      </c>
      <c r="C3" s="47"/>
      <c r="D3" s="47"/>
      <c r="E3" s="49">
        <f>MMs!E2</f>
        <v>3</v>
      </c>
      <c r="F3" s="65" t="str">
        <f>"per "&amp;units</f>
        <v>per hour</v>
      </c>
      <c r="G3" s="92" t="s">
        <v>58</v>
      </c>
      <c r="H3" s="78"/>
      <c r="I3" s="78"/>
      <c r="J3" s="52"/>
      <c r="K3" s="53"/>
      <c r="L3" s="53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</row>
    <row r="4" spans="2:41" ht="16.2" thickBot="1" x14ac:dyDescent="0.35">
      <c r="B4" s="48" t="s">
        <v>59</v>
      </c>
      <c r="C4" s="47"/>
      <c r="D4" s="47"/>
      <c r="E4" s="49">
        <v>0.05</v>
      </c>
      <c r="F4" s="65" t="str">
        <f>units&amp;"s"</f>
        <v>hours</v>
      </c>
      <c r="G4" s="88">
        <f>1/E4</f>
        <v>20</v>
      </c>
      <c r="H4" s="79" t="str">
        <f>"per "&amp;units</f>
        <v>per hour</v>
      </c>
      <c r="I4" s="78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2:41" ht="16.2" thickBot="1" x14ac:dyDescent="0.35">
      <c r="B5" s="48" t="s">
        <v>60</v>
      </c>
      <c r="C5" s="47"/>
      <c r="D5" s="47"/>
      <c r="E5" s="49">
        <f>E4</f>
        <v>0.05</v>
      </c>
      <c r="F5" s="65" t="str">
        <f>units&amp;"s"</f>
        <v>hours</v>
      </c>
      <c r="G5" s="78"/>
      <c r="H5" s="78"/>
      <c r="I5" s="78"/>
      <c r="J5" s="52"/>
      <c r="K5" s="53"/>
      <c r="L5" s="53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</row>
    <row r="6" spans="2:41" ht="15.6" thickBot="1" x14ac:dyDescent="0.3">
      <c r="B6" s="52" t="s">
        <v>63</v>
      </c>
      <c r="C6" s="52"/>
      <c r="D6" s="52"/>
      <c r="E6" s="95" t="s">
        <v>61</v>
      </c>
      <c r="F6" s="65"/>
      <c r="G6" s="78"/>
      <c r="H6" s="78"/>
      <c r="I6" s="78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</row>
    <row r="7" spans="2:41" x14ac:dyDescent="0.25">
      <c r="B7" s="57" t="str">
        <f>IF(F9&lt;1,R19,R18)</f>
        <v xml:space="preserve"> </v>
      </c>
      <c r="C7" s="52"/>
      <c r="D7" s="52"/>
      <c r="E7" s="52"/>
      <c r="F7" s="65"/>
      <c r="G7" s="78"/>
      <c r="H7" s="78"/>
      <c r="I7" s="78"/>
      <c r="J7" s="52"/>
      <c r="K7" s="52"/>
      <c r="L7" s="53"/>
      <c r="M7" s="53"/>
      <c r="N7" s="53"/>
      <c r="O7" s="53"/>
      <c r="P7" s="53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</row>
    <row r="8" spans="2:41" x14ac:dyDescent="0.25">
      <c r="B8" s="52"/>
      <c r="C8" s="52"/>
      <c r="D8" s="52"/>
      <c r="E8" s="52"/>
      <c r="F8" s="65"/>
      <c r="G8" s="78"/>
      <c r="H8" s="78"/>
      <c r="I8" s="78"/>
      <c r="J8" s="52"/>
      <c r="K8" s="52"/>
      <c r="L8" s="53"/>
      <c r="M8" s="53"/>
      <c r="N8" s="53"/>
      <c r="O8" s="53"/>
      <c r="P8" s="53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</row>
    <row r="9" spans="2:41" ht="15.6" x14ac:dyDescent="0.3">
      <c r="B9" s="53" t="s">
        <v>25</v>
      </c>
      <c r="C9" s="52"/>
      <c r="D9" s="52"/>
      <c r="E9" s="52"/>
      <c r="F9" s="50">
        <f>E3/G4</f>
        <v>0.15</v>
      </c>
      <c r="G9" s="78"/>
      <c r="H9" s="78"/>
      <c r="I9" s="78"/>
      <c r="J9" s="52"/>
      <c r="K9" s="52"/>
      <c r="L9" s="53"/>
      <c r="M9" s="53"/>
      <c r="N9" s="53"/>
      <c r="O9" s="53"/>
      <c r="P9" s="53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</row>
    <row r="10" spans="2:41" ht="15.6" x14ac:dyDescent="0.3">
      <c r="B10" s="53" t="s">
        <v>27</v>
      </c>
      <c r="C10" s="52"/>
      <c r="D10" s="52"/>
      <c r="E10" s="52"/>
      <c r="F10" s="51">
        <f>1-F9</f>
        <v>0.85</v>
      </c>
      <c r="G10" s="78"/>
      <c r="H10" s="78"/>
      <c r="I10" s="78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2:41" ht="15.6" x14ac:dyDescent="0.3">
      <c r="B11" s="53" t="s">
        <v>28</v>
      </c>
      <c r="C11" s="52"/>
      <c r="D11" s="52"/>
      <c r="E11" s="52"/>
      <c r="F11" s="51">
        <f>(E3^2*E5^2+F9^2)/(2*(1-F9))</f>
        <v>2.6470588235294121E-2</v>
      </c>
      <c r="G11" s="78"/>
      <c r="H11" s="78"/>
      <c r="I11" s="78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</row>
    <row r="12" spans="2:41" ht="15.6" x14ac:dyDescent="0.3">
      <c r="B12" s="53" t="s">
        <v>29</v>
      </c>
      <c r="C12" s="52"/>
      <c r="D12" s="52"/>
      <c r="E12" s="52"/>
      <c r="F12" s="51">
        <f>F11+F9</f>
        <v>0.1764705882352941</v>
      </c>
      <c r="G12" s="78"/>
      <c r="H12" s="78"/>
      <c r="I12" s="78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</row>
    <row r="13" spans="2:41" ht="15.6" x14ac:dyDescent="0.3">
      <c r="B13" s="53" t="s">
        <v>30</v>
      </c>
      <c r="C13" s="52"/>
      <c r="D13" s="52"/>
      <c r="E13" s="52"/>
      <c r="F13" s="51">
        <f>F11/E3</f>
        <v>8.8235294117647075E-3</v>
      </c>
      <c r="G13" s="79" t="str">
        <f>units&amp;"s"</f>
        <v>hours</v>
      </c>
      <c r="H13" s="78"/>
      <c r="I13" s="7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 spans="2:41" ht="15.6" x14ac:dyDescent="0.3">
      <c r="B14" s="53" t="s">
        <v>31</v>
      </c>
      <c r="C14" s="52"/>
      <c r="D14" s="52"/>
      <c r="E14" s="52"/>
      <c r="F14" s="51">
        <f>F13+E4</f>
        <v>5.8823529411764712E-2</v>
      </c>
      <c r="G14" s="79" t="str">
        <f>units&amp;"s"</f>
        <v>hours</v>
      </c>
      <c r="H14" s="78"/>
      <c r="I14" s="78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</row>
    <row r="15" spans="2:41" x14ac:dyDescent="0.25">
      <c r="B15" s="65"/>
      <c r="C15" s="65"/>
      <c r="D15" s="65"/>
      <c r="E15" s="65"/>
      <c r="F15" s="65"/>
      <c r="G15" s="78"/>
      <c r="H15" s="78"/>
      <c r="I15" s="78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</row>
    <row r="16" spans="2:41" x14ac:dyDescent="0.25">
      <c r="B16" s="66"/>
      <c r="C16" s="65"/>
      <c r="D16" s="65"/>
      <c r="E16" s="65"/>
      <c r="F16" s="65"/>
      <c r="G16" s="78"/>
      <c r="H16" s="78"/>
      <c r="I16" s="78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</row>
    <row r="17" spans="2:41" x14ac:dyDescent="0.25">
      <c r="B17" s="66"/>
      <c r="C17" s="65"/>
      <c r="D17" s="65"/>
      <c r="E17" s="65"/>
      <c r="F17" s="65"/>
      <c r="G17" s="78"/>
      <c r="H17" s="78"/>
      <c r="I17" s="78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</row>
    <row r="18" spans="2:41" x14ac:dyDescent="0.25">
      <c r="B18" s="53"/>
      <c r="C18" s="52"/>
      <c r="D18" s="52"/>
      <c r="E18" s="52"/>
      <c r="F18" s="52"/>
      <c r="G18" s="53"/>
      <c r="H18" s="52"/>
      <c r="I18" s="52"/>
      <c r="J18" s="52"/>
      <c r="K18" s="53"/>
      <c r="L18" s="54"/>
      <c r="M18" s="52"/>
      <c r="N18" s="53"/>
      <c r="O18" s="54"/>
      <c r="P18" s="52"/>
      <c r="Q18" s="52"/>
      <c r="R18" s="53" t="s">
        <v>14</v>
      </c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</row>
    <row r="19" spans="2:41" x14ac:dyDescent="0.25">
      <c r="B19" s="52"/>
      <c r="C19" s="53"/>
      <c r="D19" s="52"/>
      <c r="E19" s="52"/>
      <c r="F19" s="52"/>
      <c r="G19" s="53"/>
      <c r="H19" s="52"/>
      <c r="I19" s="52"/>
      <c r="J19" s="52"/>
      <c r="K19" s="53"/>
      <c r="L19" s="54"/>
      <c r="M19" s="52"/>
      <c r="N19" s="52"/>
      <c r="O19" s="52"/>
      <c r="P19" s="52"/>
      <c r="Q19" s="52"/>
      <c r="R19" s="53" t="s">
        <v>18</v>
      </c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</row>
    <row r="20" spans="2:41" x14ac:dyDescent="0.25">
      <c r="B20" s="52"/>
      <c r="C20" s="53"/>
      <c r="D20" s="52"/>
      <c r="E20" s="52"/>
      <c r="F20" s="52"/>
      <c r="G20" s="53"/>
      <c r="H20" s="52"/>
      <c r="I20" s="52"/>
      <c r="J20" s="52"/>
      <c r="K20" s="52"/>
      <c r="L20" s="54"/>
      <c r="M20" s="52"/>
      <c r="N20" s="52"/>
      <c r="O20" s="53"/>
      <c r="P20" s="52"/>
      <c r="Q20" s="56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</row>
    <row r="21" spans="2:41" x14ac:dyDescent="0.25">
      <c r="B21" s="52"/>
      <c r="C21" s="53"/>
      <c r="D21" s="52"/>
      <c r="E21" s="52"/>
      <c r="F21" s="53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</row>
    <row r="22" spans="2:41" x14ac:dyDescent="0.25">
      <c r="B22" s="54"/>
      <c r="C22" s="52"/>
      <c r="D22" s="52"/>
      <c r="E22" s="52"/>
      <c r="F22" s="52"/>
      <c r="G22" s="52"/>
      <c r="H22" s="52"/>
      <c r="I22" s="52"/>
      <c r="J22" s="52"/>
      <c r="K22" s="53"/>
      <c r="L22" s="54"/>
      <c r="M22" s="52"/>
      <c r="N22" s="54"/>
      <c r="O22" s="54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</row>
    <row r="23" spans="2:41" x14ac:dyDescent="0.25">
      <c r="B23" s="53"/>
      <c r="C23" s="52"/>
      <c r="D23" s="52"/>
      <c r="E23" s="52"/>
      <c r="F23" s="58"/>
      <c r="G23" s="52"/>
      <c r="H23" s="52"/>
      <c r="I23" s="52"/>
      <c r="J23" s="52"/>
      <c r="K23" s="52"/>
      <c r="L23" s="52"/>
      <c r="M23" s="59"/>
      <c r="N23" s="52"/>
      <c r="O23" s="60"/>
      <c r="P23" s="60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</row>
    <row r="24" spans="2:41" x14ac:dyDescent="0.25">
      <c r="B24" s="53"/>
      <c r="C24" s="52"/>
      <c r="D24" s="52"/>
      <c r="E24" s="52"/>
      <c r="F24" s="61"/>
      <c r="G24" s="52"/>
      <c r="H24" s="52"/>
      <c r="I24" s="52"/>
      <c r="J24" s="52"/>
      <c r="K24" s="54"/>
      <c r="L24" s="54"/>
      <c r="M24" s="54"/>
      <c r="N24" s="54"/>
      <c r="O24" s="60"/>
      <c r="P24" s="60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 spans="2:41" x14ac:dyDescent="0.25">
      <c r="B25" s="53"/>
      <c r="C25" s="52"/>
      <c r="D25" s="52"/>
      <c r="E25" s="52"/>
      <c r="F25" s="61"/>
      <c r="G25" s="52"/>
      <c r="H25" s="52"/>
      <c r="I25" s="52"/>
      <c r="J25" s="52"/>
      <c r="K25" s="54"/>
      <c r="L25" s="54"/>
      <c r="M25" s="54"/>
      <c r="N25" s="54"/>
      <c r="O25" s="60"/>
      <c r="P25" s="60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</row>
    <row r="26" spans="2:41" x14ac:dyDescent="0.25">
      <c r="B26" s="53"/>
      <c r="C26" s="52"/>
      <c r="D26" s="52"/>
      <c r="E26" s="52"/>
      <c r="F26" s="61"/>
      <c r="G26" s="52"/>
      <c r="H26" s="52"/>
      <c r="I26" s="52"/>
      <c r="J26" s="52"/>
      <c r="K26" s="54"/>
      <c r="L26" s="54"/>
      <c r="M26" s="54"/>
      <c r="N26" s="54"/>
      <c r="O26" s="60"/>
      <c r="P26" s="60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</row>
    <row r="27" spans="2:41" x14ac:dyDescent="0.25">
      <c r="B27" s="53"/>
      <c r="C27" s="52"/>
      <c r="D27" s="52"/>
      <c r="E27" s="52"/>
      <c r="F27" s="61"/>
      <c r="G27" s="52"/>
      <c r="H27" s="52"/>
      <c r="I27" s="52"/>
      <c r="J27" s="52"/>
      <c r="K27" s="54"/>
      <c r="L27" s="54"/>
      <c r="M27" s="54"/>
      <c r="N27" s="54"/>
      <c r="O27" s="60"/>
      <c r="P27" s="60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</row>
    <row r="28" spans="2:41" x14ac:dyDescent="0.25">
      <c r="B28" s="53"/>
      <c r="C28" s="52"/>
      <c r="D28" s="52"/>
      <c r="E28" s="52"/>
      <c r="F28" s="61"/>
      <c r="G28" s="52"/>
      <c r="H28" s="52"/>
      <c r="I28" s="52"/>
      <c r="J28" s="52"/>
      <c r="K28" s="54"/>
      <c r="L28" s="54"/>
      <c r="M28" s="54"/>
      <c r="N28" s="54"/>
      <c r="O28" s="60"/>
      <c r="P28" s="60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</row>
    <row r="29" spans="2:41" x14ac:dyDescent="0.25">
      <c r="B29" s="53"/>
      <c r="C29" s="52"/>
      <c r="D29" s="52"/>
      <c r="E29" s="52"/>
      <c r="F29" s="61"/>
      <c r="G29" s="52"/>
      <c r="H29" s="52"/>
      <c r="I29" s="52"/>
      <c r="J29" s="52"/>
      <c r="K29" s="54"/>
      <c r="L29" s="54"/>
      <c r="M29" s="54"/>
      <c r="N29" s="54"/>
      <c r="O29" s="60"/>
      <c r="P29" s="60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</row>
    <row r="30" spans="2:41" x14ac:dyDescent="0.25">
      <c r="B30" s="52"/>
      <c r="C30" s="52"/>
      <c r="D30" s="52"/>
      <c r="E30" s="52"/>
      <c r="F30" s="52"/>
      <c r="G30" s="52"/>
      <c r="H30" s="52"/>
      <c r="I30" s="52"/>
      <c r="J30" s="52"/>
      <c r="K30" s="54"/>
      <c r="L30" s="54"/>
      <c r="M30" s="54"/>
      <c r="N30" s="54"/>
      <c r="O30" s="60"/>
      <c r="P30" s="60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</row>
    <row r="31" spans="2:41" x14ac:dyDescent="0.25">
      <c r="B31" s="52"/>
      <c r="C31" s="52"/>
      <c r="D31" s="52"/>
      <c r="E31" s="52"/>
      <c r="F31" s="52"/>
      <c r="G31" s="52"/>
      <c r="H31" s="52"/>
      <c r="I31" s="52"/>
      <c r="J31" s="52"/>
      <c r="K31" s="54"/>
      <c r="L31" s="54"/>
      <c r="M31" s="54"/>
      <c r="N31" s="54"/>
      <c r="O31" s="60"/>
      <c r="P31" s="60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</row>
    <row r="32" spans="2:41" x14ac:dyDescent="0.25">
      <c r="B32" s="52"/>
      <c r="C32" s="52"/>
      <c r="D32" s="52"/>
      <c r="E32" s="52"/>
      <c r="F32" s="52"/>
      <c r="G32" s="52"/>
      <c r="H32" s="52"/>
      <c r="I32" s="52"/>
      <c r="J32" s="52"/>
      <c r="K32" s="54"/>
      <c r="L32" s="54"/>
      <c r="M32" s="54"/>
      <c r="N32" s="54"/>
      <c r="O32" s="60"/>
      <c r="P32" s="60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</row>
    <row r="33" spans="2:41" x14ac:dyDescent="0.25">
      <c r="B33" s="52"/>
      <c r="C33" s="52"/>
      <c r="D33" s="52"/>
      <c r="E33" s="52"/>
      <c r="F33" s="52"/>
      <c r="G33" s="52"/>
      <c r="H33" s="52"/>
      <c r="I33" s="52"/>
      <c r="J33" s="52"/>
      <c r="K33" s="54"/>
      <c r="L33" s="54"/>
      <c r="M33" s="54"/>
      <c r="N33" s="54"/>
      <c r="O33" s="60"/>
      <c r="P33" s="60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</row>
    <row r="34" spans="2:41" x14ac:dyDescent="0.25">
      <c r="B34" s="52"/>
      <c r="C34" s="52"/>
      <c r="D34" s="52"/>
      <c r="E34" s="52"/>
      <c r="F34" s="52"/>
      <c r="G34" s="52"/>
      <c r="H34" s="52"/>
      <c r="I34" s="52"/>
      <c r="J34" s="52"/>
      <c r="K34" s="54"/>
      <c r="L34" s="54"/>
      <c r="M34" s="54"/>
      <c r="N34" s="54"/>
      <c r="O34" s="60"/>
      <c r="P34" s="60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</row>
    <row r="35" spans="2:41" x14ac:dyDescent="0.25">
      <c r="B35" s="52"/>
      <c r="C35" s="52"/>
      <c r="D35" s="52"/>
      <c r="E35" s="52"/>
      <c r="F35" s="52"/>
      <c r="G35" s="52"/>
      <c r="H35" s="52"/>
      <c r="I35" s="52"/>
      <c r="J35" s="52"/>
      <c r="K35" s="54"/>
      <c r="L35" s="54"/>
      <c r="M35" s="54"/>
      <c r="N35" s="54"/>
      <c r="O35" s="60"/>
      <c r="P35" s="60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 spans="2:41" x14ac:dyDescent="0.25">
      <c r="I36" s="52"/>
      <c r="J36" s="52"/>
      <c r="K36" s="54"/>
      <c r="L36" s="54"/>
      <c r="M36" s="54"/>
      <c r="N36" s="54"/>
      <c r="O36" s="60"/>
      <c r="P36" s="60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</row>
    <row r="37" spans="2:41" x14ac:dyDescent="0.25">
      <c r="I37" s="52"/>
      <c r="J37" s="52"/>
      <c r="K37" s="54"/>
      <c r="L37" s="54"/>
      <c r="M37" s="54"/>
      <c r="N37" s="54"/>
      <c r="O37" s="60"/>
      <c r="P37" s="60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</row>
    <row r="38" spans="2:41" x14ac:dyDescent="0.25">
      <c r="I38" s="52"/>
      <c r="J38" s="52"/>
      <c r="K38" s="54"/>
      <c r="L38" s="54"/>
      <c r="M38" s="54"/>
      <c r="N38" s="54"/>
      <c r="O38" s="60"/>
      <c r="P38" s="60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</row>
    <row r="39" spans="2:41" x14ac:dyDescent="0.25">
      <c r="I39" s="52"/>
      <c r="J39" s="52"/>
      <c r="K39" s="54"/>
      <c r="L39" s="54"/>
      <c r="M39" s="54"/>
      <c r="N39" s="54"/>
      <c r="O39" s="60"/>
      <c r="P39" s="60"/>
      <c r="Q39" s="52"/>
      <c r="R39" s="53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</row>
    <row r="40" spans="2:41" x14ac:dyDescent="0.25">
      <c r="I40" s="52"/>
      <c r="J40" s="52"/>
      <c r="K40" s="54"/>
      <c r="L40" s="54"/>
      <c r="M40" s="54"/>
      <c r="N40" s="54"/>
      <c r="O40" s="60"/>
      <c r="P40" s="60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</row>
    <row r="41" spans="2:41" x14ac:dyDescent="0.25">
      <c r="I41" s="52"/>
      <c r="J41" s="52"/>
      <c r="K41" s="54"/>
      <c r="L41" s="54"/>
      <c r="M41" s="54"/>
      <c r="N41" s="54"/>
      <c r="O41" s="60"/>
      <c r="P41" s="60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</row>
    <row r="42" spans="2:41" x14ac:dyDescent="0.25">
      <c r="I42" s="52"/>
      <c r="J42" s="52"/>
      <c r="K42" s="54"/>
      <c r="L42" s="54"/>
      <c r="M42" s="54"/>
      <c r="N42" s="54"/>
      <c r="O42" s="60"/>
      <c r="P42" s="60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</row>
    <row r="43" spans="2:41" x14ac:dyDescent="0.25">
      <c r="I43" s="52"/>
      <c r="J43" s="52"/>
      <c r="K43" s="54"/>
      <c r="L43" s="54"/>
      <c r="M43" s="54"/>
      <c r="N43" s="54"/>
      <c r="O43" s="60"/>
      <c r="P43" s="60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</row>
    <row r="44" spans="2:41" x14ac:dyDescent="0.25">
      <c r="I44" s="52"/>
      <c r="J44" s="52"/>
      <c r="K44" s="54"/>
      <c r="L44" s="54"/>
      <c r="M44" s="54"/>
      <c r="N44" s="54"/>
      <c r="O44" s="60"/>
      <c r="P44" s="60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</row>
    <row r="45" spans="2:41" x14ac:dyDescent="0.25">
      <c r="I45" s="52"/>
      <c r="J45" s="52"/>
      <c r="K45" s="54"/>
      <c r="L45" s="52"/>
      <c r="M45" s="54"/>
      <c r="N45" s="54"/>
      <c r="O45" s="60"/>
      <c r="P45" s="60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</row>
    <row r="46" spans="2:41" x14ac:dyDescent="0.25">
      <c r="I46" s="52"/>
      <c r="J46" s="52"/>
      <c r="K46" s="54"/>
      <c r="L46" s="52"/>
      <c r="M46" s="54"/>
      <c r="N46" s="54"/>
      <c r="O46" s="60"/>
      <c r="P46" s="60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</row>
    <row r="47" spans="2:41" x14ac:dyDescent="0.25">
      <c r="I47" s="52"/>
      <c r="J47" s="52"/>
      <c r="K47" s="54"/>
      <c r="L47" s="52"/>
      <c r="M47" s="54"/>
      <c r="N47" s="54"/>
      <c r="O47" s="60"/>
      <c r="P47" s="60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2:41" x14ac:dyDescent="0.25">
      <c r="I48" s="52"/>
      <c r="J48" s="52"/>
      <c r="K48" s="54"/>
      <c r="L48" s="52"/>
      <c r="M48" s="54"/>
      <c r="N48" s="54"/>
      <c r="O48" s="60"/>
      <c r="P48" s="60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</row>
    <row r="49" spans="2:41" x14ac:dyDescent="0.25">
      <c r="I49" s="52"/>
      <c r="J49" s="52"/>
      <c r="K49" s="54"/>
      <c r="L49" s="52"/>
      <c r="M49" s="54"/>
      <c r="N49" s="54"/>
      <c r="O49" s="60"/>
      <c r="P49" s="60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</row>
    <row r="50" spans="2:41" x14ac:dyDescent="0.25">
      <c r="I50" s="52"/>
      <c r="J50" s="52"/>
      <c r="K50" s="54"/>
      <c r="L50" s="52"/>
      <c r="M50" s="54"/>
      <c r="N50" s="54"/>
      <c r="O50" s="60"/>
      <c r="P50" s="60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</row>
    <row r="51" spans="2:41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4"/>
      <c r="L51" s="52"/>
      <c r="M51" s="54"/>
      <c r="N51" s="54"/>
      <c r="O51" s="60"/>
      <c r="P51" s="60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</row>
    <row r="52" spans="2:41" x14ac:dyDescent="0.25">
      <c r="B52" s="53"/>
      <c r="C52" s="52"/>
      <c r="D52" s="52"/>
      <c r="E52" s="52"/>
      <c r="F52" s="53"/>
      <c r="G52" s="52"/>
      <c r="H52" s="52"/>
      <c r="I52" s="52"/>
      <c r="J52" s="52"/>
      <c r="K52" s="54"/>
      <c r="L52" s="52"/>
      <c r="M52" s="54"/>
      <c r="N52" s="54"/>
      <c r="O52" s="60"/>
      <c r="P52" s="60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</row>
    <row r="53" spans="2:41" x14ac:dyDescent="0.25">
      <c r="B53" s="53"/>
      <c r="C53" s="52"/>
      <c r="D53" s="52"/>
      <c r="E53" s="54"/>
      <c r="F53" s="52"/>
      <c r="G53" s="52"/>
      <c r="H53" s="52"/>
      <c r="I53" s="52"/>
      <c r="J53" s="52"/>
      <c r="K53" s="54"/>
      <c r="L53" s="52"/>
      <c r="M53" s="54"/>
      <c r="N53" s="54"/>
      <c r="O53" s="60"/>
      <c r="P53" s="60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</row>
    <row r="54" spans="2:41" x14ac:dyDescent="0.25">
      <c r="B54" s="53"/>
      <c r="C54" s="52"/>
      <c r="D54" s="52"/>
      <c r="E54" s="54"/>
      <c r="F54" s="52"/>
      <c r="G54" s="52"/>
      <c r="H54" s="52"/>
      <c r="I54" s="52"/>
      <c r="J54" s="52"/>
      <c r="K54" s="54"/>
      <c r="L54" s="52"/>
      <c r="M54" s="54"/>
      <c r="N54" s="54"/>
      <c r="O54" s="60"/>
      <c r="P54" s="60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</row>
    <row r="55" spans="2:41" x14ac:dyDescent="0.25">
      <c r="B55" s="53"/>
      <c r="C55" s="52"/>
      <c r="D55" s="52"/>
      <c r="E55" s="54"/>
      <c r="F55" s="53"/>
      <c r="G55" s="52"/>
      <c r="H55" s="52"/>
      <c r="I55" s="52"/>
      <c r="J55" s="52"/>
      <c r="K55" s="54"/>
      <c r="L55" s="52"/>
      <c r="M55" s="54"/>
      <c r="N55" s="54"/>
      <c r="O55" s="60"/>
      <c r="P55" s="60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</row>
    <row r="56" spans="2:41" x14ac:dyDescent="0.25">
      <c r="B56" s="53"/>
      <c r="C56" s="52"/>
      <c r="D56" s="52"/>
      <c r="E56" s="54"/>
      <c r="F56" s="53"/>
      <c r="G56" s="52"/>
      <c r="H56" s="52"/>
      <c r="I56" s="52"/>
      <c r="J56" s="52"/>
      <c r="K56" s="54"/>
      <c r="L56" s="52"/>
      <c r="M56" s="54"/>
      <c r="N56" s="54"/>
      <c r="O56" s="60"/>
      <c r="P56" s="60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</row>
    <row r="57" spans="2:41" x14ac:dyDescent="0.25">
      <c r="B57" s="53"/>
      <c r="C57" s="52"/>
      <c r="D57" s="52"/>
      <c r="E57" s="52"/>
      <c r="F57" s="58"/>
      <c r="G57" s="52"/>
      <c r="H57" s="52"/>
      <c r="I57" s="52"/>
      <c r="J57" s="52"/>
      <c r="K57" s="54"/>
      <c r="L57" s="52"/>
      <c r="M57" s="54"/>
      <c r="N57" s="54"/>
      <c r="O57" s="60"/>
      <c r="P57" s="60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 spans="2:41" x14ac:dyDescent="0.25">
      <c r="B58" s="53"/>
      <c r="C58" s="52"/>
      <c r="D58" s="52"/>
      <c r="E58" s="52"/>
      <c r="F58" s="61"/>
      <c r="G58" s="52"/>
      <c r="H58" s="52"/>
      <c r="I58" s="52"/>
      <c r="J58" s="53"/>
      <c r="K58" s="54"/>
      <c r="L58" s="52"/>
      <c r="M58" s="54"/>
      <c r="N58" s="54"/>
      <c r="O58" s="60"/>
      <c r="P58" s="60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3"/>
      <c r="AC58" s="54"/>
      <c r="AD58" s="52"/>
      <c r="AE58" s="54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 spans="2:41" x14ac:dyDescent="0.25">
      <c r="B59" s="53"/>
      <c r="C59" s="52"/>
      <c r="D59" s="52"/>
      <c r="E59" s="52"/>
      <c r="F59" s="61"/>
      <c r="G59" s="52"/>
      <c r="H59" s="52"/>
      <c r="I59" s="52"/>
      <c r="J59" s="52"/>
      <c r="K59" s="54"/>
      <c r="L59" s="52"/>
      <c r="M59" s="54"/>
      <c r="N59" s="54"/>
      <c r="O59" s="60"/>
      <c r="P59" s="60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3"/>
      <c r="AC59" s="54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</row>
    <row r="60" spans="2:41" x14ac:dyDescent="0.25">
      <c r="B60" s="53"/>
      <c r="C60" s="52"/>
      <c r="D60" s="52"/>
      <c r="E60" s="52"/>
      <c r="F60" s="61"/>
      <c r="G60" s="52"/>
      <c r="H60" s="53"/>
      <c r="I60" s="52"/>
      <c r="J60" s="52"/>
      <c r="K60" s="54"/>
      <c r="L60" s="52"/>
      <c r="M60" s="54"/>
      <c r="N60" s="54"/>
      <c r="O60" s="60"/>
      <c r="P60" s="60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4"/>
      <c r="AD60" s="52"/>
      <c r="AE60" s="52"/>
      <c r="AF60" s="53"/>
      <c r="AG60" s="52"/>
      <c r="AH60" s="56"/>
      <c r="AI60" s="52"/>
      <c r="AJ60" s="52"/>
      <c r="AK60" s="52"/>
      <c r="AL60" s="52"/>
      <c r="AM60" s="53"/>
      <c r="AN60" s="52"/>
      <c r="AO60" s="53"/>
    </row>
    <row r="61" spans="2:41" x14ac:dyDescent="0.25">
      <c r="B61" s="53"/>
      <c r="C61" s="52"/>
      <c r="D61" s="52"/>
      <c r="E61" s="52"/>
      <c r="F61" s="61"/>
      <c r="G61" s="52"/>
      <c r="H61" s="52"/>
      <c r="I61" s="52"/>
      <c r="J61" s="52"/>
      <c r="K61" s="54"/>
      <c r="L61" s="52"/>
      <c r="M61" s="54"/>
      <c r="N61" s="54"/>
      <c r="O61" s="60"/>
      <c r="P61" s="60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64"/>
      <c r="AI61" s="52"/>
      <c r="AJ61" s="54"/>
      <c r="AK61" s="52"/>
      <c r="AL61" s="52"/>
      <c r="AM61" s="54"/>
      <c r="AN61" s="54"/>
      <c r="AO61" s="52"/>
    </row>
    <row r="62" spans="2:41" x14ac:dyDescent="0.25">
      <c r="B62" s="53"/>
      <c r="C62" s="52"/>
      <c r="D62" s="52"/>
      <c r="E62" s="52"/>
      <c r="F62" s="61"/>
      <c r="G62" s="52"/>
      <c r="H62" s="52"/>
      <c r="I62" s="52"/>
      <c r="J62" s="52"/>
      <c r="K62" s="54"/>
      <c r="L62" s="52"/>
      <c r="M62" s="54"/>
      <c r="N62" s="54"/>
      <c r="O62" s="60"/>
      <c r="P62" s="60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3"/>
      <c r="AC62" s="54"/>
      <c r="AD62" s="52"/>
      <c r="AE62" s="52"/>
      <c r="AF62" s="54"/>
      <c r="AG62" s="52"/>
      <c r="AH62" s="60"/>
      <c r="AI62" s="59"/>
      <c r="AJ62" s="59"/>
      <c r="AK62" s="54"/>
      <c r="AL62" s="54"/>
      <c r="AM62" s="52"/>
      <c r="AN62" s="52"/>
      <c r="AO62" s="60"/>
    </row>
    <row r="63" spans="2:41" x14ac:dyDescent="0.25">
      <c r="B63" s="53"/>
      <c r="C63" s="52"/>
      <c r="D63" s="52"/>
      <c r="E63" s="52"/>
      <c r="F63" s="61"/>
      <c r="G63" s="52"/>
      <c r="H63" s="52"/>
      <c r="I63" s="52"/>
      <c r="J63" s="52"/>
      <c r="K63" s="54"/>
      <c r="L63" s="52"/>
      <c r="M63" s="54"/>
      <c r="N63" s="54"/>
      <c r="O63" s="60"/>
      <c r="P63" s="60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60"/>
      <c r="AG63" s="60"/>
      <c r="AH63" s="60"/>
      <c r="AI63" s="54"/>
      <c r="AJ63" s="54"/>
      <c r="AK63" s="52"/>
      <c r="AL63" s="52"/>
      <c r="AM63" s="54"/>
      <c r="AN63" s="54"/>
      <c r="AO63" s="54"/>
    </row>
    <row r="64" spans="2:41" x14ac:dyDescent="0.25">
      <c r="B64" s="53"/>
      <c r="C64" s="52"/>
      <c r="D64" s="52"/>
      <c r="E64" s="52"/>
      <c r="F64" s="61"/>
      <c r="G64" s="52"/>
      <c r="H64" s="53"/>
      <c r="I64" s="52"/>
      <c r="J64" s="52"/>
      <c r="K64" s="54"/>
      <c r="L64" s="52"/>
      <c r="M64" s="54"/>
      <c r="N64" s="54"/>
      <c r="O64" s="60"/>
      <c r="P64" s="60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4"/>
      <c r="AC64" s="54"/>
      <c r="AD64" s="52"/>
      <c r="AE64" s="52"/>
      <c r="AF64" s="60"/>
      <c r="AG64" s="60"/>
      <c r="AH64" s="60"/>
      <c r="AI64" s="54"/>
      <c r="AJ64" s="54"/>
      <c r="AK64" s="54"/>
      <c r="AL64" s="54"/>
      <c r="AM64" s="54"/>
      <c r="AN64" s="54"/>
      <c r="AO64" s="54"/>
    </row>
    <row r="65" spans="2:41" x14ac:dyDescent="0.25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60"/>
      <c r="P65" s="60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4"/>
      <c r="AC65" s="54"/>
      <c r="AD65" s="54"/>
      <c r="AE65" s="54"/>
      <c r="AF65" s="60"/>
      <c r="AG65" s="60"/>
      <c r="AH65" s="60"/>
      <c r="AI65" s="54"/>
      <c r="AJ65" s="54"/>
      <c r="AK65" s="54"/>
      <c r="AL65" s="54"/>
      <c r="AM65" s="54"/>
      <c r="AN65" s="54"/>
      <c r="AO65" s="54"/>
    </row>
    <row r="66" spans="2:41" x14ac:dyDescent="0.25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60"/>
      <c r="P66" s="60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4"/>
      <c r="AC66" s="54"/>
      <c r="AD66" s="54"/>
      <c r="AE66" s="54"/>
      <c r="AF66" s="60"/>
      <c r="AG66" s="60"/>
      <c r="AH66" s="60"/>
      <c r="AI66" s="54"/>
      <c r="AJ66" s="54"/>
      <c r="AK66" s="54"/>
      <c r="AL66" s="54"/>
      <c r="AM66" s="54"/>
      <c r="AN66" s="54"/>
      <c r="AO66" s="54"/>
    </row>
    <row r="67" spans="2:41" x14ac:dyDescent="0.25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60"/>
      <c r="P67" s="60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4"/>
      <c r="AC67" s="54"/>
      <c r="AD67" s="54"/>
      <c r="AE67" s="54"/>
      <c r="AF67" s="60"/>
      <c r="AG67" s="60"/>
      <c r="AH67" s="60"/>
      <c r="AI67" s="54"/>
      <c r="AJ67" s="54"/>
      <c r="AK67" s="54"/>
      <c r="AL67" s="54"/>
      <c r="AM67" s="54"/>
      <c r="AN67" s="54"/>
      <c r="AO67" s="54"/>
    </row>
    <row r="68" spans="2:41" x14ac:dyDescent="0.25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60"/>
      <c r="P68" s="60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4"/>
      <c r="AC68" s="54"/>
      <c r="AD68" s="54"/>
      <c r="AE68" s="54"/>
      <c r="AF68" s="60"/>
      <c r="AG68" s="60"/>
      <c r="AH68" s="60"/>
      <c r="AI68" s="54"/>
      <c r="AJ68" s="54"/>
      <c r="AK68" s="54"/>
      <c r="AL68" s="54"/>
      <c r="AM68" s="54"/>
      <c r="AN68" s="54"/>
      <c r="AO68" s="54"/>
    </row>
    <row r="69" spans="2:41" x14ac:dyDescent="0.25">
      <c r="B69" s="52"/>
      <c r="C69" s="52"/>
      <c r="D69" s="52"/>
      <c r="E69" s="52"/>
      <c r="F69" s="52"/>
      <c r="G69" s="52"/>
      <c r="H69" s="52"/>
      <c r="I69" s="52"/>
      <c r="J69" s="53"/>
      <c r="K69" s="52"/>
      <c r="L69" s="52"/>
      <c r="M69" s="52"/>
      <c r="N69" s="52"/>
      <c r="O69" s="60"/>
      <c r="P69" s="60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4"/>
      <c r="AC69" s="54"/>
      <c r="AD69" s="54"/>
      <c r="AE69" s="54"/>
      <c r="AF69" s="60"/>
      <c r="AG69" s="60"/>
      <c r="AH69" s="60"/>
      <c r="AI69" s="54"/>
      <c r="AJ69" s="54"/>
      <c r="AK69" s="54"/>
      <c r="AL69" s="54"/>
      <c r="AM69" s="54"/>
      <c r="AN69" s="54"/>
      <c r="AO69" s="54"/>
    </row>
    <row r="70" spans="2:41" x14ac:dyDescent="0.25">
      <c r="B70" s="53"/>
      <c r="C70" s="52"/>
      <c r="D70" s="52"/>
      <c r="E70" s="52"/>
      <c r="F70" s="53"/>
      <c r="G70" s="52"/>
      <c r="H70" s="52"/>
      <c r="I70" s="52"/>
      <c r="J70" s="52"/>
      <c r="K70" s="52"/>
      <c r="L70" s="52"/>
      <c r="M70" s="52"/>
      <c r="N70" s="52"/>
      <c r="O70" s="60"/>
      <c r="P70" s="60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4"/>
      <c r="AC70" s="54"/>
      <c r="AD70" s="54"/>
      <c r="AE70" s="54"/>
      <c r="AF70" s="60"/>
      <c r="AG70" s="60"/>
      <c r="AH70" s="60"/>
      <c r="AI70" s="54"/>
      <c r="AJ70" s="54"/>
      <c r="AK70" s="54"/>
      <c r="AL70" s="54"/>
      <c r="AM70" s="54"/>
      <c r="AN70" s="54"/>
      <c r="AO70" s="54"/>
    </row>
    <row r="71" spans="2:41" x14ac:dyDescent="0.25">
      <c r="B71" s="53"/>
      <c r="C71" s="52"/>
      <c r="D71" s="52"/>
      <c r="E71" s="54"/>
      <c r="F71" s="53"/>
      <c r="G71" s="63"/>
      <c r="H71" s="53"/>
      <c r="I71" s="52"/>
      <c r="J71" s="52"/>
      <c r="K71" s="52"/>
      <c r="L71" s="52"/>
      <c r="M71" s="52"/>
      <c r="N71" s="52"/>
      <c r="O71" s="60"/>
      <c r="P71" s="60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4"/>
      <c r="AC71" s="54"/>
      <c r="AD71" s="54"/>
      <c r="AE71" s="54"/>
      <c r="AF71" s="60"/>
      <c r="AG71" s="60"/>
      <c r="AH71" s="60"/>
      <c r="AI71" s="54"/>
      <c r="AJ71" s="54"/>
      <c r="AK71" s="54"/>
      <c r="AL71" s="54"/>
      <c r="AM71" s="54"/>
      <c r="AN71" s="54"/>
      <c r="AO71" s="54"/>
    </row>
    <row r="72" spans="2:41" x14ac:dyDescent="0.25">
      <c r="B72" s="53"/>
      <c r="C72" s="52"/>
      <c r="D72" s="52"/>
      <c r="E72" s="54"/>
      <c r="F72" s="53"/>
      <c r="G72" s="52"/>
      <c r="H72" s="6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4"/>
      <c r="AC72" s="54"/>
      <c r="AD72" s="54"/>
      <c r="AE72" s="54"/>
      <c r="AF72" s="60"/>
      <c r="AG72" s="60"/>
      <c r="AH72" s="60"/>
      <c r="AI72" s="54"/>
      <c r="AJ72" s="54"/>
      <c r="AK72" s="54"/>
      <c r="AL72" s="54"/>
      <c r="AM72" s="54"/>
      <c r="AN72" s="54"/>
      <c r="AO72" s="54"/>
    </row>
    <row r="73" spans="2:41" x14ac:dyDescent="0.25">
      <c r="B73" s="53"/>
      <c r="C73" s="52"/>
      <c r="D73" s="52"/>
      <c r="E73" s="54"/>
      <c r="F73" s="53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4"/>
      <c r="AC73" s="54"/>
      <c r="AD73" s="54"/>
      <c r="AE73" s="54"/>
      <c r="AF73" s="60"/>
      <c r="AG73" s="60"/>
      <c r="AH73" s="60"/>
      <c r="AI73" s="54"/>
      <c r="AJ73" s="54"/>
      <c r="AK73" s="54"/>
      <c r="AL73" s="54"/>
      <c r="AM73" s="54"/>
      <c r="AN73" s="54"/>
      <c r="AO73" s="54"/>
    </row>
    <row r="74" spans="2:41" x14ac:dyDescent="0.25">
      <c r="B74" s="53"/>
      <c r="C74" s="52"/>
      <c r="D74" s="52"/>
      <c r="E74" s="54"/>
      <c r="F74" s="53"/>
      <c r="G74" s="52"/>
      <c r="H74" s="52"/>
      <c r="I74" s="52"/>
      <c r="J74" s="53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4"/>
      <c r="AC74" s="54"/>
      <c r="AD74" s="54"/>
      <c r="AE74" s="54"/>
      <c r="AF74" s="60"/>
      <c r="AG74" s="60"/>
      <c r="AH74" s="60"/>
      <c r="AI74" s="54"/>
      <c r="AJ74" s="54"/>
      <c r="AK74" s="54"/>
      <c r="AL74" s="54"/>
      <c r="AM74" s="54"/>
      <c r="AN74" s="54"/>
      <c r="AO74" s="54"/>
    </row>
    <row r="75" spans="2:41" x14ac:dyDescent="0.25">
      <c r="B75" s="53"/>
      <c r="C75" s="52"/>
      <c r="D75" s="52"/>
      <c r="E75" s="52"/>
      <c r="F75" s="58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4"/>
      <c r="AC75" s="54"/>
      <c r="AD75" s="54"/>
      <c r="AE75" s="54"/>
      <c r="AF75" s="60"/>
      <c r="AG75" s="60"/>
      <c r="AH75" s="60"/>
      <c r="AI75" s="54"/>
      <c r="AJ75" s="54"/>
      <c r="AK75" s="54"/>
      <c r="AL75" s="54"/>
      <c r="AM75" s="54"/>
      <c r="AN75" s="54"/>
      <c r="AO75" s="54"/>
    </row>
    <row r="76" spans="2:41" x14ac:dyDescent="0.25">
      <c r="B76" s="53"/>
      <c r="C76" s="52"/>
      <c r="D76" s="52"/>
      <c r="E76" s="52"/>
      <c r="F76" s="54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4"/>
      <c r="AC76" s="54"/>
      <c r="AD76" s="54"/>
      <c r="AE76" s="54"/>
      <c r="AF76" s="60"/>
      <c r="AG76" s="60"/>
      <c r="AH76" s="60"/>
      <c r="AI76" s="54"/>
      <c r="AJ76" s="54"/>
      <c r="AK76" s="54"/>
      <c r="AL76" s="54"/>
      <c r="AM76" s="54"/>
      <c r="AN76" s="54"/>
      <c r="AO76" s="54"/>
    </row>
    <row r="77" spans="2:41" x14ac:dyDescent="0.25">
      <c r="B77" s="53"/>
      <c r="C77" s="52"/>
      <c r="D77" s="52"/>
      <c r="E77" s="52"/>
      <c r="F77" s="54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4"/>
      <c r="AC77" s="54"/>
      <c r="AD77" s="54"/>
      <c r="AE77" s="54"/>
      <c r="AF77" s="60"/>
      <c r="AG77" s="60"/>
      <c r="AH77" s="60"/>
      <c r="AI77" s="54"/>
      <c r="AJ77" s="54"/>
      <c r="AK77" s="54"/>
      <c r="AL77" s="54"/>
      <c r="AM77" s="54"/>
      <c r="AN77" s="54"/>
      <c r="AO77" s="54"/>
    </row>
    <row r="78" spans="2:41" x14ac:dyDescent="0.25">
      <c r="B78" s="53"/>
      <c r="C78" s="52"/>
      <c r="D78" s="52"/>
      <c r="E78" s="52"/>
      <c r="F78" s="54"/>
      <c r="G78" s="52"/>
      <c r="H78" s="52"/>
      <c r="I78" s="52"/>
      <c r="J78" s="52"/>
      <c r="K78" s="52"/>
      <c r="L78" s="52"/>
      <c r="M78" s="53"/>
      <c r="N78" s="54"/>
      <c r="O78" s="52"/>
      <c r="P78" s="53"/>
      <c r="Q78" s="54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4"/>
      <c r="AC78" s="54"/>
      <c r="AD78" s="54"/>
      <c r="AE78" s="54"/>
      <c r="AF78" s="60"/>
      <c r="AG78" s="60"/>
      <c r="AH78" s="60"/>
      <c r="AI78" s="54"/>
      <c r="AJ78" s="54"/>
      <c r="AK78" s="54"/>
      <c r="AL78" s="54"/>
      <c r="AM78" s="54"/>
      <c r="AN78" s="54"/>
      <c r="AO78" s="54"/>
    </row>
    <row r="79" spans="2:41" x14ac:dyDescent="0.25">
      <c r="B79" s="53"/>
      <c r="C79" s="52"/>
      <c r="D79" s="52"/>
      <c r="E79" s="52"/>
      <c r="F79" s="54"/>
      <c r="G79" s="52"/>
      <c r="H79" s="52"/>
      <c r="I79" s="52"/>
      <c r="J79" s="52"/>
      <c r="K79" s="52"/>
      <c r="L79" s="52"/>
      <c r="M79" s="53"/>
      <c r="N79" s="54"/>
      <c r="O79" s="52"/>
      <c r="P79" s="52"/>
      <c r="Q79" s="52"/>
      <c r="R79" s="52"/>
      <c r="S79" s="52"/>
      <c r="T79" s="53"/>
      <c r="U79" s="52"/>
      <c r="V79" s="52"/>
      <c r="W79" s="52"/>
      <c r="X79" s="52"/>
      <c r="Y79" s="52"/>
      <c r="Z79" s="52"/>
      <c r="AA79" s="52"/>
      <c r="AB79" s="54"/>
      <c r="AC79" s="54"/>
      <c r="AD79" s="54"/>
      <c r="AE79" s="54"/>
      <c r="AF79" s="60"/>
      <c r="AG79" s="60"/>
      <c r="AH79" s="60"/>
      <c r="AI79" s="54"/>
      <c r="AJ79" s="54"/>
      <c r="AK79" s="54"/>
      <c r="AL79" s="54"/>
      <c r="AM79" s="54"/>
      <c r="AN79" s="54"/>
      <c r="AO79" s="54"/>
    </row>
    <row r="80" spans="2:41" x14ac:dyDescent="0.25">
      <c r="B80" s="53"/>
      <c r="C80" s="52"/>
      <c r="D80" s="52"/>
      <c r="E80" s="52"/>
      <c r="F80" s="54"/>
      <c r="G80" s="52"/>
      <c r="H80" s="52"/>
      <c r="I80" s="52"/>
      <c r="J80" s="52"/>
      <c r="K80" s="54"/>
      <c r="L80" s="52"/>
      <c r="M80" s="52"/>
      <c r="N80" s="54"/>
      <c r="O80" s="52"/>
      <c r="P80" s="52"/>
      <c r="Q80" s="52"/>
      <c r="R80" s="52"/>
      <c r="S80" s="52"/>
      <c r="T80" s="52"/>
      <c r="U80" s="52"/>
      <c r="V80" s="52"/>
      <c r="W80" s="53"/>
      <c r="X80" s="52"/>
      <c r="Y80" s="56"/>
      <c r="Z80" s="52"/>
      <c r="AA80" s="52"/>
      <c r="AB80" s="54"/>
      <c r="AC80" s="54"/>
      <c r="AD80" s="54"/>
      <c r="AE80" s="54"/>
      <c r="AF80" s="60"/>
      <c r="AG80" s="60"/>
      <c r="AH80" s="60"/>
      <c r="AI80" s="54"/>
      <c r="AJ80" s="54"/>
      <c r="AK80" s="54"/>
      <c r="AL80" s="54"/>
      <c r="AM80" s="54"/>
      <c r="AN80" s="54"/>
      <c r="AO80" s="54"/>
    </row>
    <row r="81" spans="2:41" x14ac:dyDescent="0.25">
      <c r="B81" s="53"/>
      <c r="C81" s="52"/>
      <c r="D81" s="52"/>
      <c r="E81" s="52"/>
      <c r="F81" s="54"/>
      <c r="G81" s="52"/>
      <c r="H81" s="52"/>
      <c r="I81" s="52"/>
      <c r="J81" s="52"/>
      <c r="K81" s="54"/>
      <c r="L81" s="52"/>
      <c r="M81" s="52"/>
      <c r="N81" s="52"/>
      <c r="O81" s="52"/>
      <c r="P81" s="53"/>
      <c r="Q81" s="53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4"/>
      <c r="AC81" s="54"/>
      <c r="AD81" s="54"/>
      <c r="AE81" s="54"/>
      <c r="AF81" s="60"/>
      <c r="AG81" s="60"/>
      <c r="AH81" s="60"/>
      <c r="AI81" s="54"/>
      <c r="AJ81" s="54"/>
      <c r="AK81" s="54"/>
      <c r="AL81" s="54"/>
      <c r="AM81" s="54"/>
      <c r="AN81" s="54"/>
      <c r="AO81" s="54"/>
    </row>
    <row r="82" spans="2:41" x14ac:dyDescent="0.25">
      <c r="B82" s="52"/>
      <c r="C82" s="52"/>
      <c r="D82" s="52"/>
      <c r="E82" s="52"/>
      <c r="F82" s="52"/>
      <c r="G82" s="52"/>
      <c r="H82" s="52"/>
      <c r="I82" s="52"/>
      <c r="J82" s="52"/>
      <c r="K82" s="53"/>
      <c r="L82" s="52"/>
      <c r="M82" s="53"/>
      <c r="N82" s="54"/>
      <c r="O82" s="54"/>
      <c r="P82" s="54"/>
      <c r="Q82" s="54"/>
      <c r="R82" s="54"/>
      <c r="S82" s="52"/>
      <c r="T82" s="54"/>
      <c r="U82" s="52"/>
      <c r="V82" s="52"/>
      <c r="W82" s="54"/>
      <c r="X82" s="52"/>
      <c r="Y82" s="52"/>
      <c r="Z82" s="52"/>
      <c r="AA82" s="52"/>
      <c r="AB82" s="54"/>
      <c r="AC82" s="54"/>
      <c r="AD82" s="54"/>
      <c r="AE82" s="54"/>
      <c r="AF82" s="60"/>
      <c r="AG82" s="60"/>
      <c r="AH82" s="60"/>
      <c r="AI82" s="54"/>
      <c r="AJ82" s="54"/>
      <c r="AK82" s="54"/>
      <c r="AL82" s="54"/>
      <c r="AM82" s="54"/>
      <c r="AN82" s="54"/>
      <c r="AO82" s="54"/>
    </row>
    <row r="83" spans="2:41" x14ac:dyDescent="0.25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9"/>
      <c r="N83" s="52"/>
      <c r="O83" s="59"/>
      <c r="P83" s="52"/>
      <c r="Q83" s="52"/>
      <c r="R83" s="52"/>
      <c r="S83" s="52"/>
      <c r="T83" s="52"/>
      <c r="U83" s="52"/>
      <c r="V83" s="52"/>
      <c r="W83" s="60"/>
      <c r="X83" s="60"/>
      <c r="Y83" s="52"/>
      <c r="Z83" s="52"/>
      <c r="AA83" s="52"/>
      <c r="AB83" s="54"/>
      <c r="AC83" s="54"/>
      <c r="AD83" s="54"/>
      <c r="AE83" s="54"/>
      <c r="AF83" s="60"/>
      <c r="AG83" s="60"/>
      <c r="AH83" s="60"/>
      <c r="AI83" s="54"/>
      <c r="AJ83" s="54"/>
      <c r="AK83" s="54"/>
      <c r="AL83" s="54"/>
      <c r="AM83" s="54"/>
      <c r="AN83" s="54"/>
      <c r="AO83" s="54"/>
    </row>
    <row r="84" spans="2:41" x14ac:dyDescent="0.25">
      <c r="B84" s="52"/>
      <c r="C84" s="52"/>
      <c r="D84" s="52"/>
      <c r="E84" s="52"/>
      <c r="F84" s="52"/>
      <c r="G84" s="52"/>
      <c r="H84" s="52"/>
      <c r="I84" s="52"/>
      <c r="J84" s="52"/>
      <c r="K84" s="54"/>
      <c r="L84" s="52"/>
      <c r="M84" s="54"/>
      <c r="N84" s="54"/>
      <c r="O84" s="54"/>
      <c r="P84" s="54"/>
      <c r="Q84" s="54"/>
      <c r="R84" s="54"/>
      <c r="S84" s="54"/>
      <c r="T84" s="54"/>
      <c r="U84" s="52"/>
      <c r="V84" s="52"/>
      <c r="W84" s="60"/>
      <c r="X84" s="60"/>
      <c r="Y84" s="52"/>
      <c r="Z84" s="52"/>
      <c r="AA84" s="52"/>
      <c r="AB84" s="54"/>
      <c r="AC84" s="54"/>
      <c r="AD84" s="54"/>
      <c r="AE84" s="54"/>
      <c r="AF84" s="60"/>
      <c r="AG84" s="60"/>
      <c r="AH84" s="60"/>
      <c r="AI84" s="54"/>
      <c r="AJ84" s="54"/>
      <c r="AK84" s="54"/>
      <c r="AL84" s="54"/>
      <c r="AM84" s="54"/>
      <c r="AN84" s="54"/>
      <c r="AO84" s="54"/>
    </row>
    <row r="85" spans="2:41" x14ac:dyDescent="0.25">
      <c r="B85" s="52"/>
      <c r="C85" s="52"/>
      <c r="D85" s="52"/>
      <c r="E85" s="52"/>
      <c r="F85" s="52"/>
      <c r="G85" s="52"/>
      <c r="H85" s="52"/>
      <c r="I85" s="52"/>
      <c r="J85" s="52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2"/>
      <c r="V85" s="52"/>
      <c r="W85" s="60"/>
      <c r="X85" s="60"/>
      <c r="Y85" s="52"/>
      <c r="Z85" s="52"/>
      <c r="AA85" s="52"/>
      <c r="AB85" s="54"/>
      <c r="AC85" s="54"/>
      <c r="AD85" s="54"/>
      <c r="AE85" s="54"/>
      <c r="AF85" s="60"/>
      <c r="AG85" s="60"/>
      <c r="AH85" s="60"/>
      <c r="AI85" s="54"/>
      <c r="AJ85" s="54"/>
      <c r="AK85" s="54"/>
      <c r="AL85" s="54"/>
      <c r="AM85" s="54"/>
      <c r="AN85" s="54"/>
      <c r="AO85" s="54"/>
    </row>
    <row r="86" spans="2:41" x14ac:dyDescent="0.25">
      <c r="B86" s="52"/>
      <c r="C86" s="52"/>
      <c r="D86" s="52"/>
      <c r="E86" s="52"/>
      <c r="F86" s="52"/>
      <c r="G86" s="52"/>
      <c r="H86" s="52"/>
      <c r="I86" s="52"/>
      <c r="J86" s="52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2"/>
      <c r="V86" s="52"/>
      <c r="W86" s="60"/>
      <c r="X86" s="60"/>
      <c r="Y86" s="52"/>
      <c r="Z86" s="52"/>
      <c r="AA86" s="52"/>
      <c r="AB86" s="54"/>
      <c r="AC86" s="54"/>
      <c r="AD86" s="54"/>
      <c r="AE86" s="54"/>
      <c r="AF86" s="60"/>
      <c r="AG86" s="60"/>
      <c r="AH86" s="60"/>
      <c r="AI86" s="54"/>
      <c r="AJ86" s="54"/>
      <c r="AK86" s="54"/>
      <c r="AL86" s="54"/>
      <c r="AM86" s="54"/>
      <c r="AN86" s="54"/>
      <c r="AO86" s="54"/>
    </row>
    <row r="87" spans="2:41" x14ac:dyDescent="0.25">
      <c r="B87" s="52"/>
      <c r="C87" s="52"/>
      <c r="D87" s="52"/>
      <c r="E87" s="52"/>
      <c r="F87" s="52"/>
      <c r="G87" s="52"/>
      <c r="H87" s="52"/>
      <c r="I87" s="52"/>
      <c r="J87" s="52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2"/>
      <c r="V87" s="52"/>
      <c r="W87" s="60"/>
      <c r="X87" s="60"/>
      <c r="Y87" s="52"/>
      <c r="Z87" s="52"/>
      <c r="AA87" s="52"/>
      <c r="AB87" s="54"/>
      <c r="AC87" s="54"/>
      <c r="AD87" s="54"/>
      <c r="AE87" s="54"/>
      <c r="AF87" s="60"/>
      <c r="AG87" s="60"/>
      <c r="AH87" s="60"/>
      <c r="AI87" s="54"/>
      <c r="AJ87" s="54"/>
      <c r="AK87" s="54"/>
      <c r="AL87" s="54"/>
      <c r="AM87" s="54"/>
      <c r="AN87" s="54"/>
      <c r="AO87" s="54"/>
    </row>
    <row r="88" spans="2:41" x14ac:dyDescent="0.25">
      <c r="B88" s="52"/>
      <c r="C88" s="52"/>
      <c r="D88" s="52"/>
      <c r="E88" s="52"/>
      <c r="F88" s="52"/>
      <c r="G88" s="52"/>
      <c r="H88" s="52"/>
      <c r="I88" s="52"/>
      <c r="J88" s="52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2"/>
      <c r="V88" s="52"/>
      <c r="W88" s="60"/>
      <c r="X88" s="60"/>
      <c r="Y88" s="52"/>
      <c r="Z88" s="52"/>
      <c r="AA88" s="52"/>
      <c r="AB88" s="54"/>
      <c r="AC88" s="54"/>
      <c r="AD88" s="54"/>
      <c r="AE88" s="54"/>
      <c r="AF88" s="60"/>
      <c r="AG88" s="60"/>
      <c r="AH88" s="60"/>
      <c r="AI88" s="54"/>
      <c r="AJ88" s="54"/>
      <c r="AK88" s="54"/>
      <c r="AL88" s="54"/>
      <c r="AM88" s="54"/>
      <c r="AN88" s="54"/>
      <c r="AO88" s="54"/>
    </row>
    <row r="89" spans="2:41" x14ac:dyDescent="0.25">
      <c r="B89" s="52"/>
      <c r="C89" s="52"/>
      <c r="D89" s="52"/>
      <c r="E89" s="52"/>
      <c r="F89" s="52"/>
      <c r="G89" s="52"/>
      <c r="H89" s="52"/>
      <c r="I89" s="52"/>
      <c r="J89" s="52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2"/>
      <c r="V89" s="52"/>
      <c r="W89" s="60"/>
      <c r="X89" s="60"/>
      <c r="Y89" s="52"/>
      <c r="Z89" s="52"/>
      <c r="AA89" s="52"/>
      <c r="AB89" s="54"/>
      <c r="AC89" s="54"/>
      <c r="AD89" s="54"/>
      <c r="AE89" s="54"/>
      <c r="AF89" s="60"/>
      <c r="AG89" s="60"/>
      <c r="AH89" s="60"/>
      <c r="AI89" s="54"/>
      <c r="AJ89" s="54"/>
      <c r="AK89" s="54"/>
      <c r="AL89" s="54"/>
      <c r="AM89" s="54"/>
      <c r="AN89" s="54"/>
      <c r="AO89" s="54"/>
    </row>
    <row r="90" spans="2:41" x14ac:dyDescent="0.25">
      <c r="B90" s="52"/>
      <c r="C90" s="52"/>
      <c r="D90" s="52"/>
      <c r="E90" s="52"/>
      <c r="F90" s="52"/>
      <c r="G90" s="52"/>
      <c r="H90" s="52"/>
      <c r="I90" s="52"/>
      <c r="J90" s="52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2"/>
      <c r="V90" s="52"/>
      <c r="W90" s="60"/>
      <c r="X90" s="60"/>
      <c r="Y90" s="52"/>
      <c r="Z90" s="52"/>
      <c r="AA90" s="52"/>
      <c r="AB90" s="54"/>
      <c r="AC90" s="54"/>
      <c r="AD90" s="54"/>
      <c r="AE90" s="54"/>
      <c r="AF90" s="60"/>
      <c r="AG90" s="60"/>
      <c r="AH90" s="60"/>
      <c r="AI90" s="54"/>
      <c r="AJ90" s="54"/>
      <c r="AK90" s="54"/>
      <c r="AL90" s="54"/>
      <c r="AM90" s="54"/>
      <c r="AN90" s="54"/>
      <c r="AO90" s="54"/>
    </row>
    <row r="91" spans="2:41" x14ac:dyDescent="0.25">
      <c r="B91" s="52"/>
      <c r="C91" s="52"/>
      <c r="D91" s="52"/>
      <c r="E91" s="52"/>
      <c r="F91" s="52"/>
      <c r="G91" s="52"/>
      <c r="H91" s="52"/>
      <c r="I91" s="52"/>
      <c r="J91" s="52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2"/>
      <c r="V91" s="52"/>
      <c r="W91" s="60"/>
      <c r="X91" s="60"/>
      <c r="Y91" s="52"/>
      <c r="Z91" s="52"/>
      <c r="AA91" s="52"/>
      <c r="AB91" s="54"/>
      <c r="AC91" s="54"/>
      <c r="AD91" s="54"/>
      <c r="AE91" s="54"/>
      <c r="AF91" s="60"/>
      <c r="AG91" s="60"/>
      <c r="AH91" s="60"/>
      <c r="AI91" s="54"/>
      <c r="AJ91" s="54"/>
      <c r="AK91" s="54"/>
      <c r="AL91" s="54"/>
      <c r="AM91" s="54"/>
      <c r="AN91" s="54"/>
      <c r="AO91" s="54"/>
    </row>
    <row r="92" spans="2:41" x14ac:dyDescent="0.25">
      <c r="B92" s="52"/>
      <c r="C92" s="52"/>
      <c r="D92" s="52"/>
      <c r="E92" s="52"/>
      <c r="F92" s="52"/>
      <c r="G92" s="52"/>
      <c r="H92" s="52"/>
      <c r="I92" s="52"/>
      <c r="J92" s="52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2"/>
      <c r="V92" s="52"/>
      <c r="W92" s="60"/>
      <c r="X92" s="60"/>
      <c r="Y92" s="52"/>
      <c r="Z92" s="52"/>
      <c r="AA92" s="52"/>
      <c r="AB92" s="54"/>
      <c r="AC92" s="54"/>
      <c r="AD92" s="54"/>
      <c r="AE92" s="54"/>
      <c r="AF92" s="60"/>
      <c r="AG92" s="60"/>
      <c r="AH92" s="60"/>
      <c r="AI92" s="54"/>
      <c r="AJ92" s="54"/>
      <c r="AK92" s="54"/>
      <c r="AL92" s="54"/>
      <c r="AM92" s="54"/>
      <c r="AN92" s="54"/>
      <c r="AO92" s="54"/>
    </row>
    <row r="93" spans="2:41" x14ac:dyDescent="0.25">
      <c r="B93" s="52"/>
      <c r="C93" s="52"/>
      <c r="D93" s="52"/>
      <c r="E93" s="52"/>
      <c r="F93" s="52"/>
      <c r="G93" s="52"/>
      <c r="H93" s="52"/>
      <c r="I93" s="52"/>
      <c r="J93" s="52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2"/>
      <c r="V93" s="52"/>
      <c r="W93" s="60"/>
      <c r="X93" s="60"/>
      <c r="Y93" s="52"/>
      <c r="Z93" s="52"/>
      <c r="AA93" s="52"/>
      <c r="AB93" s="54"/>
      <c r="AC93" s="54"/>
      <c r="AD93" s="54"/>
      <c r="AE93" s="54"/>
      <c r="AF93" s="60"/>
      <c r="AG93" s="60"/>
      <c r="AH93" s="60"/>
      <c r="AI93" s="54"/>
      <c r="AJ93" s="54"/>
      <c r="AK93" s="54"/>
      <c r="AL93" s="54"/>
      <c r="AM93" s="54"/>
      <c r="AN93" s="54"/>
      <c r="AO93" s="54"/>
    </row>
    <row r="94" spans="2:41" x14ac:dyDescent="0.25">
      <c r="B94" s="52"/>
      <c r="C94" s="52"/>
      <c r="D94" s="52"/>
      <c r="E94" s="52"/>
      <c r="F94" s="52"/>
      <c r="G94" s="52"/>
      <c r="H94" s="52"/>
      <c r="I94" s="52"/>
      <c r="J94" s="52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2"/>
      <c r="V94" s="52"/>
      <c r="W94" s="60"/>
      <c r="X94" s="60"/>
      <c r="Y94" s="52"/>
      <c r="Z94" s="52"/>
      <c r="AA94" s="52"/>
      <c r="AB94" s="54"/>
      <c r="AC94" s="54"/>
      <c r="AD94" s="54"/>
      <c r="AE94" s="54"/>
      <c r="AF94" s="60"/>
      <c r="AG94" s="60"/>
      <c r="AH94" s="60"/>
      <c r="AI94" s="54"/>
      <c r="AJ94" s="54"/>
      <c r="AK94" s="54"/>
      <c r="AL94" s="54"/>
      <c r="AM94" s="54"/>
      <c r="AN94" s="54"/>
      <c r="AO94" s="54"/>
    </row>
    <row r="95" spans="2:41" x14ac:dyDescent="0.25">
      <c r="B95" s="52"/>
      <c r="C95" s="52"/>
      <c r="D95" s="52"/>
      <c r="E95" s="52"/>
      <c r="F95" s="52"/>
      <c r="G95" s="52"/>
      <c r="H95" s="52"/>
      <c r="I95" s="52"/>
      <c r="J95" s="52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2"/>
      <c r="V95" s="52"/>
      <c r="W95" s="60"/>
      <c r="X95" s="60"/>
      <c r="Y95" s="52"/>
      <c r="Z95" s="52"/>
      <c r="AA95" s="52"/>
      <c r="AB95" s="54"/>
      <c r="AC95" s="54"/>
      <c r="AD95" s="54"/>
      <c r="AE95" s="54"/>
      <c r="AF95" s="60"/>
      <c r="AG95" s="60"/>
      <c r="AH95" s="60"/>
      <c r="AI95" s="54"/>
      <c r="AJ95" s="54"/>
      <c r="AK95" s="54"/>
      <c r="AL95" s="54"/>
      <c r="AM95" s="54"/>
      <c r="AN95" s="54"/>
      <c r="AO95" s="54"/>
    </row>
    <row r="96" spans="2:41" x14ac:dyDescent="0.25">
      <c r="B96" s="52"/>
      <c r="C96" s="52"/>
      <c r="D96" s="52"/>
      <c r="E96" s="52"/>
      <c r="F96" s="52"/>
      <c r="G96" s="52"/>
      <c r="H96" s="52"/>
      <c r="I96" s="52"/>
      <c r="J96" s="52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2"/>
      <c r="V96" s="52"/>
      <c r="W96" s="60"/>
      <c r="X96" s="60"/>
      <c r="Y96" s="52"/>
      <c r="Z96" s="52"/>
      <c r="AA96" s="52"/>
      <c r="AB96" s="54"/>
      <c r="AC96" s="54"/>
      <c r="AD96" s="54"/>
      <c r="AE96" s="54"/>
      <c r="AF96" s="60"/>
      <c r="AG96" s="60"/>
      <c r="AH96" s="60"/>
      <c r="AI96" s="54"/>
      <c r="AJ96" s="54"/>
      <c r="AK96" s="54"/>
      <c r="AL96" s="54"/>
      <c r="AM96" s="54"/>
      <c r="AN96" s="54"/>
      <c r="AO96" s="54"/>
    </row>
    <row r="97" spans="2:41" x14ac:dyDescent="0.25">
      <c r="B97" s="52"/>
      <c r="C97" s="52"/>
      <c r="D97" s="52"/>
      <c r="E97" s="52"/>
      <c r="F97" s="52"/>
      <c r="G97" s="52"/>
      <c r="H97" s="52"/>
      <c r="I97" s="52"/>
      <c r="J97" s="52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2"/>
      <c r="V97" s="52"/>
      <c r="W97" s="60"/>
      <c r="X97" s="60"/>
      <c r="Y97" s="52"/>
      <c r="Z97" s="52"/>
      <c r="AA97" s="52"/>
      <c r="AB97" s="54"/>
      <c r="AC97" s="54"/>
      <c r="AD97" s="54"/>
      <c r="AE97" s="54"/>
      <c r="AF97" s="60"/>
      <c r="AG97" s="60"/>
      <c r="AH97" s="60"/>
      <c r="AI97" s="54"/>
      <c r="AJ97" s="54"/>
      <c r="AK97" s="54"/>
      <c r="AL97" s="54"/>
      <c r="AM97" s="54"/>
      <c r="AN97" s="54"/>
      <c r="AO97" s="54"/>
    </row>
    <row r="98" spans="2:41" x14ac:dyDescent="0.25">
      <c r="B98" s="52"/>
      <c r="C98" s="52"/>
      <c r="D98" s="52"/>
      <c r="E98" s="52"/>
      <c r="F98" s="52"/>
      <c r="G98" s="52"/>
      <c r="H98" s="52"/>
      <c r="I98" s="52"/>
      <c r="J98" s="52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2"/>
      <c r="V98" s="52"/>
      <c r="W98" s="60"/>
      <c r="X98" s="60"/>
      <c r="Y98" s="52"/>
      <c r="Z98" s="52"/>
      <c r="AA98" s="52"/>
      <c r="AB98" s="54"/>
      <c r="AC98" s="54"/>
      <c r="AD98" s="54"/>
      <c r="AE98" s="54"/>
      <c r="AF98" s="60"/>
      <c r="AG98" s="60"/>
      <c r="AH98" s="60"/>
      <c r="AI98" s="54"/>
      <c r="AJ98" s="54"/>
      <c r="AK98" s="54"/>
      <c r="AL98" s="54"/>
      <c r="AM98" s="54"/>
      <c r="AN98" s="54"/>
      <c r="AO98" s="54"/>
    </row>
    <row r="99" spans="2:41" x14ac:dyDescent="0.25">
      <c r="B99" s="52"/>
      <c r="C99" s="52"/>
      <c r="D99" s="52"/>
      <c r="E99" s="52"/>
      <c r="F99" s="52"/>
      <c r="G99" s="52"/>
      <c r="H99" s="52"/>
      <c r="I99" s="52"/>
      <c r="J99" s="52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2"/>
      <c r="V99" s="52"/>
      <c r="W99" s="60"/>
      <c r="X99" s="60"/>
      <c r="Y99" s="52"/>
      <c r="Z99" s="52"/>
      <c r="AA99" s="52"/>
      <c r="AB99" s="54"/>
      <c r="AC99" s="54"/>
      <c r="AD99" s="54"/>
      <c r="AE99" s="54"/>
      <c r="AF99" s="60"/>
      <c r="AG99" s="60"/>
      <c r="AH99" s="60"/>
      <c r="AI99" s="54"/>
      <c r="AJ99" s="54"/>
      <c r="AK99" s="54"/>
      <c r="AL99" s="54"/>
      <c r="AM99" s="54"/>
      <c r="AN99" s="54"/>
      <c r="AO99" s="54"/>
    </row>
    <row r="100" spans="2:41" x14ac:dyDescent="0.25">
      <c r="B100" s="52"/>
      <c r="C100" s="52"/>
      <c r="D100" s="52"/>
      <c r="E100" s="52"/>
      <c r="F100" s="52"/>
      <c r="G100" s="52"/>
      <c r="H100" s="52"/>
      <c r="I100" s="52"/>
      <c r="J100" s="52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2"/>
      <c r="V100" s="52"/>
      <c r="W100" s="60"/>
      <c r="X100" s="60"/>
      <c r="Y100" s="52"/>
      <c r="Z100" s="52"/>
      <c r="AA100" s="52"/>
      <c r="AB100" s="54"/>
      <c r="AC100" s="54"/>
      <c r="AD100" s="54"/>
      <c r="AE100" s="54"/>
      <c r="AF100" s="60"/>
      <c r="AG100" s="60"/>
      <c r="AH100" s="60"/>
      <c r="AI100" s="54"/>
      <c r="AJ100" s="54"/>
      <c r="AK100" s="54"/>
      <c r="AL100" s="54"/>
      <c r="AM100" s="54"/>
      <c r="AN100" s="54"/>
      <c r="AO100" s="54"/>
    </row>
    <row r="101" spans="2:41" x14ac:dyDescent="0.25">
      <c r="B101" s="52"/>
      <c r="C101" s="52"/>
      <c r="D101" s="52"/>
      <c r="E101" s="52"/>
      <c r="F101" s="52"/>
      <c r="G101" s="52"/>
      <c r="H101" s="52"/>
      <c r="I101" s="52"/>
      <c r="J101" s="52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2"/>
      <c r="V101" s="52"/>
      <c r="W101" s="60"/>
      <c r="X101" s="60"/>
      <c r="Y101" s="52"/>
      <c r="Z101" s="52"/>
      <c r="AA101" s="52"/>
      <c r="AB101" s="54"/>
      <c r="AC101" s="54"/>
      <c r="AD101" s="54"/>
      <c r="AE101" s="54"/>
      <c r="AF101" s="60"/>
      <c r="AG101" s="60"/>
      <c r="AH101" s="60"/>
      <c r="AI101" s="54"/>
      <c r="AJ101" s="54"/>
      <c r="AK101" s="54"/>
      <c r="AL101" s="54"/>
      <c r="AM101" s="54"/>
      <c r="AN101" s="54"/>
      <c r="AO101" s="54"/>
    </row>
    <row r="102" spans="2:41" x14ac:dyDescent="0.25">
      <c r="B102" s="52"/>
      <c r="C102" s="52"/>
      <c r="D102" s="52"/>
      <c r="E102" s="52"/>
      <c r="F102" s="52"/>
      <c r="G102" s="52"/>
      <c r="H102" s="52"/>
      <c r="I102" s="52"/>
      <c r="J102" s="52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2"/>
      <c r="V102" s="52"/>
      <c r="W102" s="60"/>
      <c r="X102" s="60"/>
      <c r="Y102" s="52"/>
      <c r="Z102" s="52"/>
      <c r="AA102" s="52"/>
      <c r="AB102" s="54"/>
      <c r="AC102" s="54"/>
      <c r="AD102" s="54"/>
      <c r="AE102" s="54"/>
      <c r="AF102" s="60"/>
      <c r="AG102" s="60"/>
      <c r="AH102" s="60"/>
      <c r="AI102" s="54"/>
      <c r="AJ102" s="54"/>
      <c r="AK102" s="54"/>
      <c r="AL102" s="54"/>
      <c r="AM102" s="54"/>
      <c r="AN102" s="54"/>
      <c r="AO102" s="54"/>
    </row>
    <row r="103" spans="2:41" x14ac:dyDescent="0.25">
      <c r="B103" s="52"/>
      <c r="C103" s="52"/>
      <c r="D103" s="52"/>
      <c r="E103" s="52"/>
      <c r="F103" s="52"/>
      <c r="G103" s="52"/>
      <c r="H103" s="52"/>
      <c r="I103" s="52"/>
      <c r="J103" s="52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2"/>
      <c r="V103" s="52"/>
      <c r="W103" s="60"/>
      <c r="X103" s="60"/>
      <c r="Y103" s="52"/>
      <c r="Z103" s="52"/>
      <c r="AA103" s="52"/>
      <c r="AB103" s="54"/>
      <c r="AC103" s="54"/>
      <c r="AD103" s="54"/>
      <c r="AE103" s="54"/>
      <c r="AF103" s="60"/>
      <c r="AG103" s="60"/>
      <c r="AH103" s="60"/>
      <c r="AI103" s="54"/>
      <c r="AJ103" s="54"/>
      <c r="AK103" s="54"/>
      <c r="AL103" s="54"/>
      <c r="AM103" s="54"/>
      <c r="AN103" s="54"/>
      <c r="AO103" s="54"/>
    </row>
    <row r="104" spans="2:41" x14ac:dyDescent="0.25">
      <c r="B104" s="52"/>
      <c r="C104" s="52"/>
      <c r="D104" s="52"/>
      <c r="E104" s="52"/>
      <c r="F104" s="52"/>
      <c r="G104" s="52"/>
      <c r="H104" s="52"/>
      <c r="I104" s="52"/>
      <c r="J104" s="52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2"/>
      <c r="V104" s="52"/>
      <c r="W104" s="60"/>
      <c r="X104" s="60"/>
      <c r="Y104" s="52"/>
      <c r="Z104" s="52"/>
      <c r="AA104" s="52"/>
      <c r="AB104" s="54"/>
      <c r="AC104" s="54"/>
      <c r="AD104" s="54"/>
      <c r="AE104" s="54"/>
      <c r="AF104" s="60"/>
      <c r="AG104" s="60"/>
      <c r="AH104" s="52"/>
      <c r="AI104" s="52"/>
      <c r="AJ104" s="52"/>
      <c r="AK104" s="52"/>
      <c r="AL104" s="52"/>
      <c r="AM104" s="52"/>
      <c r="AN104" s="52"/>
      <c r="AO104" s="52"/>
    </row>
    <row r="105" spans="2:41" x14ac:dyDescent="0.25">
      <c r="B105" s="52"/>
      <c r="C105" s="52"/>
      <c r="D105" s="52"/>
      <c r="E105" s="52"/>
      <c r="F105" s="52"/>
      <c r="G105" s="52"/>
      <c r="H105" s="52"/>
      <c r="I105" s="52"/>
      <c r="J105" s="52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2"/>
      <c r="V105" s="52"/>
      <c r="W105" s="60"/>
      <c r="X105" s="60"/>
      <c r="Y105" s="52"/>
      <c r="Z105" s="52"/>
      <c r="AA105" s="52"/>
      <c r="AB105" s="52"/>
      <c r="AC105" s="52"/>
      <c r="AD105" s="52"/>
      <c r="AE105" s="52"/>
      <c r="AF105" s="60"/>
      <c r="AG105" s="60"/>
      <c r="AH105" s="52"/>
      <c r="AI105" s="52"/>
      <c r="AJ105" s="52"/>
      <c r="AK105" s="52"/>
      <c r="AL105" s="52"/>
      <c r="AM105" s="52"/>
      <c r="AN105" s="52"/>
      <c r="AO105" s="52"/>
    </row>
    <row r="106" spans="2:41" x14ac:dyDescent="0.25">
      <c r="B106" s="52"/>
      <c r="C106" s="52"/>
      <c r="D106" s="52"/>
      <c r="E106" s="52"/>
      <c r="F106" s="52"/>
      <c r="G106" s="52"/>
      <c r="H106" s="52"/>
      <c r="I106" s="52"/>
      <c r="J106" s="52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2"/>
      <c r="V106" s="52"/>
      <c r="W106" s="60"/>
      <c r="X106" s="60"/>
      <c r="Y106" s="52"/>
      <c r="Z106" s="52"/>
      <c r="AA106" s="52"/>
      <c r="AB106" s="52"/>
      <c r="AC106" s="52"/>
      <c r="AD106" s="52"/>
      <c r="AE106" s="52"/>
      <c r="AF106" s="60"/>
      <c r="AG106" s="60"/>
      <c r="AH106" s="52"/>
      <c r="AI106" s="52"/>
      <c r="AJ106" s="52"/>
      <c r="AK106" s="52"/>
      <c r="AL106" s="52"/>
      <c r="AM106" s="52"/>
      <c r="AN106" s="52"/>
      <c r="AO106" s="52"/>
    </row>
    <row r="107" spans="2:41" x14ac:dyDescent="0.25">
      <c r="B107" s="52"/>
      <c r="C107" s="52"/>
      <c r="D107" s="52"/>
      <c r="E107" s="52"/>
      <c r="F107" s="52"/>
      <c r="G107" s="52"/>
      <c r="H107" s="52"/>
      <c r="I107" s="52"/>
      <c r="J107" s="52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2"/>
      <c r="V107" s="52"/>
      <c r="W107" s="60"/>
      <c r="X107" s="60"/>
      <c r="Y107" s="52"/>
      <c r="Z107" s="52"/>
      <c r="AA107" s="52"/>
      <c r="AB107" s="52"/>
      <c r="AC107" s="52"/>
      <c r="AD107" s="52"/>
      <c r="AE107" s="52"/>
      <c r="AF107" s="60"/>
      <c r="AG107" s="60"/>
      <c r="AH107" s="52"/>
      <c r="AI107" s="52"/>
      <c r="AJ107" s="52"/>
      <c r="AK107" s="52"/>
      <c r="AL107" s="52"/>
      <c r="AM107" s="52"/>
      <c r="AN107" s="52"/>
      <c r="AO107" s="52"/>
    </row>
    <row r="108" spans="2:41" x14ac:dyDescent="0.25">
      <c r="B108" s="52"/>
      <c r="C108" s="52"/>
      <c r="D108" s="52"/>
      <c r="E108" s="52"/>
      <c r="F108" s="52"/>
      <c r="G108" s="52"/>
      <c r="H108" s="52"/>
      <c r="I108" s="52"/>
      <c r="J108" s="52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2"/>
      <c r="V108" s="52"/>
      <c r="W108" s="60"/>
      <c r="X108" s="60"/>
      <c r="Y108" s="52"/>
      <c r="Z108" s="52"/>
      <c r="AA108" s="52"/>
      <c r="AB108" s="52"/>
      <c r="AC108" s="52"/>
      <c r="AD108" s="52"/>
      <c r="AE108" s="52"/>
      <c r="AF108" s="60"/>
      <c r="AG108" s="60"/>
      <c r="AH108" s="52"/>
      <c r="AI108" s="52"/>
      <c r="AJ108" s="52"/>
      <c r="AK108" s="52"/>
      <c r="AL108" s="52"/>
      <c r="AM108" s="52"/>
      <c r="AN108" s="52"/>
      <c r="AO108" s="52"/>
    </row>
    <row r="109" spans="2:41" x14ac:dyDescent="0.25">
      <c r="B109" s="52"/>
      <c r="C109" s="52"/>
      <c r="D109" s="52"/>
      <c r="E109" s="52"/>
      <c r="F109" s="52"/>
      <c r="G109" s="52"/>
      <c r="H109" s="52"/>
      <c r="I109" s="52"/>
      <c r="J109" s="52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2"/>
      <c r="V109" s="52"/>
      <c r="W109" s="60"/>
      <c r="X109" s="60"/>
      <c r="Y109" s="52"/>
      <c r="Z109" s="52"/>
      <c r="AA109" s="52"/>
      <c r="AB109" s="52"/>
      <c r="AC109" s="52"/>
      <c r="AD109" s="52"/>
      <c r="AE109" s="52"/>
      <c r="AF109" s="60"/>
      <c r="AG109" s="60"/>
      <c r="AH109" s="52"/>
      <c r="AI109" s="52"/>
      <c r="AJ109" s="52"/>
      <c r="AK109" s="52"/>
      <c r="AL109" s="52"/>
      <c r="AM109" s="52"/>
      <c r="AN109" s="52"/>
      <c r="AO109" s="52"/>
    </row>
    <row r="110" spans="2:41" x14ac:dyDescent="0.25">
      <c r="B110" s="52"/>
      <c r="C110" s="52"/>
      <c r="D110" s="52"/>
      <c r="E110" s="52"/>
      <c r="F110" s="52"/>
      <c r="G110" s="52"/>
      <c r="H110" s="52"/>
      <c r="I110" s="52"/>
      <c r="J110" s="52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2"/>
      <c r="V110" s="52"/>
      <c r="W110" s="60"/>
      <c r="X110" s="60"/>
      <c r="Y110" s="52"/>
      <c r="Z110" s="52"/>
      <c r="AA110" s="52"/>
      <c r="AB110" s="52"/>
      <c r="AC110" s="52"/>
      <c r="AD110" s="52"/>
      <c r="AE110" s="52"/>
      <c r="AF110" s="60"/>
      <c r="AG110" s="60"/>
      <c r="AH110" s="52"/>
      <c r="AI110" s="52"/>
      <c r="AJ110" s="52"/>
      <c r="AK110" s="52"/>
      <c r="AL110" s="52"/>
      <c r="AM110" s="52"/>
      <c r="AN110" s="52"/>
      <c r="AO110" s="52"/>
    </row>
    <row r="111" spans="2:41" x14ac:dyDescent="0.25">
      <c r="B111" s="52"/>
      <c r="C111" s="52"/>
      <c r="D111" s="52"/>
      <c r="E111" s="52"/>
      <c r="F111" s="52"/>
      <c r="G111" s="52"/>
      <c r="H111" s="52"/>
      <c r="I111" s="52"/>
      <c r="J111" s="52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2"/>
      <c r="V111" s="52"/>
      <c r="W111" s="60"/>
      <c r="X111" s="60"/>
      <c r="Y111" s="52"/>
      <c r="Z111" s="52"/>
      <c r="AA111" s="52"/>
      <c r="AB111" s="52"/>
      <c r="AC111" s="52"/>
      <c r="AD111" s="52"/>
      <c r="AE111" s="52"/>
      <c r="AF111" s="60"/>
      <c r="AG111" s="60"/>
      <c r="AH111" s="52"/>
      <c r="AI111" s="52"/>
      <c r="AJ111" s="52"/>
      <c r="AK111" s="52"/>
      <c r="AL111" s="52"/>
      <c r="AM111" s="52"/>
      <c r="AN111" s="52"/>
      <c r="AO111" s="52"/>
    </row>
    <row r="112" spans="2:41" x14ac:dyDescent="0.25">
      <c r="B112" s="52"/>
      <c r="C112" s="52"/>
      <c r="D112" s="52"/>
      <c r="E112" s="52"/>
      <c r="F112" s="52"/>
      <c r="G112" s="52"/>
      <c r="H112" s="52"/>
      <c r="I112" s="52"/>
      <c r="J112" s="52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2"/>
      <c r="V112" s="52"/>
      <c r="W112" s="60"/>
      <c r="X112" s="60"/>
      <c r="Y112" s="52"/>
      <c r="Z112" s="52"/>
      <c r="AA112" s="52"/>
      <c r="AB112" s="53"/>
      <c r="AC112" s="54"/>
      <c r="AD112" s="52"/>
      <c r="AE112" s="53"/>
      <c r="AF112" s="54"/>
      <c r="AG112" s="52"/>
      <c r="AH112" s="52"/>
      <c r="AI112" s="53"/>
      <c r="AJ112" s="52"/>
      <c r="AK112" s="52"/>
      <c r="AL112" s="52"/>
      <c r="AM112" s="52"/>
      <c r="AN112" s="52"/>
      <c r="AO112" s="52"/>
    </row>
    <row r="113" spans="2:41" x14ac:dyDescent="0.25">
      <c r="B113" s="52"/>
      <c r="C113" s="52"/>
      <c r="D113" s="52"/>
      <c r="E113" s="52"/>
      <c r="F113" s="52"/>
      <c r="G113" s="52"/>
      <c r="H113" s="52"/>
      <c r="I113" s="52"/>
      <c r="J113" s="52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2"/>
      <c r="V113" s="52"/>
      <c r="W113" s="60"/>
      <c r="X113" s="60"/>
      <c r="Y113" s="52"/>
      <c r="Z113" s="52"/>
      <c r="AA113" s="52"/>
      <c r="AB113" s="53"/>
      <c r="AC113" s="54"/>
      <c r="AD113" s="52"/>
      <c r="AE113" s="52"/>
      <c r="AF113" s="52"/>
      <c r="AG113" s="52"/>
      <c r="AH113" s="52"/>
      <c r="AI113" s="53"/>
      <c r="AJ113" s="52"/>
      <c r="AK113" s="52"/>
      <c r="AL113" s="52"/>
      <c r="AM113" s="52"/>
      <c r="AN113" s="52"/>
      <c r="AO113" s="52"/>
    </row>
    <row r="114" spans="2:41" x14ac:dyDescent="0.25">
      <c r="B114" s="52"/>
      <c r="C114" s="52"/>
      <c r="D114" s="52"/>
      <c r="E114" s="52"/>
      <c r="F114" s="52"/>
      <c r="G114" s="52"/>
      <c r="H114" s="52"/>
      <c r="I114" s="52"/>
      <c r="J114" s="52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2"/>
      <c r="V114" s="52"/>
      <c r="W114" s="60"/>
      <c r="X114" s="60"/>
      <c r="Y114" s="52"/>
      <c r="Z114" s="52"/>
      <c r="AA114" s="52"/>
      <c r="AB114" s="52"/>
      <c r="AC114" s="54"/>
      <c r="AD114" s="52"/>
      <c r="AE114" s="52"/>
      <c r="AF114" s="53"/>
      <c r="AG114" s="52"/>
      <c r="AH114" s="56"/>
      <c r="AI114" s="52"/>
      <c r="AJ114" s="52"/>
      <c r="AK114" s="52"/>
      <c r="AL114" s="52"/>
      <c r="AM114" s="52"/>
      <c r="AN114" s="52"/>
      <c r="AO114" s="52"/>
    </row>
    <row r="115" spans="2:41" x14ac:dyDescent="0.25">
      <c r="B115" s="52"/>
      <c r="C115" s="52"/>
      <c r="D115" s="52"/>
      <c r="E115" s="52"/>
      <c r="F115" s="52"/>
      <c r="G115" s="52"/>
      <c r="H115" s="52"/>
      <c r="I115" s="52"/>
      <c r="J115" s="52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2"/>
      <c r="V115" s="52"/>
      <c r="W115" s="60"/>
      <c r="X115" s="60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</row>
    <row r="116" spans="2:41" x14ac:dyDescent="0.25">
      <c r="B116" s="52"/>
      <c r="C116" s="52"/>
      <c r="D116" s="52"/>
      <c r="E116" s="52"/>
      <c r="F116" s="52"/>
      <c r="G116" s="52"/>
      <c r="H116" s="52"/>
      <c r="I116" s="52"/>
      <c r="J116" s="52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2"/>
      <c r="V116" s="52"/>
      <c r="W116" s="60"/>
      <c r="X116" s="60"/>
      <c r="Y116" s="52"/>
      <c r="Z116" s="52"/>
      <c r="AA116" s="52"/>
      <c r="AB116" s="53"/>
      <c r="AC116" s="54"/>
      <c r="AD116" s="52"/>
      <c r="AE116" s="54"/>
      <c r="AF116" s="54"/>
      <c r="AG116" s="52"/>
      <c r="AH116" s="52"/>
      <c r="AI116" s="52"/>
      <c r="AJ116" s="52"/>
      <c r="AK116" s="52"/>
      <c r="AL116" s="52"/>
      <c r="AM116" s="52"/>
      <c r="AN116" s="52"/>
      <c r="AO116" s="52"/>
    </row>
    <row r="117" spans="2:41" x14ac:dyDescent="0.25">
      <c r="B117" s="52"/>
      <c r="C117" s="52"/>
      <c r="D117" s="52"/>
      <c r="E117" s="52"/>
      <c r="F117" s="52"/>
      <c r="G117" s="52"/>
      <c r="H117" s="52"/>
      <c r="I117" s="52"/>
      <c r="J117" s="52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2"/>
      <c r="V117" s="52"/>
      <c r="W117" s="60"/>
      <c r="X117" s="60"/>
      <c r="Y117" s="52"/>
      <c r="Z117" s="52"/>
      <c r="AA117" s="52"/>
      <c r="AB117" s="52"/>
      <c r="AC117" s="52"/>
      <c r="AD117" s="59"/>
      <c r="AE117" s="52"/>
      <c r="AF117" s="60"/>
      <c r="AG117" s="60"/>
      <c r="AH117" s="52"/>
      <c r="AI117" s="52"/>
      <c r="AJ117" s="52"/>
      <c r="AK117" s="52"/>
      <c r="AL117" s="52"/>
      <c r="AM117" s="52"/>
      <c r="AN117" s="52"/>
      <c r="AO117" s="52"/>
    </row>
    <row r="118" spans="2:41" x14ac:dyDescent="0.25">
      <c r="B118" s="52"/>
      <c r="C118" s="52"/>
      <c r="D118" s="52"/>
      <c r="E118" s="52"/>
      <c r="F118" s="52"/>
      <c r="G118" s="52"/>
      <c r="H118" s="52"/>
      <c r="I118" s="52"/>
      <c r="J118" s="52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2"/>
      <c r="V118" s="52"/>
      <c r="W118" s="60"/>
      <c r="X118" s="60"/>
      <c r="Y118" s="52"/>
      <c r="Z118" s="52"/>
      <c r="AA118" s="52"/>
      <c r="AB118" s="54"/>
      <c r="AC118" s="54"/>
      <c r="AD118" s="54"/>
      <c r="AE118" s="54"/>
      <c r="AF118" s="60"/>
      <c r="AG118" s="60"/>
      <c r="AH118" s="52"/>
      <c r="AI118" s="52"/>
      <c r="AJ118" s="52"/>
      <c r="AK118" s="52"/>
      <c r="AL118" s="52"/>
      <c r="AM118" s="52"/>
      <c r="AN118" s="52"/>
      <c r="AO118" s="52"/>
    </row>
    <row r="119" spans="2:41" x14ac:dyDescent="0.25">
      <c r="B119" s="52"/>
      <c r="C119" s="52"/>
      <c r="D119" s="52"/>
      <c r="E119" s="52"/>
      <c r="F119" s="52"/>
      <c r="G119" s="52"/>
      <c r="H119" s="52"/>
      <c r="I119" s="52"/>
      <c r="J119" s="5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2"/>
      <c r="V119" s="52"/>
      <c r="W119" s="60"/>
      <c r="X119" s="60"/>
      <c r="Y119" s="52"/>
      <c r="Z119" s="52"/>
      <c r="AA119" s="52"/>
      <c r="AB119" s="54"/>
      <c r="AC119" s="54"/>
      <c r="AD119" s="54"/>
      <c r="AE119" s="54"/>
      <c r="AF119" s="60"/>
      <c r="AG119" s="60"/>
      <c r="AH119" s="52"/>
      <c r="AI119" s="52"/>
      <c r="AJ119" s="52"/>
      <c r="AK119" s="52"/>
      <c r="AL119" s="52"/>
      <c r="AM119" s="52"/>
      <c r="AN119" s="52"/>
      <c r="AO119" s="52"/>
    </row>
    <row r="120" spans="2:41" x14ac:dyDescent="0.25">
      <c r="B120" s="52"/>
      <c r="C120" s="52"/>
      <c r="D120" s="52"/>
      <c r="E120" s="52"/>
      <c r="F120" s="52"/>
      <c r="G120" s="52"/>
      <c r="H120" s="52"/>
      <c r="I120" s="52"/>
      <c r="J120" s="52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2"/>
      <c r="V120" s="52"/>
      <c r="W120" s="60"/>
      <c r="X120" s="60"/>
      <c r="Y120" s="52"/>
      <c r="Z120" s="52"/>
      <c r="AA120" s="52"/>
      <c r="AB120" s="54"/>
      <c r="AC120" s="54"/>
      <c r="AD120" s="54"/>
      <c r="AE120" s="54"/>
      <c r="AF120" s="60"/>
      <c r="AG120" s="60"/>
      <c r="AH120" s="52"/>
      <c r="AI120" s="52"/>
      <c r="AJ120" s="52"/>
      <c r="AK120" s="52"/>
      <c r="AL120" s="52"/>
      <c r="AM120" s="52"/>
      <c r="AN120" s="52"/>
      <c r="AO120" s="52"/>
    </row>
    <row r="121" spans="2:41" x14ac:dyDescent="0.25">
      <c r="B121" s="52"/>
      <c r="C121" s="52"/>
      <c r="D121" s="52"/>
      <c r="E121" s="52"/>
      <c r="F121" s="52"/>
      <c r="G121" s="52"/>
      <c r="H121" s="52"/>
      <c r="I121" s="52"/>
      <c r="J121" s="52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2"/>
      <c r="V121" s="52"/>
      <c r="W121" s="60"/>
      <c r="X121" s="60"/>
      <c r="Y121" s="52"/>
      <c r="Z121" s="52"/>
      <c r="AA121" s="52"/>
      <c r="AB121" s="54"/>
      <c r="AC121" s="54"/>
      <c r="AD121" s="54"/>
      <c r="AE121" s="54"/>
      <c r="AF121" s="60"/>
      <c r="AG121" s="60"/>
      <c r="AH121" s="52"/>
      <c r="AI121" s="52"/>
      <c r="AJ121" s="52"/>
      <c r="AK121" s="52"/>
      <c r="AL121" s="52"/>
      <c r="AM121" s="52"/>
      <c r="AN121" s="52"/>
      <c r="AO121" s="52"/>
    </row>
    <row r="122" spans="2:41" x14ac:dyDescent="0.25">
      <c r="B122" s="52"/>
      <c r="C122" s="52"/>
      <c r="D122" s="52"/>
      <c r="E122" s="52"/>
      <c r="F122" s="52"/>
      <c r="G122" s="52"/>
      <c r="H122" s="52"/>
      <c r="I122" s="52"/>
      <c r="J122" s="52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2"/>
      <c r="V122" s="52"/>
      <c r="W122" s="60"/>
      <c r="X122" s="60"/>
      <c r="Y122" s="52"/>
      <c r="Z122" s="52"/>
      <c r="AA122" s="52"/>
      <c r="AB122" s="54"/>
      <c r="AC122" s="54"/>
      <c r="AD122" s="54"/>
      <c r="AE122" s="54"/>
      <c r="AF122" s="60"/>
      <c r="AG122" s="60"/>
      <c r="AH122" s="52"/>
      <c r="AI122" s="52"/>
      <c r="AJ122" s="52"/>
      <c r="AK122" s="52"/>
      <c r="AL122" s="52"/>
      <c r="AM122" s="52"/>
      <c r="AN122" s="52"/>
      <c r="AO122" s="52"/>
    </row>
    <row r="123" spans="2:41" x14ac:dyDescent="0.25">
      <c r="B123" s="52"/>
      <c r="C123" s="52"/>
      <c r="D123" s="52"/>
      <c r="E123" s="52"/>
      <c r="F123" s="52"/>
      <c r="G123" s="52"/>
      <c r="H123" s="52"/>
      <c r="I123" s="52"/>
      <c r="J123" s="52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2"/>
      <c r="V123" s="52"/>
      <c r="W123" s="60"/>
      <c r="X123" s="60"/>
      <c r="Y123" s="52"/>
      <c r="Z123" s="52"/>
      <c r="AA123" s="52"/>
      <c r="AB123" s="54"/>
      <c r="AC123" s="54"/>
      <c r="AD123" s="54"/>
      <c r="AE123" s="54"/>
      <c r="AF123" s="60"/>
      <c r="AG123" s="60"/>
      <c r="AH123" s="52"/>
      <c r="AI123" s="52"/>
      <c r="AJ123" s="52"/>
      <c r="AK123" s="52"/>
      <c r="AL123" s="52"/>
      <c r="AM123" s="52"/>
      <c r="AN123" s="52"/>
      <c r="AO123" s="52"/>
    </row>
    <row r="124" spans="2:41" x14ac:dyDescent="0.25">
      <c r="B124" s="52"/>
      <c r="C124" s="52"/>
      <c r="D124" s="52"/>
      <c r="E124" s="52"/>
      <c r="F124" s="52"/>
      <c r="G124" s="52"/>
      <c r="H124" s="52"/>
      <c r="I124" s="52"/>
      <c r="J124" s="52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2"/>
      <c r="V124" s="52"/>
      <c r="W124" s="60"/>
      <c r="X124" s="60"/>
      <c r="Y124" s="52"/>
      <c r="Z124" s="52"/>
      <c r="AA124" s="54"/>
      <c r="AB124" s="54"/>
      <c r="AC124" s="54"/>
      <c r="AD124" s="54"/>
      <c r="AE124" s="54"/>
      <c r="AF124" s="60"/>
      <c r="AG124" s="60"/>
      <c r="AH124" s="52"/>
      <c r="AI124" s="52"/>
      <c r="AJ124" s="52"/>
      <c r="AK124" s="52"/>
      <c r="AL124" s="52"/>
      <c r="AM124" s="52"/>
      <c r="AN124" s="52"/>
      <c r="AO124" s="52"/>
    </row>
    <row r="125" spans="2:41" x14ac:dyDescent="0.25">
      <c r="B125" s="54"/>
      <c r="C125" s="52"/>
      <c r="D125" s="52"/>
      <c r="E125" s="52"/>
      <c r="F125" s="52"/>
      <c r="G125" s="52"/>
      <c r="H125" s="52"/>
      <c r="I125" s="52"/>
      <c r="J125" s="52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2"/>
      <c r="V125" s="52"/>
      <c r="W125" s="60"/>
      <c r="X125" s="60"/>
      <c r="Y125" s="52"/>
      <c r="Z125" s="52"/>
      <c r="AA125" s="52"/>
      <c r="AB125" s="54"/>
      <c r="AC125" s="54"/>
      <c r="AD125" s="54"/>
      <c r="AE125" s="54"/>
      <c r="AF125" s="60"/>
      <c r="AG125" s="60"/>
      <c r="AH125" s="52"/>
      <c r="AI125" s="52"/>
      <c r="AJ125" s="52"/>
      <c r="AK125" s="52"/>
      <c r="AL125" s="52"/>
      <c r="AM125" s="52"/>
      <c r="AN125" s="52"/>
      <c r="AO125" s="52"/>
    </row>
    <row r="126" spans="2:41" x14ac:dyDescent="0.25">
      <c r="B126" s="52"/>
      <c r="C126" s="52"/>
      <c r="D126" s="52"/>
      <c r="E126" s="52"/>
      <c r="F126" s="52"/>
      <c r="G126" s="52"/>
      <c r="H126" s="52"/>
      <c r="I126" s="52"/>
      <c r="J126" s="52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2"/>
      <c r="V126" s="52"/>
      <c r="W126" s="60"/>
      <c r="X126" s="60"/>
      <c r="Y126" s="52"/>
      <c r="Z126" s="52"/>
      <c r="AA126" s="52"/>
      <c r="AB126" s="54"/>
      <c r="AC126" s="54"/>
      <c r="AD126" s="54"/>
      <c r="AE126" s="54"/>
      <c r="AF126" s="60"/>
      <c r="AG126" s="60"/>
      <c r="AH126" s="52"/>
      <c r="AI126" s="52"/>
      <c r="AJ126" s="52"/>
      <c r="AK126" s="52"/>
      <c r="AL126" s="52"/>
      <c r="AM126" s="52"/>
      <c r="AN126" s="52"/>
      <c r="AO126" s="52"/>
    </row>
    <row r="127" spans="2:41" x14ac:dyDescent="0.25">
      <c r="B127" s="52"/>
      <c r="C127" s="52"/>
      <c r="D127" s="52"/>
      <c r="E127" s="52"/>
      <c r="F127" s="52"/>
      <c r="G127" s="52"/>
      <c r="H127" s="52"/>
      <c r="I127" s="52"/>
      <c r="J127" s="52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2"/>
      <c r="V127" s="52"/>
      <c r="W127" s="60"/>
      <c r="X127" s="60"/>
      <c r="Y127" s="52"/>
      <c r="Z127" s="52"/>
      <c r="AA127" s="52"/>
      <c r="AB127" s="54"/>
      <c r="AC127" s="54"/>
      <c r="AD127" s="54"/>
      <c r="AE127" s="54"/>
      <c r="AF127" s="60"/>
      <c r="AG127" s="60"/>
      <c r="AH127" s="52"/>
      <c r="AI127" s="52"/>
      <c r="AJ127" s="52"/>
      <c r="AK127" s="52"/>
      <c r="AL127" s="52"/>
      <c r="AM127" s="52"/>
      <c r="AN127" s="52"/>
      <c r="AO127" s="52"/>
    </row>
    <row r="128" spans="2:41" x14ac:dyDescent="0.25">
      <c r="B128" s="52"/>
      <c r="C128" s="52"/>
      <c r="D128" s="52"/>
      <c r="E128" s="52"/>
      <c r="F128" s="52"/>
      <c r="G128" s="52"/>
      <c r="H128" s="52"/>
      <c r="I128" s="52"/>
      <c r="J128" s="52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2"/>
      <c r="V128" s="52"/>
      <c r="W128" s="60"/>
      <c r="X128" s="60"/>
      <c r="Y128" s="52"/>
      <c r="Z128" s="52"/>
      <c r="AA128" s="52"/>
      <c r="AB128" s="54"/>
      <c r="AC128" s="54"/>
      <c r="AD128" s="54"/>
      <c r="AE128" s="54"/>
      <c r="AF128" s="60"/>
      <c r="AG128" s="60"/>
      <c r="AH128" s="52"/>
      <c r="AI128" s="52"/>
      <c r="AJ128" s="52"/>
      <c r="AK128" s="52"/>
      <c r="AL128" s="52"/>
      <c r="AM128" s="52"/>
      <c r="AN128" s="52"/>
      <c r="AO128" s="52"/>
    </row>
    <row r="129" spans="2:41" x14ac:dyDescent="0.25">
      <c r="B129" s="52"/>
      <c r="C129" s="52"/>
      <c r="D129" s="52"/>
      <c r="E129" s="52"/>
      <c r="F129" s="52"/>
      <c r="G129" s="52"/>
      <c r="H129" s="52"/>
      <c r="I129" s="52"/>
      <c r="J129" s="52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2"/>
      <c r="V129" s="52"/>
      <c r="W129" s="60"/>
      <c r="X129" s="60"/>
      <c r="Y129" s="52"/>
      <c r="Z129" s="52"/>
      <c r="AA129" s="52"/>
      <c r="AB129" s="54"/>
      <c r="AC129" s="54"/>
      <c r="AD129" s="54"/>
      <c r="AE129" s="54"/>
      <c r="AF129" s="60"/>
      <c r="AG129" s="60"/>
      <c r="AH129" s="52"/>
      <c r="AI129" s="52"/>
      <c r="AJ129" s="52"/>
      <c r="AK129" s="52"/>
      <c r="AL129" s="52"/>
      <c r="AM129" s="52"/>
      <c r="AN129" s="52"/>
      <c r="AO129" s="52"/>
    </row>
    <row r="130" spans="2:41" x14ac:dyDescent="0.25">
      <c r="B130" s="52"/>
      <c r="C130" s="52"/>
      <c r="D130" s="52"/>
      <c r="E130" s="52"/>
      <c r="F130" s="52"/>
      <c r="G130" s="52"/>
      <c r="H130" s="52"/>
      <c r="I130" s="52"/>
      <c r="J130" s="52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2"/>
      <c r="V130" s="52"/>
      <c r="W130" s="60"/>
      <c r="X130" s="60"/>
      <c r="Y130" s="52"/>
      <c r="Z130" s="52"/>
      <c r="AA130" s="52"/>
      <c r="AB130" s="54"/>
      <c r="AC130" s="54"/>
      <c r="AD130" s="54"/>
      <c r="AE130" s="54"/>
      <c r="AF130" s="60"/>
      <c r="AG130" s="60"/>
      <c r="AH130" s="52"/>
      <c r="AI130" s="52"/>
      <c r="AJ130" s="52"/>
      <c r="AK130" s="52"/>
      <c r="AL130" s="52"/>
      <c r="AM130" s="52"/>
      <c r="AN130" s="52"/>
      <c r="AO130" s="52"/>
    </row>
    <row r="131" spans="2:41" x14ac:dyDescent="0.25">
      <c r="B131" s="52"/>
      <c r="C131" s="52"/>
      <c r="D131" s="52"/>
      <c r="E131" s="52"/>
      <c r="F131" s="52"/>
      <c r="G131" s="52"/>
      <c r="H131" s="52"/>
      <c r="I131" s="52"/>
      <c r="J131" s="52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2"/>
      <c r="V131" s="52"/>
      <c r="W131" s="60"/>
      <c r="X131" s="60"/>
      <c r="Y131" s="52"/>
      <c r="Z131" s="52"/>
      <c r="AA131" s="52"/>
      <c r="AB131" s="54"/>
      <c r="AC131" s="54"/>
      <c r="AD131" s="54"/>
      <c r="AE131" s="54"/>
      <c r="AF131" s="60"/>
      <c r="AG131" s="60"/>
      <c r="AH131" s="52"/>
      <c r="AI131" s="52"/>
      <c r="AJ131" s="52"/>
      <c r="AK131" s="52"/>
      <c r="AL131" s="52"/>
      <c r="AM131" s="52"/>
      <c r="AN131" s="52"/>
      <c r="AO131" s="52"/>
    </row>
    <row r="132" spans="2:41" x14ac:dyDescent="0.25">
      <c r="B132" s="52"/>
      <c r="C132" s="52"/>
      <c r="D132" s="52"/>
      <c r="E132" s="52"/>
      <c r="F132" s="52"/>
      <c r="G132" s="52"/>
      <c r="H132" s="52"/>
      <c r="I132" s="52"/>
      <c r="J132" s="52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2"/>
      <c r="V132" s="52"/>
      <c r="W132" s="52"/>
      <c r="X132" s="52"/>
      <c r="Y132" s="52"/>
      <c r="Z132" s="52"/>
      <c r="AA132" s="52"/>
      <c r="AB132" s="54"/>
      <c r="AC132" s="54"/>
      <c r="AD132" s="54"/>
      <c r="AE132" s="54"/>
      <c r="AF132" s="60"/>
      <c r="AG132" s="60"/>
      <c r="AH132" s="52"/>
      <c r="AI132" s="52"/>
      <c r="AJ132" s="52"/>
      <c r="AK132" s="52"/>
      <c r="AL132" s="52"/>
      <c r="AM132" s="52"/>
      <c r="AN132" s="52"/>
      <c r="AO132" s="52"/>
    </row>
    <row r="133" spans="2:41" x14ac:dyDescent="0.25">
      <c r="B133" s="52"/>
      <c r="C133" s="52"/>
      <c r="D133" s="52"/>
      <c r="E133" s="52"/>
      <c r="F133" s="52"/>
      <c r="G133" s="52"/>
      <c r="H133" s="52"/>
      <c r="I133" s="52"/>
      <c r="J133" s="52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2"/>
      <c r="V133" s="52"/>
      <c r="W133" s="52"/>
      <c r="X133" s="52"/>
      <c r="Y133" s="52"/>
      <c r="Z133" s="52"/>
      <c r="AA133" s="52"/>
      <c r="AB133" s="54"/>
      <c r="AC133" s="54"/>
      <c r="AD133" s="54"/>
      <c r="AE133" s="54"/>
      <c r="AF133" s="60"/>
      <c r="AG133" s="60"/>
      <c r="AH133" s="52"/>
      <c r="AI133" s="52"/>
      <c r="AJ133" s="52"/>
      <c r="AK133" s="52"/>
      <c r="AL133" s="52"/>
      <c r="AM133" s="52"/>
      <c r="AN133" s="52"/>
      <c r="AO133" s="52"/>
    </row>
    <row r="134" spans="2:41" x14ac:dyDescent="0.25">
      <c r="B134" s="52"/>
      <c r="C134" s="52"/>
      <c r="D134" s="52"/>
      <c r="E134" s="52"/>
      <c r="F134" s="52"/>
      <c r="G134" s="52"/>
      <c r="H134" s="52"/>
      <c r="I134" s="52"/>
      <c r="J134" s="52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2"/>
      <c r="V134" s="52"/>
      <c r="W134" s="52"/>
      <c r="X134" s="52"/>
      <c r="Y134" s="52"/>
      <c r="Z134" s="52"/>
      <c r="AA134" s="52"/>
      <c r="AB134" s="54"/>
      <c r="AC134" s="54"/>
      <c r="AD134" s="54"/>
      <c r="AE134" s="54"/>
      <c r="AF134" s="60"/>
      <c r="AG134" s="60"/>
      <c r="AH134" s="52"/>
      <c r="AI134" s="52"/>
      <c r="AJ134" s="52"/>
      <c r="AK134" s="52"/>
      <c r="AL134" s="52"/>
      <c r="AM134" s="52"/>
      <c r="AN134" s="52"/>
      <c r="AO134" s="52"/>
    </row>
    <row r="135" spans="2:41" x14ac:dyDescent="0.25">
      <c r="B135" s="52"/>
      <c r="C135" s="52"/>
      <c r="D135" s="52"/>
      <c r="E135" s="52"/>
      <c r="F135" s="52"/>
      <c r="G135" s="52"/>
      <c r="H135" s="52"/>
      <c r="I135" s="52"/>
      <c r="J135" s="52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2"/>
      <c r="V135" s="52"/>
      <c r="W135" s="52"/>
      <c r="X135" s="52"/>
      <c r="Y135" s="52"/>
      <c r="Z135" s="52"/>
      <c r="AA135" s="52"/>
      <c r="AB135" s="54"/>
      <c r="AC135" s="54"/>
      <c r="AD135" s="54"/>
      <c r="AE135" s="54"/>
      <c r="AF135" s="60"/>
      <c r="AG135" s="60"/>
      <c r="AH135" s="52"/>
      <c r="AI135" s="52"/>
      <c r="AJ135" s="52"/>
      <c r="AK135" s="52"/>
      <c r="AL135" s="52"/>
      <c r="AM135" s="52"/>
      <c r="AN135" s="52"/>
      <c r="AO135" s="52"/>
    </row>
    <row r="136" spans="2:41" x14ac:dyDescent="0.25">
      <c r="B136" s="52"/>
      <c r="C136" s="52"/>
      <c r="D136" s="52"/>
      <c r="E136" s="52"/>
      <c r="F136" s="52"/>
      <c r="G136" s="52"/>
      <c r="H136" s="52"/>
      <c r="I136" s="52"/>
      <c r="J136" s="52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2"/>
      <c r="V136" s="52"/>
      <c r="W136" s="52"/>
      <c r="X136" s="52"/>
      <c r="Y136" s="52"/>
      <c r="Z136" s="52"/>
      <c r="AA136" s="52"/>
      <c r="AB136" s="54"/>
      <c r="AC136" s="54"/>
      <c r="AD136" s="54"/>
      <c r="AE136" s="54"/>
      <c r="AF136" s="60"/>
      <c r="AG136" s="60"/>
      <c r="AH136" s="52"/>
      <c r="AI136" s="52"/>
      <c r="AJ136" s="52"/>
      <c r="AK136" s="52"/>
      <c r="AL136" s="52"/>
      <c r="AM136" s="52"/>
      <c r="AN136" s="52"/>
      <c r="AO136" s="52"/>
    </row>
    <row r="137" spans="2:41" x14ac:dyDescent="0.25">
      <c r="B137" s="52"/>
      <c r="C137" s="52"/>
      <c r="D137" s="52"/>
      <c r="E137" s="52"/>
      <c r="F137" s="52"/>
      <c r="G137" s="52"/>
      <c r="H137" s="52"/>
      <c r="I137" s="52"/>
      <c r="J137" s="52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2"/>
      <c r="V137" s="52"/>
      <c r="W137" s="52"/>
      <c r="X137" s="52"/>
      <c r="Y137" s="52"/>
      <c r="Z137" s="52"/>
      <c r="AA137" s="52"/>
      <c r="AB137" s="54"/>
      <c r="AC137" s="54"/>
      <c r="AD137" s="54"/>
      <c r="AE137" s="54"/>
      <c r="AF137" s="60"/>
      <c r="AG137" s="60"/>
      <c r="AH137" s="52"/>
      <c r="AI137" s="52"/>
      <c r="AJ137" s="52"/>
      <c r="AK137" s="52"/>
      <c r="AL137" s="52"/>
      <c r="AM137" s="52"/>
      <c r="AN137" s="52"/>
      <c r="AO137" s="52"/>
    </row>
    <row r="138" spans="2:41" x14ac:dyDescent="0.25">
      <c r="B138" s="52"/>
      <c r="C138" s="52"/>
      <c r="D138" s="52"/>
      <c r="E138" s="52"/>
      <c r="F138" s="52"/>
      <c r="G138" s="52"/>
      <c r="H138" s="52"/>
      <c r="I138" s="52"/>
      <c r="J138" s="52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2"/>
      <c r="V138" s="52"/>
      <c r="W138" s="52"/>
      <c r="X138" s="52"/>
      <c r="Y138" s="52"/>
      <c r="Z138" s="52"/>
      <c r="AA138" s="52"/>
      <c r="AB138" s="54"/>
      <c r="AC138" s="54"/>
      <c r="AD138" s="54"/>
      <c r="AE138" s="54"/>
      <c r="AF138" s="60"/>
      <c r="AG138" s="60"/>
      <c r="AH138" s="52"/>
      <c r="AI138" s="52"/>
      <c r="AJ138" s="52"/>
      <c r="AK138" s="52"/>
      <c r="AL138" s="52"/>
      <c r="AM138" s="52"/>
      <c r="AN138" s="52"/>
      <c r="AO138" s="52"/>
    </row>
    <row r="139" spans="2:41" x14ac:dyDescent="0.25">
      <c r="B139" s="52"/>
      <c r="C139" s="52"/>
      <c r="D139" s="52"/>
      <c r="E139" s="52"/>
      <c r="F139" s="52"/>
      <c r="G139" s="52"/>
      <c r="H139" s="52"/>
      <c r="I139" s="52"/>
      <c r="J139" s="52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2"/>
      <c r="V139" s="52"/>
      <c r="W139" s="52"/>
      <c r="X139" s="52"/>
      <c r="Y139" s="52"/>
      <c r="Z139" s="52"/>
      <c r="AA139" s="52"/>
      <c r="AB139" s="54"/>
      <c r="AC139" s="52"/>
      <c r="AD139" s="54"/>
      <c r="AE139" s="54"/>
      <c r="AF139" s="60"/>
      <c r="AG139" s="60"/>
      <c r="AH139" s="52"/>
      <c r="AI139" s="52"/>
      <c r="AJ139" s="52"/>
      <c r="AK139" s="52"/>
      <c r="AL139" s="52"/>
      <c r="AM139" s="52"/>
      <c r="AN139" s="52"/>
      <c r="AO139" s="52"/>
    </row>
    <row r="140" spans="2:41" x14ac:dyDescent="0.25">
      <c r="B140" s="52"/>
      <c r="C140" s="52"/>
      <c r="D140" s="52"/>
      <c r="E140" s="52"/>
      <c r="F140" s="52"/>
      <c r="G140" s="52"/>
      <c r="H140" s="52"/>
      <c r="I140" s="52"/>
      <c r="J140" s="52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2"/>
      <c r="V140" s="52"/>
      <c r="W140" s="52"/>
      <c r="X140" s="52"/>
      <c r="Y140" s="52"/>
      <c r="Z140" s="52"/>
      <c r="AA140" s="52"/>
      <c r="AB140" s="54"/>
      <c r="AC140" s="52"/>
      <c r="AD140" s="54"/>
      <c r="AE140" s="54"/>
      <c r="AF140" s="60"/>
      <c r="AG140" s="60"/>
      <c r="AH140" s="52"/>
      <c r="AI140" s="52"/>
      <c r="AJ140" s="52"/>
      <c r="AK140" s="52"/>
      <c r="AL140" s="52"/>
      <c r="AM140" s="52"/>
      <c r="AN140" s="52"/>
      <c r="AO140" s="52"/>
    </row>
    <row r="141" spans="2:41" x14ac:dyDescent="0.25">
      <c r="B141" s="52"/>
      <c r="C141" s="52"/>
      <c r="D141" s="52"/>
      <c r="E141" s="52"/>
      <c r="F141" s="52"/>
      <c r="G141" s="52"/>
      <c r="H141" s="52"/>
      <c r="I141" s="52"/>
      <c r="J141" s="52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2"/>
      <c r="V141" s="52"/>
      <c r="W141" s="52"/>
      <c r="X141" s="52"/>
      <c r="Y141" s="52"/>
      <c r="Z141" s="52"/>
      <c r="AA141" s="52"/>
      <c r="AB141" s="54"/>
      <c r="AC141" s="52"/>
      <c r="AD141" s="54"/>
      <c r="AE141" s="54"/>
      <c r="AF141" s="60"/>
      <c r="AG141" s="60"/>
      <c r="AH141" s="52"/>
      <c r="AI141" s="52"/>
      <c r="AJ141" s="52"/>
      <c r="AK141" s="52"/>
      <c r="AL141" s="52"/>
      <c r="AM141" s="52"/>
      <c r="AN141" s="52"/>
      <c r="AO141" s="52"/>
    </row>
    <row r="142" spans="2:41" x14ac:dyDescent="0.25">
      <c r="B142" s="52"/>
      <c r="C142" s="52"/>
      <c r="D142" s="52"/>
      <c r="E142" s="52"/>
      <c r="F142" s="52"/>
      <c r="G142" s="52"/>
      <c r="H142" s="52"/>
      <c r="I142" s="52"/>
      <c r="J142" s="52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2"/>
      <c r="V142" s="52"/>
      <c r="W142" s="52"/>
      <c r="X142" s="52"/>
      <c r="Y142" s="52"/>
      <c r="Z142" s="52"/>
      <c r="AA142" s="52"/>
      <c r="AB142" s="54"/>
      <c r="AC142" s="52"/>
      <c r="AD142" s="54"/>
      <c r="AE142" s="54"/>
      <c r="AF142" s="60"/>
      <c r="AG142" s="60"/>
      <c r="AH142" s="52"/>
      <c r="AI142" s="52"/>
      <c r="AJ142" s="52"/>
      <c r="AK142" s="52"/>
      <c r="AL142" s="52"/>
      <c r="AM142" s="52"/>
      <c r="AN142" s="52"/>
      <c r="AO142" s="52"/>
    </row>
    <row r="143" spans="2:41" x14ac:dyDescent="0.25">
      <c r="B143" s="52"/>
      <c r="C143" s="52"/>
      <c r="D143" s="52"/>
      <c r="E143" s="52"/>
      <c r="F143" s="52"/>
      <c r="G143" s="52"/>
      <c r="H143" s="52"/>
      <c r="I143" s="52"/>
      <c r="J143" s="5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2"/>
      <c r="V143" s="52"/>
      <c r="W143" s="52"/>
      <c r="X143" s="52"/>
      <c r="Y143" s="52"/>
      <c r="Z143" s="52"/>
      <c r="AA143" s="52"/>
      <c r="AB143" s="54"/>
      <c r="AC143" s="52"/>
      <c r="AD143" s="54"/>
      <c r="AE143" s="54"/>
      <c r="AF143" s="60"/>
      <c r="AG143" s="60"/>
      <c r="AH143" s="52"/>
      <c r="AI143" s="52"/>
      <c r="AJ143" s="52"/>
      <c r="AK143" s="52"/>
      <c r="AL143" s="52"/>
      <c r="AM143" s="52"/>
      <c r="AN143" s="52"/>
      <c r="AO143" s="52"/>
    </row>
    <row r="144" spans="2:41" x14ac:dyDescent="0.25">
      <c r="B144" s="52"/>
      <c r="C144" s="52"/>
      <c r="D144" s="52"/>
      <c r="E144" s="52"/>
      <c r="F144" s="52"/>
      <c r="G144" s="52"/>
      <c r="H144" s="52"/>
      <c r="I144" s="52"/>
      <c r="J144" s="52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2"/>
      <c r="V144" s="52"/>
      <c r="W144" s="52"/>
      <c r="X144" s="52"/>
      <c r="Y144" s="52"/>
      <c r="Z144" s="52"/>
      <c r="AA144" s="52"/>
      <c r="AB144" s="54"/>
      <c r="AC144" s="52"/>
      <c r="AD144" s="54"/>
      <c r="AE144" s="54"/>
      <c r="AF144" s="60"/>
      <c r="AG144" s="60"/>
      <c r="AH144" s="52"/>
      <c r="AI144" s="52"/>
      <c r="AJ144" s="52"/>
      <c r="AK144" s="52"/>
      <c r="AL144" s="52"/>
      <c r="AM144" s="52"/>
      <c r="AN144" s="52"/>
      <c r="AO144" s="52"/>
    </row>
    <row r="145" spans="2:41" x14ac:dyDescent="0.25">
      <c r="B145" s="52"/>
      <c r="C145" s="52"/>
      <c r="D145" s="52"/>
      <c r="E145" s="52"/>
      <c r="F145" s="52"/>
      <c r="G145" s="52"/>
      <c r="H145" s="52"/>
      <c r="I145" s="52"/>
      <c r="J145" s="52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2"/>
      <c r="V145" s="52"/>
      <c r="W145" s="52"/>
      <c r="X145" s="52"/>
      <c r="Y145" s="52"/>
      <c r="Z145" s="52"/>
      <c r="AA145" s="52"/>
      <c r="AB145" s="54"/>
      <c r="AC145" s="52"/>
      <c r="AD145" s="54"/>
      <c r="AE145" s="54"/>
      <c r="AF145" s="60"/>
      <c r="AG145" s="60"/>
      <c r="AH145" s="52"/>
      <c r="AI145" s="52"/>
      <c r="AJ145" s="52"/>
      <c r="AK145" s="52"/>
      <c r="AL145" s="52"/>
      <c r="AM145" s="52"/>
      <c r="AN145" s="52"/>
      <c r="AO145" s="52"/>
    </row>
    <row r="146" spans="2:41" x14ac:dyDescent="0.25">
      <c r="B146" s="52"/>
      <c r="C146" s="52"/>
      <c r="D146" s="52"/>
      <c r="E146" s="52"/>
      <c r="F146" s="52"/>
      <c r="G146" s="52"/>
      <c r="H146" s="52"/>
      <c r="I146" s="52"/>
      <c r="J146" s="52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2"/>
      <c r="V146" s="52"/>
      <c r="W146" s="52"/>
      <c r="X146" s="52"/>
      <c r="Y146" s="52"/>
      <c r="Z146" s="52"/>
      <c r="AA146" s="52"/>
      <c r="AB146" s="54"/>
      <c r="AC146" s="52"/>
      <c r="AD146" s="54"/>
      <c r="AE146" s="54"/>
      <c r="AF146" s="60"/>
      <c r="AG146" s="60"/>
      <c r="AH146" s="52"/>
      <c r="AI146" s="52"/>
      <c r="AJ146" s="52"/>
      <c r="AK146" s="52"/>
      <c r="AL146" s="52"/>
      <c r="AM146" s="52"/>
      <c r="AN146" s="52"/>
      <c r="AO146" s="52"/>
    </row>
    <row r="147" spans="2:41" x14ac:dyDescent="0.25">
      <c r="B147" s="52"/>
      <c r="C147" s="52"/>
      <c r="D147" s="52"/>
      <c r="E147" s="52"/>
      <c r="F147" s="52"/>
      <c r="G147" s="52"/>
      <c r="H147" s="52"/>
      <c r="I147" s="52"/>
      <c r="J147" s="52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2"/>
      <c r="V147" s="52"/>
      <c r="W147" s="52"/>
      <c r="X147" s="52"/>
      <c r="Y147" s="52"/>
      <c r="Z147" s="52"/>
      <c r="AA147" s="52"/>
      <c r="AB147" s="54"/>
      <c r="AC147" s="52"/>
      <c r="AD147" s="54"/>
      <c r="AE147" s="54"/>
      <c r="AF147" s="60"/>
      <c r="AG147" s="60"/>
      <c r="AH147" s="52"/>
      <c r="AI147" s="52"/>
      <c r="AJ147" s="52"/>
      <c r="AK147" s="52"/>
      <c r="AL147" s="52"/>
      <c r="AM147" s="52"/>
      <c r="AN147" s="52"/>
      <c r="AO147" s="52"/>
    </row>
    <row r="148" spans="2:41" x14ac:dyDescent="0.25">
      <c r="B148" s="52"/>
      <c r="C148" s="52"/>
      <c r="D148" s="52"/>
      <c r="E148" s="52"/>
      <c r="F148" s="52"/>
      <c r="G148" s="52"/>
      <c r="H148" s="52"/>
      <c r="I148" s="52"/>
      <c r="J148" s="52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2"/>
      <c r="V148" s="52"/>
      <c r="W148" s="52"/>
      <c r="X148" s="52"/>
      <c r="Y148" s="52"/>
      <c r="Z148" s="52"/>
      <c r="AA148" s="52"/>
      <c r="AB148" s="54"/>
      <c r="AC148" s="52"/>
      <c r="AD148" s="54"/>
      <c r="AE148" s="54"/>
      <c r="AF148" s="60"/>
      <c r="AG148" s="60"/>
      <c r="AH148" s="52"/>
      <c r="AI148" s="52"/>
      <c r="AJ148" s="52"/>
      <c r="AK148" s="52"/>
      <c r="AL148" s="52"/>
      <c r="AM148" s="52"/>
      <c r="AN148" s="52"/>
      <c r="AO148" s="52"/>
    </row>
    <row r="149" spans="2:41" x14ac:dyDescent="0.25">
      <c r="B149" s="52"/>
      <c r="C149" s="52"/>
      <c r="D149" s="52"/>
      <c r="E149" s="52"/>
      <c r="F149" s="52"/>
      <c r="G149" s="52"/>
      <c r="H149" s="52"/>
      <c r="I149" s="52"/>
      <c r="J149" s="52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2"/>
      <c r="V149" s="52"/>
      <c r="W149" s="52"/>
      <c r="X149" s="52"/>
      <c r="Y149" s="52"/>
      <c r="Z149" s="52"/>
      <c r="AA149" s="52"/>
      <c r="AB149" s="54"/>
      <c r="AC149" s="52"/>
      <c r="AD149" s="54"/>
      <c r="AE149" s="54"/>
      <c r="AF149" s="60"/>
      <c r="AG149" s="60"/>
      <c r="AH149" s="52"/>
      <c r="AI149" s="52"/>
      <c r="AJ149" s="52"/>
      <c r="AK149" s="52"/>
      <c r="AL149" s="52"/>
      <c r="AM149" s="52"/>
      <c r="AN149" s="52"/>
      <c r="AO149" s="52"/>
    </row>
    <row r="150" spans="2:41" x14ac:dyDescent="0.25">
      <c r="B150" s="52"/>
      <c r="C150" s="52"/>
      <c r="D150" s="52"/>
      <c r="E150" s="52"/>
      <c r="F150" s="52"/>
      <c r="G150" s="52"/>
      <c r="H150" s="52"/>
      <c r="I150" s="52"/>
      <c r="J150" s="52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2"/>
      <c r="V150" s="52"/>
      <c r="W150" s="52"/>
      <c r="X150" s="52"/>
      <c r="Y150" s="52"/>
      <c r="Z150" s="52"/>
      <c r="AA150" s="52"/>
      <c r="AB150" s="54"/>
      <c r="AC150" s="52"/>
      <c r="AD150" s="54"/>
      <c r="AE150" s="54"/>
      <c r="AF150" s="60"/>
      <c r="AG150" s="60"/>
      <c r="AH150" s="52"/>
      <c r="AI150" s="52"/>
      <c r="AJ150" s="52"/>
      <c r="AK150" s="52"/>
      <c r="AL150" s="52"/>
      <c r="AM150" s="52"/>
      <c r="AN150" s="52"/>
      <c r="AO150" s="52"/>
    </row>
    <row r="151" spans="2:41" x14ac:dyDescent="0.25">
      <c r="B151" s="52"/>
      <c r="C151" s="52"/>
      <c r="D151" s="52"/>
      <c r="E151" s="52"/>
      <c r="F151" s="52"/>
      <c r="G151" s="52"/>
      <c r="H151" s="52"/>
      <c r="I151" s="52"/>
      <c r="J151" s="52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2"/>
      <c r="V151" s="52"/>
      <c r="W151" s="52"/>
      <c r="X151" s="52"/>
      <c r="Y151" s="52"/>
      <c r="Z151" s="52"/>
      <c r="AA151" s="52"/>
      <c r="AB151" s="54"/>
      <c r="AC151" s="52"/>
      <c r="AD151" s="54"/>
      <c r="AE151" s="54"/>
      <c r="AF151" s="60"/>
      <c r="AG151" s="60"/>
      <c r="AH151" s="52"/>
      <c r="AI151" s="52"/>
      <c r="AJ151" s="52"/>
      <c r="AK151" s="52"/>
      <c r="AL151" s="52"/>
      <c r="AM151" s="52"/>
      <c r="AN151" s="52"/>
      <c r="AO151" s="52"/>
    </row>
    <row r="152" spans="2:41" x14ac:dyDescent="0.25">
      <c r="B152" s="52"/>
      <c r="C152" s="52"/>
      <c r="D152" s="52"/>
      <c r="E152" s="52"/>
      <c r="F152" s="52"/>
      <c r="G152" s="52"/>
      <c r="H152" s="52"/>
      <c r="I152" s="52"/>
      <c r="J152" s="52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2"/>
      <c r="V152" s="52"/>
      <c r="W152" s="52"/>
      <c r="X152" s="52"/>
      <c r="Y152" s="52"/>
      <c r="Z152" s="52"/>
      <c r="AA152" s="52"/>
      <c r="AB152" s="54"/>
      <c r="AC152" s="52"/>
      <c r="AD152" s="54"/>
      <c r="AE152" s="54"/>
      <c r="AF152" s="60"/>
      <c r="AG152" s="60"/>
      <c r="AH152" s="52"/>
      <c r="AI152" s="52"/>
      <c r="AJ152" s="52"/>
      <c r="AK152" s="52"/>
      <c r="AL152" s="52"/>
      <c r="AM152" s="52"/>
      <c r="AN152" s="52"/>
      <c r="AO152" s="52"/>
    </row>
    <row r="153" spans="2:41" x14ac:dyDescent="0.25">
      <c r="B153" s="52"/>
      <c r="C153" s="52"/>
      <c r="D153" s="52"/>
      <c r="E153" s="52"/>
      <c r="F153" s="52"/>
      <c r="G153" s="52"/>
      <c r="H153" s="52"/>
      <c r="I153" s="52"/>
      <c r="J153" s="52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2"/>
      <c r="V153" s="52"/>
      <c r="W153" s="52"/>
      <c r="X153" s="52"/>
      <c r="Y153" s="52"/>
      <c r="Z153" s="52"/>
      <c r="AA153" s="52"/>
      <c r="AB153" s="54"/>
      <c r="AC153" s="52"/>
      <c r="AD153" s="54"/>
      <c r="AE153" s="54"/>
      <c r="AF153" s="60"/>
      <c r="AG153" s="60"/>
      <c r="AH153" s="52"/>
      <c r="AI153" s="52"/>
      <c r="AJ153" s="52"/>
      <c r="AK153" s="52"/>
      <c r="AL153" s="52"/>
      <c r="AM153" s="52"/>
      <c r="AN153" s="52"/>
      <c r="AO153" s="52"/>
    </row>
    <row r="154" spans="2:41" x14ac:dyDescent="0.25">
      <c r="B154" s="52"/>
      <c r="C154" s="52"/>
      <c r="D154" s="52"/>
      <c r="E154" s="52"/>
      <c r="F154" s="52"/>
      <c r="G154" s="52"/>
      <c r="H154" s="52"/>
      <c r="I154" s="52"/>
      <c r="J154" s="52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2"/>
      <c r="V154" s="52"/>
      <c r="W154" s="52"/>
      <c r="X154" s="52"/>
      <c r="Y154" s="52"/>
      <c r="Z154" s="52"/>
      <c r="AA154" s="52"/>
      <c r="AB154" s="54"/>
      <c r="AC154" s="52"/>
      <c r="AD154" s="54"/>
      <c r="AE154" s="54"/>
      <c r="AF154" s="60"/>
      <c r="AG154" s="60"/>
      <c r="AH154" s="52"/>
      <c r="AI154" s="52"/>
      <c r="AJ154" s="52"/>
      <c r="AK154" s="52"/>
      <c r="AL154" s="52"/>
      <c r="AM154" s="52"/>
      <c r="AN154" s="52"/>
      <c r="AO154" s="52"/>
    </row>
    <row r="155" spans="2:41" x14ac:dyDescent="0.25">
      <c r="B155" s="52"/>
      <c r="C155" s="52"/>
      <c r="D155" s="52"/>
      <c r="E155" s="52"/>
      <c r="F155" s="52"/>
      <c r="G155" s="52"/>
      <c r="H155" s="52"/>
      <c r="I155" s="52"/>
      <c r="J155" s="52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2"/>
      <c r="V155" s="52"/>
      <c r="W155" s="52"/>
      <c r="X155" s="52"/>
      <c r="Y155" s="52"/>
      <c r="Z155" s="52"/>
      <c r="AA155" s="52"/>
      <c r="AB155" s="54"/>
      <c r="AC155" s="52"/>
      <c r="AD155" s="54"/>
      <c r="AE155" s="54"/>
      <c r="AF155" s="60"/>
      <c r="AG155" s="60"/>
      <c r="AH155" s="52"/>
      <c r="AI155" s="52"/>
      <c r="AJ155" s="52"/>
      <c r="AK155" s="52"/>
      <c r="AL155" s="52"/>
      <c r="AM155" s="52"/>
      <c r="AN155" s="52"/>
      <c r="AO155" s="52"/>
    </row>
    <row r="156" spans="2:41" x14ac:dyDescent="0.25">
      <c r="B156" s="52"/>
      <c r="C156" s="52"/>
      <c r="D156" s="52"/>
      <c r="E156" s="52"/>
      <c r="F156" s="52"/>
      <c r="G156" s="52"/>
      <c r="H156" s="52"/>
      <c r="I156" s="52"/>
      <c r="J156" s="52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2"/>
      <c r="V156" s="52"/>
      <c r="W156" s="52"/>
      <c r="X156" s="52"/>
      <c r="Y156" s="52"/>
      <c r="Z156" s="52"/>
      <c r="AA156" s="52"/>
      <c r="AB156" s="54"/>
      <c r="AC156" s="52"/>
      <c r="AD156" s="54"/>
      <c r="AE156" s="54"/>
      <c r="AF156" s="60"/>
      <c r="AG156" s="60"/>
      <c r="AH156" s="52"/>
      <c r="AI156" s="52"/>
      <c r="AJ156" s="52"/>
      <c r="AK156" s="52"/>
      <c r="AL156" s="52"/>
      <c r="AM156" s="52"/>
      <c r="AN156" s="52"/>
      <c r="AO156" s="52"/>
    </row>
    <row r="157" spans="2:41" x14ac:dyDescent="0.25">
      <c r="B157" s="52"/>
      <c r="C157" s="52"/>
      <c r="D157" s="52"/>
      <c r="E157" s="52"/>
      <c r="F157" s="52"/>
      <c r="G157" s="52"/>
      <c r="H157" s="52"/>
      <c r="I157" s="52"/>
      <c r="J157" s="52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2"/>
      <c r="V157" s="52"/>
      <c r="W157" s="52"/>
      <c r="X157" s="52"/>
      <c r="Y157" s="52"/>
      <c r="Z157" s="52"/>
      <c r="AA157" s="52"/>
      <c r="AB157" s="54"/>
      <c r="AC157" s="52"/>
      <c r="AD157" s="54"/>
      <c r="AE157" s="54"/>
      <c r="AF157" s="60"/>
      <c r="AG157" s="60"/>
      <c r="AH157" s="52"/>
      <c r="AI157" s="52"/>
      <c r="AJ157" s="52"/>
      <c r="AK157" s="52"/>
      <c r="AL157" s="52"/>
      <c r="AM157" s="52"/>
      <c r="AN157" s="52"/>
      <c r="AO157" s="52"/>
    </row>
    <row r="158" spans="2:41" x14ac:dyDescent="0.25">
      <c r="B158" s="52"/>
      <c r="C158" s="52"/>
      <c r="D158" s="52"/>
      <c r="E158" s="52"/>
      <c r="F158" s="52"/>
      <c r="G158" s="52"/>
      <c r="H158" s="52"/>
      <c r="I158" s="52"/>
      <c r="J158" s="52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2"/>
      <c r="V158" s="52"/>
      <c r="W158" s="52"/>
      <c r="X158" s="52"/>
      <c r="Y158" s="52"/>
      <c r="Z158" s="52"/>
      <c r="AA158" s="52"/>
      <c r="AB158" s="54"/>
      <c r="AC158" s="52"/>
      <c r="AD158" s="54"/>
      <c r="AE158" s="54"/>
      <c r="AF158" s="60"/>
      <c r="AG158" s="60"/>
      <c r="AH158" s="52"/>
      <c r="AI158" s="52"/>
      <c r="AJ158" s="52"/>
      <c r="AK158" s="52"/>
      <c r="AL158" s="52"/>
      <c r="AM158" s="52"/>
      <c r="AN158" s="52"/>
      <c r="AO158" s="52"/>
    </row>
    <row r="159" spans="2:41" x14ac:dyDescent="0.25">
      <c r="B159" s="52"/>
      <c r="C159" s="52"/>
      <c r="D159" s="52"/>
      <c r="E159" s="52"/>
      <c r="F159" s="52"/>
      <c r="G159" s="52"/>
      <c r="H159" s="52"/>
      <c r="I159" s="52"/>
      <c r="J159" s="52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60"/>
      <c r="AG159" s="60"/>
      <c r="AH159" s="52"/>
      <c r="AI159" s="52"/>
      <c r="AJ159" s="52"/>
      <c r="AK159" s="52"/>
      <c r="AL159" s="52"/>
      <c r="AM159" s="52"/>
      <c r="AN159" s="52"/>
      <c r="AO159" s="52"/>
    </row>
    <row r="160" spans="2:41" x14ac:dyDescent="0.25">
      <c r="B160" s="52"/>
      <c r="C160" s="52"/>
      <c r="D160" s="52"/>
      <c r="E160" s="52"/>
      <c r="F160" s="52"/>
      <c r="G160" s="52"/>
      <c r="H160" s="52"/>
      <c r="I160" s="52"/>
      <c r="J160" s="52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60"/>
      <c r="AG160" s="60"/>
      <c r="AH160" s="52"/>
      <c r="AI160" s="52"/>
      <c r="AJ160" s="52"/>
      <c r="AK160" s="52"/>
      <c r="AL160" s="52"/>
      <c r="AM160" s="52"/>
      <c r="AN160" s="52"/>
      <c r="AO160" s="52"/>
    </row>
    <row r="161" spans="2:41" x14ac:dyDescent="0.25">
      <c r="B161" s="52"/>
      <c r="C161" s="52"/>
      <c r="D161" s="52"/>
      <c r="E161" s="52"/>
      <c r="F161" s="52"/>
      <c r="G161" s="52"/>
      <c r="H161" s="52"/>
      <c r="I161" s="52"/>
      <c r="J161" s="52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60"/>
      <c r="AG161" s="60"/>
      <c r="AH161" s="52"/>
      <c r="AI161" s="52"/>
      <c r="AJ161" s="52"/>
      <c r="AK161" s="52"/>
      <c r="AL161" s="52"/>
      <c r="AM161" s="52"/>
      <c r="AN161" s="52"/>
      <c r="AO161" s="52"/>
    </row>
    <row r="162" spans="2:41" x14ac:dyDescent="0.25">
      <c r="B162" s="52"/>
      <c r="C162" s="52"/>
      <c r="D162" s="52"/>
      <c r="E162" s="52"/>
      <c r="F162" s="52"/>
      <c r="G162" s="52"/>
      <c r="H162" s="52"/>
      <c r="I162" s="52"/>
      <c r="J162" s="52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60"/>
      <c r="AG162" s="60"/>
      <c r="AH162" s="52"/>
      <c r="AI162" s="52"/>
      <c r="AJ162" s="52"/>
      <c r="AK162" s="52"/>
      <c r="AL162" s="52"/>
      <c r="AM162" s="52"/>
      <c r="AN162" s="52"/>
      <c r="AO162" s="52"/>
    </row>
    <row r="163" spans="2:41" x14ac:dyDescent="0.25">
      <c r="B163" s="52"/>
      <c r="C163" s="52"/>
      <c r="D163" s="52"/>
      <c r="E163" s="52"/>
      <c r="F163" s="52"/>
      <c r="G163" s="52"/>
      <c r="H163" s="52"/>
      <c r="I163" s="52"/>
      <c r="J163" s="52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60"/>
      <c r="AG163" s="60"/>
      <c r="AH163" s="52"/>
      <c r="AI163" s="52"/>
      <c r="AJ163" s="52"/>
      <c r="AK163" s="52"/>
      <c r="AL163" s="52"/>
      <c r="AM163" s="52"/>
      <c r="AN163" s="52"/>
      <c r="AO163" s="52"/>
    </row>
    <row r="164" spans="2:41" x14ac:dyDescent="0.25">
      <c r="B164" s="52"/>
      <c r="C164" s="52"/>
      <c r="D164" s="52"/>
      <c r="E164" s="52"/>
      <c r="F164" s="52"/>
      <c r="G164" s="52"/>
      <c r="H164" s="52"/>
      <c r="I164" s="52"/>
      <c r="J164" s="52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60"/>
      <c r="AG164" s="60"/>
      <c r="AH164" s="52"/>
      <c r="AI164" s="52"/>
      <c r="AJ164" s="52"/>
      <c r="AK164" s="52"/>
      <c r="AL164" s="52"/>
      <c r="AM164" s="52"/>
      <c r="AN164" s="52"/>
      <c r="AO164" s="52"/>
    </row>
    <row r="165" spans="2:41" x14ac:dyDescent="0.25">
      <c r="B165" s="52"/>
      <c r="C165" s="52"/>
      <c r="D165" s="52"/>
      <c r="E165" s="52"/>
      <c r="F165" s="52"/>
      <c r="G165" s="52"/>
      <c r="H165" s="52"/>
      <c r="I165" s="52"/>
      <c r="J165" s="5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60"/>
      <c r="AG165" s="60"/>
      <c r="AH165" s="52"/>
      <c r="AI165" s="52"/>
      <c r="AJ165" s="52"/>
      <c r="AK165" s="52"/>
      <c r="AL165" s="52"/>
      <c r="AM165" s="52"/>
      <c r="AN165" s="52"/>
      <c r="AO165" s="52"/>
    </row>
    <row r="166" spans="2:41" x14ac:dyDescent="0.25">
      <c r="B166" s="52"/>
      <c r="C166" s="52"/>
      <c r="D166" s="52"/>
      <c r="E166" s="52"/>
      <c r="F166" s="52"/>
      <c r="G166" s="52"/>
      <c r="H166" s="52"/>
      <c r="I166" s="52"/>
      <c r="J166" s="52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</row>
    <row r="167" spans="2:41" x14ac:dyDescent="0.25">
      <c r="B167" s="52"/>
      <c r="C167" s="52"/>
      <c r="D167" s="52"/>
      <c r="E167" s="52"/>
      <c r="F167" s="52"/>
      <c r="G167" s="52"/>
      <c r="H167" s="52"/>
      <c r="I167" s="52"/>
      <c r="J167" s="52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</row>
    <row r="168" spans="2:41" x14ac:dyDescent="0.25">
      <c r="B168" s="52"/>
      <c r="C168" s="52"/>
      <c r="D168" s="52"/>
      <c r="E168" s="52"/>
      <c r="F168" s="52"/>
      <c r="G168" s="52"/>
      <c r="H168" s="52"/>
      <c r="I168" s="52"/>
      <c r="J168" s="52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</row>
    <row r="169" spans="2:41" x14ac:dyDescent="0.25">
      <c r="B169" s="52"/>
      <c r="C169" s="52"/>
      <c r="D169" s="52"/>
      <c r="E169" s="52"/>
      <c r="F169" s="52"/>
      <c r="G169" s="52"/>
      <c r="H169" s="52"/>
      <c r="I169" s="52"/>
      <c r="J169" s="52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</row>
    <row r="170" spans="2:41" x14ac:dyDescent="0.25">
      <c r="B170" s="52"/>
      <c r="C170" s="52"/>
      <c r="D170" s="52"/>
      <c r="E170" s="52"/>
      <c r="F170" s="52"/>
      <c r="G170" s="52"/>
      <c r="H170" s="52"/>
      <c r="I170" s="52"/>
      <c r="J170" s="52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</row>
    <row r="171" spans="2:41" x14ac:dyDescent="0.25">
      <c r="B171" s="52"/>
      <c r="C171" s="52"/>
      <c r="D171" s="52"/>
      <c r="E171" s="52"/>
      <c r="F171" s="52"/>
      <c r="G171" s="52"/>
      <c r="H171" s="52"/>
      <c r="I171" s="52"/>
      <c r="J171" s="52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</row>
    <row r="172" spans="2:41" x14ac:dyDescent="0.25">
      <c r="B172" s="52"/>
      <c r="C172" s="52"/>
      <c r="D172" s="52"/>
      <c r="E172" s="52"/>
      <c r="F172" s="52"/>
      <c r="G172" s="52"/>
      <c r="H172" s="52"/>
      <c r="I172" s="52"/>
      <c r="J172" s="52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</row>
    <row r="173" spans="2:41" x14ac:dyDescent="0.25">
      <c r="B173" s="52"/>
      <c r="C173" s="52"/>
      <c r="D173" s="52"/>
      <c r="E173" s="52"/>
      <c r="F173" s="52"/>
      <c r="G173" s="52"/>
      <c r="H173" s="52"/>
      <c r="I173" s="52"/>
      <c r="J173" s="52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</row>
    <row r="174" spans="2:41" x14ac:dyDescent="0.25">
      <c r="B174" s="52"/>
      <c r="C174" s="52"/>
      <c r="D174" s="52"/>
      <c r="E174" s="52"/>
      <c r="F174" s="52"/>
      <c r="G174" s="52"/>
      <c r="H174" s="52"/>
      <c r="I174" s="52"/>
      <c r="J174" s="52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</row>
    <row r="175" spans="2:41" x14ac:dyDescent="0.25">
      <c r="B175" s="52"/>
      <c r="C175" s="52"/>
      <c r="D175" s="52"/>
      <c r="E175" s="52"/>
      <c r="F175" s="52"/>
      <c r="G175" s="52"/>
      <c r="H175" s="52"/>
      <c r="I175" s="52"/>
      <c r="J175" s="52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</row>
    <row r="176" spans="2:41" x14ac:dyDescent="0.25">
      <c r="B176" s="52"/>
      <c r="C176" s="52"/>
      <c r="D176" s="52"/>
      <c r="E176" s="52"/>
      <c r="F176" s="52"/>
      <c r="G176" s="52"/>
      <c r="H176" s="52"/>
      <c r="I176" s="52"/>
      <c r="J176" s="52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</row>
    <row r="177" spans="2:41" x14ac:dyDescent="0.25">
      <c r="B177" s="52"/>
      <c r="C177" s="52"/>
      <c r="D177" s="52"/>
      <c r="E177" s="52"/>
      <c r="F177" s="52"/>
      <c r="G177" s="52"/>
      <c r="H177" s="52"/>
      <c r="I177" s="52"/>
      <c r="J177" s="52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</row>
    <row r="178" spans="2:41" x14ac:dyDescent="0.25">
      <c r="B178" s="52"/>
      <c r="C178" s="52"/>
      <c r="D178" s="52"/>
      <c r="E178" s="52"/>
      <c r="F178" s="52"/>
      <c r="G178" s="52"/>
      <c r="H178" s="52"/>
      <c r="I178" s="52"/>
      <c r="J178" s="52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</row>
    <row r="179" spans="2:41" x14ac:dyDescent="0.25">
      <c r="B179" s="52"/>
      <c r="C179" s="52"/>
      <c r="D179" s="52"/>
      <c r="E179" s="52"/>
      <c r="F179" s="52"/>
      <c r="G179" s="52"/>
      <c r="H179" s="52"/>
      <c r="I179" s="52"/>
      <c r="J179" s="52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</row>
    <row r="180" spans="2:41" x14ac:dyDescent="0.25">
      <c r="B180" s="52"/>
      <c r="C180" s="52"/>
      <c r="D180" s="52"/>
      <c r="E180" s="52"/>
      <c r="F180" s="52"/>
      <c r="G180" s="52"/>
      <c r="H180" s="52"/>
      <c r="I180" s="52"/>
      <c r="J180" s="52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</row>
    <row r="181" spans="2:41" x14ac:dyDescent="0.25">
      <c r="B181" s="52"/>
      <c r="C181" s="52"/>
      <c r="D181" s="52"/>
      <c r="E181" s="52"/>
      <c r="F181" s="52"/>
      <c r="G181" s="52"/>
      <c r="H181" s="52"/>
      <c r="I181" s="52"/>
      <c r="J181" s="52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</row>
    <row r="182" spans="2:41" x14ac:dyDescent="0.25">
      <c r="B182" s="52"/>
      <c r="C182" s="52"/>
      <c r="D182" s="52"/>
      <c r="E182" s="52"/>
      <c r="F182" s="52"/>
      <c r="G182" s="52"/>
      <c r="H182" s="52"/>
      <c r="I182" s="52"/>
      <c r="J182" s="52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</row>
    <row r="183" spans="2:41" x14ac:dyDescent="0.25">
      <c r="B183" s="52"/>
      <c r="C183" s="52"/>
      <c r="D183" s="52"/>
      <c r="E183" s="52"/>
      <c r="F183" s="52"/>
      <c r="G183" s="52"/>
      <c r="H183" s="52"/>
      <c r="I183" s="52"/>
      <c r="J183" s="52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</row>
    <row r="184" spans="2:41" x14ac:dyDescent="0.25">
      <c r="B184" s="52"/>
      <c r="C184" s="52"/>
      <c r="D184" s="52"/>
      <c r="E184" s="52"/>
      <c r="F184" s="52"/>
      <c r="G184" s="52"/>
      <c r="H184" s="52"/>
      <c r="I184" s="52"/>
      <c r="J184" s="52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</row>
    <row r="185" spans="2:41" x14ac:dyDescent="0.25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</row>
    <row r="186" spans="2:41" x14ac:dyDescent="0.25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</row>
    <row r="187" spans="2:41" x14ac:dyDescent="0.25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</row>
  </sheetData>
  <sheetProtection sheet="1" objects="1" scenarios="1"/>
  <phoneticPr fontId="0" type="noConversion"/>
  <printOptions gridLines="1" gridLinesSet="0"/>
  <pageMargins left="0.75" right="0.75" top="1" bottom="1" header="0.5" footer="0.5"/>
  <pageSetup orientation="portrait" horizontalDpi="4294967292" verticalDpi="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Intro</vt:lpstr>
      <vt:lpstr>MMs</vt:lpstr>
      <vt:lpstr>finite queue length</vt:lpstr>
      <vt:lpstr>finite population</vt:lpstr>
      <vt:lpstr>MG1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Queuing Computations</dc:title>
  <dc:creator>David W. Ashley</dc:creator>
  <dc:description>Models for M/M/s, M/G/1, finite queue, and finite population</dc:description>
  <cp:lastModifiedBy>Erick Vasquez</cp:lastModifiedBy>
  <dcterms:created xsi:type="dcterms:W3CDTF">1997-05-21T06:56:39Z</dcterms:created>
  <dcterms:modified xsi:type="dcterms:W3CDTF">2022-07-17T13:19:01Z</dcterms:modified>
</cp:coreProperties>
</file>