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ck\iCloudDrive\UCR\Métodos cuantitativos\II_Parcial\Tema 7\"/>
    </mc:Choice>
  </mc:AlternateContent>
  <xr:revisionPtr revIDLastSave="0" documentId="13_ncr:1_{6756F60A-30E8-49C9-9C7C-73F36A9441FC}" xr6:coauthVersionLast="47" xr6:coauthVersionMax="47" xr10:uidLastSave="{00000000-0000-0000-0000-000000000000}"/>
  <bookViews>
    <workbookView xWindow="-108" yWindow="-108" windowWidth="23256" windowHeight="12576" activeTab="2" xr2:uid="{C98BFD2D-D3AA-44DC-A29E-1D9C9C01D59A}"/>
  </bookViews>
  <sheets>
    <sheet name="MM1" sheetId="1" r:id="rId1"/>
    <sheet name="MMs" sheetId="2" r:id="rId2"/>
    <sheet name="MM1k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2" i="3" l="1"/>
  <c r="E20" i="3"/>
  <c r="E24" i="3"/>
  <c r="E16" i="3"/>
  <c r="F20" i="3"/>
  <c r="E13" i="3" l="1"/>
  <c r="H8" i="2"/>
  <c r="C11" i="1"/>
  <c r="C19" i="1" l="1"/>
  <c r="C18" i="1"/>
  <c r="C17" i="1"/>
  <c r="F24" i="3"/>
  <c r="G24" i="3"/>
  <c r="G22" i="3"/>
  <c r="F22" i="3"/>
  <c r="G20" i="3"/>
  <c r="E14" i="3"/>
  <c r="L11" i="2"/>
  <c r="H5" i="2"/>
  <c r="J11" i="2" s="1"/>
  <c r="H16" i="2"/>
  <c r="C22" i="1"/>
  <c r="C21" i="1"/>
  <c r="C20" i="1"/>
  <c r="C16" i="1"/>
  <c r="C15" i="1"/>
  <c r="C8" i="1"/>
  <c r="C14" i="1"/>
  <c r="C13" i="1"/>
  <c r="C9" i="1"/>
  <c r="J18" i="2" l="1"/>
  <c r="H11" i="2"/>
  <c r="J22" i="2"/>
  <c r="N11" i="2"/>
  <c r="H13" i="2" s="1"/>
  <c r="H15" i="2" s="1"/>
  <c r="K15" i="2" s="1"/>
  <c r="H20" i="2" l="1"/>
  <c r="H22" i="2" s="1"/>
  <c r="L22" i="2" s="1"/>
  <c r="H18" i="2"/>
  <c r="L18" i="2" s="1"/>
</calcChain>
</file>

<file path=xl/sharedStrings.xml><?xml version="1.0" encoding="utf-8"?>
<sst xmlns="http://schemas.openxmlformats.org/spreadsheetml/2006/main" count="65" uniqueCount="38">
  <si>
    <t>λ=</t>
  </si>
  <si>
    <t>μ=</t>
  </si>
  <si>
    <t>Clientes/hora</t>
  </si>
  <si>
    <t>ts=1/μ ==&gt; μ = 1/ts</t>
  </si>
  <si>
    <t>Clientes/min</t>
  </si>
  <si>
    <t>L=</t>
  </si>
  <si>
    <t>Lq=</t>
  </si>
  <si>
    <t>Clientes en promedio en el sistema</t>
  </si>
  <si>
    <t>Clientes en promedio en la cola</t>
  </si>
  <si>
    <t>rho=</t>
  </si>
  <si>
    <t>Tservicio = ts = 5 min/clientes</t>
  </si>
  <si>
    <t>W=</t>
  </si>
  <si>
    <t>Wq=</t>
  </si>
  <si>
    <t>λ/μ &lt; 1</t>
  </si>
  <si>
    <t>M/M/1</t>
  </si>
  <si>
    <t>horas</t>
  </si>
  <si>
    <r>
      <t>P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=</t>
    </r>
  </si>
  <si>
    <r>
      <t>P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=</t>
    </r>
  </si>
  <si>
    <r>
      <t>P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=</t>
    </r>
  </si>
  <si>
    <r>
      <t>P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=</t>
    </r>
  </si>
  <si>
    <r>
      <t>P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=</t>
    </r>
  </si>
  <si>
    <r>
      <t>P</t>
    </r>
    <r>
      <rPr>
        <vertAlign val="subscript"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>=</t>
    </r>
  </si>
  <si>
    <r>
      <t>•</t>
    </r>
    <r>
      <rPr>
        <sz val="9"/>
        <color rgb="FF000000"/>
        <rFont val="Arial"/>
        <family val="2"/>
      </rPr>
      <t>Un banco dispone de 3 ventanillas de atención. Los clientes llegan al banco con tasa de 1 por minuto. El tiempo de servicio es de 2 minutos por persona.</t>
    </r>
  </si>
  <si>
    <t>clientes/min</t>
  </si>
  <si>
    <t>ts= 2 min/cliente</t>
  </si>
  <si>
    <t>s=</t>
  </si>
  <si>
    <t>servidores</t>
  </si>
  <si>
    <t>M/M/s</t>
  </si>
  <si>
    <t>&lt;1</t>
  </si>
  <si>
    <t>+</t>
  </si>
  <si>
    <t>clientes</t>
  </si>
  <si>
    <t>min</t>
  </si>
  <si>
    <r>
      <t>P</t>
    </r>
    <r>
      <rPr>
        <vertAlign val="subscript"/>
        <sz val="11"/>
        <color theme="1"/>
        <rFont val="Calibri"/>
        <family val="2"/>
        <scheme val="minor"/>
      </rPr>
      <t>k</t>
    </r>
    <r>
      <rPr>
        <sz val="11"/>
        <color theme="1"/>
        <rFont val="Calibri"/>
        <family val="2"/>
        <scheme val="minor"/>
      </rPr>
      <t>=</t>
    </r>
  </si>
  <si>
    <t>clientes/hora</t>
  </si>
  <si>
    <t>K=1</t>
  </si>
  <si>
    <t>K=3</t>
  </si>
  <si>
    <t>K=5</t>
  </si>
  <si>
    <t>λef=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</si>
</sst>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vertAlign val="subscript"/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0" borderId="0" xfId="0" applyFont="1" applyAlignment="1">
      <alignment horizontal="right"/>
    </xf>
    <xf numFmtId="165" fontId="0" fillId="0" borderId="0" xfId="0" applyNumberFormat="1"/>
    <xf numFmtId="2" fontId="0" fillId="0" borderId="0" xfId="0" applyNumberFormat="1"/>
    <xf numFmtId="0" fontId="0" fillId="2" borderId="0" xfId="0" applyFill="1"/>
    <xf numFmtId="0" fontId="0" fillId="0" borderId="0" xfId="0" applyFont="1" applyAlignment="1">
      <alignment horizontal="left"/>
    </xf>
    <xf numFmtId="0" fontId="0" fillId="2" borderId="0" xfId="0" applyFont="1" applyFill="1"/>
    <xf numFmtId="0" fontId="0" fillId="0" borderId="0" xfId="0" applyAlignment="1">
      <alignment horizontal="center"/>
    </xf>
    <xf numFmtId="0" fontId="0" fillId="0" borderId="0" xfId="0" applyAlignment="1">
      <alignment horizontal="right" vertical="center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  <xf numFmtId="165" fontId="0" fillId="3" borderId="0" xfId="0" applyNumberFormat="1" applyFill="1" applyAlignment="1">
      <alignment horizontal="center"/>
    </xf>
    <xf numFmtId="0" fontId="0" fillId="0" borderId="0" xfId="0" applyAlignment="1">
      <alignment horizontal="right" vertical="center"/>
    </xf>
    <xf numFmtId="165" fontId="0" fillId="3" borderId="0" xfId="0" applyNumberFormat="1" applyFill="1" applyAlignment="1">
      <alignment horizontal="center"/>
    </xf>
    <xf numFmtId="2" fontId="0" fillId="3" borderId="0" xfId="0" applyNumberFormat="1" applyFill="1" applyAlignment="1">
      <alignment horizontal="center"/>
    </xf>
    <xf numFmtId="0" fontId="3" fillId="0" borderId="0" xfId="0" applyFont="1" applyAlignment="1">
      <alignment horizontal="center" vertical="center" wrapText="1" readingOrder="1"/>
    </xf>
    <xf numFmtId="0" fontId="0" fillId="3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502920</xdr:colOff>
      <xdr:row>3</xdr:row>
      <xdr:rowOff>122767</xdr:rowOff>
    </xdr:to>
    <xdr:sp macro="" textlink="">
      <xdr:nvSpPr>
        <xdr:cNvPr id="2" name="Marcador de contenido 2">
          <a:extLst>
            <a:ext uri="{FF2B5EF4-FFF2-40B4-BE49-F238E27FC236}">
              <a16:creationId xmlns:a16="http://schemas.microsoft.com/office/drawing/2014/main" id="{FE54CCCA-03E0-4AFB-A83A-90A1177E7EB9}"/>
            </a:ext>
          </a:extLst>
        </xdr:cNvPr>
        <xdr:cNvSpPr>
          <a:spLocks noGrp="1"/>
        </xdr:cNvSpPr>
      </xdr:nvSpPr>
      <xdr:spPr>
        <a:xfrm>
          <a:off x="0" y="0"/>
          <a:ext cx="6044353" cy="668867"/>
        </a:xfrm>
        <a:prstGeom prst="rect">
          <a:avLst/>
        </a:prstGeom>
      </xdr:spPr>
      <xdr:txBody>
        <a:bodyPr vert="horz" wrap="square" lIns="91440" tIns="45720" rIns="91440" bIns="45720" rtlCol="0">
          <a:normAutofit/>
        </a:bodyPr>
        <a:lstStyle>
          <a:lvl1pPr marL="228600" indent="-228600" algn="l" defTabSz="914400" rtl="0" eaLnBrk="1" latinLnBrk="0" hangingPunct="1">
            <a:lnSpc>
              <a:spcPct val="90000"/>
            </a:lnSpc>
            <a:spcBef>
              <a:spcPts val="1000"/>
            </a:spcBef>
            <a:buFont typeface="Arial" panose="020B0604020202020204" pitchFamily="34" charset="0"/>
            <a:buChar char="•"/>
            <a:defRPr sz="28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1pPr>
          <a:lvl2pPr marL="685800" indent="-228600" algn="l" defTabSz="914400" rtl="0" eaLnBrk="1" latinLnBrk="0" hangingPunct="1">
            <a:lnSpc>
              <a:spcPct val="90000"/>
            </a:lnSpc>
            <a:spcBef>
              <a:spcPts val="500"/>
            </a:spcBef>
            <a:buFont typeface="Arial" panose="020B0604020202020204" pitchFamily="34" charset="0"/>
            <a:buChar char="•"/>
            <a:defRPr sz="24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2pPr>
          <a:lvl3pPr marL="1143000" indent="-228600" algn="l" defTabSz="914400" rtl="0" eaLnBrk="1" latinLnBrk="0" hangingPunct="1">
            <a:lnSpc>
              <a:spcPct val="90000"/>
            </a:lnSpc>
            <a:spcBef>
              <a:spcPts val="500"/>
            </a:spcBef>
            <a:buFont typeface="Arial" panose="020B0604020202020204" pitchFamily="34" charset="0"/>
            <a:buChar char="•"/>
            <a:defRPr sz="20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3pPr>
          <a:lvl4pPr marL="1600200" indent="-228600" algn="l" defTabSz="914400" rtl="0" eaLnBrk="1" latinLnBrk="0" hangingPunct="1">
            <a:lnSpc>
              <a:spcPct val="90000"/>
            </a:lnSpc>
            <a:spcBef>
              <a:spcPts val="500"/>
            </a:spcBef>
            <a:buFont typeface="Arial" panose="020B0604020202020204" pitchFamily="34" charset="0"/>
            <a:buChar char="•"/>
            <a:defRPr sz="18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4pPr>
          <a:lvl5pPr marL="2057400" indent="-228600" algn="l" defTabSz="914400" rtl="0" eaLnBrk="1" latinLnBrk="0" hangingPunct="1">
            <a:lnSpc>
              <a:spcPct val="90000"/>
            </a:lnSpc>
            <a:spcBef>
              <a:spcPts val="500"/>
            </a:spcBef>
            <a:buFont typeface="Arial" panose="020B0604020202020204" pitchFamily="34" charset="0"/>
            <a:buChar char="•"/>
            <a:defRPr sz="18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5pPr>
          <a:lvl6pPr marL="2514600" indent="-228600" algn="l" defTabSz="914400" rtl="0" eaLnBrk="1" latinLnBrk="0" hangingPunct="1">
            <a:lnSpc>
              <a:spcPct val="90000"/>
            </a:lnSpc>
            <a:spcBef>
              <a:spcPts val="500"/>
            </a:spcBef>
            <a:buFont typeface="Arial" panose="020B0604020202020204" pitchFamily="34" charset="0"/>
            <a:buChar char="•"/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971800" indent="-228600" algn="l" defTabSz="914400" rtl="0" eaLnBrk="1" latinLnBrk="0" hangingPunct="1">
            <a:lnSpc>
              <a:spcPct val="90000"/>
            </a:lnSpc>
            <a:spcBef>
              <a:spcPts val="500"/>
            </a:spcBef>
            <a:buFont typeface="Arial" panose="020B0604020202020204" pitchFamily="34" charset="0"/>
            <a:buChar char="•"/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429000" indent="-228600" algn="l" defTabSz="914400" rtl="0" eaLnBrk="1" latinLnBrk="0" hangingPunct="1">
            <a:lnSpc>
              <a:spcPct val="90000"/>
            </a:lnSpc>
            <a:spcBef>
              <a:spcPts val="500"/>
            </a:spcBef>
            <a:buFont typeface="Arial" panose="020B0604020202020204" pitchFamily="34" charset="0"/>
            <a:buChar char="•"/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886200" indent="-228600" algn="l" defTabSz="914400" rtl="0" eaLnBrk="1" latinLnBrk="0" hangingPunct="1">
            <a:lnSpc>
              <a:spcPct val="90000"/>
            </a:lnSpc>
            <a:spcBef>
              <a:spcPts val="500"/>
            </a:spcBef>
            <a:buFont typeface="Arial" panose="020B0604020202020204" pitchFamily="34" charset="0"/>
            <a:buChar char="•"/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s-MX" sz="1600" b="0" i="0" u="none" strike="noStrike" baseline="0">
              <a:latin typeface="Arial" panose="020B0604020202020204" pitchFamily="34" charset="0"/>
            </a:rPr>
            <a:t>La tasa de llegadas de estudiantes al mostrador de una biblioteca es de 10 por hora. En el mostrador existe una sola persona y atiende con una tasa de 5 minutos por persona. ¿Cu</a:t>
          </a:r>
          <a:r>
            <a:rPr lang="es-MX" sz="1600"/>
            <a:t>á</a:t>
          </a:r>
          <a:r>
            <a:rPr lang="es-MX" sz="1600" b="0" i="0" u="none" strike="noStrike" baseline="0">
              <a:latin typeface="Arial" panose="020B0604020202020204" pitchFamily="34" charset="0"/>
            </a:rPr>
            <a:t>les son las medidas de comportamiento del sistema</a:t>
          </a:r>
        </a:p>
      </xdr:txBody>
    </xdr:sp>
    <xdr:clientData/>
  </xdr:twoCellAnchor>
  <xdr:oneCellAnchor>
    <xdr:from>
      <xdr:col>1</xdr:col>
      <xdr:colOff>626532</xdr:colOff>
      <xdr:row>9</xdr:row>
      <xdr:rowOff>177799</xdr:rowOff>
    </xdr:from>
    <xdr:ext cx="15164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9E2BF72A-FF6D-148A-8E55-7138618D0C5D}"/>
                </a:ext>
              </a:extLst>
            </xdr:cNvPr>
            <xdr:cNvSpPr txBox="1"/>
          </xdr:nvSpPr>
          <xdr:spPr>
            <a:xfrm>
              <a:off x="1418165" y="1816099"/>
              <a:ext cx="15164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es-CR" sz="110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𝜌</m:t>
                  </m:r>
                </m:oMath>
              </a14:m>
              <a:r>
                <a:rPr lang="es-CR" sz="1100"/>
                <a:t>=</a:t>
              </a:r>
            </a:p>
          </xdr:txBody>
        </xdr:sp>
      </mc:Choice>
      <mc:Fallback xmlns="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9E2BF72A-FF6D-148A-8E55-7138618D0C5D}"/>
                </a:ext>
              </a:extLst>
            </xdr:cNvPr>
            <xdr:cNvSpPr txBox="1"/>
          </xdr:nvSpPr>
          <xdr:spPr>
            <a:xfrm>
              <a:off x="1418165" y="1816099"/>
              <a:ext cx="15164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𝜌</a:t>
              </a:r>
              <a:r>
                <a:rPr lang="es-CR" sz="1100"/>
                <a:t>=</a:t>
              </a:r>
            </a:p>
          </xdr:txBody>
        </xdr:sp>
      </mc:Fallback>
    </mc:AlternateContent>
    <xdr:clientData/>
  </xdr:oneCellAnchor>
  <xdr:twoCellAnchor editAs="oneCell">
    <xdr:from>
      <xdr:col>7</xdr:col>
      <xdr:colOff>313267</xdr:colOff>
      <xdr:row>3</xdr:row>
      <xdr:rowOff>131233</xdr:rowOff>
    </xdr:from>
    <xdr:to>
      <xdr:col>9</xdr:col>
      <xdr:colOff>321719</xdr:colOff>
      <xdr:row>8</xdr:row>
      <xdr:rowOff>136817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BA43F70B-8CD9-4030-A8C9-FA73BBEE44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54700" y="677333"/>
          <a:ext cx="1599339" cy="91575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630342</xdr:colOff>
      <xdr:row>6</xdr:row>
      <xdr:rowOff>173989</xdr:rowOff>
    </xdr:from>
    <xdr:ext cx="15164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FE0AFC9A-7020-41C9-B1BD-2CCC56A53C56}"/>
                </a:ext>
              </a:extLst>
            </xdr:cNvPr>
            <xdr:cNvSpPr txBox="1"/>
          </xdr:nvSpPr>
          <xdr:spPr>
            <a:xfrm>
              <a:off x="5351429" y="1267293"/>
              <a:ext cx="15164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es-CR" sz="110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𝜌</m:t>
                  </m:r>
                </m:oMath>
              </a14:m>
              <a:r>
                <a:rPr lang="es-CR" sz="1100"/>
                <a:t>=</a:t>
              </a:r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FE0AFC9A-7020-41C9-B1BD-2CCC56A53C56}"/>
                </a:ext>
              </a:extLst>
            </xdr:cNvPr>
            <xdr:cNvSpPr txBox="1"/>
          </xdr:nvSpPr>
          <xdr:spPr>
            <a:xfrm>
              <a:off x="1419012" y="1823719"/>
              <a:ext cx="15164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𝜌</a:t>
              </a:r>
              <a:r>
                <a:rPr lang="es-CR" sz="1100"/>
                <a:t>=</a:t>
              </a:r>
            </a:p>
          </xdr:txBody>
        </xdr:sp>
      </mc:Fallback>
    </mc:AlternateContent>
    <xdr:clientData/>
  </xdr:oneCellAnchor>
  <xdr:twoCellAnchor editAs="oneCell">
    <xdr:from>
      <xdr:col>14</xdr:col>
      <xdr:colOff>219073</xdr:colOff>
      <xdr:row>7</xdr:row>
      <xdr:rowOff>171748</xdr:rowOff>
    </xdr:from>
    <xdr:to>
      <xdr:col>16</xdr:col>
      <xdr:colOff>396618</xdr:colOff>
      <xdr:row>12</xdr:row>
      <xdr:rowOff>57636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A7CD540A-F893-3FB4-41DA-F9208E7F6B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47356" y="1447270"/>
          <a:ext cx="1756956" cy="821160"/>
        </a:xfrm>
        <a:prstGeom prst="rect">
          <a:avLst/>
        </a:prstGeom>
      </xdr:spPr>
    </xdr:pic>
    <xdr:clientData/>
  </xdr:twoCellAnchor>
  <xdr:twoCellAnchor editAs="oneCell">
    <xdr:from>
      <xdr:col>14</xdr:col>
      <xdr:colOff>371625</xdr:colOff>
      <xdr:row>12</xdr:row>
      <xdr:rowOff>121435</xdr:rowOff>
    </xdr:from>
    <xdr:to>
      <xdr:col>16</xdr:col>
      <xdr:colOff>479253</xdr:colOff>
      <xdr:row>20</xdr:row>
      <xdr:rowOff>135618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E4C8B920-0917-9F59-8841-0D3142287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999908" y="2987218"/>
          <a:ext cx="1679419" cy="146620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406399</xdr:colOff>
      <xdr:row>22</xdr:row>
      <xdr:rowOff>157480</xdr:rowOff>
    </xdr:from>
    <xdr:to>
      <xdr:col>3</xdr:col>
      <xdr:colOff>55880</xdr:colOff>
      <xdr:row>24</xdr:row>
      <xdr:rowOff>20955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BBB5461-BC99-8D09-825F-897541B5D23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8859" t="12996" r="20099" b="62585"/>
        <a:stretch/>
      </xdr:blipFill>
      <xdr:spPr>
        <a:xfrm>
          <a:off x="1198879" y="4211320"/>
          <a:ext cx="1249681" cy="23876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8</xdr:col>
      <xdr:colOff>668656</xdr:colOff>
      <xdr:row>10</xdr:row>
      <xdr:rowOff>133755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6312C55F-ECA8-D453-A5D2-DE4F9CB212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" y="0"/>
          <a:ext cx="7018020" cy="1962555"/>
        </a:xfrm>
        <a:prstGeom prst="rect">
          <a:avLst/>
        </a:prstGeom>
      </xdr:spPr>
    </xdr:pic>
    <xdr:clientData/>
  </xdr:twoCellAnchor>
  <xdr:oneCellAnchor>
    <xdr:from>
      <xdr:col>3</xdr:col>
      <xdr:colOff>626532</xdr:colOff>
      <xdr:row>14</xdr:row>
      <xdr:rowOff>177799</xdr:rowOff>
    </xdr:from>
    <xdr:ext cx="15164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14C06CC0-567F-4CF4-B265-3803F85EB254}"/>
                </a:ext>
              </a:extLst>
            </xdr:cNvPr>
            <xdr:cNvSpPr txBox="1"/>
          </xdr:nvSpPr>
          <xdr:spPr>
            <a:xfrm>
              <a:off x="5381412" y="3103879"/>
              <a:ext cx="15164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es-CR" sz="110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𝜌</m:t>
                  </m:r>
                </m:oMath>
              </a14:m>
              <a:r>
                <a:rPr lang="es-CR" sz="1100"/>
                <a:t>=</a:t>
              </a:r>
            </a:p>
          </xdr:txBody>
        </xdr:sp>
      </mc:Choice>
      <mc:Fallback xmlns="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14C06CC0-567F-4CF4-B265-3803F85EB254}"/>
                </a:ext>
              </a:extLst>
            </xdr:cNvPr>
            <xdr:cNvSpPr txBox="1"/>
          </xdr:nvSpPr>
          <xdr:spPr>
            <a:xfrm>
              <a:off x="5381412" y="3103879"/>
              <a:ext cx="15164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𝜌</a:t>
              </a:r>
              <a:r>
                <a:rPr lang="es-CR" sz="1100"/>
                <a:t>=</a:t>
              </a:r>
            </a:p>
          </xdr:txBody>
        </xdr:sp>
      </mc:Fallback>
    </mc:AlternateContent>
    <xdr:clientData/>
  </xdr:oneCellAnchor>
  <xdr:twoCellAnchor editAs="oneCell">
    <xdr:from>
      <xdr:col>1</xdr:col>
      <xdr:colOff>357229</xdr:colOff>
      <xdr:row>18</xdr:row>
      <xdr:rowOff>71120</xdr:rowOff>
    </xdr:from>
    <xdr:to>
      <xdr:col>3</xdr:col>
      <xdr:colOff>250671</xdr:colOff>
      <xdr:row>20</xdr:row>
      <xdr:rowOff>130316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9E1772BC-73FC-1D60-A29B-5B6FC55304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49709" y="3362960"/>
          <a:ext cx="1470782" cy="430671"/>
        </a:xfrm>
        <a:prstGeom prst="rect">
          <a:avLst/>
        </a:prstGeom>
      </xdr:spPr>
    </xdr:pic>
    <xdr:clientData/>
  </xdr:twoCellAnchor>
  <xdr:twoCellAnchor editAs="oneCell">
    <xdr:from>
      <xdr:col>1</xdr:col>
      <xdr:colOff>20321</xdr:colOff>
      <xdr:row>21</xdr:row>
      <xdr:rowOff>3027</xdr:rowOff>
    </xdr:from>
    <xdr:to>
      <xdr:col>3</xdr:col>
      <xdr:colOff>360680</xdr:colOff>
      <xdr:row>22</xdr:row>
      <xdr:rowOff>17780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FF58A03E-07F3-4700-A45B-6C5E0FAFDF9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63896" b="11362"/>
        <a:stretch/>
      </xdr:blipFill>
      <xdr:spPr>
        <a:xfrm>
          <a:off x="812801" y="3858747"/>
          <a:ext cx="1940559" cy="22049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7EAF9-6F11-4F0D-A890-F8AF26584076}">
  <dimension ref="B6:F22"/>
  <sheetViews>
    <sheetView zoomScale="180" zoomScaleNormal="180" workbookViewId="0">
      <selection activeCell="C11" sqref="C11"/>
    </sheetView>
  </sheetViews>
  <sheetFormatPr baseColWidth="10" defaultRowHeight="14.4" x14ac:dyDescent="0.3"/>
  <sheetData>
    <row r="6" spans="2:6" x14ac:dyDescent="0.3">
      <c r="C6" t="s">
        <v>14</v>
      </c>
    </row>
    <row r="7" spans="2:6" x14ac:dyDescent="0.3">
      <c r="B7" s="1" t="s">
        <v>0</v>
      </c>
      <c r="C7" s="6">
        <v>10</v>
      </c>
      <c r="D7" s="6" t="s">
        <v>2</v>
      </c>
      <c r="F7" t="s">
        <v>10</v>
      </c>
    </row>
    <row r="8" spans="2:6" x14ac:dyDescent="0.3">
      <c r="B8" s="2" t="s">
        <v>1</v>
      </c>
      <c r="C8">
        <f>1/5</f>
        <v>0.2</v>
      </c>
      <c r="D8" t="s">
        <v>4</v>
      </c>
      <c r="F8" t="s">
        <v>3</v>
      </c>
    </row>
    <row r="9" spans="2:6" x14ac:dyDescent="0.3">
      <c r="B9" s="2" t="s">
        <v>1</v>
      </c>
      <c r="C9" s="6">
        <f>C8*60</f>
        <v>12</v>
      </c>
      <c r="D9" s="6" t="s">
        <v>2</v>
      </c>
    </row>
    <row r="11" spans="2:6" x14ac:dyDescent="0.3">
      <c r="B11" s="7" t="s">
        <v>9</v>
      </c>
      <c r="C11" s="5">
        <f>C7/C9</f>
        <v>0.83333333333333337</v>
      </c>
      <c r="D11" s="8" t="s">
        <v>13</v>
      </c>
    </row>
    <row r="13" spans="2:6" x14ac:dyDescent="0.3">
      <c r="B13" s="3" t="s">
        <v>5</v>
      </c>
      <c r="C13">
        <f>C11/(1-C11)</f>
        <v>5.0000000000000018</v>
      </c>
      <c r="D13" t="s">
        <v>7</v>
      </c>
    </row>
    <row r="14" spans="2:6" x14ac:dyDescent="0.3">
      <c r="B14" s="2" t="s">
        <v>6</v>
      </c>
      <c r="C14" s="5">
        <f>(C11^2)/(1-C11)</f>
        <v>4.1666666666666679</v>
      </c>
      <c r="D14" t="s">
        <v>8</v>
      </c>
    </row>
    <row r="15" spans="2:6" x14ac:dyDescent="0.3">
      <c r="B15" s="2" t="s">
        <v>11</v>
      </c>
      <c r="C15" s="4">
        <f>1/(C9*(1-C11))</f>
        <v>0.50000000000000011</v>
      </c>
      <c r="D15" t="s">
        <v>15</v>
      </c>
    </row>
    <row r="16" spans="2:6" x14ac:dyDescent="0.3">
      <c r="B16" s="2" t="s">
        <v>12</v>
      </c>
      <c r="C16" s="4">
        <f>C11/(C9*(1-C11))</f>
        <v>0.4166666666666668</v>
      </c>
      <c r="D16" t="s">
        <v>15</v>
      </c>
    </row>
    <row r="17" spans="2:3" ht="15.6" x14ac:dyDescent="0.35">
      <c r="B17" s="2" t="s">
        <v>16</v>
      </c>
      <c r="C17" s="4">
        <f>1-C11</f>
        <v>0.16666666666666663</v>
      </c>
    </row>
    <row r="18" spans="2:3" ht="15.6" x14ac:dyDescent="0.35">
      <c r="B18" s="2" t="s">
        <v>17</v>
      </c>
      <c r="C18" s="4">
        <f>C17*C11^1</f>
        <v>0.13888888888888887</v>
      </c>
    </row>
    <row r="19" spans="2:3" ht="15.6" x14ac:dyDescent="0.35">
      <c r="B19" s="2" t="s">
        <v>18</v>
      </c>
      <c r="C19" s="4">
        <f>C17*C11^2</f>
        <v>0.11574074074074073</v>
      </c>
    </row>
    <row r="20" spans="2:3" ht="15.6" x14ac:dyDescent="0.35">
      <c r="B20" s="2" t="s">
        <v>19</v>
      </c>
      <c r="C20" s="4">
        <f>C17*C11^3</f>
        <v>9.6450617283950615E-2</v>
      </c>
    </row>
    <row r="21" spans="2:3" ht="15.6" x14ac:dyDescent="0.35">
      <c r="B21" s="2" t="s">
        <v>20</v>
      </c>
      <c r="C21" s="4">
        <f>C17*C11^4</f>
        <v>8.0375514403292186E-2</v>
      </c>
    </row>
    <row r="22" spans="2:3" ht="15.6" x14ac:dyDescent="0.35">
      <c r="B22" s="2" t="s">
        <v>21</v>
      </c>
      <c r="C22" s="4">
        <f>C17*C11^5</f>
        <v>6.6979595336076822E-2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776C0-0820-42CE-99A0-397A622EEE48}">
  <dimension ref="F1:N22"/>
  <sheetViews>
    <sheetView zoomScale="115" zoomScaleNormal="115" workbookViewId="0">
      <selection activeCell="D19" sqref="D19"/>
    </sheetView>
  </sheetViews>
  <sheetFormatPr baseColWidth="10" defaultRowHeight="14.4" x14ac:dyDescent="0.3"/>
  <cols>
    <col min="8" max="8" width="5.88671875" customWidth="1"/>
    <col min="9" max="9" width="2.5546875" customWidth="1"/>
    <col min="10" max="10" width="10.5546875" customWidth="1"/>
    <col min="11" max="11" width="3.6640625" customWidth="1"/>
    <col min="12" max="12" width="4.5546875" customWidth="1"/>
    <col min="13" max="13" width="3.21875" customWidth="1"/>
    <col min="14" max="14" width="6.109375" customWidth="1"/>
  </cols>
  <sheetData>
    <row r="1" spans="6:14" x14ac:dyDescent="0.3">
      <c r="F1" s="19" t="s">
        <v>22</v>
      </c>
      <c r="G1" s="19"/>
      <c r="H1" s="19"/>
      <c r="I1" s="19"/>
      <c r="J1" s="19"/>
    </row>
    <row r="2" spans="6:14" ht="67.2" customHeight="1" x14ac:dyDescent="0.3">
      <c r="F2" s="19"/>
      <c r="G2" s="19"/>
      <c r="H2" s="19"/>
      <c r="I2" s="19"/>
      <c r="J2" s="19"/>
    </row>
    <row r="3" spans="6:14" x14ac:dyDescent="0.3">
      <c r="H3" t="s">
        <v>27</v>
      </c>
    </row>
    <row r="4" spans="6:14" x14ac:dyDescent="0.3">
      <c r="G4" s="1" t="s">
        <v>0</v>
      </c>
      <c r="H4">
        <v>1</v>
      </c>
      <c r="I4" t="s">
        <v>23</v>
      </c>
      <c r="K4" t="s">
        <v>24</v>
      </c>
    </row>
    <row r="5" spans="6:14" x14ac:dyDescent="0.3">
      <c r="G5" s="2" t="s">
        <v>1</v>
      </c>
      <c r="H5">
        <f>1/2</f>
        <v>0.5</v>
      </c>
      <c r="I5" t="s">
        <v>23</v>
      </c>
    </row>
    <row r="6" spans="6:14" x14ac:dyDescent="0.3">
      <c r="G6" s="2" t="s">
        <v>25</v>
      </c>
      <c r="H6">
        <v>3</v>
      </c>
      <c r="I6" t="s">
        <v>26</v>
      </c>
    </row>
    <row r="8" spans="6:14" x14ac:dyDescent="0.3">
      <c r="G8" s="7" t="s">
        <v>9</v>
      </c>
      <c r="H8">
        <f>H4/(H6*H5)</f>
        <v>0.66666666666666663</v>
      </c>
      <c r="I8" s="9" t="s">
        <v>28</v>
      </c>
    </row>
    <row r="10" spans="6:14" ht="15.6" customHeight="1" x14ac:dyDescent="0.3">
      <c r="G10" s="16" t="s">
        <v>16</v>
      </c>
      <c r="H10" s="20">
        <v>1</v>
      </c>
      <c r="I10" s="20"/>
      <c r="J10" s="20"/>
      <c r="K10" s="20"/>
      <c r="L10" s="20"/>
      <c r="M10" s="20"/>
      <c r="N10" s="20"/>
    </row>
    <row r="11" spans="6:14" x14ac:dyDescent="0.3">
      <c r="G11" s="16"/>
      <c r="H11" s="14">
        <f>($H$4/$H$5)^0/(FACT(0))</f>
        <v>1</v>
      </c>
      <c r="I11" s="14" t="s">
        <v>29</v>
      </c>
      <c r="J11" s="14">
        <f>($H$4/$H$5)^1/(FACT(1))</f>
        <v>2</v>
      </c>
      <c r="K11" s="14" t="s">
        <v>29</v>
      </c>
      <c r="L11" s="14">
        <f>($H$4/$H$5)^2/(FACT(2))</f>
        <v>2</v>
      </c>
      <c r="M11" s="14" t="s">
        <v>29</v>
      </c>
      <c r="N11" s="14">
        <f>((H4/H5)^3)/(FACT(H6)*(1-H8))</f>
        <v>4</v>
      </c>
    </row>
    <row r="13" spans="6:14" ht="14.4" customHeight="1" x14ac:dyDescent="0.3">
      <c r="G13" s="10" t="s">
        <v>16</v>
      </c>
      <c r="H13" s="13">
        <f>1/(SUM(H11:N11))</f>
        <v>0.1111111111111111</v>
      </c>
    </row>
    <row r="14" spans="6:14" x14ac:dyDescent="0.3">
      <c r="G14" s="10"/>
    </row>
    <row r="15" spans="6:14" x14ac:dyDescent="0.3">
      <c r="G15" s="16" t="s">
        <v>6</v>
      </c>
      <c r="H15" s="13">
        <f>((H4/H5)^H6)*H13*H8</f>
        <v>0.59259259259259256</v>
      </c>
      <c r="J15" s="2" t="s">
        <v>6</v>
      </c>
      <c r="K15" s="17">
        <f>H15/H16</f>
        <v>0.88888888888888873</v>
      </c>
      <c r="L15" s="17"/>
      <c r="M15" s="17"/>
      <c r="N15" t="s">
        <v>30</v>
      </c>
    </row>
    <row r="16" spans="6:14" x14ac:dyDescent="0.3">
      <c r="G16" s="16"/>
      <c r="H16" s="13">
        <f>FACT(H6)*(1-H8)^2</f>
        <v>0.66666666666666674</v>
      </c>
    </row>
    <row r="18" spans="7:14" x14ac:dyDescent="0.3">
      <c r="G18" s="2" t="s">
        <v>5</v>
      </c>
      <c r="H18" s="15">
        <f>K15</f>
        <v>0.88888888888888873</v>
      </c>
      <c r="I18" s="14" t="s">
        <v>29</v>
      </c>
      <c r="J18" s="14">
        <f>H4/H5</f>
        <v>2</v>
      </c>
      <c r="K18" s="2" t="s">
        <v>5</v>
      </c>
      <c r="L18" s="18">
        <f>H18+J18</f>
        <v>2.8888888888888888</v>
      </c>
      <c r="M18" s="18"/>
      <c r="N18" t="s">
        <v>30</v>
      </c>
    </row>
    <row r="20" spans="7:14" x14ac:dyDescent="0.3">
      <c r="G20" s="2" t="s">
        <v>12</v>
      </c>
      <c r="H20" s="13">
        <f>K15/H4</f>
        <v>0.88888888888888873</v>
      </c>
      <c r="I20" t="s">
        <v>31</v>
      </c>
    </row>
    <row r="22" spans="7:14" x14ac:dyDescent="0.3">
      <c r="G22" s="2" t="s">
        <v>11</v>
      </c>
      <c r="H22" s="13">
        <f>H20</f>
        <v>0.88888888888888873</v>
      </c>
      <c r="I22" s="14" t="s">
        <v>29</v>
      </c>
      <c r="J22" s="14">
        <f>1/H5</f>
        <v>2</v>
      </c>
      <c r="K22" t="s">
        <v>11</v>
      </c>
      <c r="L22" s="18">
        <f>H22+J22</f>
        <v>2.8888888888888888</v>
      </c>
      <c r="M22" s="18"/>
      <c r="N22" t="s">
        <v>31</v>
      </c>
    </row>
  </sheetData>
  <mergeCells count="7">
    <mergeCell ref="G15:G16"/>
    <mergeCell ref="K15:M15"/>
    <mergeCell ref="L18:M18"/>
    <mergeCell ref="L22:M22"/>
    <mergeCell ref="F1:J2"/>
    <mergeCell ref="H10:N10"/>
    <mergeCell ref="G10:G1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7D3BB-9746-49D3-90C4-F29D66C51E5E}">
  <dimension ref="D13:G24"/>
  <sheetViews>
    <sheetView tabSelected="1" topLeftCell="A10" zoomScale="150" zoomScaleNormal="150" workbookViewId="0">
      <selection activeCell="B26" sqref="B26"/>
    </sheetView>
  </sheetViews>
  <sheetFormatPr baseColWidth="10" defaultRowHeight="14.4" x14ac:dyDescent="0.3"/>
  <sheetData>
    <row r="13" spans="4:6" x14ac:dyDescent="0.3">
      <c r="D13" s="1" t="s">
        <v>0</v>
      </c>
      <c r="E13">
        <f>60/4</f>
        <v>15</v>
      </c>
      <c r="F13" t="s">
        <v>33</v>
      </c>
    </row>
    <row r="14" spans="4:6" x14ac:dyDescent="0.3">
      <c r="D14" s="2" t="s">
        <v>1</v>
      </c>
      <c r="E14">
        <f>60/3</f>
        <v>20</v>
      </c>
      <c r="F14" t="s">
        <v>33</v>
      </c>
    </row>
    <row r="16" spans="4:6" x14ac:dyDescent="0.3">
      <c r="D16" s="7" t="s">
        <v>9</v>
      </c>
      <c r="E16">
        <f>E13/E14</f>
        <v>0.75</v>
      </c>
    </row>
    <row r="18" spans="4:7" x14ac:dyDescent="0.3">
      <c r="E18" s="9" t="s">
        <v>34</v>
      </c>
      <c r="F18" s="9" t="s">
        <v>35</v>
      </c>
      <c r="G18" s="9" t="s">
        <v>36</v>
      </c>
    </row>
    <row r="20" spans="4:7" ht="15.6" x14ac:dyDescent="0.35">
      <c r="D20" s="2" t="s">
        <v>16</v>
      </c>
      <c r="E20" s="11">
        <f>(1-$E$16)/(1-$E$16^(1+1))</f>
        <v>0.5714285714285714</v>
      </c>
      <c r="F20" s="11">
        <f>(1-$E$16)/(1-$E$16^(3+1))</f>
        <v>0.36571428571428571</v>
      </c>
      <c r="G20" s="11">
        <f>(1-$E$16)/(1-$E$16^(5+1))</f>
        <v>0.30412830412830411</v>
      </c>
    </row>
    <row r="22" spans="4:7" ht="15.6" x14ac:dyDescent="0.35">
      <c r="D22" s="2" t="s">
        <v>32</v>
      </c>
      <c r="E22" s="11">
        <f>($E$16^1)*E20</f>
        <v>0.42857142857142855</v>
      </c>
      <c r="F22" s="11">
        <f>($E$16^3)*F20</f>
        <v>0.15428571428571428</v>
      </c>
      <c r="G22" s="11">
        <f>($E$16^5)*G20</f>
        <v>7.2171072171072159E-2</v>
      </c>
    </row>
    <row r="24" spans="4:7" x14ac:dyDescent="0.3">
      <c r="D24" s="1" t="s">
        <v>37</v>
      </c>
      <c r="E24" s="12">
        <f>$E$13*(1-E22)</f>
        <v>8.5714285714285712</v>
      </c>
      <c r="F24" s="12">
        <f t="shared" ref="F24:G24" si="0">$E$13*(1-F22)</f>
        <v>12.685714285714287</v>
      </c>
      <c r="G24" s="12">
        <f t="shared" si="0"/>
        <v>13.917433917433916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MM1</vt:lpstr>
      <vt:lpstr>MMs</vt:lpstr>
      <vt:lpstr>MM1k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Delgado</dc:creator>
  <cp:lastModifiedBy>Erick Vasquez</cp:lastModifiedBy>
  <dcterms:created xsi:type="dcterms:W3CDTF">2022-07-04T23:58:18Z</dcterms:created>
  <dcterms:modified xsi:type="dcterms:W3CDTF">2022-07-17T13:27:34Z</dcterms:modified>
</cp:coreProperties>
</file>