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rick\iCloudDrive\UCR\Métodos cuantitativos\I_Parcial\Tema 4\"/>
    </mc:Choice>
  </mc:AlternateContent>
  <xr:revisionPtr revIDLastSave="0" documentId="13_ncr:1_{BA9DA80A-85C2-4E4F-9AC5-36CA95281DE2}" xr6:coauthVersionLast="47" xr6:coauthVersionMax="47" xr10:uidLastSave="{00000000-0000-0000-0000-000000000000}"/>
  <bookViews>
    <workbookView xWindow="-120" yWindow="-120" windowWidth="19440" windowHeight="14880" activeTab="4" xr2:uid="{C2D1FC4B-E41A-43E6-B473-9C3AE291312D}"/>
  </bookViews>
  <sheets>
    <sheet name="Costo Total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" i="5" l="1"/>
  <c r="C27" i="5"/>
  <c r="C22" i="6"/>
  <c r="C26" i="5"/>
  <c r="C24" i="6"/>
  <c r="D18" i="6"/>
  <c r="C30" i="5"/>
  <c r="C17" i="4"/>
  <c r="C14" i="3"/>
  <c r="C20" i="2" l="1"/>
  <c r="C19" i="2"/>
  <c r="D23" i="6"/>
  <c r="C24" i="5"/>
  <c r="D22" i="6"/>
  <c r="C20" i="6"/>
  <c r="E30" i="5"/>
  <c r="D30" i="5"/>
  <c r="E28" i="5"/>
  <c r="D28" i="5"/>
  <c r="D27" i="5"/>
  <c r="E27" i="5"/>
  <c r="E26" i="5"/>
  <c r="D26" i="5"/>
  <c r="B24" i="2"/>
  <c r="D5" i="1"/>
  <c r="C21" i="2" l="1"/>
  <c r="D24" i="6"/>
  <c r="D26" i="6" s="1"/>
  <c r="C23" i="6"/>
  <c r="C26" i="6" s="1"/>
</calcChain>
</file>

<file path=xl/sharedStrings.xml><?xml version="1.0" encoding="utf-8"?>
<sst xmlns="http://schemas.openxmlformats.org/spreadsheetml/2006/main" count="77" uniqueCount="58">
  <si>
    <t>$/ord</t>
  </si>
  <si>
    <t>D</t>
  </si>
  <si>
    <t>Demanda Anual Constante=</t>
  </si>
  <si>
    <t>Cantidad a pedir =</t>
  </si>
  <si>
    <t>Q</t>
  </si>
  <si>
    <t>Costo unitario de ordenar=</t>
  </si>
  <si>
    <t>Co</t>
  </si>
  <si>
    <t>Costo de Ordenar Anual=</t>
  </si>
  <si>
    <t>(D/Q)*Co</t>
  </si>
  <si>
    <t>Costos por ordenar</t>
  </si>
  <si>
    <t>Costos de Mantener en inventario</t>
  </si>
  <si>
    <t>Inventario Promedio =</t>
  </si>
  <si>
    <t>Q/2</t>
  </si>
  <si>
    <t>Costo de Mantener en Inventario</t>
  </si>
  <si>
    <t>Ch</t>
  </si>
  <si>
    <t>$/und</t>
  </si>
  <si>
    <t>Costo Anual de Mantener en Inv</t>
  </si>
  <si>
    <t>(Q/2)*Ch</t>
  </si>
  <si>
    <t>Costo Total (Q)</t>
  </si>
  <si>
    <t>CT(Q)= (D/Q)*Co + (Q/2)*Ch</t>
  </si>
  <si>
    <t>Costo Total (Q)'</t>
  </si>
  <si>
    <t>CT(Q)'= -(D/Q²)*Co + (Ch/2)</t>
  </si>
  <si>
    <t>0 = -(D/Q²)*Co + (Ch/2)</t>
  </si>
  <si>
    <t>(Ch/2) = (D/Q²)*Co</t>
  </si>
  <si>
    <t>Q² = (2DCo)/Ch</t>
  </si>
  <si>
    <r>
      <t xml:space="preserve">Q= </t>
    </r>
    <r>
      <rPr>
        <sz val="11"/>
        <color theme="1"/>
        <rFont val="Symbol"/>
        <family val="1"/>
        <charset val="2"/>
      </rPr>
      <t>Ö</t>
    </r>
    <r>
      <rPr>
        <sz val="11"/>
        <color theme="1"/>
        <rFont val="Calibri"/>
        <family val="2"/>
        <scheme val="minor"/>
      </rPr>
      <t>(2DCo)/Ch</t>
    </r>
  </si>
  <si>
    <t>D=</t>
  </si>
  <si>
    <t>Co=</t>
  </si>
  <si>
    <t>Ch=</t>
  </si>
  <si>
    <t>Q=</t>
  </si>
  <si>
    <t>a)</t>
  </si>
  <si>
    <t>b)</t>
  </si>
  <si>
    <t>Ordenes</t>
  </si>
  <si>
    <t>c)</t>
  </si>
  <si>
    <t>Q/2=</t>
  </si>
  <si>
    <t>d)</t>
  </si>
  <si>
    <t>150=</t>
  </si>
  <si>
    <r>
      <rPr>
        <sz val="11"/>
        <color theme="1"/>
        <rFont val="Symbol"/>
        <family val="1"/>
        <charset val="2"/>
      </rPr>
      <t>Ö</t>
    </r>
    <r>
      <rPr>
        <sz val="11"/>
        <color theme="1"/>
        <rFont val="Calibri"/>
        <family val="2"/>
      </rPr>
      <t>2*250*Co/1</t>
    </r>
  </si>
  <si>
    <t xml:space="preserve"> 150²/(2*250)</t>
  </si>
  <si>
    <t xml:space="preserve"> = Co</t>
  </si>
  <si>
    <t>d=</t>
  </si>
  <si>
    <t>L=</t>
  </si>
  <si>
    <t>PRO=</t>
  </si>
  <si>
    <t>p=</t>
  </si>
  <si>
    <t>Cs=</t>
  </si>
  <si>
    <t>Unidades</t>
  </si>
  <si>
    <t>Demanda=</t>
  </si>
  <si>
    <t>Sin Descuento</t>
  </si>
  <si>
    <t>Con Descuento 2</t>
  </si>
  <si>
    <t>Con Descuento 1</t>
  </si>
  <si>
    <t>I=</t>
  </si>
  <si>
    <t>Precio Compra</t>
  </si>
  <si>
    <t>Costo Anual Ordenar</t>
  </si>
  <si>
    <t>Costo Anual de Mantener</t>
  </si>
  <si>
    <t xml:space="preserve">Costo Anual de Compra </t>
  </si>
  <si>
    <t>Costo Total=</t>
  </si>
  <si>
    <t>Cantidad optima</t>
  </si>
  <si>
    <t>Duda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</si>
</sst>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9" fontId="0" fillId="0" borderId="0" xfId="0" applyNumberFormat="1"/>
    <xf numFmtId="0" fontId="0" fillId="2" borderId="0" xfId="0" applyFill="1"/>
    <xf numFmtId="0" fontId="0" fillId="0" borderId="0" xfId="0" applyFill="1"/>
    <xf numFmtId="1" fontId="0" fillId="0" borderId="0" xfId="0" applyNumberFormat="1" applyAlignment="1">
      <alignment horizontal="right"/>
    </xf>
    <xf numFmtId="0" fontId="0" fillId="0" borderId="0" xfId="0" quotePrefix="1"/>
    <xf numFmtId="0" fontId="0" fillId="2" borderId="0" xfId="0" applyFill="1" applyAlignment="1">
      <alignment horizontal="right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71437</xdr:colOff>
      <xdr:row>8</xdr:row>
      <xdr:rowOff>14288</xdr:rowOff>
    </xdr:from>
    <xdr:to>
      <xdr:col>7</xdr:col>
      <xdr:colOff>7756</xdr:colOff>
      <xdr:row>16</xdr:row>
      <xdr:rowOff>147638</xdr:rowOff>
    </xdr:to>
    <xdr:pic>
      <xdr:nvPicPr>
        <xdr:cNvPr id="3" name="Imagen 2" descr="Costos de inventario : Pricing">
          <a:extLst>
            <a:ext uri="{FF2B5EF4-FFF2-40B4-BE49-F238E27FC236}">
              <a16:creationId xmlns:a16="http://schemas.microsoft.com/office/drawing/2014/main" id="{5C36C724-6986-0EC7-809E-D33B9E21C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62512" y="1462088"/>
          <a:ext cx="2878455" cy="1577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535730</xdr:colOff>
      <xdr:row>12</xdr:row>
      <xdr:rowOff>41085</xdr:rowOff>
    </xdr:to>
    <xdr:pic>
      <xdr:nvPicPr>
        <xdr:cNvPr id="2" name="Google Shape;192;p13">
          <a:extLst>
            <a:ext uri="{FF2B5EF4-FFF2-40B4-BE49-F238E27FC236}">
              <a16:creationId xmlns:a16="http://schemas.microsoft.com/office/drawing/2014/main" id="{552F69A2-BFB7-B2B0-63EB-030CDBB27166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>
          <a:alphaModFix/>
        </a:blip>
        <a:srcRect/>
        <a:stretch/>
      </xdr:blipFill>
      <xdr:spPr>
        <a:xfrm>
          <a:off x="0" y="0"/>
          <a:ext cx="7715675" cy="22375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76199</xdr:colOff>
      <xdr:row>0</xdr:row>
      <xdr:rowOff>70757</xdr:rowOff>
    </xdr:from>
    <xdr:to>
      <xdr:col>12</xdr:col>
      <xdr:colOff>274594</xdr:colOff>
      <xdr:row>6</xdr:row>
      <xdr:rowOff>97971</xdr:rowOff>
    </xdr:to>
    <xdr:pic>
      <xdr:nvPicPr>
        <xdr:cNvPr id="2" name="Google Shape;246;p18">
          <a:extLst>
            <a:ext uri="{FF2B5EF4-FFF2-40B4-BE49-F238E27FC236}">
              <a16:creationId xmlns:a16="http://schemas.microsoft.com/office/drawing/2014/main" id="{EF565828-A658-EA38-D12C-6EB0CC9D5CE3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>
          <a:alphaModFix/>
        </a:blip>
        <a:srcRect/>
        <a:stretch/>
      </xdr:blipFill>
      <xdr:spPr>
        <a:xfrm>
          <a:off x="76199" y="70757"/>
          <a:ext cx="9734281" cy="113755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179614</xdr:colOff>
      <xdr:row>8</xdr:row>
      <xdr:rowOff>59871</xdr:rowOff>
    </xdr:from>
    <xdr:to>
      <xdr:col>9</xdr:col>
      <xdr:colOff>653143</xdr:colOff>
      <xdr:row>18</xdr:row>
      <xdr:rowOff>112939</xdr:rowOff>
    </xdr:to>
    <xdr:pic>
      <xdr:nvPicPr>
        <xdr:cNvPr id="3" name="Google Shape;141;p7">
          <a:extLst>
            <a:ext uri="{FF2B5EF4-FFF2-40B4-BE49-F238E27FC236}">
              <a16:creationId xmlns:a16="http://schemas.microsoft.com/office/drawing/2014/main" id="{C3D2AB7D-D2AC-4EA0-B8C6-B86D7E084FDB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3358243" y="1540328"/>
          <a:ext cx="4446814" cy="190364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5</xdr:col>
      <xdr:colOff>59871</xdr:colOff>
      <xdr:row>12</xdr:row>
      <xdr:rowOff>130628</xdr:rowOff>
    </xdr:from>
    <xdr:to>
      <xdr:col>9</xdr:col>
      <xdr:colOff>435429</xdr:colOff>
      <xdr:row>12</xdr:row>
      <xdr:rowOff>141514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769BC715-E3D2-70C1-FD50-9EC1A44A0169}"/>
            </a:ext>
          </a:extLst>
        </xdr:cNvPr>
        <xdr:cNvCxnSpPr/>
      </xdr:nvCxnSpPr>
      <xdr:spPr>
        <a:xfrm>
          <a:off x="4033157" y="2351314"/>
          <a:ext cx="3554186" cy="108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125185</xdr:colOff>
      <xdr:row>10</xdr:row>
      <xdr:rowOff>179615</xdr:rowOff>
    </xdr:from>
    <xdr:to>
      <xdr:col>5</xdr:col>
      <xdr:colOff>125185</xdr:colOff>
      <xdr:row>10</xdr:row>
      <xdr:rowOff>179615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1B8D41E8-AA36-69CC-B5A8-D57857FBFDE5}"/>
            </a:ext>
          </a:extLst>
        </xdr:cNvPr>
        <xdr:cNvCxnSpPr/>
      </xdr:nvCxnSpPr>
      <xdr:spPr>
        <a:xfrm>
          <a:off x="4098471" y="2030186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11</xdr:row>
      <xdr:rowOff>48985</xdr:rowOff>
    </xdr:from>
    <xdr:to>
      <xdr:col>6</xdr:col>
      <xdr:colOff>234043</xdr:colOff>
      <xdr:row>12</xdr:row>
      <xdr:rowOff>146957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918A6202-0BD2-7FA6-CEAF-3302BE2CF293}"/>
            </a:ext>
          </a:extLst>
        </xdr:cNvPr>
        <xdr:cNvCxnSpPr/>
      </xdr:nvCxnSpPr>
      <xdr:spPr>
        <a:xfrm>
          <a:off x="4163786" y="2084614"/>
          <a:ext cx="838200" cy="28302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266700</xdr:colOff>
      <xdr:row>11</xdr:row>
      <xdr:rowOff>27214</xdr:rowOff>
    </xdr:from>
    <xdr:to>
      <xdr:col>7</xdr:col>
      <xdr:colOff>402771</xdr:colOff>
      <xdr:row>12</xdr:row>
      <xdr:rowOff>146957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CEACC1E5-A54E-4897-8310-8F6AD228F087}"/>
            </a:ext>
          </a:extLst>
        </xdr:cNvPr>
        <xdr:cNvCxnSpPr/>
      </xdr:nvCxnSpPr>
      <xdr:spPr>
        <a:xfrm>
          <a:off x="5034643" y="2062843"/>
          <a:ext cx="930728" cy="304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402772</xdr:colOff>
      <xdr:row>11</xdr:row>
      <xdr:rowOff>38099</xdr:rowOff>
    </xdr:from>
    <xdr:to>
      <xdr:col>8</xdr:col>
      <xdr:colOff>446315</xdr:colOff>
      <xdr:row>12</xdr:row>
      <xdr:rowOff>136071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8BA42172-D3B1-427C-8DA0-B9E509F99F96}"/>
            </a:ext>
          </a:extLst>
        </xdr:cNvPr>
        <xdr:cNvCxnSpPr/>
      </xdr:nvCxnSpPr>
      <xdr:spPr>
        <a:xfrm>
          <a:off x="5965372" y="2073728"/>
          <a:ext cx="838200" cy="28302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65485</xdr:colOff>
      <xdr:row>0</xdr:row>
      <xdr:rowOff>0</xdr:rowOff>
    </xdr:from>
    <xdr:to>
      <xdr:col>10</xdr:col>
      <xdr:colOff>461725</xdr:colOff>
      <xdr:row>9</xdr:row>
      <xdr:rowOff>0</xdr:rowOff>
    </xdr:to>
    <xdr:pic>
      <xdr:nvPicPr>
        <xdr:cNvPr id="2" name="Google Shape;300;p24">
          <a:extLst>
            <a:ext uri="{FF2B5EF4-FFF2-40B4-BE49-F238E27FC236}">
              <a16:creationId xmlns:a16="http://schemas.microsoft.com/office/drawing/2014/main" id="{E179F864-4337-2757-BCF5-AD02B3D4EFFD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>
          <a:alphaModFix/>
        </a:blip>
        <a:srcRect/>
        <a:stretch/>
      </xdr:blipFill>
      <xdr:spPr>
        <a:xfrm>
          <a:off x="65485" y="0"/>
          <a:ext cx="8016240" cy="17145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8</xdr:col>
      <xdr:colOff>389197</xdr:colOff>
      <xdr:row>15</xdr:row>
      <xdr:rowOff>167640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30906D4-C777-8A5F-1CB8-38AC9436E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8044365" cy="28932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123092</xdr:colOff>
      <xdr:row>2</xdr:row>
      <xdr:rowOff>117232</xdr:rowOff>
    </xdr:from>
    <xdr:to>
      <xdr:col>11</xdr:col>
      <xdr:colOff>177286</xdr:colOff>
      <xdr:row>9</xdr:row>
      <xdr:rowOff>21766</xdr:rowOff>
    </xdr:to>
    <xdr:pic>
      <xdr:nvPicPr>
        <xdr:cNvPr id="3" name="Google Shape;356;p30">
          <a:extLst>
            <a:ext uri="{FF2B5EF4-FFF2-40B4-BE49-F238E27FC236}">
              <a16:creationId xmlns:a16="http://schemas.microsoft.com/office/drawing/2014/main" id="{9838D867-7339-4AF6-E616-96A900FD92A3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>
          <a:alphaModFix/>
        </a:blip>
        <a:srcRect/>
        <a:stretch/>
      </xdr:blipFill>
      <xdr:spPr>
        <a:xfrm>
          <a:off x="123092" y="1207478"/>
          <a:ext cx="10083286" cy="1176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D97D5-22F5-4597-9E5A-B368917EF582}">
  <sheetPr codeName="Hoja1"/>
  <dimension ref="B1:H20"/>
  <sheetViews>
    <sheetView zoomScale="140" zoomScaleNormal="140" workbookViewId="0">
      <selection activeCell="G3" sqref="G3"/>
    </sheetView>
  </sheetViews>
  <sheetFormatPr baseColWidth="10" defaultRowHeight="15"/>
  <cols>
    <col min="2" max="2" width="23.7109375" bestFit="1" customWidth="1"/>
    <col min="6" max="6" width="31.5703125" bestFit="1" customWidth="1"/>
  </cols>
  <sheetData>
    <row r="1" spans="2:8">
      <c r="B1" t="s">
        <v>9</v>
      </c>
      <c r="F1" t="s">
        <v>10</v>
      </c>
    </row>
    <row r="2" spans="2:8">
      <c r="B2" t="s">
        <v>2</v>
      </c>
      <c r="C2" t="s">
        <v>1</v>
      </c>
      <c r="F2" t="s">
        <v>11</v>
      </c>
      <c r="G2" t="s">
        <v>12</v>
      </c>
    </row>
    <row r="3" spans="2:8">
      <c r="B3" t="s">
        <v>3</v>
      </c>
      <c r="C3" t="s">
        <v>4</v>
      </c>
      <c r="F3" t="s">
        <v>13</v>
      </c>
      <c r="G3" t="s">
        <v>14</v>
      </c>
      <c r="H3" t="s">
        <v>15</v>
      </c>
    </row>
    <row r="5" spans="2:8">
      <c r="B5" t="s">
        <v>5</v>
      </c>
      <c r="C5" t="s">
        <v>6</v>
      </c>
      <c r="D5">
        <f>10000000/1000</f>
        <v>10000</v>
      </c>
      <c r="E5" t="s">
        <v>0</v>
      </c>
    </row>
    <row r="7" spans="2:8">
      <c r="B7" t="s">
        <v>7</v>
      </c>
      <c r="C7" t="s">
        <v>8</v>
      </c>
      <c r="F7" t="s">
        <v>16</v>
      </c>
      <c r="G7" t="s">
        <v>17</v>
      </c>
    </row>
    <row r="10" spans="2:8">
      <c r="B10" t="s">
        <v>18</v>
      </c>
      <c r="C10" t="s">
        <v>19</v>
      </c>
    </row>
    <row r="12" spans="2:8">
      <c r="B12" t="s">
        <v>20</v>
      </c>
      <c r="C12" t="s">
        <v>21</v>
      </c>
    </row>
    <row r="14" spans="2:8">
      <c r="C14" t="s">
        <v>22</v>
      </c>
    </row>
    <row r="16" spans="2:8">
      <c r="C16" t="s">
        <v>23</v>
      </c>
    </row>
    <row r="18" spans="3:3">
      <c r="C18" t="s">
        <v>24</v>
      </c>
    </row>
    <row r="20" spans="3:3">
      <c r="C20" t="s">
        <v>25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91B4-886B-4077-8ACD-B512F6AED22D}">
  <sheetPr codeName="Hoja2"/>
  <dimension ref="A15:E24"/>
  <sheetViews>
    <sheetView topLeftCell="A13" zoomScale="150" zoomScaleNormal="150" workbookViewId="0">
      <selection activeCell="D15" sqref="D15"/>
    </sheetView>
  </sheetViews>
  <sheetFormatPr baseColWidth="10" defaultRowHeight="15"/>
  <cols>
    <col min="2" max="2" width="12.28515625" bestFit="1" customWidth="1"/>
  </cols>
  <sheetData>
    <row r="15" spans="2:3">
      <c r="B15" t="s">
        <v>26</v>
      </c>
      <c r="C15">
        <v>250</v>
      </c>
    </row>
    <row r="16" spans="2:3">
      <c r="B16" t="s">
        <v>27</v>
      </c>
      <c r="C16">
        <v>20</v>
      </c>
    </row>
    <row r="17" spans="1:5">
      <c r="B17" t="s">
        <v>28</v>
      </c>
      <c r="C17">
        <v>1</v>
      </c>
    </row>
    <row r="19" spans="1:5">
      <c r="A19" t="s">
        <v>30</v>
      </c>
      <c r="B19" t="s">
        <v>29</v>
      </c>
      <c r="C19">
        <f>SQRT((2*C15*C16)/C17)</f>
        <v>100</v>
      </c>
    </row>
    <row r="20" spans="1:5">
      <c r="A20" t="s">
        <v>31</v>
      </c>
      <c r="B20" t="s">
        <v>32</v>
      </c>
      <c r="C20">
        <f>C15/C19</f>
        <v>2.5</v>
      </c>
    </row>
    <row r="21" spans="1:5">
      <c r="A21" t="s">
        <v>33</v>
      </c>
      <c r="B21" t="s">
        <v>34</v>
      </c>
      <c r="C21">
        <f>C19/2</f>
        <v>50</v>
      </c>
    </row>
    <row r="22" spans="1:5">
      <c r="A22" t="s">
        <v>35</v>
      </c>
      <c r="B22" s="7" t="s">
        <v>36</v>
      </c>
      <c r="C22" s="8" t="s">
        <v>37</v>
      </c>
      <c r="E22" t="s">
        <v>57</v>
      </c>
    </row>
    <row r="23" spans="1:5">
      <c r="B23" t="s">
        <v>38</v>
      </c>
      <c r="C23" t="s">
        <v>39</v>
      </c>
    </row>
    <row r="24" spans="1:5">
      <c r="B24">
        <f>(150^2)/(2*250)</f>
        <v>45</v>
      </c>
      <c r="C24" t="s">
        <v>39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14D6D-9BAD-4CB4-9503-17B7F513C8B3}">
  <sheetPr codeName="Hoja3"/>
  <dimension ref="B10:C14"/>
  <sheetViews>
    <sheetView zoomScale="140" zoomScaleNormal="140" workbookViewId="0">
      <selection activeCell="C19" sqref="C19"/>
    </sheetView>
  </sheetViews>
  <sheetFormatPr baseColWidth="10" defaultRowHeight="15"/>
  <sheetData>
    <row r="10" spans="2:3">
      <c r="B10" t="s">
        <v>29</v>
      </c>
      <c r="C10">
        <v>300</v>
      </c>
    </row>
    <row r="11" spans="2:3">
      <c r="B11" t="s">
        <v>40</v>
      </c>
      <c r="C11">
        <v>25</v>
      </c>
    </row>
    <row r="12" spans="2:3">
      <c r="B12" t="s">
        <v>41</v>
      </c>
      <c r="C12">
        <v>20</v>
      </c>
    </row>
    <row r="14" spans="2:3">
      <c r="B14" t="s">
        <v>42</v>
      </c>
      <c r="C14">
        <f>C11*C12</f>
        <v>500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A9694-AFA0-4ED9-8FE0-00C6EDC87961}">
  <sheetPr codeName="Hoja4"/>
  <dimension ref="B11:G17"/>
  <sheetViews>
    <sheetView topLeftCell="A7" zoomScale="160" zoomScaleNormal="160" workbookViewId="0">
      <selection activeCell="C12" sqref="C12"/>
    </sheetView>
  </sheetViews>
  <sheetFormatPr baseColWidth="10" defaultRowHeight="15"/>
  <sheetData>
    <row r="11" spans="2:7">
      <c r="B11" t="s">
        <v>26</v>
      </c>
      <c r="C11">
        <v>6750</v>
      </c>
    </row>
    <row r="12" spans="2:7">
      <c r="B12" t="s">
        <v>43</v>
      </c>
      <c r="C12">
        <v>125</v>
      </c>
      <c r="G12" t="s">
        <v>56</v>
      </c>
    </row>
    <row r="13" spans="2:7">
      <c r="B13" t="s">
        <v>40</v>
      </c>
      <c r="C13">
        <v>30</v>
      </c>
    </row>
    <row r="14" spans="2:7">
      <c r="B14" t="s">
        <v>44</v>
      </c>
      <c r="C14">
        <v>150</v>
      </c>
    </row>
    <row r="15" spans="2:7">
      <c r="B15" t="s">
        <v>28</v>
      </c>
      <c r="C15">
        <v>1</v>
      </c>
    </row>
    <row r="17" spans="2:4">
      <c r="B17" t="s">
        <v>29</v>
      </c>
      <c r="C17" s="1">
        <f>SQRT((2*C11*C14)/(C15*(1-(C13/C12))))</f>
        <v>1632.3215627475263</v>
      </c>
      <c r="D17" t="s">
        <v>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FBEFA-4AE3-42A4-80C0-E68003C3407D}">
  <sheetPr codeName="Hoja5"/>
  <dimension ref="B18:E30"/>
  <sheetViews>
    <sheetView tabSelected="1" topLeftCell="A10" zoomScale="130" zoomScaleNormal="130" workbookViewId="0">
      <selection activeCell="H19" sqref="H18:H19"/>
    </sheetView>
  </sheetViews>
  <sheetFormatPr baseColWidth="10" defaultRowHeight="15"/>
  <cols>
    <col min="2" max="2" width="22.5703125" bestFit="1" customWidth="1"/>
    <col min="3" max="3" width="12.7109375" bestFit="1" customWidth="1"/>
    <col min="4" max="5" width="15" bestFit="1" customWidth="1"/>
  </cols>
  <sheetData>
    <row r="18" spans="2:5">
      <c r="C18" t="s">
        <v>47</v>
      </c>
      <c r="D18" t="s">
        <v>49</v>
      </c>
      <c r="E18" t="s">
        <v>48</v>
      </c>
    </row>
    <row r="19" spans="2:5">
      <c r="B19" t="s">
        <v>46</v>
      </c>
      <c r="C19">
        <v>5000</v>
      </c>
      <c r="D19">
        <v>5000</v>
      </c>
      <c r="E19">
        <v>5000</v>
      </c>
    </row>
    <row r="20" spans="2:5">
      <c r="B20" t="s">
        <v>27</v>
      </c>
      <c r="C20">
        <v>49</v>
      </c>
      <c r="D20">
        <v>49</v>
      </c>
      <c r="E20">
        <v>49</v>
      </c>
    </row>
    <row r="21" spans="2:5">
      <c r="B21" t="s">
        <v>50</v>
      </c>
      <c r="C21" s="2">
        <v>0.2</v>
      </c>
      <c r="D21" s="2">
        <v>0.2</v>
      </c>
      <c r="E21" s="2">
        <v>0.2</v>
      </c>
    </row>
    <row r="22" spans="2:5">
      <c r="B22" t="s">
        <v>51</v>
      </c>
      <c r="C22">
        <v>5</v>
      </c>
      <c r="D22">
        <v>4.8</v>
      </c>
      <c r="E22">
        <v>4.75</v>
      </c>
    </row>
    <row r="24" spans="2:5">
      <c r="B24" t="s">
        <v>29</v>
      </c>
      <c r="C24">
        <f>SQRT((2*C19*C20)/(C21*C22))</f>
        <v>700</v>
      </c>
      <c r="D24" s="3">
        <v>1000</v>
      </c>
      <c r="E24" s="3">
        <v>2000</v>
      </c>
    </row>
    <row r="26" spans="2:5">
      <c r="B26" t="s">
        <v>52</v>
      </c>
      <c r="C26">
        <f>(C19/C24)*C20</f>
        <v>350</v>
      </c>
      <c r="D26">
        <f>(D19/D24)*D20</f>
        <v>245</v>
      </c>
      <c r="E26">
        <f>(E19/E24)*E20</f>
        <v>122.5</v>
      </c>
    </row>
    <row r="27" spans="2:5">
      <c r="B27" t="s">
        <v>53</v>
      </c>
      <c r="C27">
        <f>(C24/2)*(C21*C22)</f>
        <v>350</v>
      </c>
      <c r="D27">
        <f t="shared" ref="D27:E27" si="0">(D24/2)*(D21*D22)</f>
        <v>480</v>
      </c>
      <c r="E27">
        <f t="shared" si="0"/>
        <v>950.00000000000011</v>
      </c>
    </row>
    <row r="28" spans="2:5">
      <c r="B28" t="s">
        <v>54</v>
      </c>
      <c r="C28">
        <f>C19*C22</f>
        <v>25000</v>
      </c>
      <c r="D28">
        <f>D19*D22</f>
        <v>24000</v>
      </c>
      <c r="E28">
        <f>E19*E22</f>
        <v>23750</v>
      </c>
    </row>
    <row r="30" spans="2:5">
      <c r="B30" t="s">
        <v>55</v>
      </c>
      <c r="C30">
        <f>C26+C27+C28</f>
        <v>25700</v>
      </c>
      <c r="D30">
        <f>D26+D27+D28</f>
        <v>24725</v>
      </c>
      <c r="E30">
        <f>E26+E27+E28</f>
        <v>24822.5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7AAEB-F28C-4E66-B2A7-3370C4DC051E}">
  <sheetPr codeName="Hoja6"/>
  <dimension ref="B14:E26"/>
  <sheetViews>
    <sheetView topLeftCell="A10" zoomScale="130" zoomScaleNormal="130" workbookViewId="0">
      <selection activeCell="C22" sqref="C22"/>
    </sheetView>
  </sheetViews>
  <sheetFormatPr baseColWidth="10" defaultRowHeight="15"/>
  <cols>
    <col min="2" max="2" width="22.5703125" bestFit="1" customWidth="1"/>
    <col min="3" max="3" width="12.7109375" bestFit="1" customWidth="1"/>
    <col min="4" max="5" width="15" bestFit="1" customWidth="1"/>
  </cols>
  <sheetData>
    <row r="14" spans="2:4">
      <c r="C14" t="s">
        <v>47</v>
      </c>
      <c r="D14" t="s">
        <v>49</v>
      </c>
    </row>
    <row r="15" spans="2:4">
      <c r="B15" t="s">
        <v>46</v>
      </c>
      <c r="C15">
        <v>1400</v>
      </c>
      <c r="D15">
        <v>1400</v>
      </c>
    </row>
    <row r="16" spans="2:4">
      <c r="B16" t="s">
        <v>27</v>
      </c>
      <c r="C16">
        <v>25</v>
      </c>
      <c r="D16">
        <v>25</v>
      </c>
    </row>
    <row r="17" spans="2:5">
      <c r="B17" t="s">
        <v>50</v>
      </c>
      <c r="C17" s="2">
        <v>0.2</v>
      </c>
      <c r="D17" s="2">
        <v>0.2</v>
      </c>
      <c r="E17" s="2"/>
    </row>
    <row r="18" spans="2:5">
      <c r="B18" t="s">
        <v>51</v>
      </c>
      <c r="C18">
        <v>400</v>
      </c>
      <c r="D18">
        <f>C18*(1-5%)</f>
        <v>380</v>
      </c>
      <c r="E18" s="6"/>
    </row>
    <row r="20" spans="2:5">
      <c r="B20" t="s">
        <v>29</v>
      </c>
      <c r="C20" s="5">
        <f>SQRT((2*C15*C16)/(C17*C18))</f>
        <v>29.58039891549808</v>
      </c>
      <c r="D20" s="3">
        <v>300</v>
      </c>
      <c r="E20" s="4"/>
    </row>
    <row r="22" spans="2:5">
      <c r="B22" t="s">
        <v>52</v>
      </c>
      <c r="C22" s="1">
        <f>(C15/C20)*C16</f>
        <v>1183.2159566199232</v>
      </c>
      <c r="D22" s="1">
        <f>(D15/D20)*D16</f>
        <v>116.66666666666667</v>
      </c>
    </row>
    <row r="23" spans="2:5">
      <c r="B23" t="s">
        <v>53</v>
      </c>
      <c r="C23" s="1">
        <f>(C20/2)*(C17*C18)</f>
        <v>1183.2159566199232</v>
      </c>
      <c r="D23">
        <f t="shared" ref="D23" si="0">(D20/2)*(D17*D18)</f>
        <v>11400</v>
      </c>
    </row>
    <row r="24" spans="2:5">
      <c r="B24" t="s">
        <v>54</v>
      </c>
      <c r="C24">
        <f>C15*C18</f>
        <v>560000</v>
      </c>
      <c r="D24">
        <f>D15*D18</f>
        <v>532000</v>
      </c>
    </row>
    <row r="26" spans="2:5">
      <c r="B26" t="s">
        <v>55</v>
      </c>
      <c r="C26" s="1">
        <f>C22+C23+C24</f>
        <v>562366.43191323988</v>
      </c>
      <c r="D26" s="1">
        <f>D22+D23+D24</f>
        <v>543516.66666666663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Costo Total</vt:lpstr>
      <vt:lpstr>Hoja2</vt:lpstr>
      <vt:lpstr>Hoja3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Delgado</dc:creator>
  <cp:lastModifiedBy>Erick Vasquez</cp:lastModifiedBy>
  <dcterms:created xsi:type="dcterms:W3CDTF">2022-05-04T23:43:58Z</dcterms:created>
  <dcterms:modified xsi:type="dcterms:W3CDTF">2022-05-30T00:58:57Z</dcterms:modified>
</cp:coreProperties>
</file>