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iCloudDrive\UCR\Métodos cuantitativos\I_Parcial\Tema 4\"/>
    </mc:Choice>
  </mc:AlternateContent>
  <xr:revisionPtr revIDLastSave="0" documentId="13_ncr:1_{AA2B8C0A-3770-4C9F-A84E-1D9496B30060}" xr6:coauthVersionLast="47" xr6:coauthVersionMax="47" xr10:uidLastSave="{00000000-0000-0000-0000-000000000000}"/>
  <bookViews>
    <workbookView xWindow="-120" yWindow="-120" windowWidth="19440" windowHeight="14880" activeTab="3" xr2:uid="{FADC77F2-6692-4E73-B14C-FA7EA3F8AE12}"/>
  </bookViews>
  <sheets>
    <sheet name="Problema 13" sheetId="1" r:id="rId1"/>
    <sheet name="Probelma 14" sheetId="2" r:id="rId2"/>
    <sheet name="Problema 17" sheetId="3" r:id="rId3"/>
    <sheet name="Problema 6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8" i="4" l="1"/>
  <c r="E23" i="3"/>
  <c r="E22" i="3"/>
  <c r="C24" i="2"/>
  <c r="E27" i="1"/>
  <c r="C23" i="2"/>
  <c r="C25" i="2"/>
  <c r="E26" i="1"/>
  <c r="E28" i="1"/>
  <c r="F36" i="4"/>
  <c r="F26" i="4"/>
  <c r="F22" i="4"/>
  <c r="F20" i="4"/>
  <c r="E25" i="3"/>
  <c r="E24" i="3"/>
  <c r="E20" i="3"/>
  <c r="C30" i="2"/>
  <c r="C29" i="2"/>
  <c r="D23" i="2"/>
  <c r="C20" i="2"/>
  <c r="C17" i="2"/>
  <c r="E24" i="1"/>
  <c r="D23" i="1"/>
  <c r="C26" i="2" l="1"/>
  <c r="E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Delgado</author>
  </authors>
  <commentList>
    <comment ref="D23" authorId="0" shapeId="0" xr:uid="{EDDA941B-E3A2-4F8B-A63B-2EC5A4F6A9E2}">
      <text>
        <r>
          <rPr>
            <b/>
            <sz val="9"/>
            <color indexed="81"/>
            <rFont val="Tahoma"/>
            <family val="2"/>
          </rPr>
          <t>Luis Delgado:</t>
        </r>
        <r>
          <rPr>
            <sz val="9"/>
            <color indexed="81"/>
            <rFont val="Tahoma"/>
            <family val="2"/>
          </rPr>
          <t xml:space="preserve">
No hay una cantidad viable de contenedores para el Q
</t>
        </r>
      </text>
    </comment>
    <comment ref="E24" authorId="0" shapeId="0" xr:uid="{E44E732D-8DED-4C97-AC81-477D0FD0112D}">
      <text>
        <r>
          <rPr>
            <b/>
            <sz val="9"/>
            <color indexed="81"/>
            <rFont val="Tahoma"/>
            <family val="2"/>
          </rPr>
          <t>Luis Delgado:</t>
        </r>
        <r>
          <rPr>
            <sz val="9"/>
            <color indexed="81"/>
            <rFont val="Tahoma"/>
            <family val="2"/>
          </rPr>
          <t xml:space="preserve">
Se ajusta el costo a 3 contenedores para traer la cantidad requerida en el Q</t>
        </r>
      </text>
    </comment>
  </commentList>
</comments>
</file>

<file path=xl/sharedStrings.xml><?xml version="1.0" encoding="utf-8"?>
<sst xmlns="http://schemas.openxmlformats.org/spreadsheetml/2006/main" count="73" uniqueCount="50">
  <si>
    <t xml:space="preserve">D= </t>
  </si>
  <si>
    <t>Sin Descuento</t>
  </si>
  <si>
    <t>Descuento 1</t>
  </si>
  <si>
    <t>Descuento 2</t>
  </si>
  <si>
    <t>Cu=</t>
  </si>
  <si>
    <t>Co=</t>
  </si>
  <si>
    <t>Ch=</t>
  </si>
  <si>
    <t>Transporte 1*</t>
  </si>
  <si>
    <t>Transporte 2*</t>
  </si>
  <si>
    <t>Q=</t>
  </si>
  <si>
    <r>
      <t>Q</t>
    </r>
    <r>
      <rPr>
        <vertAlign val="subscript"/>
        <sz val="11"/>
        <color theme="1"/>
        <rFont val="Calibri"/>
        <family val="2"/>
        <scheme val="minor"/>
      </rPr>
      <t>T1</t>
    </r>
    <r>
      <rPr>
        <sz val="11"/>
        <color theme="1"/>
        <rFont val="Calibri"/>
        <family val="2"/>
        <scheme val="minor"/>
      </rPr>
      <t>=</t>
    </r>
  </si>
  <si>
    <r>
      <t>Q</t>
    </r>
    <r>
      <rPr>
        <vertAlign val="subscript"/>
        <sz val="11"/>
        <color theme="1"/>
        <rFont val="Calibri"/>
        <family val="2"/>
        <scheme val="minor"/>
      </rPr>
      <t>T2</t>
    </r>
    <r>
      <rPr>
        <sz val="11"/>
        <color theme="1"/>
        <rFont val="Calibri"/>
        <family val="2"/>
        <scheme val="minor"/>
      </rPr>
      <t>=</t>
    </r>
  </si>
  <si>
    <t>Costo Ordenar=</t>
  </si>
  <si>
    <t>Costo de Mant. Inventario=</t>
  </si>
  <si>
    <t>Costo de Compra=</t>
  </si>
  <si>
    <t>0-10000</t>
  </si>
  <si>
    <t>10000-30000</t>
  </si>
  <si>
    <t>Rango</t>
  </si>
  <si>
    <t>Ia</t>
  </si>
  <si>
    <t>Precio=</t>
  </si>
  <si>
    <t>Demanda=</t>
  </si>
  <si>
    <t>CT=</t>
  </si>
  <si>
    <t>Actual (Q)</t>
  </si>
  <si>
    <t>Propuesta</t>
  </si>
  <si>
    <t>X</t>
  </si>
  <si>
    <t xml:space="preserve"> =4000*X</t>
  </si>
  <si>
    <t>0.25*X</t>
  </si>
  <si>
    <t xml:space="preserve"> =8000/2*(.25*X)</t>
  </si>
  <si>
    <t xml:space="preserve"> = 2500+1000X+4000X</t>
  </si>
  <si>
    <t xml:space="preserve"> = 2500 + 5000X</t>
  </si>
  <si>
    <t xml:space="preserve"> =5000X</t>
  </si>
  <si>
    <t xml:space="preserve"> =X</t>
  </si>
  <si>
    <t>D=</t>
  </si>
  <si>
    <t>Ia=</t>
  </si>
  <si>
    <t>Precio (C o Cu)=</t>
  </si>
  <si>
    <t>Seguro=</t>
  </si>
  <si>
    <t>Trans 1</t>
  </si>
  <si>
    <t>Trans 2</t>
  </si>
  <si>
    <t xml:space="preserve"> &lt; 400</t>
  </si>
  <si>
    <r>
      <t xml:space="preserve"> 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 xml:space="preserve"> 400 </t>
    </r>
  </si>
  <si>
    <t>CT(Q)= D*Co/Q + Q³*Cu*Ia/2</t>
  </si>
  <si>
    <t>CT(Q)'= -DCo/Q² + 3Q²*Cu*Ia/2</t>
  </si>
  <si>
    <t xml:space="preserve"> 0 = -DCo/Q² + 3Q²*Cu*Ia/2</t>
  </si>
  <si>
    <t xml:space="preserve"> DCo/Q² = 3Q²*Cu*Ia/2</t>
  </si>
  <si>
    <t>2DCo/Q² = 3Q²Cu*Ia</t>
  </si>
  <si>
    <t>2DCo/3Cu*Ia = Q²*Q²</t>
  </si>
  <si>
    <t>2DCo/3Cu*Ia = Q^4</t>
  </si>
  <si>
    <t>Q^4=</t>
  </si>
  <si>
    <t>CT(Q)=</t>
  </si>
  <si>
    <t>Formula Tradicional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</si>
</sst>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0">
    <xf numFmtId="0" fontId="0" fillId="0" borderId="0" xfId="0"/>
    <xf numFmtId="41" fontId="0" fillId="0" borderId="0" xfId="1" applyFont="1"/>
    <xf numFmtId="164" fontId="0" fillId="0" borderId="0" xfId="0" applyNumberFormat="1"/>
    <xf numFmtId="1" fontId="0" fillId="0" borderId="0" xfId="0" applyNumberFormat="1"/>
    <xf numFmtId="41" fontId="0" fillId="2" borderId="0" xfId="1" applyFont="1" applyFill="1"/>
    <xf numFmtId="41" fontId="0" fillId="3" borderId="0" xfId="1" applyFont="1" applyFill="1"/>
    <xf numFmtId="0" fontId="0" fillId="0" borderId="0" xfId="0" applyAlignment="1">
      <alignment horizontal="right"/>
    </xf>
    <xf numFmtId="41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8</xdr:col>
      <xdr:colOff>660401</xdr:colOff>
      <xdr:row>11</xdr:row>
      <xdr:rowOff>2438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230C328-9202-8219-8772-1F5E5F33C5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7193280" cy="2014118"/>
        </a:xfrm>
        <a:prstGeom prst="rect">
          <a:avLst/>
        </a:prstGeom>
      </xdr:spPr>
    </xdr:pic>
    <xdr:clientData/>
  </xdr:twoCellAnchor>
  <xdr:twoCellAnchor>
    <xdr:from>
      <xdr:col>4</xdr:col>
      <xdr:colOff>741680</xdr:colOff>
      <xdr:row>5</xdr:row>
      <xdr:rowOff>30480</xdr:rowOff>
    </xdr:from>
    <xdr:to>
      <xdr:col>8</xdr:col>
      <xdr:colOff>599440</xdr:colOff>
      <xdr:row>6</xdr:row>
      <xdr:rowOff>40640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79D6A000-32AA-BD72-FB77-931F5DD4C1AB}"/>
            </a:ext>
          </a:extLst>
        </xdr:cNvPr>
        <xdr:cNvSpPr/>
      </xdr:nvSpPr>
      <xdr:spPr>
        <a:xfrm>
          <a:off x="4064000" y="944880"/>
          <a:ext cx="3012440" cy="193040"/>
        </a:xfrm>
        <a:prstGeom prst="roundRect">
          <a:avLst/>
        </a:prstGeom>
        <a:solidFill>
          <a:srgbClr val="FFFF00">
            <a:alpha val="21961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0</xdr:col>
      <xdr:colOff>25400</xdr:colOff>
      <xdr:row>6</xdr:row>
      <xdr:rowOff>50800</xdr:rowOff>
    </xdr:from>
    <xdr:to>
      <xdr:col>2</xdr:col>
      <xdr:colOff>101600</xdr:colOff>
      <xdr:row>7</xdr:row>
      <xdr:rowOff>60960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4A58C600-6546-500C-6350-B1FD5BD9E6B6}"/>
            </a:ext>
          </a:extLst>
        </xdr:cNvPr>
        <xdr:cNvSpPr/>
      </xdr:nvSpPr>
      <xdr:spPr>
        <a:xfrm>
          <a:off x="25400" y="1148080"/>
          <a:ext cx="1661160" cy="193040"/>
        </a:xfrm>
        <a:prstGeom prst="roundRect">
          <a:avLst/>
        </a:prstGeom>
        <a:solidFill>
          <a:srgbClr val="FFFF00">
            <a:alpha val="21961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9</xdr:col>
      <xdr:colOff>76200</xdr:colOff>
      <xdr:row>10</xdr:row>
      <xdr:rowOff>150492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274F004-089E-CF92-1C77-8A0FF9B0E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7228113" cy="2001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243562</xdr:colOff>
      <xdr:row>9</xdr:row>
      <xdr:rowOff>161365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E68AFC7-795D-4D34-11AB-587D14CC6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8921397" cy="17750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243840</xdr:colOff>
      <xdr:row>11</xdr:row>
      <xdr:rowOff>110989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47F6A27-687C-1277-7341-38D1C8378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83680" cy="21226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300C0-1788-4F26-863A-C945E941212F}">
  <dimension ref="B13:E29"/>
  <sheetViews>
    <sheetView topLeftCell="A10" zoomScale="150" zoomScaleNormal="150" workbookViewId="0">
      <selection activeCell="E27" sqref="E27"/>
    </sheetView>
  </sheetViews>
  <sheetFormatPr baseColWidth="10" defaultRowHeight="15" x14ac:dyDescent="0.25"/>
  <cols>
    <col min="2" max="2" width="12.7109375" bestFit="1" customWidth="1"/>
    <col min="3" max="3" width="12.85546875" bestFit="1" customWidth="1"/>
    <col min="4" max="4" width="12.140625" customWidth="1"/>
    <col min="5" max="5" width="11.28515625" bestFit="1" customWidth="1"/>
  </cols>
  <sheetData>
    <row r="13" spans="2:5" x14ac:dyDescent="0.25">
      <c r="B13" t="s">
        <v>17</v>
      </c>
      <c r="C13" s="8" t="s">
        <v>15</v>
      </c>
      <c r="D13" s="8" t="s">
        <v>16</v>
      </c>
      <c r="E13" s="8">
        <v>30000</v>
      </c>
    </row>
    <row r="14" spans="2:5" x14ac:dyDescent="0.25">
      <c r="C14" t="s">
        <v>1</v>
      </c>
      <c r="D14" t="s">
        <v>2</v>
      </c>
      <c r="E14" t="s">
        <v>3</v>
      </c>
    </row>
    <row r="15" spans="2:5" x14ac:dyDescent="0.25">
      <c r="B15" t="s">
        <v>0</v>
      </c>
      <c r="C15">
        <v>64000</v>
      </c>
      <c r="D15">
        <v>64000</v>
      </c>
      <c r="E15">
        <v>64000</v>
      </c>
    </row>
    <row r="16" spans="2:5" x14ac:dyDescent="0.25">
      <c r="B16" t="s">
        <v>4</v>
      </c>
      <c r="C16">
        <v>0.04</v>
      </c>
      <c r="D16">
        <v>3.2000000000000001E-2</v>
      </c>
      <c r="E16">
        <v>0.03</v>
      </c>
    </row>
    <row r="17" spans="2:5" x14ac:dyDescent="0.25">
      <c r="B17" t="s">
        <v>5</v>
      </c>
      <c r="C17">
        <v>24</v>
      </c>
      <c r="D17">
        <v>24</v>
      </c>
      <c r="E17">
        <v>24</v>
      </c>
    </row>
    <row r="18" spans="2:5" x14ac:dyDescent="0.25">
      <c r="B18" t="s">
        <v>6</v>
      </c>
      <c r="C18">
        <v>0.02</v>
      </c>
      <c r="D18">
        <v>0.02</v>
      </c>
      <c r="E18">
        <v>0.02</v>
      </c>
    </row>
    <row r="20" spans="2:5" x14ac:dyDescent="0.25">
      <c r="B20" t="s">
        <v>7</v>
      </c>
      <c r="C20">
        <v>50</v>
      </c>
      <c r="D20">
        <v>50</v>
      </c>
      <c r="E20">
        <v>50</v>
      </c>
    </row>
    <row r="21" spans="2:5" x14ac:dyDescent="0.25">
      <c r="B21" t="s">
        <v>8</v>
      </c>
      <c r="C21">
        <v>150</v>
      </c>
      <c r="D21">
        <v>150</v>
      </c>
      <c r="E21">
        <v>150</v>
      </c>
    </row>
    <row r="23" spans="2:5" ht="18" x14ac:dyDescent="0.35">
      <c r="B23" t="s">
        <v>10</v>
      </c>
      <c r="D23" s="5">
        <f>SQRT((2*C15*(C17+C20))/C18)</f>
        <v>21762.352813976708</v>
      </c>
    </row>
    <row r="24" spans="2:5" ht="18" x14ac:dyDescent="0.35">
      <c r="B24" t="s">
        <v>11</v>
      </c>
      <c r="E24" s="4">
        <f>SQRT((2*E15*(E17+(3*E21)))/E18)</f>
        <v>55078.126329787221</v>
      </c>
    </row>
    <row r="26" spans="2:5" x14ac:dyDescent="0.25">
      <c r="D26" s="6" t="s">
        <v>12</v>
      </c>
      <c r="E26" s="1">
        <f>(C15/E24)*(C17+(3*C21))</f>
        <v>550.78126329787221</v>
      </c>
    </row>
    <row r="27" spans="2:5" x14ac:dyDescent="0.25">
      <c r="D27" s="6" t="s">
        <v>13</v>
      </c>
      <c r="E27" s="1">
        <f>(E24/2)*C18</f>
        <v>550.78126329787221</v>
      </c>
    </row>
    <row r="28" spans="2:5" x14ac:dyDescent="0.25">
      <c r="D28" s="6" t="s">
        <v>14</v>
      </c>
      <c r="E28" s="1">
        <f>E15*E16</f>
        <v>1920</v>
      </c>
    </row>
    <row r="29" spans="2:5" x14ac:dyDescent="0.25">
      <c r="E29" s="7">
        <f>SUM(E26:E28)</f>
        <v>3021.5625265957442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5E91-D426-471C-A2D5-A5E43AF21FDA}">
  <dimension ref="B13:D30"/>
  <sheetViews>
    <sheetView topLeftCell="A13" zoomScale="140" zoomScaleNormal="140" workbookViewId="0">
      <selection activeCell="G25" sqref="G25"/>
    </sheetView>
  </sheetViews>
  <sheetFormatPr baseColWidth="10" defaultRowHeight="15" x14ac:dyDescent="0.25"/>
  <sheetData>
    <row r="13" spans="2:4" x14ac:dyDescent="0.25">
      <c r="C13" s="8" t="s">
        <v>22</v>
      </c>
      <c r="D13" t="s">
        <v>23</v>
      </c>
    </row>
    <row r="14" spans="2:4" x14ac:dyDescent="0.25">
      <c r="B14" t="s">
        <v>20</v>
      </c>
      <c r="C14" s="1">
        <v>4000</v>
      </c>
      <c r="D14" s="1">
        <v>4000</v>
      </c>
    </row>
    <row r="15" spans="2:4" x14ac:dyDescent="0.25">
      <c r="B15" t="s">
        <v>19</v>
      </c>
      <c r="C15">
        <v>160</v>
      </c>
      <c r="D15" s="6" t="s">
        <v>24</v>
      </c>
    </row>
    <row r="16" spans="2:4" x14ac:dyDescent="0.25">
      <c r="B16" t="s">
        <v>18</v>
      </c>
      <c r="C16">
        <v>0.25</v>
      </c>
      <c r="D16">
        <v>0.25</v>
      </c>
    </row>
    <row r="17" spans="2:4" x14ac:dyDescent="0.25">
      <c r="B17" t="s">
        <v>6</v>
      </c>
      <c r="C17">
        <f>C16*C15</f>
        <v>40</v>
      </c>
      <c r="D17" s="6" t="s">
        <v>26</v>
      </c>
    </row>
    <row r="18" spans="2:4" x14ac:dyDescent="0.25">
      <c r="B18" t="s">
        <v>5</v>
      </c>
      <c r="C18" s="1">
        <v>5000</v>
      </c>
      <c r="D18" s="1">
        <v>5000</v>
      </c>
    </row>
    <row r="19" spans="2:4" x14ac:dyDescent="0.25">
      <c r="C19" s="1"/>
      <c r="D19" s="1"/>
    </row>
    <row r="20" spans="2:4" x14ac:dyDescent="0.25">
      <c r="B20" t="s">
        <v>9</v>
      </c>
      <c r="C20" s="1">
        <f>SQRT((2*C14*C18)/C17)</f>
        <v>1000</v>
      </c>
      <c r="D20" s="1">
        <v>8000</v>
      </c>
    </row>
    <row r="22" spans="2:4" x14ac:dyDescent="0.25">
      <c r="C22" s="1"/>
    </row>
    <row r="23" spans="2:4" x14ac:dyDescent="0.25">
      <c r="B23" s="6" t="s">
        <v>12</v>
      </c>
      <c r="C23" s="1">
        <f>(C14/C20)*C18</f>
        <v>20000</v>
      </c>
      <c r="D23" s="7">
        <f>(D14/D20)*D18</f>
        <v>2500</v>
      </c>
    </row>
    <row r="24" spans="2:4" x14ac:dyDescent="0.25">
      <c r="B24" s="6" t="s">
        <v>13</v>
      </c>
      <c r="C24" s="1">
        <f>(C20/2)*C17</f>
        <v>20000</v>
      </c>
      <c r="D24" t="s">
        <v>27</v>
      </c>
    </row>
    <row r="25" spans="2:4" x14ac:dyDescent="0.25">
      <c r="B25" s="6" t="s">
        <v>14</v>
      </c>
      <c r="C25" s="1">
        <f>C14*C15</f>
        <v>640000</v>
      </c>
      <c r="D25" t="s">
        <v>25</v>
      </c>
    </row>
    <row r="26" spans="2:4" x14ac:dyDescent="0.25">
      <c r="B26" t="s">
        <v>21</v>
      </c>
      <c r="C26" s="1">
        <f>C23+C24+C25</f>
        <v>680000</v>
      </c>
      <c r="D26" t="s">
        <v>28</v>
      </c>
    </row>
    <row r="28" spans="2:4" x14ac:dyDescent="0.25">
      <c r="C28">
        <v>680000</v>
      </c>
      <c r="D28" t="s">
        <v>29</v>
      </c>
    </row>
    <row r="29" spans="2:4" x14ac:dyDescent="0.25">
      <c r="C29">
        <f>680000-2500</f>
        <v>677500</v>
      </c>
      <c r="D29" t="s">
        <v>30</v>
      </c>
    </row>
    <row r="30" spans="2:4" x14ac:dyDescent="0.25">
      <c r="C30">
        <f>C29/5000</f>
        <v>135.5</v>
      </c>
      <c r="D30" t="s">
        <v>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E7C2F-C258-4495-8185-FCC211EABA8C}">
  <dimension ref="C11:E25"/>
  <sheetViews>
    <sheetView topLeftCell="A4" zoomScale="145" zoomScaleNormal="145" workbookViewId="0">
      <selection activeCell="H22" sqref="H22"/>
    </sheetView>
  </sheetViews>
  <sheetFormatPr baseColWidth="10" defaultRowHeight="15" x14ac:dyDescent="0.25"/>
  <sheetData>
    <row r="11" spans="3:5" x14ac:dyDescent="0.25">
      <c r="D11" s="8" t="s">
        <v>38</v>
      </c>
      <c r="E11" s="8" t="s">
        <v>39</v>
      </c>
    </row>
    <row r="12" spans="3:5" x14ac:dyDescent="0.25">
      <c r="C12" s="6" t="s">
        <v>32</v>
      </c>
      <c r="D12">
        <v>1500</v>
      </c>
      <c r="E12">
        <v>1500</v>
      </c>
    </row>
    <row r="13" spans="3:5" x14ac:dyDescent="0.25">
      <c r="C13" s="6" t="s">
        <v>33</v>
      </c>
      <c r="D13" s="9">
        <v>0.02</v>
      </c>
      <c r="E13" s="9">
        <v>0.02</v>
      </c>
    </row>
    <row r="14" spans="3:5" x14ac:dyDescent="0.25">
      <c r="C14" s="6" t="s">
        <v>5</v>
      </c>
      <c r="D14">
        <v>15</v>
      </c>
      <c r="E14">
        <v>15</v>
      </c>
    </row>
    <row r="15" spans="3:5" x14ac:dyDescent="0.25">
      <c r="C15" s="6" t="s">
        <v>34</v>
      </c>
      <c r="D15">
        <v>2.25</v>
      </c>
      <c r="E15">
        <v>2</v>
      </c>
    </row>
    <row r="16" spans="3:5" x14ac:dyDescent="0.25">
      <c r="C16" s="6" t="s">
        <v>35</v>
      </c>
      <c r="D16">
        <v>0.1</v>
      </c>
      <c r="E16">
        <v>0.1</v>
      </c>
    </row>
    <row r="17" spans="3:5" x14ac:dyDescent="0.25">
      <c r="C17" s="6" t="s">
        <v>36</v>
      </c>
      <c r="D17">
        <v>50</v>
      </c>
      <c r="E17">
        <v>50</v>
      </c>
    </row>
    <row r="18" spans="3:5" x14ac:dyDescent="0.25">
      <c r="C18" s="6" t="s">
        <v>37</v>
      </c>
      <c r="D18">
        <v>100</v>
      </c>
      <c r="E18">
        <v>100</v>
      </c>
    </row>
    <row r="20" spans="3:5" x14ac:dyDescent="0.25">
      <c r="D20" s="6" t="s">
        <v>9</v>
      </c>
      <c r="E20" s="3">
        <f>SQRT((2*E12*(E14+(20*E18)))/((E15+E16)*E13))</f>
        <v>11997.023440361007</v>
      </c>
    </row>
    <row r="22" spans="3:5" x14ac:dyDescent="0.25">
      <c r="D22" s="6" t="s">
        <v>12</v>
      </c>
      <c r="E22" s="3">
        <f>(E12/E20)*(E14+(20*E18))</f>
        <v>251.9374922475811</v>
      </c>
    </row>
    <row r="23" spans="3:5" x14ac:dyDescent="0.25">
      <c r="D23" s="6" t="s">
        <v>13</v>
      </c>
      <c r="E23" s="3">
        <f>(E20/2)*(E13*E15)</f>
        <v>239.94046880722013</v>
      </c>
    </row>
    <row r="24" spans="3:5" x14ac:dyDescent="0.25">
      <c r="D24" s="6" t="s">
        <v>14</v>
      </c>
      <c r="E24">
        <f>E12*E15</f>
        <v>3000</v>
      </c>
    </row>
    <row r="25" spans="3:5" x14ac:dyDescent="0.25">
      <c r="D25" t="s">
        <v>21</v>
      </c>
      <c r="E25" s="3">
        <f>E22+E23+E24</f>
        <v>3491.8779610548013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7C930-FD53-41EF-81CC-E6059B87C293}">
  <dimension ref="B14:F38"/>
  <sheetViews>
    <sheetView tabSelected="1" zoomScale="160" zoomScaleNormal="160" workbookViewId="0">
      <selection activeCell="E34" sqref="E34"/>
    </sheetView>
  </sheetViews>
  <sheetFormatPr baseColWidth="10" defaultRowHeight="15" x14ac:dyDescent="0.25"/>
  <sheetData>
    <row r="14" spans="2:6" x14ac:dyDescent="0.25">
      <c r="B14" t="s">
        <v>40</v>
      </c>
      <c r="E14" t="s">
        <v>32</v>
      </c>
      <c r="F14">
        <v>729</v>
      </c>
    </row>
    <row r="15" spans="2:6" x14ac:dyDescent="0.25">
      <c r="E15" t="s">
        <v>5</v>
      </c>
      <c r="F15">
        <v>5120</v>
      </c>
    </row>
    <row r="16" spans="2:6" x14ac:dyDescent="0.25">
      <c r="B16" s="1" t="s">
        <v>41</v>
      </c>
      <c r="E16" t="s">
        <v>6</v>
      </c>
      <c r="F16">
        <v>40</v>
      </c>
    </row>
    <row r="17" spans="2:6" x14ac:dyDescent="0.25">
      <c r="E17" t="s">
        <v>4</v>
      </c>
      <c r="F17">
        <v>200</v>
      </c>
    </row>
    <row r="18" spans="2:6" x14ac:dyDescent="0.25">
      <c r="B18" s="1" t="s">
        <v>42</v>
      </c>
    </row>
    <row r="20" spans="2:6" x14ac:dyDescent="0.25">
      <c r="B20" s="1" t="s">
        <v>43</v>
      </c>
      <c r="E20" t="s">
        <v>47</v>
      </c>
      <c r="F20">
        <f>(2*F14*F15)/(3*F16)</f>
        <v>62208</v>
      </c>
    </row>
    <row r="22" spans="2:6" x14ac:dyDescent="0.25">
      <c r="B22" t="s">
        <v>44</v>
      </c>
      <c r="E22" t="s">
        <v>9</v>
      </c>
      <c r="F22" s="2">
        <f>POWER(F20,0.25)</f>
        <v>15.792888155429909</v>
      </c>
    </row>
    <row r="24" spans="2:6" x14ac:dyDescent="0.25">
      <c r="B24" t="s">
        <v>45</v>
      </c>
      <c r="E24" t="s">
        <v>40</v>
      </c>
    </row>
    <row r="26" spans="2:6" x14ac:dyDescent="0.25">
      <c r="B26" t="s">
        <v>46</v>
      </c>
      <c r="E26" t="s">
        <v>48</v>
      </c>
      <c r="F26" s="1">
        <f>(F14*F15)/F22 + (F22^3)*F16/2</f>
        <v>315119.05555342848</v>
      </c>
    </row>
    <row r="29" spans="2:6" x14ac:dyDescent="0.25">
      <c r="B29" t="s">
        <v>49</v>
      </c>
    </row>
    <row r="30" spans="2:6" x14ac:dyDescent="0.25">
      <c r="E30" t="s">
        <v>32</v>
      </c>
      <c r="F30">
        <v>729</v>
      </c>
    </row>
    <row r="31" spans="2:6" x14ac:dyDescent="0.25">
      <c r="E31" t="s">
        <v>5</v>
      </c>
      <c r="F31">
        <v>5120</v>
      </c>
    </row>
    <row r="32" spans="2:6" x14ac:dyDescent="0.25">
      <c r="E32" t="s">
        <v>6</v>
      </c>
      <c r="F32">
        <v>40</v>
      </c>
    </row>
    <row r="33" spans="5:6" x14ac:dyDescent="0.25">
      <c r="E33" t="s">
        <v>4</v>
      </c>
      <c r="F33">
        <v>100</v>
      </c>
    </row>
    <row r="36" spans="5:6" x14ac:dyDescent="0.25">
      <c r="E36" t="s">
        <v>9</v>
      </c>
      <c r="F36">
        <f>SQRT((2*F30*F31)/F32)</f>
        <v>432</v>
      </c>
    </row>
    <row r="38" spans="5:6" x14ac:dyDescent="0.25">
      <c r="E38" t="s">
        <v>21</v>
      </c>
      <c r="F38">
        <f>(F30/F36)*F31+((F36/2)*F32)+(F30*F33)</f>
        <v>90180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Problema 13</vt:lpstr>
      <vt:lpstr>Probelma 14</vt:lpstr>
      <vt:lpstr>Problema 17</vt:lpstr>
      <vt:lpstr>Problema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Delgado</dc:creator>
  <cp:lastModifiedBy>Erick Vasquez</cp:lastModifiedBy>
  <dcterms:created xsi:type="dcterms:W3CDTF">2022-05-16T23:08:15Z</dcterms:created>
  <dcterms:modified xsi:type="dcterms:W3CDTF">2022-05-30T00:38:25Z</dcterms:modified>
</cp:coreProperties>
</file>