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90" windowWidth="19035" windowHeight="12525" activeTab="2"/>
  </bookViews>
  <sheets>
    <sheet name="Standard Normal" sheetId="1" r:id="rId1"/>
    <sheet name="Normal Log Growth Rate" sheetId="4" r:id="rId2"/>
    <sheet name="Transformed" sheetId="6" r:id="rId3"/>
  </sheets>
  <definedNames>
    <definedName name="CM1SD" localSheetId="1">'Normal Log Growth Rate'!$E$22</definedName>
    <definedName name="CM1SD" localSheetId="2">Transformed!$E$22</definedName>
    <definedName name="CM1SD">'Standard Normal'!$E$22</definedName>
    <definedName name="CM2SD" localSheetId="1">'Normal Log Growth Rate'!$E$17</definedName>
    <definedName name="CM2SD" localSheetId="2">Transformed!$E$17</definedName>
    <definedName name="CM2SD">'Standard Normal'!$E$17</definedName>
    <definedName name="CM3SD" localSheetId="1">'Normal Log Growth Rate'!$E$12</definedName>
    <definedName name="CM3SD" localSheetId="2">Transformed!$E$12</definedName>
    <definedName name="CM3SD">'Standard Normal'!$E$12</definedName>
    <definedName name="CMEAN" localSheetId="1">'Normal Log Growth Rate'!$E$27</definedName>
    <definedName name="CMEAN" localSheetId="2">Transformed!$E$27</definedName>
    <definedName name="CMEAN">'Standard Normal'!$E$27</definedName>
    <definedName name="CP1SD" localSheetId="1">'Normal Log Growth Rate'!$E$32</definedName>
    <definedName name="CP1SD" localSheetId="2">Transformed!$E$32</definedName>
    <definedName name="CP1SD">'Standard Normal'!$E$32</definedName>
    <definedName name="CP2SD" localSheetId="1">'Normal Log Growth Rate'!$E$37</definedName>
    <definedName name="CP2SD" localSheetId="2">Transformed!$E$37</definedName>
    <definedName name="CP2SD">'Standard Normal'!$E$37</definedName>
    <definedName name="CP3SD" localSheetId="1">'Normal Log Growth Rate'!$E$42</definedName>
    <definedName name="CP3SD" localSheetId="2">Transformed!$E$42</definedName>
    <definedName name="CP3SD">'Standard Normal'!$E$42</definedName>
    <definedName name="CV" localSheetId="2">Transformed!$C$27</definedName>
    <definedName name="CV">'Normal Log Growth Rate'!$C$27</definedName>
    <definedName name="M1SD" localSheetId="1">'Normal Log Growth Rate'!$C$22</definedName>
    <definedName name="M1SD" localSheetId="2">Transformed!$C$22</definedName>
    <definedName name="M1SD">'Standard Normal'!$C$22</definedName>
    <definedName name="M2SD" localSheetId="1">'Normal Log Growth Rate'!$C$17</definedName>
    <definedName name="M2SD" localSheetId="2">Transformed!$C$17</definedName>
    <definedName name="M2SD">'Standard Normal'!$C$17</definedName>
    <definedName name="M3SD" localSheetId="1">'Normal Log Growth Rate'!$C$12</definedName>
    <definedName name="M3SD" localSheetId="2">Transformed!$C$12</definedName>
    <definedName name="M3SD">'Standard Normal'!$C$12</definedName>
    <definedName name="MN" localSheetId="1">'Normal Log Growth Rate'!$C$3</definedName>
    <definedName name="MN" localSheetId="2">Transformed!$C$3</definedName>
    <definedName name="MN">'Standard Normal'!$C$3</definedName>
    <definedName name="P1SD" localSheetId="1">'Normal Log Growth Rate'!$C$32</definedName>
    <definedName name="P1SD" localSheetId="2">Transformed!$C$32</definedName>
    <definedName name="P1SD">'Standard Normal'!$C$32</definedName>
    <definedName name="P2SD" localSheetId="1">'Normal Log Growth Rate'!$C$37</definedName>
    <definedName name="P2SD" localSheetId="2">Transformed!$C$37</definedName>
    <definedName name="P2SD">'Standard Normal'!$C$37</definedName>
    <definedName name="P3SD" localSheetId="1">'Normal Log Growth Rate'!$C$42</definedName>
    <definedName name="P3SD" localSheetId="2">Transformed!$C$42</definedName>
    <definedName name="P3SD">'Standard Normal'!$C$42</definedName>
    <definedName name="PM1SD" localSheetId="1">'Normal Log Growth Rate'!$D$22</definedName>
    <definedName name="PM1SD" localSheetId="2">Transformed!$D$22</definedName>
    <definedName name="PM1SD">'Standard Normal'!$D$22</definedName>
    <definedName name="PM2SD" localSheetId="1">'Normal Log Growth Rate'!$D$17</definedName>
    <definedName name="PM2SD" localSheetId="2">Transformed!$D$17</definedName>
    <definedName name="PM2SD">'Standard Normal'!$D$17</definedName>
    <definedName name="PM3SD" localSheetId="1">'Normal Log Growth Rate'!$D$12</definedName>
    <definedName name="PM3SD" localSheetId="2">Transformed!$D$12</definedName>
    <definedName name="PM3SD">'Standard Normal'!$D$12</definedName>
    <definedName name="PP1SD" localSheetId="1">'Normal Log Growth Rate'!$D$32</definedName>
    <definedName name="PP1SD" localSheetId="2">Transformed!$D$32</definedName>
    <definedName name="PP1SD">'Standard Normal'!$D$32</definedName>
    <definedName name="PP2SD" localSheetId="1">'Normal Log Growth Rate'!$D$37</definedName>
    <definedName name="PP2SD" localSheetId="2">Transformed!$D$37</definedName>
    <definedName name="PP2SD">'Standard Normal'!$D$37</definedName>
    <definedName name="PP3SD" localSheetId="1">'Normal Log Growth Rate'!$D$42</definedName>
    <definedName name="PP3SD" localSheetId="2">Transformed!$D$42</definedName>
    <definedName name="PP3SD">'Standard Normal'!$D$42</definedName>
    <definedName name="SD" localSheetId="1">'Normal Log Growth Rate'!$C$4</definedName>
    <definedName name="SD" localSheetId="2">Transformed!$C$4</definedName>
    <definedName name="SD">'Standard Normal'!$C$4</definedName>
    <definedName name="SP" localSheetId="2">Transformed!$C$2</definedName>
    <definedName name="SP">#REF!</definedName>
    <definedName name="Strike">Transformed!$O$40</definedName>
  </definedNames>
  <calcPr calcId="125725"/>
</workbook>
</file>

<file path=xl/calcChain.xml><?xml version="1.0" encoding="utf-8"?>
<calcChain xmlns="http://schemas.openxmlformats.org/spreadsheetml/2006/main">
  <c r="Q40" i="6"/>
  <c r="Q41"/>
  <c r="K45"/>
  <c r="K44"/>
  <c r="K43"/>
  <c r="K42"/>
  <c r="K41"/>
  <c r="I44"/>
  <c r="I42"/>
  <c r="I45"/>
  <c r="I41"/>
  <c r="I43"/>
  <c r="C47"/>
  <c r="F47" s="1"/>
  <c r="C46"/>
  <c r="C45"/>
  <c r="C44"/>
  <c r="C43"/>
  <c r="D43" s="1"/>
  <c r="C42"/>
  <c r="F42" s="1"/>
  <c r="C41"/>
  <c r="F41" s="1"/>
  <c r="C40"/>
  <c r="D40" s="1"/>
  <c r="C39"/>
  <c r="F39" s="1"/>
  <c r="C38"/>
  <c r="E38" s="1"/>
  <c r="C37"/>
  <c r="C36"/>
  <c r="C35"/>
  <c r="F35" s="1"/>
  <c r="C34"/>
  <c r="E34" s="1"/>
  <c r="C33"/>
  <c r="F33" s="1"/>
  <c r="C32"/>
  <c r="D32" s="1"/>
  <c r="C31"/>
  <c r="F31" s="1"/>
  <c r="C30"/>
  <c r="D30" s="1"/>
  <c r="C29"/>
  <c r="F29" s="1"/>
  <c r="C28"/>
  <c r="C27"/>
  <c r="F27" s="1"/>
  <c r="C26"/>
  <c r="D26" s="1"/>
  <c r="C25"/>
  <c r="F25" s="1"/>
  <c r="C24"/>
  <c r="F24" s="1"/>
  <c r="C23"/>
  <c r="F23" s="1"/>
  <c r="C22"/>
  <c r="E22" s="1"/>
  <c r="C21"/>
  <c r="C20"/>
  <c r="C19"/>
  <c r="D19" s="1"/>
  <c r="C18"/>
  <c r="E18" s="1"/>
  <c r="C17"/>
  <c r="F17" s="1"/>
  <c r="C16"/>
  <c r="F16" s="1"/>
  <c r="C15"/>
  <c r="E15" s="1"/>
  <c r="C14"/>
  <c r="E14" s="1"/>
  <c r="C13"/>
  <c r="C12"/>
  <c r="C11"/>
  <c r="F11" s="1"/>
  <c r="C10"/>
  <c r="E10" s="1"/>
  <c r="C9"/>
  <c r="E9" s="1"/>
  <c r="C8"/>
  <c r="D8" s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8"/>
  <c r="C7"/>
  <c r="E7" s="1"/>
  <c r="C53"/>
  <c r="D53" s="1"/>
  <c r="C52"/>
  <c r="D52" s="1"/>
  <c r="C51"/>
  <c r="E51" s="1"/>
  <c r="C50"/>
  <c r="E50" s="1"/>
  <c r="C7" i="4"/>
  <c r="E7" s="1"/>
  <c r="B8"/>
  <c r="B9"/>
  <c r="C27"/>
  <c r="J43" s="1"/>
  <c r="B28"/>
  <c r="B29"/>
  <c r="C28"/>
  <c r="D28" s="1"/>
  <c r="C49"/>
  <c r="E49" s="1"/>
  <c r="C50"/>
  <c r="E50" s="1"/>
  <c r="C51"/>
  <c r="E51" s="1"/>
  <c r="C52"/>
  <c r="E52" s="1"/>
  <c r="C7" i="1"/>
  <c r="D7" s="1"/>
  <c r="B8"/>
  <c r="C8"/>
  <c r="D8" s="1"/>
  <c r="B9"/>
  <c r="B10"/>
  <c r="C27"/>
  <c r="D27" s="1"/>
  <c r="B28"/>
  <c r="C28"/>
  <c r="E28" s="1"/>
  <c r="B29"/>
  <c r="B30"/>
  <c r="C49"/>
  <c r="D49" s="1"/>
  <c r="C50"/>
  <c r="E50" s="1"/>
  <c r="C51"/>
  <c r="D51" s="1"/>
  <c r="C52"/>
  <c r="E52" s="1"/>
  <c r="E53" i="6"/>
  <c r="E52"/>
  <c r="D27" i="4"/>
  <c r="B31" i="1"/>
  <c r="C30"/>
  <c r="D30" s="1"/>
  <c r="D28"/>
  <c r="B10" i="4"/>
  <c r="C9"/>
  <c r="D9" s="1"/>
  <c r="C10" i="1"/>
  <c r="E10" s="1"/>
  <c r="B11"/>
  <c r="C29" i="4"/>
  <c r="E29" s="1"/>
  <c r="B30"/>
  <c r="C29" i="1"/>
  <c r="D29" s="1"/>
  <c r="C9"/>
  <c r="E9" s="1"/>
  <c r="C8" i="4"/>
  <c r="D8" s="1"/>
  <c r="D52" i="1"/>
  <c r="D51" i="4"/>
  <c r="E28"/>
  <c r="E27" i="6"/>
  <c r="B32" i="1"/>
  <c r="C31"/>
  <c r="D31" s="1"/>
  <c r="C30" i="4"/>
  <c r="D30" s="1"/>
  <c r="B31"/>
  <c r="D10" i="1"/>
  <c r="E29"/>
  <c r="B12"/>
  <c r="C11"/>
  <c r="E11" s="1"/>
  <c r="B11" i="4"/>
  <c r="C10"/>
  <c r="D28" i="6"/>
  <c r="F28"/>
  <c r="E28"/>
  <c r="F10"/>
  <c r="C12" i="1"/>
  <c r="E12" s="1"/>
  <c r="B13"/>
  <c r="B12" i="4"/>
  <c r="C11"/>
  <c r="E11" s="1"/>
  <c r="E10"/>
  <c r="D10"/>
  <c r="C31"/>
  <c r="D31" s="1"/>
  <c r="B32"/>
  <c r="B33" i="1"/>
  <c r="C32"/>
  <c r="D29" i="6"/>
  <c r="E29"/>
  <c r="E11"/>
  <c r="B34" i="1"/>
  <c r="C33"/>
  <c r="E33" s="1"/>
  <c r="B13" i="4"/>
  <c r="C12"/>
  <c r="D12" s="1"/>
  <c r="E31"/>
  <c r="E32" i="1"/>
  <c r="L44" s="1"/>
  <c r="D32"/>
  <c r="B14"/>
  <c r="C13"/>
  <c r="E13" s="1"/>
  <c r="B33" i="4"/>
  <c r="C32"/>
  <c r="E30" i="6"/>
  <c r="F30"/>
  <c r="D12"/>
  <c r="E12"/>
  <c r="F12"/>
  <c r="C33" i="4"/>
  <c r="D33" s="1"/>
  <c r="B34"/>
  <c r="C34" i="1"/>
  <c r="E34" s="1"/>
  <c r="B35"/>
  <c r="C14"/>
  <c r="D14" s="1"/>
  <c r="B15"/>
  <c r="B14" i="4"/>
  <c r="C13"/>
  <c r="D32"/>
  <c r="E32"/>
  <c r="L44" s="1"/>
  <c r="J44"/>
  <c r="D33" i="1"/>
  <c r="E13" i="6"/>
  <c r="F13"/>
  <c r="D13"/>
  <c r="B16" i="1"/>
  <c r="C15"/>
  <c r="E15" s="1"/>
  <c r="E13" i="4"/>
  <c r="D13"/>
  <c r="C34"/>
  <c r="D34" s="1"/>
  <c r="B35"/>
  <c r="B36" i="1"/>
  <c r="C35"/>
  <c r="E35" s="1"/>
  <c r="B15" i="4"/>
  <c r="C14"/>
  <c r="E14" s="1"/>
  <c r="E32" i="6"/>
  <c r="F14"/>
  <c r="D14"/>
  <c r="C16" i="1"/>
  <c r="E16" s="1"/>
  <c r="B17"/>
  <c r="C36"/>
  <c r="E36" s="1"/>
  <c r="B37"/>
  <c r="E34" i="4"/>
  <c r="B16"/>
  <c r="C15"/>
  <c r="D15" s="1"/>
  <c r="C35"/>
  <c r="E35" s="1"/>
  <c r="B36"/>
  <c r="B18" i="1"/>
  <c r="C17"/>
  <c r="D17" s="1"/>
  <c r="B38"/>
  <c r="C37"/>
  <c r="D37" s="1"/>
  <c r="B37" i="4"/>
  <c r="C36"/>
  <c r="D36" s="1"/>
  <c r="D16" i="1"/>
  <c r="B17" i="4"/>
  <c r="C16"/>
  <c r="D35"/>
  <c r="C18" i="1"/>
  <c r="E18" s="1"/>
  <c r="B19"/>
  <c r="E36" i="4"/>
  <c r="C37"/>
  <c r="B38"/>
  <c r="B39" i="1"/>
  <c r="C38"/>
  <c r="C17" i="4"/>
  <c r="B18"/>
  <c r="E16"/>
  <c r="D16"/>
  <c r="E17" i="1"/>
  <c r="L41" s="1"/>
  <c r="D35" i="6"/>
  <c r="E35"/>
  <c r="B40" i="1"/>
  <c r="C39"/>
  <c r="E39" s="1"/>
  <c r="B39" i="4"/>
  <c r="C38"/>
  <c r="E38" s="1"/>
  <c r="E38" i="1"/>
  <c r="D38"/>
  <c r="E17" i="4"/>
  <c r="L41" s="1"/>
  <c r="J41"/>
  <c r="D17"/>
  <c r="E37"/>
  <c r="O42" s="1"/>
  <c r="D37"/>
  <c r="B19"/>
  <c r="C18"/>
  <c r="E18" s="1"/>
  <c r="B20" i="1"/>
  <c r="C19"/>
  <c r="E19" s="1"/>
  <c r="E36" i="6"/>
  <c r="D36"/>
  <c r="F36"/>
  <c r="B41" i="1"/>
  <c r="C40"/>
  <c r="C20"/>
  <c r="E20" s="1"/>
  <c r="B21"/>
  <c r="B20" i="4"/>
  <c r="C19"/>
  <c r="D18"/>
  <c r="C39"/>
  <c r="D39" s="1"/>
  <c r="B40"/>
  <c r="E37" i="6"/>
  <c r="F37"/>
  <c r="D37"/>
  <c r="E19"/>
  <c r="E19" i="4"/>
  <c r="D19"/>
  <c r="B42" i="1"/>
  <c r="C41"/>
  <c r="B22"/>
  <c r="C21"/>
  <c r="B21" i="4"/>
  <c r="C20"/>
  <c r="D20" s="1"/>
  <c r="E40" i="1"/>
  <c r="D40"/>
  <c r="C40" i="4"/>
  <c r="E40" s="1"/>
  <c r="B41"/>
  <c r="D38" i="6"/>
  <c r="F38"/>
  <c r="F20"/>
  <c r="D20"/>
  <c r="E20"/>
  <c r="E41" i="1"/>
  <c r="D41"/>
  <c r="D21"/>
  <c r="E21"/>
  <c r="B22" i="4"/>
  <c r="C21"/>
  <c r="B43" i="1"/>
  <c r="C42"/>
  <c r="E42" s="1"/>
  <c r="O41" s="1"/>
  <c r="C22"/>
  <c r="E22" s="1"/>
  <c r="B23"/>
  <c r="E20" i="4"/>
  <c r="C41"/>
  <c r="B42"/>
  <c r="E39" i="6"/>
  <c r="E21"/>
  <c r="F21"/>
  <c r="D21"/>
  <c r="B23" i="4"/>
  <c r="C22"/>
  <c r="B24" i="1"/>
  <c r="C23"/>
  <c r="C42" i="4"/>
  <c r="J45" s="1"/>
  <c r="B43"/>
  <c r="E21"/>
  <c r="D21"/>
  <c r="C43" i="1"/>
  <c r="E43" s="1"/>
  <c r="B44"/>
  <c r="E41" i="4"/>
  <c r="D41"/>
  <c r="F40" i="6"/>
  <c r="D22"/>
  <c r="C23" i="4"/>
  <c r="D23" s="1"/>
  <c r="B24"/>
  <c r="D43" i="1"/>
  <c r="C24"/>
  <c r="E24" s="1"/>
  <c r="B25"/>
  <c r="C43" i="4"/>
  <c r="D43" s="1"/>
  <c r="B44"/>
  <c r="E22"/>
  <c r="D22"/>
  <c r="J42"/>
  <c r="C44" i="1"/>
  <c r="E44" s="1"/>
  <c r="B45"/>
  <c r="D23"/>
  <c r="E23"/>
  <c r="B25" i="4"/>
  <c r="C24"/>
  <c r="E24" s="1"/>
  <c r="D24" i="1"/>
  <c r="C45"/>
  <c r="D45" s="1"/>
  <c r="B46"/>
  <c r="B26"/>
  <c r="C26"/>
  <c r="C25"/>
  <c r="E25" s="1"/>
  <c r="C44" i="4"/>
  <c r="E44" s="1"/>
  <c r="B45"/>
  <c r="E42" i="6"/>
  <c r="B26" i="4"/>
  <c r="C26"/>
  <c r="D26" s="1"/>
  <c r="C25"/>
  <c r="D25" s="1"/>
  <c r="C45"/>
  <c r="D45" s="1"/>
  <c r="B46"/>
  <c r="B47" i="1"/>
  <c r="C47"/>
  <c r="C46"/>
  <c r="D46" s="1"/>
  <c r="D26"/>
  <c r="E26"/>
  <c r="D24" i="4"/>
  <c r="D44"/>
  <c r="F43" i="6"/>
  <c r="E25" i="4"/>
  <c r="E45"/>
  <c r="C46"/>
  <c r="D46" s="1"/>
  <c r="B47"/>
  <c r="C47"/>
  <c r="E47" s="1"/>
  <c r="E47" i="1"/>
  <c r="D47"/>
  <c r="F44" i="6"/>
  <c r="D44"/>
  <c r="E44"/>
  <c r="E45"/>
  <c r="F45"/>
  <c r="D45"/>
  <c r="F46"/>
  <c r="D46"/>
  <c r="E46"/>
  <c r="P45" i="4" l="1"/>
  <c r="D34" i="6"/>
  <c r="E46" i="4"/>
  <c r="D11" i="1"/>
  <c r="E8"/>
  <c r="E26" i="6"/>
  <c r="D42" i="1"/>
  <c r="D39" i="6"/>
  <c r="D20" i="1"/>
  <c r="L45" i="4"/>
  <c r="D36" i="1"/>
  <c r="D11" i="4"/>
  <c r="D29"/>
  <c r="F8" i="6"/>
  <c r="D42"/>
  <c r="O45" i="4"/>
  <c r="F34" i="6"/>
  <c r="D10"/>
  <c r="D24"/>
  <c r="E40"/>
  <c r="E49" i="1"/>
  <c r="D47" i="4"/>
  <c r="D25" i="6"/>
  <c r="E24"/>
  <c r="E41"/>
  <c r="D18"/>
  <c r="D18" i="1"/>
  <c r="D16" i="6"/>
  <c r="F15"/>
  <c r="E31" i="1"/>
  <c r="E30"/>
  <c r="E8" i="6"/>
  <c r="D7" i="4"/>
  <c r="E51" i="1"/>
  <c r="E27" i="4"/>
  <c r="L43" s="1"/>
  <c r="D14"/>
  <c r="D33" i="6"/>
  <c r="F26"/>
  <c r="D41"/>
  <c r="O44" i="4"/>
  <c r="F18" i="6"/>
  <c r="D17"/>
  <c r="E16"/>
  <c r="D15" i="1"/>
  <c r="D13"/>
  <c r="E8" i="4"/>
  <c r="D9" i="6"/>
  <c r="E27" i="1"/>
  <c r="L43" s="1"/>
  <c r="D50"/>
  <c r="D52" i="4"/>
  <c r="E25" i="6"/>
  <c r="F32"/>
  <c r="D38" i="4"/>
  <c r="D34" i="1"/>
  <c r="D49" i="4"/>
  <c r="O43" i="1"/>
  <c r="L42"/>
  <c r="O44"/>
  <c r="E26" i="4"/>
  <c r="L42"/>
  <c r="E42"/>
  <c r="D42"/>
  <c r="F22" i="6"/>
  <c r="F19"/>
  <c r="E33" i="4"/>
  <c r="D11" i="6"/>
  <c r="F9"/>
  <c r="D9" i="1"/>
  <c r="D50" i="6"/>
  <c r="E45" i="1"/>
  <c r="E17" i="6"/>
  <c r="E33"/>
  <c r="D27"/>
  <c r="D51"/>
  <c r="E43" i="4"/>
  <c r="D22" i="1"/>
  <c r="E39" i="4"/>
  <c r="D47" i="6"/>
  <c r="D39" i="1"/>
  <c r="E15" i="4"/>
  <c r="D50"/>
  <c r="D7" i="6"/>
  <c r="E47"/>
  <c r="E43"/>
  <c r="E23" i="4"/>
  <c r="E23" i="6"/>
  <c r="D40" i="4"/>
  <c r="D15" i="6"/>
  <c r="D35" i="1"/>
  <c r="E14"/>
  <c r="D31" i="6"/>
  <c r="E12" i="4"/>
  <c r="D12" i="1"/>
  <c r="E30" i="4"/>
  <c r="E9"/>
  <c r="O43"/>
  <c r="E7" i="1"/>
  <c r="D25"/>
  <c r="D23" i="6"/>
  <c r="E31"/>
  <c r="F7"/>
  <c r="E46" i="1"/>
  <c r="D44"/>
  <c r="D19"/>
  <c r="E37"/>
  <c r="P41" l="1"/>
  <c r="P43" i="4"/>
  <c r="P45" i="1"/>
  <c r="P43"/>
  <c r="P42" i="4"/>
  <c r="O45" i="1"/>
  <c r="P44"/>
  <c r="P44" i="4"/>
  <c r="O41"/>
  <c r="P41"/>
  <c r="P42" i="1"/>
  <c r="L45"/>
  <c r="O42"/>
</calcChain>
</file>

<file path=xl/comments1.xml><?xml version="1.0" encoding="utf-8"?>
<comments xmlns="http://schemas.openxmlformats.org/spreadsheetml/2006/main">
  <authors>
    <author>Gary R. Evans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Always 0.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The standard deviation of the log growth rate (e.g. 0.02)</t>
        </r>
      </text>
    </comment>
  </commentList>
</comments>
</file>

<file path=xl/comments2.xml><?xml version="1.0" encoding="utf-8"?>
<comments xmlns="http://schemas.openxmlformats.org/spreadsheetml/2006/main">
  <authors>
    <author>Gary R. Evans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Always 0.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The standard deviation of the log growth rate (e.g. 0.02)</t>
        </r>
      </text>
    </comment>
  </commentList>
</comments>
</file>

<file path=xl/sharedStrings.xml><?xml version="1.0" encoding="utf-8"?>
<sst xmlns="http://schemas.openxmlformats.org/spreadsheetml/2006/main" count="44" uniqueCount="21">
  <si>
    <t>Mean</t>
  </si>
  <si>
    <t>SD</t>
  </si>
  <si>
    <t>Range</t>
  </si>
  <si>
    <t>x</t>
  </si>
  <si>
    <t>Prob</t>
  </si>
  <si>
    <t>Cum</t>
  </si>
  <si>
    <t xml:space="preserve"> </t>
  </si>
  <si>
    <t>Cumulative Probs</t>
  </si>
  <si>
    <t>+/- 3</t>
  </si>
  <si>
    <t>+/- 2</t>
  </si>
  <si>
    <t>+/-1</t>
  </si>
  <si>
    <t>+/-1.5</t>
  </si>
  <si>
    <t>+/-0.5</t>
  </si>
  <si>
    <t>Ranges</t>
  </si>
  <si>
    <t>Mean to</t>
  </si>
  <si>
    <t>lgr</t>
  </si>
  <si>
    <t>Value</t>
  </si>
  <si>
    <t>Price</t>
  </si>
  <si>
    <t>Note: This distribution is lognormal.</t>
  </si>
  <si>
    <t>Probability of X greater than:</t>
  </si>
  <si>
    <t>is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</si>
</sst>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"/>
    <numFmt numFmtId="166" formatCode="0.000000"/>
    <numFmt numFmtId="167" formatCode="0.000"/>
  </numFmts>
  <fonts count="4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4" fontId="0" fillId="2" borderId="1" xfId="0" applyNumberFormat="1" applyFill="1" applyBorder="1"/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2" borderId="2" xfId="0" applyFill="1" applyBorder="1"/>
    <xf numFmtId="164" fontId="0" fillId="2" borderId="4" xfId="0" applyNumberFormat="1" applyFill="1" applyBorder="1"/>
    <xf numFmtId="0" fontId="0" fillId="2" borderId="3" xfId="0" applyFill="1" applyBorder="1"/>
    <xf numFmtId="164" fontId="0" fillId="2" borderId="5" xfId="0" applyNumberFormat="1" applyFill="1" applyBorder="1"/>
    <xf numFmtId="0" fontId="1" fillId="2" borderId="6" xfId="0" applyFont="1" applyFill="1" applyBorder="1" applyAlignment="1">
      <alignment horizontal="center"/>
    </xf>
    <xf numFmtId="164" fontId="0" fillId="2" borderId="7" xfId="0" applyNumberFormat="1" applyFill="1" applyBorder="1"/>
    <xf numFmtId="0" fontId="1" fillId="0" borderId="8" xfId="0" applyFont="1" applyBorder="1" applyAlignment="1">
      <alignment horizontal="center"/>
    </xf>
    <xf numFmtId="164" fontId="0" fillId="2" borderId="9" xfId="0" applyNumberFormat="1" applyFill="1" applyBorder="1"/>
    <xf numFmtId="164" fontId="0" fillId="2" borderId="10" xfId="0" applyNumberFormat="1" applyFill="1" applyBorder="1"/>
    <xf numFmtId="167" fontId="0" fillId="0" borderId="0" xfId="0" applyNumberFormat="1"/>
    <xf numFmtId="166" fontId="0" fillId="0" borderId="1" xfId="0" applyNumberFormat="1" applyBorder="1"/>
    <xf numFmtId="0" fontId="0" fillId="3" borderId="2" xfId="0" applyFill="1" applyBorder="1"/>
    <xf numFmtId="166" fontId="0" fillId="3" borderId="1" xfId="0" applyNumberFormat="1" applyFill="1" applyBorder="1"/>
    <xf numFmtId="49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3" fillId="0" borderId="0" xfId="0" applyFont="1"/>
    <xf numFmtId="167" fontId="3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 wrapText="1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32378312693283"/>
          <c:y val="7.0904730125795276E-2"/>
          <c:w val="0.80097213948115686"/>
          <c:h val="0.79951195693569121"/>
        </c:manualLayout>
      </c:layout>
      <c:lineChart>
        <c:grouping val="standard"/>
        <c:ser>
          <c:idx val="1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'Standard Normal'!$C$7:$C$47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0.60000000000000009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1.5999999999999999</c:v>
                </c:pt>
                <c:pt idx="29">
                  <c:v>1.7999999999999998</c:v>
                </c:pt>
                <c:pt idx="30">
                  <c:v>1.9999999999999998</c:v>
                </c:pt>
                <c:pt idx="31">
                  <c:v>2.1999999999999997</c:v>
                </c:pt>
                <c:pt idx="32">
                  <c:v>2.4</c:v>
                </c:pt>
                <c:pt idx="33">
                  <c:v>2.6</c:v>
                </c:pt>
                <c:pt idx="34">
                  <c:v>2.8000000000000003</c:v>
                </c:pt>
                <c:pt idx="35">
                  <c:v>3.0000000000000004</c:v>
                </c:pt>
                <c:pt idx="36">
                  <c:v>3.2000000000000006</c:v>
                </c:pt>
                <c:pt idx="37">
                  <c:v>3.4000000000000008</c:v>
                </c:pt>
                <c:pt idx="38">
                  <c:v>3.600000000000001</c:v>
                </c:pt>
                <c:pt idx="39">
                  <c:v>3.8000000000000012</c:v>
                </c:pt>
                <c:pt idx="40">
                  <c:v>4.0000000000000009</c:v>
                </c:pt>
              </c:numCache>
            </c:numRef>
          </c:cat>
          <c:val>
            <c:numRef>
              <c:f>'Standard Normal'!$D$7:$D$47</c:f>
              <c:numCache>
                <c:formatCode>0.000000</c:formatCode>
                <c:ptCount val="41"/>
                <c:pt idx="0">
                  <c:v>1.3383022576488534E-4</c:v>
                </c:pt>
                <c:pt idx="1">
                  <c:v>2.9194692579146022E-4</c:v>
                </c:pt>
                <c:pt idx="2">
                  <c:v>6.1190193011377298E-4</c:v>
                </c:pt>
                <c:pt idx="3">
                  <c:v>1.2322191684730208E-3</c:v>
                </c:pt>
                <c:pt idx="4">
                  <c:v>2.3840882014648482E-3</c:v>
                </c:pt>
                <c:pt idx="5">
                  <c:v>4.4318484119380188E-3</c:v>
                </c:pt>
                <c:pt idx="6">
                  <c:v>7.9154515829799876E-3</c:v>
                </c:pt>
                <c:pt idx="7">
                  <c:v>1.358296923368566E-2</c:v>
                </c:pt>
                <c:pt idx="8">
                  <c:v>2.2394530294842965E-2</c:v>
                </c:pt>
                <c:pt idx="9">
                  <c:v>3.5474592846231563E-2</c:v>
                </c:pt>
                <c:pt idx="10">
                  <c:v>5.3990966513188215E-2</c:v>
                </c:pt>
                <c:pt idx="11">
                  <c:v>7.8950158300894371E-2</c:v>
                </c:pt>
                <c:pt idx="12">
                  <c:v>0.11092083467945582</c:v>
                </c:pt>
                <c:pt idx="13">
                  <c:v>0.14972746563574515</c:v>
                </c:pt>
                <c:pt idx="14">
                  <c:v>0.19418605498321326</c:v>
                </c:pt>
                <c:pt idx="15">
                  <c:v>0.24197072451914364</c:v>
                </c:pt>
                <c:pt idx="16">
                  <c:v>0.28969155276148301</c:v>
                </c:pt>
                <c:pt idx="17">
                  <c:v>0.33322460289179989</c:v>
                </c:pt>
                <c:pt idx="18">
                  <c:v>0.36827014030332345</c:v>
                </c:pt>
                <c:pt idx="19">
                  <c:v>0.39104269397545594</c:v>
                </c:pt>
                <c:pt idx="20">
                  <c:v>0.39894228040143265</c:v>
                </c:pt>
                <c:pt idx="21">
                  <c:v>0.39104269397545582</c:v>
                </c:pt>
                <c:pt idx="22">
                  <c:v>0.36827014030332328</c:v>
                </c:pt>
                <c:pt idx="23">
                  <c:v>0.33322460289179962</c:v>
                </c:pt>
                <c:pt idx="24">
                  <c:v>0.28969155276148267</c:v>
                </c:pt>
                <c:pt idx="25">
                  <c:v>0.24197072451914334</c:v>
                </c:pt>
                <c:pt idx="26">
                  <c:v>0.19418605498321292</c:v>
                </c:pt>
                <c:pt idx="27">
                  <c:v>0.14972746563574485</c:v>
                </c:pt>
                <c:pt idx="28">
                  <c:v>0.11092083467945557</c:v>
                </c:pt>
                <c:pt idx="29">
                  <c:v>7.8950158300894177E-2</c:v>
                </c:pt>
                <c:pt idx="30">
                  <c:v>5.3990966513188077E-2</c:v>
                </c:pt>
                <c:pt idx="31">
                  <c:v>3.5474592846231452E-2</c:v>
                </c:pt>
                <c:pt idx="32">
                  <c:v>2.2394530294842896E-2</c:v>
                </c:pt>
                <c:pt idx="33">
                  <c:v>1.3582969233685611E-2</c:v>
                </c:pt>
                <c:pt idx="34">
                  <c:v>7.9154515829799564E-3</c:v>
                </c:pt>
                <c:pt idx="35">
                  <c:v>4.4318484119379989E-3</c:v>
                </c:pt>
                <c:pt idx="36">
                  <c:v>2.3840882014648378E-3</c:v>
                </c:pt>
                <c:pt idx="37">
                  <c:v>1.2322191684730152E-3</c:v>
                </c:pt>
                <c:pt idx="38">
                  <c:v>6.1190193011377016E-4</c:v>
                </c:pt>
                <c:pt idx="39">
                  <c:v>2.9194692579145892E-4</c:v>
                </c:pt>
                <c:pt idx="40">
                  <c:v>1.3383022576488488E-4</c:v>
                </c:pt>
              </c:numCache>
            </c:numRef>
          </c:val>
        </c:ser>
        <c:marker val="1"/>
        <c:axId val="154801280"/>
        <c:axId val="154802816"/>
      </c:lineChart>
      <c:lineChart>
        <c:grouping val="standard"/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'Standard Normal'!$E$7:$E$47</c:f>
              <c:numCache>
                <c:formatCode>0.000000</c:formatCode>
                <c:ptCount val="41"/>
                <c:pt idx="0">
                  <c:v>3.1671241836783715E-5</c:v>
                </c:pt>
                <c:pt idx="1">
                  <c:v>7.2348043924419514E-5</c:v>
                </c:pt>
                <c:pt idx="2">
                  <c:v>1.5910859015888512E-4</c:v>
                </c:pt>
                <c:pt idx="3">
                  <c:v>3.3692926567585602E-4</c:v>
                </c:pt>
                <c:pt idx="4">
                  <c:v>6.8713793791586042E-4</c:v>
                </c:pt>
                <c:pt idx="5">
                  <c:v>1.3498980316296594E-3</c:v>
                </c:pt>
                <c:pt idx="6">
                  <c:v>2.5551303304279793E-3</c:v>
                </c:pt>
                <c:pt idx="7">
                  <c:v>4.661188023718621E-3</c:v>
                </c:pt>
                <c:pt idx="8">
                  <c:v>8.1975359245961554E-3</c:v>
                </c:pt>
                <c:pt idx="9">
                  <c:v>1.3903447513498701E-2</c:v>
                </c:pt>
                <c:pt idx="10">
                  <c:v>2.275013194817932E-2</c:v>
                </c:pt>
                <c:pt idx="11">
                  <c:v>3.593031911292599E-2</c:v>
                </c:pt>
                <c:pt idx="12">
                  <c:v>5.4799291699558106E-2</c:v>
                </c:pt>
                <c:pt idx="13">
                  <c:v>8.07566592337714E-2</c:v>
                </c:pt>
                <c:pt idx="14">
                  <c:v>0.11506967022170844</c:v>
                </c:pt>
                <c:pt idx="15">
                  <c:v>0.15865525393145741</c:v>
                </c:pt>
                <c:pt idx="16">
                  <c:v>0.21185539858339708</c:v>
                </c:pt>
                <c:pt idx="17">
                  <c:v>0.27425311775007399</c:v>
                </c:pt>
                <c:pt idx="18">
                  <c:v>0.34457825838967626</c:v>
                </c:pt>
                <c:pt idx="19">
                  <c:v>0.42074029056089746</c:v>
                </c:pt>
                <c:pt idx="20">
                  <c:v>0.5</c:v>
                </c:pt>
                <c:pt idx="21">
                  <c:v>0.57925970943910299</c:v>
                </c:pt>
                <c:pt idx="22">
                  <c:v>0.65542174161032418</c:v>
                </c:pt>
                <c:pt idx="23">
                  <c:v>0.72574688224992645</c:v>
                </c:pt>
                <c:pt idx="24">
                  <c:v>0.78814460141660325</c:v>
                </c:pt>
                <c:pt idx="25">
                  <c:v>0.84134474606854293</c:v>
                </c:pt>
                <c:pt idx="26">
                  <c:v>0.88493032977829178</c:v>
                </c:pt>
                <c:pt idx="27">
                  <c:v>0.91924334076622882</c:v>
                </c:pt>
                <c:pt idx="28">
                  <c:v>0.94520070830044212</c:v>
                </c:pt>
                <c:pt idx="29">
                  <c:v>0.96406968088707412</c:v>
                </c:pt>
                <c:pt idx="30">
                  <c:v>0.97724986805182068</c:v>
                </c:pt>
                <c:pt idx="31">
                  <c:v>0.98609655248650152</c:v>
                </c:pt>
                <c:pt idx="32">
                  <c:v>0.99180246407540396</c:v>
                </c:pt>
                <c:pt idx="33">
                  <c:v>0.99533881197628127</c:v>
                </c:pt>
                <c:pt idx="34">
                  <c:v>0.99744486966957169</c:v>
                </c:pt>
                <c:pt idx="35">
                  <c:v>0.99865010196837001</c:v>
                </c:pt>
                <c:pt idx="36">
                  <c:v>0.99931286206208436</c:v>
                </c:pt>
                <c:pt idx="37">
                  <c:v>0.99966307073432203</c:v>
                </c:pt>
                <c:pt idx="38">
                  <c:v>0.99984089140984422</c:v>
                </c:pt>
                <c:pt idx="39">
                  <c:v>0.99992765195607136</c:v>
                </c:pt>
                <c:pt idx="40">
                  <c:v>0.99996832875816222</c:v>
                </c:pt>
              </c:numCache>
            </c:numRef>
          </c:val>
        </c:ser>
        <c:marker val="1"/>
        <c:axId val="154804608"/>
        <c:axId val="154806144"/>
      </c:lineChart>
      <c:catAx>
        <c:axId val="154801280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2816"/>
        <c:crosses val="autoZero"/>
        <c:lblAlgn val="ctr"/>
        <c:lblOffset val="100"/>
        <c:tickLblSkip val="5"/>
        <c:tickMarkSkip val="1"/>
      </c:catAx>
      <c:valAx>
        <c:axId val="154802816"/>
        <c:scaling>
          <c:orientation val="minMax"/>
        </c:scaling>
        <c:axPos val="l"/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1280"/>
        <c:crosses val="autoZero"/>
        <c:crossBetween val="midCat"/>
      </c:valAx>
      <c:catAx>
        <c:axId val="154804608"/>
        <c:scaling>
          <c:orientation val="minMax"/>
        </c:scaling>
        <c:delete val="1"/>
        <c:axPos val="b"/>
        <c:tickLblPos val="none"/>
        <c:crossAx val="154806144"/>
        <c:crosses val="autoZero"/>
        <c:lblAlgn val="ctr"/>
        <c:lblOffset val="100"/>
      </c:catAx>
      <c:valAx>
        <c:axId val="154806144"/>
        <c:scaling>
          <c:orientation val="minMax"/>
        </c:scaling>
        <c:axPos val="r"/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4608"/>
        <c:crosses val="max"/>
        <c:crossBetween val="midCat"/>
      </c:valAx>
      <c:spPr>
        <a:gradFill rotWithShape="0">
          <a:gsLst>
            <a:gs pos="0">
              <a:srgbClr val="FFFFFF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88691293568112"/>
          <c:y val="7.0904730125795276E-2"/>
          <c:w val="0.78640900967240868"/>
          <c:h val="0.79951195693569121"/>
        </c:manualLayout>
      </c:layout>
      <c:lineChart>
        <c:grouping val="standard"/>
        <c:ser>
          <c:idx val="1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'Normal Log Growth Rate'!$C$7:$C$47</c:f>
              <c:numCache>
                <c:formatCode>General</c:formatCode>
                <c:ptCount val="41"/>
                <c:pt idx="0">
                  <c:v>-0.08</c:v>
                </c:pt>
                <c:pt idx="1">
                  <c:v>-7.5999999999999998E-2</c:v>
                </c:pt>
                <c:pt idx="2">
                  <c:v>-7.1999999999999995E-2</c:v>
                </c:pt>
                <c:pt idx="3">
                  <c:v>-6.7999999999999991E-2</c:v>
                </c:pt>
                <c:pt idx="4">
                  <c:v>-6.3999999999999987E-2</c:v>
                </c:pt>
                <c:pt idx="5">
                  <c:v>-5.9999999999999984E-2</c:v>
                </c:pt>
                <c:pt idx="6">
                  <c:v>-5.599999999999998E-2</c:v>
                </c:pt>
                <c:pt idx="7">
                  <c:v>-5.1999999999999977E-2</c:v>
                </c:pt>
                <c:pt idx="8">
                  <c:v>-4.7999999999999973E-2</c:v>
                </c:pt>
                <c:pt idx="9">
                  <c:v>-4.399999999999997E-2</c:v>
                </c:pt>
                <c:pt idx="10">
                  <c:v>-3.9999999999999973E-2</c:v>
                </c:pt>
                <c:pt idx="11">
                  <c:v>-3.599999999999997E-2</c:v>
                </c:pt>
                <c:pt idx="12">
                  <c:v>-3.1999999999999973E-2</c:v>
                </c:pt>
                <c:pt idx="13">
                  <c:v>-2.7999999999999973E-2</c:v>
                </c:pt>
                <c:pt idx="14">
                  <c:v>-2.3999999999999973E-2</c:v>
                </c:pt>
                <c:pt idx="15">
                  <c:v>-1.9999999999999973E-2</c:v>
                </c:pt>
                <c:pt idx="16">
                  <c:v>-1.5999999999999976E-2</c:v>
                </c:pt>
                <c:pt idx="17">
                  <c:v>-1.1999999999999976E-2</c:v>
                </c:pt>
                <c:pt idx="18">
                  <c:v>-7.9999999999999759E-3</c:v>
                </c:pt>
                <c:pt idx="19">
                  <c:v>-3.9999999999999749E-3</c:v>
                </c:pt>
                <c:pt idx="20">
                  <c:v>0</c:v>
                </c:pt>
                <c:pt idx="21">
                  <c:v>4.0000000000000001E-3</c:v>
                </c:pt>
                <c:pt idx="22">
                  <c:v>8.0000000000000002E-3</c:v>
                </c:pt>
                <c:pt idx="23">
                  <c:v>1.2000000000000002E-2</c:v>
                </c:pt>
                <c:pt idx="24">
                  <c:v>1.6E-2</c:v>
                </c:pt>
                <c:pt idx="25">
                  <c:v>0.02</c:v>
                </c:pt>
                <c:pt idx="26">
                  <c:v>2.4E-2</c:v>
                </c:pt>
                <c:pt idx="27">
                  <c:v>2.7999999999999997E-2</c:v>
                </c:pt>
                <c:pt idx="28">
                  <c:v>3.2000000000000001E-2</c:v>
                </c:pt>
                <c:pt idx="29">
                  <c:v>3.5999999999999997E-2</c:v>
                </c:pt>
                <c:pt idx="30">
                  <c:v>3.9999999999999994E-2</c:v>
                </c:pt>
                <c:pt idx="31">
                  <c:v>4.3999999999999997E-2</c:v>
                </c:pt>
                <c:pt idx="32">
                  <c:v>4.8000000000000001E-2</c:v>
                </c:pt>
                <c:pt idx="33">
                  <c:v>5.2000000000000005E-2</c:v>
                </c:pt>
                <c:pt idx="34">
                  <c:v>5.6000000000000008E-2</c:v>
                </c:pt>
                <c:pt idx="35">
                  <c:v>6.0000000000000012E-2</c:v>
                </c:pt>
                <c:pt idx="36">
                  <c:v>6.4000000000000015E-2</c:v>
                </c:pt>
                <c:pt idx="37">
                  <c:v>6.8000000000000019E-2</c:v>
                </c:pt>
                <c:pt idx="38">
                  <c:v>7.2000000000000022E-2</c:v>
                </c:pt>
                <c:pt idx="39">
                  <c:v>7.6000000000000026E-2</c:v>
                </c:pt>
                <c:pt idx="40">
                  <c:v>8.0000000000000016E-2</c:v>
                </c:pt>
              </c:numCache>
            </c:numRef>
          </c:cat>
          <c:val>
            <c:numRef>
              <c:f>'Normal Log Growth Rate'!$D$7:$D$47</c:f>
              <c:numCache>
                <c:formatCode>0.000000</c:formatCode>
                <c:ptCount val="41"/>
                <c:pt idx="0">
                  <c:v>6.6915112882442668E-3</c:v>
                </c:pt>
                <c:pt idx="1">
                  <c:v>1.4597346289573012E-2</c:v>
                </c:pt>
                <c:pt idx="2">
                  <c:v>3.0595096505688646E-2</c:v>
                </c:pt>
                <c:pt idx="3">
                  <c:v>6.1610958423651031E-2</c:v>
                </c:pt>
                <c:pt idx="4">
                  <c:v>0.11920441007324241</c:v>
                </c:pt>
                <c:pt idx="5">
                  <c:v>0.2215924205969009</c:v>
                </c:pt>
                <c:pt idx="6">
                  <c:v>0.39577257914899938</c:v>
                </c:pt>
                <c:pt idx="7">
                  <c:v>0.67914846168428289</c:v>
                </c:pt>
                <c:pt idx="8">
                  <c:v>1.1197265147421482</c:v>
                </c:pt>
                <c:pt idx="9">
                  <c:v>1.7737296423115771</c:v>
                </c:pt>
                <c:pt idx="10">
                  <c:v>2.6995483256594097</c:v>
                </c:pt>
                <c:pt idx="11">
                  <c:v>3.9475079150447185</c:v>
                </c:pt>
                <c:pt idx="12">
                  <c:v>5.546041733972789</c:v>
                </c:pt>
                <c:pt idx="13">
                  <c:v>7.4863732817872561</c:v>
                </c:pt>
                <c:pt idx="14">
                  <c:v>9.7093027491606634</c:v>
                </c:pt>
                <c:pt idx="15">
                  <c:v>12.098536225957185</c:v>
                </c:pt>
                <c:pt idx="16">
                  <c:v>14.48457763807415</c:v>
                </c:pt>
                <c:pt idx="17">
                  <c:v>16.661230144589993</c:v>
                </c:pt>
                <c:pt idx="18">
                  <c:v>18.413507015166171</c:v>
                </c:pt>
                <c:pt idx="19">
                  <c:v>19.552134698772797</c:v>
                </c:pt>
                <c:pt idx="20">
                  <c:v>19.947114020071634</c:v>
                </c:pt>
                <c:pt idx="21">
                  <c:v>19.55213469877279</c:v>
                </c:pt>
                <c:pt idx="22">
                  <c:v>18.413507015166164</c:v>
                </c:pt>
                <c:pt idx="23">
                  <c:v>16.661230144589979</c:v>
                </c:pt>
                <c:pt idx="24">
                  <c:v>14.484577638074136</c:v>
                </c:pt>
                <c:pt idx="25">
                  <c:v>12.098536225957165</c:v>
                </c:pt>
                <c:pt idx="26">
                  <c:v>9.7093027491606474</c:v>
                </c:pt>
                <c:pt idx="27">
                  <c:v>7.4863732817872437</c:v>
                </c:pt>
                <c:pt idx="28">
                  <c:v>5.5460417339727783</c:v>
                </c:pt>
                <c:pt idx="29">
                  <c:v>3.9475079150447088</c:v>
                </c:pt>
                <c:pt idx="30">
                  <c:v>2.6995483256594048</c:v>
                </c:pt>
                <c:pt idx="31">
                  <c:v>1.7737296423115727</c:v>
                </c:pt>
                <c:pt idx="32">
                  <c:v>1.1197265147421447</c:v>
                </c:pt>
                <c:pt idx="33">
                  <c:v>0.67914846168428022</c:v>
                </c:pt>
                <c:pt idx="34">
                  <c:v>0.39577257914899777</c:v>
                </c:pt>
                <c:pt idx="35">
                  <c:v>0.22159242059690015</c:v>
                </c:pt>
                <c:pt idx="36">
                  <c:v>0.1192044100732419</c:v>
                </c:pt>
                <c:pt idx="37">
                  <c:v>6.1610958423650754E-2</c:v>
                </c:pt>
                <c:pt idx="38">
                  <c:v>3.0595096505688507E-2</c:v>
                </c:pt>
                <c:pt idx="39">
                  <c:v>1.4597346289572932E-2</c:v>
                </c:pt>
                <c:pt idx="40">
                  <c:v>6.6915112882442434E-3</c:v>
                </c:pt>
              </c:numCache>
            </c:numRef>
          </c:val>
        </c:ser>
        <c:marker val="1"/>
        <c:axId val="164028800"/>
        <c:axId val="164030336"/>
      </c:lineChart>
      <c:lineChart>
        <c:grouping val="standard"/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'Normal Log Growth Rate'!$E$7:$E$47</c:f>
              <c:numCache>
                <c:formatCode>0.000000</c:formatCode>
                <c:ptCount val="41"/>
                <c:pt idx="0">
                  <c:v>3.1671241836783715E-5</c:v>
                </c:pt>
                <c:pt idx="1">
                  <c:v>7.2348043924419514E-5</c:v>
                </c:pt>
                <c:pt idx="2">
                  <c:v>1.5910859015888512E-4</c:v>
                </c:pt>
                <c:pt idx="3">
                  <c:v>3.3692926567585602E-4</c:v>
                </c:pt>
                <c:pt idx="4">
                  <c:v>6.8713793791586042E-4</c:v>
                </c:pt>
                <c:pt idx="5">
                  <c:v>1.3498980316296594E-3</c:v>
                </c:pt>
                <c:pt idx="6">
                  <c:v>2.5551303304279793E-3</c:v>
                </c:pt>
                <c:pt idx="7">
                  <c:v>4.661188023718621E-3</c:v>
                </c:pt>
                <c:pt idx="8">
                  <c:v>8.1975359245961554E-3</c:v>
                </c:pt>
                <c:pt idx="9">
                  <c:v>1.3903447513498701E-2</c:v>
                </c:pt>
                <c:pt idx="10">
                  <c:v>2.275013194817932E-2</c:v>
                </c:pt>
                <c:pt idx="11">
                  <c:v>3.593031911292599E-2</c:v>
                </c:pt>
                <c:pt idx="12">
                  <c:v>5.4799291699558106E-2</c:v>
                </c:pt>
                <c:pt idx="13">
                  <c:v>8.07566592337714E-2</c:v>
                </c:pt>
                <c:pt idx="14">
                  <c:v>0.11506967022170844</c:v>
                </c:pt>
                <c:pt idx="15">
                  <c:v>0.15865525393145741</c:v>
                </c:pt>
                <c:pt idx="16">
                  <c:v>0.21185539858339708</c:v>
                </c:pt>
                <c:pt idx="17">
                  <c:v>0.27425311775007399</c:v>
                </c:pt>
                <c:pt idx="18">
                  <c:v>0.34457825838967626</c:v>
                </c:pt>
                <c:pt idx="19">
                  <c:v>0.42074029056089746</c:v>
                </c:pt>
                <c:pt idx="20">
                  <c:v>0.5</c:v>
                </c:pt>
                <c:pt idx="21">
                  <c:v>0.57925970943910299</c:v>
                </c:pt>
                <c:pt idx="22">
                  <c:v>0.65542174161032418</c:v>
                </c:pt>
                <c:pt idx="23">
                  <c:v>0.72574688224992645</c:v>
                </c:pt>
                <c:pt idx="24">
                  <c:v>0.78814460141660325</c:v>
                </c:pt>
                <c:pt idx="25">
                  <c:v>0.84134474606854293</c:v>
                </c:pt>
                <c:pt idx="26">
                  <c:v>0.88493032977829178</c:v>
                </c:pt>
                <c:pt idx="27">
                  <c:v>0.91924334076622882</c:v>
                </c:pt>
                <c:pt idx="28">
                  <c:v>0.94520070830044201</c:v>
                </c:pt>
                <c:pt idx="29">
                  <c:v>0.96406968088707412</c:v>
                </c:pt>
                <c:pt idx="30">
                  <c:v>0.97724986805182079</c:v>
                </c:pt>
                <c:pt idx="31">
                  <c:v>0.98609655248650152</c:v>
                </c:pt>
                <c:pt idx="32">
                  <c:v>0.99180246407540396</c:v>
                </c:pt>
                <c:pt idx="33">
                  <c:v>0.99533881197628127</c:v>
                </c:pt>
                <c:pt idx="34">
                  <c:v>0.99744486966957169</c:v>
                </c:pt>
                <c:pt idx="35">
                  <c:v>0.99865010196837001</c:v>
                </c:pt>
                <c:pt idx="36">
                  <c:v>0.99931286206208436</c:v>
                </c:pt>
                <c:pt idx="37">
                  <c:v>0.99966307073432203</c:v>
                </c:pt>
                <c:pt idx="38">
                  <c:v>0.99984089140984422</c:v>
                </c:pt>
                <c:pt idx="39">
                  <c:v>0.99992765195607136</c:v>
                </c:pt>
                <c:pt idx="40">
                  <c:v>0.99996832875816222</c:v>
                </c:pt>
              </c:numCache>
            </c:numRef>
          </c:val>
        </c:ser>
        <c:marker val="1"/>
        <c:axId val="164031872"/>
        <c:axId val="164033664"/>
      </c:lineChart>
      <c:catAx>
        <c:axId val="164028800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30336"/>
        <c:crosses val="autoZero"/>
        <c:lblAlgn val="ctr"/>
        <c:lblOffset val="100"/>
        <c:tickLblSkip val="5"/>
        <c:tickMarkSkip val="1"/>
      </c:catAx>
      <c:valAx>
        <c:axId val="164030336"/>
        <c:scaling>
          <c:orientation val="minMax"/>
        </c:scaling>
        <c:axPos val="l"/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8800"/>
        <c:crosses val="autoZero"/>
        <c:crossBetween val="midCat"/>
      </c:valAx>
      <c:catAx>
        <c:axId val="164031872"/>
        <c:scaling>
          <c:orientation val="minMax"/>
        </c:scaling>
        <c:delete val="1"/>
        <c:axPos val="b"/>
        <c:tickLblPos val="none"/>
        <c:crossAx val="164033664"/>
        <c:crosses val="autoZero"/>
        <c:lblAlgn val="ctr"/>
        <c:lblOffset val="100"/>
      </c:catAx>
      <c:valAx>
        <c:axId val="164033664"/>
        <c:scaling>
          <c:orientation val="minMax"/>
        </c:scaling>
        <c:axPos val="r"/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31872"/>
        <c:crosses val="max"/>
        <c:crossBetween val="midCat"/>
      </c:valAx>
      <c:spPr>
        <a:gradFill rotWithShape="0">
          <a:gsLst>
            <a:gs pos="0">
              <a:srgbClr val="FFFFFF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32378312693288"/>
          <c:y val="7.0904730125795304E-2"/>
          <c:w val="0.80097213948115686"/>
          <c:h val="0.79951195693569121"/>
        </c:manualLayout>
      </c:layout>
      <c:lineChart>
        <c:grouping val="standard"/>
        <c:ser>
          <c:idx val="1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Transformed!$F$7:$F$47</c:f>
              <c:numCache>
                <c:formatCode>0.000</c:formatCode>
                <c:ptCount val="41"/>
                <c:pt idx="0">
                  <c:v>82.000000000000014</c:v>
                </c:pt>
                <c:pt idx="1">
                  <c:v>83.000000000000028</c:v>
                </c:pt>
                <c:pt idx="2">
                  <c:v>84.000000000000057</c:v>
                </c:pt>
                <c:pt idx="3">
                  <c:v>85.000000000000014</c:v>
                </c:pt>
                <c:pt idx="4">
                  <c:v>86.000000000000043</c:v>
                </c:pt>
                <c:pt idx="5">
                  <c:v>87</c:v>
                </c:pt>
                <c:pt idx="6">
                  <c:v>88.000000000000028</c:v>
                </c:pt>
                <c:pt idx="7">
                  <c:v>89.000000000000057</c:v>
                </c:pt>
                <c:pt idx="8">
                  <c:v>90.000000000000071</c:v>
                </c:pt>
                <c:pt idx="9">
                  <c:v>91.000000000000057</c:v>
                </c:pt>
                <c:pt idx="10">
                  <c:v>92.000000000000014</c:v>
                </c:pt>
                <c:pt idx="11">
                  <c:v>93.000000000000028</c:v>
                </c:pt>
                <c:pt idx="12">
                  <c:v>94.000000000000071</c:v>
                </c:pt>
                <c:pt idx="13">
                  <c:v>95.000000000000071</c:v>
                </c:pt>
                <c:pt idx="14">
                  <c:v>96.000000000000071</c:v>
                </c:pt>
                <c:pt idx="15">
                  <c:v>97</c:v>
                </c:pt>
                <c:pt idx="16">
                  <c:v>98.000000000000043</c:v>
                </c:pt>
                <c:pt idx="17">
                  <c:v>99.000000000000071</c:v>
                </c:pt>
                <c:pt idx="18">
                  <c:v>100.00000000000004</c:v>
                </c:pt>
                <c:pt idx="19">
                  <c:v>101.00000000000003</c:v>
                </c:pt>
                <c:pt idx="20">
                  <c:v>102.00000000000004</c:v>
                </c:pt>
                <c:pt idx="21">
                  <c:v>103.00000000000001</c:v>
                </c:pt>
                <c:pt idx="22">
                  <c:v>104.00000000000007</c:v>
                </c:pt>
                <c:pt idx="23">
                  <c:v>105.00000000000006</c:v>
                </c:pt>
                <c:pt idx="24">
                  <c:v>106.00000000000007</c:v>
                </c:pt>
                <c:pt idx="25">
                  <c:v>107.00000000000006</c:v>
                </c:pt>
                <c:pt idx="26">
                  <c:v>108.00000000000003</c:v>
                </c:pt>
                <c:pt idx="27">
                  <c:v>109.00000000000007</c:v>
                </c:pt>
                <c:pt idx="28">
                  <c:v>110.00000000000004</c:v>
                </c:pt>
                <c:pt idx="29">
                  <c:v>111.00000000000007</c:v>
                </c:pt>
                <c:pt idx="30">
                  <c:v>112.00000000000006</c:v>
                </c:pt>
                <c:pt idx="31">
                  <c:v>113.00000000000003</c:v>
                </c:pt>
                <c:pt idx="32">
                  <c:v>114.00000000000003</c:v>
                </c:pt>
                <c:pt idx="33">
                  <c:v>115.00000000000001</c:v>
                </c:pt>
                <c:pt idx="34">
                  <c:v>116.00000000000009</c:v>
                </c:pt>
                <c:pt idx="35">
                  <c:v>117.00000000000003</c:v>
                </c:pt>
                <c:pt idx="36">
                  <c:v>118.00000000000004</c:v>
                </c:pt>
                <c:pt idx="37">
                  <c:v>119.00000000000003</c:v>
                </c:pt>
                <c:pt idx="38">
                  <c:v>120.00000000000009</c:v>
                </c:pt>
                <c:pt idx="39">
                  <c:v>121.00000000000003</c:v>
                </c:pt>
                <c:pt idx="40">
                  <c:v>122.00000000000003</c:v>
                </c:pt>
              </c:numCache>
            </c:numRef>
          </c:cat>
          <c:val>
            <c:numRef>
              <c:f>Transformed!$D$7:$D$47</c:f>
              <c:numCache>
                <c:formatCode>0.000000</c:formatCode>
                <c:ptCount val="41"/>
                <c:pt idx="0">
                  <c:v>3.0282775824627519E-3</c:v>
                </c:pt>
                <c:pt idx="1">
                  <c:v>7.6968155434151394E-3</c:v>
                </c:pt>
                <c:pt idx="2">
                  <c:v>1.8260281615072878E-2</c:v>
                </c:pt>
                <c:pt idx="3">
                  <c:v>4.0531057428147013E-2</c:v>
                </c:pt>
                <c:pt idx="4">
                  <c:v>8.4355516397199584E-2</c:v>
                </c:pt>
                <c:pt idx="5">
                  <c:v>0.16497011556864216</c:v>
                </c:pt>
                <c:pt idx="6">
                  <c:v>0.30377121778783017</c:v>
                </c:pt>
                <c:pt idx="7">
                  <c:v>0.52769736820025803</c:v>
                </c:pt>
                <c:pt idx="8">
                  <c:v>0.86643004008863367</c:v>
                </c:pt>
                <c:pt idx="9">
                  <c:v>1.3470174982574141</c:v>
                </c:pt>
                <c:pt idx="10">
                  <c:v>1.9863428784817123</c:v>
                </c:pt>
                <c:pt idx="11">
                  <c:v>2.7828974931440618</c:v>
                </c:pt>
                <c:pt idx="12">
                  <c:v>3.7101808545711701</c:v>
                </c:pt>
                <c:pt idx="13">
                  <c:v>4.7142664711413698</c:v>
                </c:pt>
                <c:pt idx="14">
                  <c:v>5.7173573279264538</c:v>
                </c:pt>
                <c:pt idx="15">
                  <c:v>6.6275889220885782</c:v>
                </c:pt>
                <c:pt idx="16">
                  <c:v>7.3534078862210128</c:v>
                </c:pt>
                <c:pt idx="17">
                  <c:v>7.8192753982656784</c:v>
                </c:pt>
                <c:pt idx="18">
                  <c:v>7.9788456080286529</c:v>
                </c:pt>
                <c:pt idx="19">
                  <c:v>7.8224039948191306</c:v>
                </c:pt>
                <c:pt idx="20">
                  <c:v>7.3769843525207905</c:v>
                </c:pt>
                <c:pt idx="21">
                  <c:v>6.699609106344993</c:v>
                </c:pt>
                <c:pt idx="22">
                  <c:v>5.8658117146501638</c:v>
                </c:pt>
                <c:pt idx="23">
                  <c:v>4.9564894422820016</c:v>
                </c:pt>
                <c:pt idx="24">
                  <c:v>4.0460480295892021</c:v>
                </c:pt>
                <c:pt idx="25">
                  <c:v>3.1939397869469106</c:v>
                </c:pt>
                <c:pt idx="26">
                  <c:v>2.4404766529534387</c:v>
                </c:pt>
                <c:pt idx="27">
                  <c:v>1.8066506735511434</c:v>
                </c:pt>
                <c:pt idx="28">
                  <c:v>1.2969140897579274</c:v>
                </c:pt>
                <c:pt idx="29">
                  <c:v>0.90356356310294572</c:v>
                </c:pt>
                <c:pt idx="30">
                  <c:v>0.61147302214549593</c:v>
                </c:pt>
                <c:pt idx="31">
                  <c:v>0.40226821578682448</c:v>
                </c:pt>
                <c:pt idx="32">
                  <c:v>0.25746091173227059</c:v>
                </c:pt>
                <c:pt idx="33">
                  <c:v>0.16043179709447089</c:v>
                </c:pt>
                <c:pt idx="34">
                  <c:v>9.7402262123864852E-2</c:v>
                </c:pt>
                <c:pt idx="35">
                  <c:v>5.7657111252368963E-2</c:v>
                </c:pt>
                <c:pt idx="36">
                  <c:v>3.3299525592790702E-2</c:v>
                </c:pt>
                <c:pt idx="37">
                  <c:v>1.87763557887905E-2</c:v>
                </c:pt>
                <c:pt idx="38">
                  <c:v>1.034309352784381E-2</c:v>
                </c:pt>
                <c:pt idx="39">
                  <c:v>5.569608252984996E-3</c:v>
                </c:pt>
                <c:pt idx="40">
                  <c:v>2.9335585685274744E-3</c:v>
                </c:pt>
              </c:numCache>
            </c:numRef>
          </c:val>
        </c:ser>
        <c:marker val="1"/>
        <c:axId val="164064640"/>
        <c:axId val="164070528"/>
      </c:lineChart>
      <c:lineChart>
        <c:grouping val="standard"/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Transformed!$E$7:$E$47</c:f>
              <c:numCache>
                <c:formatCode>0.000000</c:formatCode>
                <c:ptCount val="41"/>
                <c:pt idx="0">
                  <c:v>3.6084598114438649E-5</c:v>
                </c:pt>
                <c:pt idx="1">
                  <c:v>9.704329259763167E-5</c:v>
                </c:pt>
                <c:pt idx="2">
                  <c:v>2.4417382120089925E-4</c:v>
                </c:pt>
                <c:pt idx="3">
                  <c:v>5.7625733759114617E-4</c:v>
                </c:pt>
                <c:pt idx="4">
                  <c:v>1.2787340905844324E-3</c:v>
                </c:pt>
                <c:pt idx="5">
                  <c:v>2.6743947346328234E-3</c:v>
                </c:pt>
                <c:pt idx="6">
                  <c:v>5.2840099858794121E-3</c:v>
                </c:pt>
                <c:pt idx="7">
                  <c:v>9.8852167395715451E-3</c:v>
                </c:pt>
                <c:pt idx="8">
                  <c:v>1.7549676684970761E-2</c:v>
                </c:pt>
                <c:pt idx="9">
                  <c:v>2.9633088996600776E-2</c:v>
                </c:pt>
                <c:pt idx="10">
                  <c:v>4.7694383141966945E-2</c:v>
                </c:pt>
                <c:pt idx="11">
                  <c:v>7.3332326769413259E-2</c:v>
                </c:pt>
                <c:pt idx="12">
                  <c:v>0.10794925929272225</c:v>
                </c:pt>
                <c:pt idx="13">
                  <c:v>0.15247740190214398</c:v>
                </c:pt>
                <c:pt idx="14">
                  <c:v>0.2071242947449643</c:v>
                </c:pt>
                <c:pt idx="15">
                  <c:v>0.27120119260271602</c:v>
                </c:pt>
                <c:pt idx="16">
                  <c:v>0.34308645136037874</c:v>
                </c:pt>
                <c:pt idx="17">
                  <c:v>0.42034666090095396</c:v>
                </c:pt>
                <c:pt idx="18">
                  <c:v>0.5</c:v>
                </c:pt>
                <c:pt idx="19">
                  <c:v>0.5788712157722824</c:v>
                </c:pt>
                <c:pt idx="20">
                  <c:v>0.65396686761329204</c:v>
                </c:pt>
                <c:pt idx="21">
                  <c:v>0.72279876416782729</c:v>
                </c:pt>
                <c:pt idx="22">
                  <c:v>0.78360146404324404</c:v>
                </c:pt>
                <c:pt idx="23">
                  <c:v>0.83541902132185974</c:v>
                </c:pt>
                <c:pt idx="24">
                  <c:v>0.87806702361682198</c:v>
                </c:pt>
                <c:pt idx="25">
                  <c:v>0.91199981074776815</c:v>
                </c:pt>
                <c:pt idx="26">
                  <c:v>0.93812480209218152</c:v>
                </c:pt>
                <c:pt idx="27">
                  <c:v>0.95760579880493779</c:v>
                </c:pt>
                <c:pt idx="28">
                  <c:v>0.97168810206669609</c:v>
                </c:pt>
                <c:pt idx="29">
                  <c:v>0.98156498410069748</c:v>
                </c:pt>
                <c:pt idx="30">
                  <c:v>0.98829186007613989</c:v>
                </c:pt>
                <c:pt idx="31">
                  <c:v>0.99274438287307265</c:v>
                </c:pt>
                <c:pt idx="32">
                  <c:v>0.99561079350827653</c:v>
                </c:pt>
                <c:pt idx="33">
                  <c:v>0.99740693081650922</c:v>
                </c:pt>
                <c:pt idx="34">
                  <c:v>0.99850322804826241</c:v>
                </c:pt>
                <c:pt idx="35">
                  <c:v>0.99915547699752261</c:v>
                </c:pt>
                <c:pt idx="36">
                  <c:v>0.99953400116821123</c:v>
                </c:pt>
                <c:pt idx="37">
                  <c:v>0.99974841780945689</c:v>
                </c:pt>
                <c:pt idx="38">
                  <c:v>0.99986704615208521</c:v>
                </c:pt>
                <c:pt idx="39">
                  <c:v>0.99993119004475961</c:v>
                </c:pt>
                <c:pt idx="40">
                  <c:v>0.99996510743675238</c:v>
                </c:pt>
              </c:numCache>
            </c:numRef>
          </c:val>
        </c:ser>
        <c:marker val="1"/>
        <c:axId val="164072064"/>
        <c:axId val="164073856"/>
      </c:lineChart>
      <c:catAx>
        <c:axId val="164064640"/>
        <c:scaling>
          <c:orientation val="minMax"/>
        </c:scaling>
        <c:axPos val="b"/>
        <c:numFmt formatCode="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70528"/>
        <c:crosses val="autoZero"/>
        <c:lblAlgn val="ctr"/>
        <c:lblOffset val="100"/>
        <c:tickLblSkip val="3"/>
        <c:tickMarkSkip val="1"/>
      </c:catAx>
      <c:valAx>
        <c:axId val="164070528"/>
        <c:scaling>
          <c:orientation val="minMax"/>
        </c:scaling>
        <c:axPos val="l"/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64640"/>
        <c:crosses val="autoZero"/>
        <c:crossBetween val="midCat"/>
      </c:valAx>
      <c:catAx>
        <c:axId val="164072064"/>
        <c:scaling>
          <c:orientation val="minMax"/>
        </c:scaling>
        <c:delete val="1"/>
        <c:axPos val="b"/>
        <c:tickLblPos val="none"/>
        <c:crossAx val="164073856"/>
        <c:crosses val="autoZero"/>
        <c:lblAlgn val="ctr"/>
        <c:lblOffset val="100"/>
      </c:catAx>
      <c:valAx>
        <c:axId val="164073856"/>
        <c:scaling>
          <c:orientation val="minMax"/>
        </c:scaling>
        <c:axPos val="r"/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72064"/>
        <c:crosses val="max"/>
        <c:crossBetween val="midCat"/>
      </c:valAx>
      <c:spPr>
        <a:gradFill rotWithShape="0">
          <a:gsLst>
            <a:gs pos="0">
              <a:srgbClr val="FFFFFF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12</xdr:row>
      <xdr:rowOff>123825</xdr:rowOff>
    </xdr:from>
    <xdr:to>
      <xdr:col>16</xdr:col>
      <xdr:colOff>561975</xdr:colOff>
      <xdr:row>36</xdr:row>
      <xdr:rowOff>133350</xdr:rowOff>
    </xdr:to>
    <xdr:graphicFrame macro="">
      <xdr:nvGraphicFramePr>
        <xdr:cNvPr id="10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12</xdr:row>
      <xdr:rowOff>123825</xdr:rowOff>
    </xdr:from>
    <xdr:to>
      <xdr:col>16</xdr:col>
      <xdr:colOff>561975</xdr:colOff>
      <xdr:row>36</xdr:row>
      <xdr:rowOff>133350</xdr:rowOff>
    </xdr:to>
    <xdr:graphicFrame macro="">
      <xdr:nvGraphicFramePr>
        <xdr:cNvPr id="30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12</xdr:row>
      <xdr:rowOff>123825</xdr:rowOff>
    </xdr:from>
    <xdr:to>
      <xdr:col>18</xdr:col>
      <xdr:colOff>219075</xdr:colOff>
      <xdr:row>36</xdr:row>
      <xdr:rowOff>133350</xdr:rowOff>
    </xdr:to>
    <xdr:graphicFrame macro="">
      <xdr:nvGraphicFramePr>
        <xdr:cNvPr id="163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B3:P52"/>
  <sheetViews>
    <sheetView workbookViewId="0">
      <selection activeCell="E17" sqref="E17"/>
    </sheetView>
  </sheetViews>
  <sheetFormatPr defaultRowHeight="12.75"/>
  <cols>
    <col min="4" max="4" width="12.42578125" bestFit="1" customWidth="1"/>
  </cols>
  <sheetData>
    <row r="3" spans="2:5">
      <c r="B3" t="s">
        <v>0</v>
      </c>
      <c r="C3" s="1">
        <v>0</v>
      </c>
    </row>
    <row r="4" spans="2:5">
      <c r="B4" t="s">
        <v>1</v>
      </c>
      <c r="C4" s="1">
        <v>1</v>
      </c>
    </row>
    <row r="6" spans="2:5">
      <c r="B6" s="3" t="s">
        <v>2</v>
      </c>
      <c r="C6" s="3" t="s">
        <v>3</v>
      </c>
      <c r="D6" s="3" t="s">
        <v>4</v>
      </c>
      <c r="E6" s="3" t="s">
        <v>5</v>
      </c>
    </row>
    <row r="7" spans="2:5">
      <c r="B7" s="2">
        <v>-4</v>
      </c>
      <c r="C7">
        <f>B7*SD+MN</f>
        <v>-4</v>
      </c>
      <c r="D7" s="4">
        <f>NORMDIST(C7,MN,SD,FALSE)</f>
        <v>1.3383022576488534E-4</v>
      </c>
      <c r="E7" s="4">
        <f xml:space="preserve"> NORMDIST(C7,MN,SD,TRUE)</f>
        <v>3.1671241836783715E-5</v>
      </c>
    </row>
    <row r="8" spans="2:5">
      <c r="B8" s="2">
        <f>B7+0.2</f>
        <v>-3.8</v>
      </c>
      <c r="C8">
        <f t="shared" ref="C8:C52" si="0">B8*SD+MN</f>
        <v>-3.8</v>
      </c>
      <c r="D8" s="4">
        <f t="shared" ref="D8:D52" si="1">NORMDIST(C8,MN,SD,FALSE)</f>
        <v>2.9194692579146022E-4</v>
      </c>
      <c r="E8" s="4">
        <f t="shared" ref="E8:E47" si="2" xml:space="preserve"> NORMDIST(C8,MN,SD,TRUE)</f>
        <v>7.2348043924419514E-5</v>
      </c>
    </row>
    <row r="9" spans="2:5">
      <c r="B9" s="2">
        <f t="shared" ref="B9:B47" si="3">B8+0.2</f>
        <v>-3.5999999999999996</v>
      </c>
      <c r="C9">
        <f t="shared" si="0"/>
        <v>-3.5999999999999996</v>
      </c>
      <c r="D9" s="4">
        <f t="shared" si="1"/>
        <v>6.1190193011377298E-4</v>
      </c>
      <c r="E9" s="4">
        <f t="shared" si="2"/>
        <v>1.5910859015888512E-4</v>
      </c>
    </row>
    <row r="10" spans="2:5">
      <c r="B10" s="2">
        <f t="shared" si="3"/>
        <v>-3.3999999999999995</v>
      </c>
      <c r="C10">
        <f t="shared" si="0"/>
        <v>-3.3999999999999995</v>
      </c>
      <c r="D10" s="4">
        <f t="shared" si="1"/>
        <v>1.2322191684730208E-3</v>
      </c>
      <c r="E10" s="4">
        <f t="shared" si="2"/>
        <v>3.3692926567585602E-4</v>
      </c>
    </row>
    <row r="11" spans="2:5">
      <c r="B11" s="2">
        <f t="shared" si="3"/>
        <v>-3.1999999999999993</v>
      </c>
      <c r="C11">
        <f t="shared" si="0"/>
        <v>-3.1999999999999993</v>
      </c>
      <c r="D11" s="4">
        <f t="shared" si="1"/>
        <v>2.3840882014648482E-3</v>
      </c>
      <c r="E11" s="4">
        <f t="shared" si="2"/>
        <v>6.8713793791586042E-4</v>
      </c>
    </row>
    <row r="12" spans="2:5">
      <c r="B12" s="2">
        <f t="shared" si="3"/>
        <v>-2.9999999999999991</v>
      </c>
      <c r="C12">
        <f t="shared" si="0"/>
        <v>-2.9999999999999991</v>
      </c>
      <c r="D12" s="4">
        <f t="shared" si="1"/>
        <v>4.4318484119380188E-3</v>
      </c>
      <c r="E12" s="4">
        <f t="shared" si="2"/>
        <v>1.3498980316296594E-3</v>
      </c>
    </row>
    <row r="13" spans="2:5">
      <c r="B13" s="2">
        <f t="shared" si="3"/>
        <v>-2.7999999999999989</v>
      </c>
      <c r="C13">
        <f t="shared" si="0"/>
        <v>-2.7999999999999989</v>
      </c>
      <c r="D13" s="4">
        <f t="shared" si="1"/>
        <v>7.9154515829799876E-3</v>
      </c>
      <c r="E13" s="4">
        <f t="shared" si="2"/>
        <v>2.5551303304279793E-3</v>
      </c>
    </row>
    <row r="14" spans="2:5">
      <c r="B14" s="2">
        <f t="shared" si="3"/>
        <v>-2.5999999999999988</v>
      </c>
      <c r="C14">
        <f t="shared" si="0"/>
        <v>-2.5999999999999988</v>
      </c>
      <c r="D14" s="4">
        <f t="shared" si="1"/>
        <v>1.358296923368566E-2</v>
      </c>
      <c r="E14" s="4">
        <f t="shared" si="2"/>
        <v>4.661188023718621E-3</v>
      </c>
    </row>
    <row r="15" spans="2:5">
      <c r="B15" s="2">
        <f t="shared" si="3"/>
        <v>-2.3999999999999986</v>
      </c>
      <c r="C15">
        <f t="shared" si="0"/>
        <v>-2.3999999999999986</v>
      </c>
      <c r="D15" s="4">
        <f t="shared" si="1"/>
        <v>2.2394530294842965E-2</v>
      </c>
      <c r="E15" s="4">
        <f t="shared" si="2"/>
        <v>8.1975359245961554E-3</v>
      </c>
    </row>
    <row r="16" spans="2:5">
      <c r="B16" s="2">
        <f t="shared" si="3"/>
        <v>-2.1999999999999984</v>
      </c>
      <c r="C16">
        <f t="shared" si="0"/>
        <v>-2.1999999999999984</v>
      </c>
      <c r="D16" s="4">
        <f t="shared" si="1"/>
        <v>3.5474592846231563E-2</v>
      </c>
      <c r="E16" s="4">
        <f t="shared" si="2"/>
        <v>1.3903447513498701E-2</v>
      </c>
    </row>
    <row r="17" spans="2:5">
      <c r="B17" s="2">
        <f t="shared" si="3"/>
        <v>-1.9999999999999984</v>
      </c>
      <c r="C17">
        <f t="shared" si="0"/>
        <v>-1.9999999999999984</v>
      </c>
      <c r="D17" s="4">
        <f t="shared" si="1"/>
        <v>5.3990966513188215E-2</v>
      </c>
      <c r="E17" s="4">
        <f t="shared" si="2"/>
        <v>2.275013194817932E-2</v>
      </c>
    </row>
    <row r="18" spans="2:5">
      <c r="B18" s="2">
        <f t="shared" si="3"/>
        <v>-1.7999999999999985</v>
      </c>
      <c r="C18">
        <f t="shared" si="0"/>
        <v>-1.7999999999999985</v>
      </c>
      <c r="D18" s="4">
        <f t="shared" si="1"/>
        <v>7.8950158300894371E-2</v>
      </c>
      <c r="E18" s="4">
        <f t="shared" si="2"/>
        <v>3.593031911292599E-2</v>
      </c>
    </row>
    <row r="19" spans="2:5">
      <c r="B19" s="2">
        <f t="shared" si="3"/>
        <v>-1.5999999999999985</v>
      </c>
      <c r="C19">
        <f t="shared" si="0"/>
        <v>-1.5999999999999985</v>
      </c>
      <c r="D19" s="4">
        <f t="shared" si="1"/>
        <v>0.11092083467945582</v>
      </c>
      <c r="E19" s="4">
        <f t="shared" si="2"/>
        <v>5.4799291699558106E-2</v>
      </c>
    </row>
    <row r="20" spans="2:5">
      <c r="B20" s="2">
        <f t="shared" si="3"/>
        <v>-1.3999999999999986</v>
      </c>
      <c r="C20">
        <f t="shared" si="0"/>
        <v>-1.3999999999999986</v>
      </c>
      <c r="D20" s="4">
        <f t="shared" si="1"/>
        <v>0.14972746563574515</v>
      </c>
      <c r="E20" s="4">
        <f t="shared" si="2"/>
        <v>8.07566592337714E-2</v>
      </c>
    </row>
    <row r="21" spans="2:5">
      <c r="B21" s="2">
        <f t="shared" si="3"/>
        <v>-1.1999999999999986</v>
      </c>
      <c r="C21">
        <f t="shared" si="0"/>
        <v>-1.1999999999999986</v>
      </c>
      <c r="D21" s="4">
        <f t="shared" si="1"/>
        <v>0.19418605498321326</v>
      </c>
      <c r="E21" s="4">
        <f t="shared" si="2"/>
        <v>0.11506967022170844</v>
      </c>
    </row>
    <row r="22" spans="2:5">
      <c r="B22" s="2">
        <f t="shared" si="3"/>
        <v>-0.99999999999999867</v>
      </c>
      <c r="C22">
        <f t="shared" si="0"/>
        <v>-0.99999999999999867</v>
      </c>
      <c r="D22" s="4">
        <f t="shared" si="1"/>
        <v>0.24197072451914364</v>
      </c>
      <c r="E22" s="4">
        <f t="shared" si="2"/>
        <v>0.15865525393145741</v>
      </c>
    </row>
    <row r="23" spans="2:5">
      <c r="B23" s="2">
        <f t="shared" si="3"/>
        <v>-0.79999999999999871</v>
      </c>
      <c r="C23">
        <f t="shared" si="0"/>
        <v>-0.79999999999999871</v>
      </c>
      <c r="D23" s="4">
        <f t="shared" si="1"/>
        <v>0.28969155276148301</v>
      </c>
      <c r="E23" s="4">
        <f t="shared" si="2"/>
        <v>0.21185539858339708</v>
      </c>
    </row>
    <row r="24" spans="2:5">
      <c r="B24" s="2">
        <f t="shared" si="3"/>
        <v>-0.59999999999999876</v>
      </c>
      <c r="C24">
        <f t="shared" si="0"/>
        <v>-0.59999999999999876</v>
      </c>
      <c r="D24" s="4">
        <f t="shared" si="1"/>
        <v>0.33322460289179989</v>
      </c>
      <c r="E24" s="4">
        <f t="shared" si="2"/>
        <v>0.27425311775007399</v>
      </c>
    </row>
    <row r="25" spans="2:5">
      <c r="B25" s="2">
        <f t="shared" si="3"/>
        <v>-0.39999999999999875</v>
      </c>
      <c r="C25">
        <f t="shared" si="0"/>
        <v>-0.39999999999999875</v>
      </c>
      <c r="D25" s="4">
        <f t="shared" si="1"/>
        <v>0.36827014030332345</v>
      </c>
      <c r="E25" s="4">
        <f t="shared" si="2"/>
        <v>0.34457825838967626</v>
      </c>
    </row>
    <row r="26" spans="2:5">
      <c r="B26" s="2">
        <f t="shared" si="3"/>
        <v>-0.19999999999999873</v>
      </c>
      <c r="C26">
        <f t="shared" si="0"/>
        <v>-0.19999999999999873</v>
      </c>
      <c r="D26" s="4">
        <f t="shared" si="1"/>
        <v>0.39104269397545594</v>
      </c>
      <c r="E26" s="4">
        <f t="shared" si="2"/>
        <v>0.42074029056089746</v>
      </c>
    </row>
    <row r="27" spans="2:5">
      <c r="B27" s="2">
        <v>0</v>
      </c>
      <c r="C27">
        <f t="shared" si="0"/>
        <v>0</v>
      </c>
      <c r="D27" s="4">
        <f t="shared" si="1"/>
        <v>0.39894228040143265</v>
      </c>
      <c r="E27" s="4">
        <f t="shared" si="2"/>
        <v>0.5</v>
      </c>
    </row>
    <row r="28" spans="2:5">
      <c r="B28" s="2">
        <f t="shared" si="3"/>
        <v>0.2</v>
      </c>
      <c r="C28">
        <f t="shared" si="0"/>
        <v>0.2</v>
      </c>
      <c r="D28" s="4">
        <f t="shared" si="1"/>
        <v>0.39104269397545582</v>
      </c>
      <c r="E28" s="4">
        <f t="shared" si="2"/>
        <v>0.57925970943910299</v>
      </c>
    </row>
    <row r="29" spans="2:5">
      <c r="B29" s="2">
        <f t="shared" si="3"/>
        <v>0.4</v>
      </c>
      <c r="C29">
        <f t="shared" si="0"/>
        <v>0.4</v>
      </c>
      <c r="D29" s="4">
        <f t="shared" si="1"/>
        <v>0.36827014030332328</v>
      </c>
      <c r="E29" s="4">
        <f t="shared" si="2"/>
        <v>0.65542174161032418</v>
      </c>
    </row>
    <row r="30" spans="2:5">
      <c r="B30" s="2">
        <f t="shared" si="3"/>
        <v>0.60000000000000009</v>
      </c>
      <c r="C30">
        <f t="shared" si="0"/>
        <v>0.60000000000000009</v>
      </c>
      <c r="D30" s="4">
        <f t="shared" si="1"/>
        <v>0.33322460289179962</v>
      </c>
      <c r="E30" s="4">
        <f t="shared" si="2"/>
        <v>0.72574688224992645</v>
      </c>
    </row>
    <row r="31" spans="2:5">
      <c r="B31" s="2">
        <f t="shared" si="3"/>
        <v>0.8</v>
      </c>
      <c r="C31">
        <f t="shared" si="0"/>
        <v>0.8</v>
      </c>
      <c r="D31" s="4">
        <f t="shared" si="1"/>
        <v>0.28969155276148267</v>
      </c>
      <c r="E31" s="4">
        <f t="shared" si="2"/>
        <v>0.78814460141660325</v>
      </c>
    </row>
    <row r="32" spans="2:5">
      <c r="B32" s="2">
        <f t="shared" si="3"/>
        <v>1</v>
      </c>
      <c r="C32">
        <f t="shared" si="0"/>
        <v>1</v>
      </c>
      <c r="D32" s="4">
        <f t="shared" si="1"/>
        <v>0.24197072451914334</v>
      </c>
      <c r="E32" s="4">
        <f xml:space="preserve"> NORMDIST(C32,MN,SD,TRUE)</f>
        <v>0.84134474606854293</v>
      </c>
    </row>
    <row r="33" spans="2:16">
      <c r="B33" s="2">
        <f t="shared" si="3"/>
        <v>1.2</v>
      </c>
      <c r="C33">
        <f t="shared" si="0"/>
        <v>1.2</v>
      </c>
      <c r="D33" s="4">
        <f t="shared" si="1"/>
        <v>0.19418605498321292</v>
      </c>
      <c r="E33" s="4">
        <f t="shared" si="2"/>
        <v>0.88493032977829178</v>
      </c>
    </row>
    <row r="34" spans="2:16">
      <c r="B34" s="2">
        <f t="shared" si="3"/>
        <v>1.4</v>
      </c>
      <c r="C34">
        <f t="shared" si="0"/>
        <v>1.4</v>
      </c>
      <c r="D34" s="4">
        <f t="shared" si="1"/>
        <v>0.14972746563574485</v>
      </c>
      <c r="E34" s="4">
        <f t="shared" si="2"/>
        <v>0.91924334076622882</v>
      </c>
    </row>
    <row r="35" spans="2:16">
      <c r="B35" s="2">
        <f t="shared" si="3"/>
        <v>1.5999999999999999</v>
      </c>
      <c r="C35">
        <f t="shared" si="0"/>
        <v>1.5999999999999999</v>
      </c>
      <c r="D35" s="4">
        <f t="shared" si="1"/>
        <v>0.11092083467945557</v>
      </c>
      <c r="E35" s="4">
        <f t="shared" si="2"/>
        <v>0.94520070830044212</v>
      </c>
    </row>
    <row r="36" spans="2:16">
      <c r="B36" s="2">
        <f t="shared" si="3"/>
        <v>1.7999999999999998</v>
      </c>
      <c r="C36">
        <f t="shared" si="0"/>
        <v>1.7999999999999998</v>
      </c>
      <c r="D36" s="4">
        <f t="shared" si="1"/>
        <v>7.8950158300894177E-2</v>
      </c>
      <c r="E36" s="4">
        <f t="shared" si="2"/>
        <v>0.96406968088707412</v>
      </c>
    </row>
    <row r="37" spans="2:16">
      <c r="B37" s="2">
        <f t="shared" si="3"/>
        <v>1.9999999999999998</v>
      </c>
      <c r="C37">
        <f t="shared" si="0"/>
        <v>1.9999999999999998</v>
      </c>
      <c r="D37" s="4">
        <f>NORMDIST(C37,MN,SD,FALSE)</f>
        <v>5.3990966513188077E-2</v>
      </c>
      <c r="E37" s="4">
        <f t="shared" si="2"/>
        <v>0.97724986805182068</v>
      </c>
    </row>
    <row r="38" spans="2:16">
      <c r="B38" s="2">
        <f t="shared" si="3"/>
        <v>2.1999999999999997</v>
      </c>
      <c r="C38">
        <f t="shared" si="0"/>
        <v>2.1999999999999997</v>
      </c>
      <c r="D38" s="4">
        <f t="shared" si="1"/>
        <v>3.5474592846231452E-2</v>
      </c>
      <c r="E38" s="4">
        <f t="shared" si="2"/>
        <v>0.98609655248650152</v>
      </c>
    </row>
    <row r="39" spans="2:16" ht="13.5" thickBot="1">
      <c r="B39" s="2">
        <f t="shared" si="3"/>
        <v>2.4</v>
      </c>
      <c r="C39">
        <f t="shared" si="0"/>
        <v>2.4</v>
      </c>
      <c r="D39" s="4">
        <f t="shared" si="1"/>
        <v>2.2394530294842896E-2</v>
      </c>
      <c r="E39" s="4">
        <f t="shared" si="2"/>
        <v>0.99180246407540396</v>
      </c>
    </row>
    <row r="40" spans="2:16">
      <c r="B40" s="2">
        <f t="shared" si="3"/>
        <v>2.6</v>
      </c>
      <c r="C40">
        <f t="shared" si="0"/>
        <v>2.6</v>
      </c>
      <c r="D40" s="4">
        <f t="shared" si="1"/>
        <v>1.3582969233685611E-2</v>
      </c>
      <c r="E40" s="4">
        <f t="shared" si="2"/>
        <v>0.99533881197628127</v>
      </c>
      <c r="K40" s="25" t="s">
        <v>7</v>
      </c>
      <c r="L40" s="26"/>
      <c r="N40" s="27" t="s">
        <v>13</v>
      </c>
      <c r="O40" s="28"/>
      <c r="P40" s="12" t="s">
        <v>14</v>
      </c>
    </row>
    <row r="41" spans="2:16">
      <c r="B41" s="2">
        <f t="shared" si="3"/>
        <v>2.8000000000000003</v>
      </c>
      <c r="C41">
        <f t="shared" si="0"/>
        <v>2.8000000000000003</v>
      </c>
      <c r="D41" s="4">
        <f t="shared" si="1"/>
        <v>7.9154515829799564E-3</v>
      </c>
      <c r="E41" s="4">
        <f t="shared" si="2"/>
        <v>0.99744486966957169</v>
      </c>
      <c r="K41" s="8">
        <v>-2</v>
      </c>
      <c r="L41" s="9">
        <f>CM2SD</f>
        <v>2.275013194817932E-2</v>
      </c>
      <c r="N41" s="6" t="s">
        <v>8</v>
      </c>
      <c r="O41" s="5">
        <f>CP3SD-CM3SD</f>
        <v>0.99730020393674035</v>
      </c>
      <c r="P41" s="9">
        <f>CP3SD-CMEAN</f>
        <v>0.49865010196837001</v>
      </c>
    </row>
    <row r="42" spans="2:16">
      <c r="B42" s="2">
        <f t="shared" si="3"/>
        <v>3.0000000000000004</v>
      </c>
      <c r="C42">
        <f t="shared" si="0"/>
        <v>3.0000000000000004</v>
      </c>
      <c r="D42" s="4">
        <f t="shared" si="1"/>
        <v>4.4318484119379989E-3</v>
      </c>
      <c r="E42" s="4">
        <f t="shared" si="2"/>
        <v>0.99865010196837001</v>
      </c>
      <c r="K42" s="8">
        <v>-1</v>
      </c>
      <c r="L42" s="9">
        <f>CM1SD</f>
        <v>0.15865525393145741</v>
      </c>
      <c r="N42" s="6" t="s">
        <v>9</v>
      </c>
      <c r="O42" s="5">
        <f>CP2SD-CM2SD</f>
        <v>0.95449973610364136</v>
      </c>
      <c r="P42" s="9">
        <f>CP2SD-CMEAN</f>
        <v>0.47724986805182068</v>
      </c>
    </row>
    <row r="43" spans="2:16">
      <c r="B43" s="2">
        <f t="shared" si="3"/>
        <v>3.2000000000000006</v>
      </c>
      <c r="C43">
        <f t="shared" si="0"/>
        <v>3.2000000000000006</v>
      </c>
      <c r="D43" s="4">
        <f t="shared" si="1"/>
        <v>2.3840882014648378E-3</v>
      </c>
      <c r="E43" s="4">
        <f t="shared" si="2"/>
        <v>0.99931286206208436</v>
      </c>
      <c r="K43" s="8">
        <v>0</v>
      </c>
      <c r="L43" s="9">
        <f>E27</f>
        <v>0.5</v>
      </c>
      <c r="N43" s="6" t="s">
        <v>11</v>
      </c>
      <c r="O43" s="5">
        <f xml:space="preserve"> E52-E49</f>
        <v>0.86638559746228383</v>
      </c>
      <c r="P43" s="9">
        <f>E52-CMEAN</f>
        <v>0.43319279873114191</v>
      </c>
    </row>
    <row r="44" spans="2:16">
      <c r="B44" s="2">
        <f t="shared" si="3"/>
        <v>3.4000000000000008</v>
      </c>
      <c r="C44">
        <f t="shared" si="0"/>
        <v>3.4000000000000008</v>
      </c>
      <c r="D44" s="4">
        <f t="shared" si="1"/>
        <v>1.2322191684730152E-3</v>
      </c>
      <c r="E44" s="4">
        <f t="shared" si="2"/>
        <v>0.99966307073432203</v>
      </c>
      <c r="K44" s="8">
        <v>1</v>
      </c>
      <c r="L44" s="9">
        <f>CP1SD</f>
        <v>0.84134474606854293</v>
      </c>
      <c r="N44" s="6" t="s">
        <v>10</v>
      </c>
      <c r="O44" s="5">
        <f>CP1SD-CM1SD</f>
        <v>0.68268949213708552</v>
      </c>
      <c r="P44" s="9">
        <f>CP1SD-CMEAN</f>
        <v>0.34134474606854293</v>
      </c>
    </row>
    <row r="45" spans="2:16" ht="13.5" thickBot="1">
      <c r="B45" s="2">
        <f t="shared" si="3"/>
        <v>3.600000000000001</v>
      </c>
      <c r="C45">
        <f t="shared" si="0"/>
        <v>3.600000000000001</v>
      </c>
      <c r="D45" s="4">
        <f t="shared" si="1"/>
        <v>6.1190193011377016E-4</v>
      </c>
      <c r="E45" s="4">
        <f t="shared" si="2"/>
        <v>0.99984089140984422</v>
      </c>
      <c r="K45" s="10">
        <v>2</v>
      </c>
      <c r="L45" s="11">
        <f>CP2SD</f>
        <v>0.97724986805182068</v>
      </c>
      <c r="N45" s="7" t="s">
        <v>12</v>
      </c>
      <c r="O45" s="13">
        <f>E51-E50</f>
        <v>0.38292492254802624</v>
      </c>
      <c r="P45" s="11">
        <f>E51-CMEAN</f>
        <v>0.19146246127401312</v>
      </c>
    </row>
    <row r="46" spans="2:16">
      <c r="B46" s="2">
        <f t="shared" si="3"/>
        <v>3.8000000000000012</v>
      </c>
      <c r="C46">
        <f t="shared" si="0"/>
        <v>3.8000000000000012</v>
      </c>
      <c r="D46" s="4">
        <f t="shared" si="1"/>
        <v>2.9194692579145892E-4</v>
      </c>
      <c r="E46" s="4">
        <f t="shared" si="2"/>
        <v>0.99992765195607136</v>
      </c>
    </row>
    <row r="47" spans="2:16">
      <c r="B47" s="2">
        <f t="shared" si="3"/>
        <v>4.0000000000000009</v>
      </c>
      <c r="C47">
        <f t="shared" si="0"/>
        <v>4.0000000000000009</v>
      </c>
      <c r="D47" s="4">
        <f t="shared" si="1"/>
        <v>1.3383022576488488E-4</v>
      </c>
      <c r="E47" s="4">
        <f t="shared" si="2"/>
        <v>0.99996832875816222</v>
      </c>
    </row>
    <row r="49" spans="2:5">
      <c r="B49">
        <v>-1.5</v>
      </c>
      <c r="C49">
        <f t="shared" si="0"/>
        <v>-1.5</v>
      </c>
      <c r="D49" s="4">
        <f t="shared" si="1"/>
        <v>0.12951759566589172</v>
      </c>
      <c r="E49" s="4">
        <f xml:space="preserve"> NORMDIST(C49,MN,SD,TRUE)</f>
        <v>6.6807201268858085E-2</v>
      </c>
    </row>
    <row r="50" spans="2:5">
      <c r="B50">
        <v>-0.5</v>
      </c>
      <c r="C50">
        <f t="shared" si="0"/>
        <v>-0.5</v>
      </c>
      <c r="D50" s="4">
        <f t="shared" si="1"/>
        <v>0.35206532676429947</v>
      </c>
      <c r="E50" s="4">
        <f xml:space="preserve"> NORMDIST(C50,MN,SD,TRUE)</f>
        <v>0.30853753872598688</v>
      </c>
    </row>
    <row r="51" spans="2:5">
      <c r="B51">
        <v>0.5</v>
      </c>
      <c r="C51">
        <f t="shared" si="0"/>
        <v>0.5</v>
      </c>
      <c r="D51" s="4">
        <f t="shared" si="1"/>
        <v>0.35206532676429947</v>
      </c>
      <c r="E51" s="4">
        <f xml:space="preserve"> NORMDIST(C51,MN,SD,TRUE)</f>
        <v>0.69146246127401312</v>
      </c>
    </row>
    <row r="52" spans="2:5">
      <c r="B52">
        <v>1.5</v>
      </c>
      <c r="C52">
        <f t="shared" si="0"/>
        <v>1.5</v>
      </c>
      <c r="D52" s="4">
        <f t="shared" si="1"/>
        <v>0.12951759566589172</v>
      </c>
      <c r="E52" s="4">
        <f xml:space="preserve"> NORMDIST(C52,MN,SD,TRUE)</f>
        <v>0.93319279873114191</v>
      </c>
    </row>
  </sheetData>
  <sheetProtection sheet="1" objects="1" scenarios="1"/>
  <mergeCells count="2">
    <mergeCell ref="K40:L40"/>
    <mergeCell ref="N40:O40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B3:P52"/>
  <sheetViews>
    <sheetView workbookViewId="0">
      <selection activeCell="C27" sqref="C27"/>
    </sheetView>
  </sheetViews>
  <sheetFormatPr defaultRowHeight="12.75"/>
  <cols>
    <col min="4" max="4" width="12.42578125" bestFit="1" customWidth="1"/>
  </cols>
  <sheetData>
    <row r="3" spans="2:5">
      <c r="B3" t="s">
        <v>0</v>
      </c>
      <c r="C3" s="1">
        <v>0</v>
      </c>
    </row>
    <row r="4" spans="2:5">
      <c r="B4" t="s">
        <v>1</v>
      </c>
      <c r="C4" s="1">
        <v>0.02</v>
      </c>
    </row>
    <row r="6" spans="2:5">
      <c r="B6" s="3" t="s">
        <v>2</v>
      </c>
      <c r="C6" s="3" t="s">
        <v>15</v>
      </c>
      <c r="D6" s="3" t="s">
        <v>4</v>
      </c>
      <c r="E6" s="3" t="s">
        <v>5</v>
      </c>
    </row>
    <row r="7" spans="2:5">
      <c r="B7" s="2">
        <v>-4</v>
      </c>
      <c r="C7">
        <f t="shared" ref="C7:C47" si="0">B7*SD+MN</f>
        <v>-0.08</v>
      </c>
      <c r="D7" s="4">
        <f t="shared" ref="D7:D47" si="1">NORMDIST(C7,MN,SD,FALSE)</f>
        <v>6.6915112882442668E-3</v>
      </c>
      <c r="E7" s="4">
        <f t="shared" ref="E7:E47" si="2" xml:space="preserve"> NORMDIST(C7,MN,SD,TRUE)</f>
        <v>3.1671241836783715E-5</v>
      </c>
    </row>
    <row r="8" spans="2:5">
      <c r="B8" s="2">
        <f t="shared" ref="B8:B26" si="3">B7+0.2</f>
        <v>-3.8</v>
      </c>
      <c r="C8">
        <f t="shared" si="0"/>
        <v>-7.5999999999999998E-2</v>
      </c>
      <c r="D8" s="4">
        <f t="shared" si="1"/>
        <v>1.4597346289573012E-2</v>
      </c>
      <c r="E8" s="4">
        <f t="shared" si="2"/>
        <v>7.2348043924419514E-5</v>
      </c>
    </row>
    <row r="9" spans="2:5">
      <c r="B9" s="2">
        <f t="shared" si="3"/>
        <v>-3.5999999999999996</v>
      </c>
      <c r="C9">
        <f t="shared" si="0"/>
        <v>-7.1999999999999995E-2</v>
      </c>
      <c r="D9" s="4">
        <f t="shared" si="1"/>
        <v>3.0595096505688646E-2</v>
      </c>
      <c r="E9" s="4">
        <f t="shared" si="2"/>
        <v>1.5910859015888512E-4</v>
      </c>
    </row>
    <row r="10" spans="2:5">
      <c r="B10" s="2">
        <f t="shared" si="3"/>
        <v>-3.3999999999999995</v>
      </c>
      <c r="C10">
        <f t="shared" si="0"/>
        <v>-6.7999999999999991E-2</v>
      </c>
      <c r="D10" s="4">
        <f t="shared" si="1"/>
        <v>6.1610958423651031E-2</v>
      </c>
      <c r="E10" s="4">
        <f t="shared" si="2"/>
        <v>3.3692926567585602E-4</v>
      </c>
    </row>
    <row r="11" spans="2:5">
      <c r="B11" s="2">
        <f t="shared" si="3"/>
        <v>-3.1999999999999993</v>
      </c>
      <c r="C11">
        <f t="shared" si="0"/>
        <v>-6.3999999999999987E-2</v>
      </c>
      <c r="D11" s="4">
        <f t="shared" si="1"/>
        <v>0.11920441007324241</v>
      </c>
      <c r="E11" s="4">
        <f t="shared" si="2"/>
        <v>6.8713793791586042E-4</v>
      </c>
    </row>
    <row r="12" spans="2:5">
      <c r="B12" s="2">
        <f t="shared" si="3"/>
        <v>-2.9999999999999991</v>
      </c>
      <c r="C12">
        <f t="shared" si="0"/>
        <v>-5.9999999999999984E-2</v>
      </c>
      <c r="D12" s="4">
        <f t="shared" si="1"/>
        <v>0.2215924205969009</v>
      </c>
      <c r="E12" s="4">
        <f t="shared" si="2"/>
        <v>1.3498980316296594E-3</v>
      </c>
    </row>
    <row r="13" spans="2:5">
      <c r="B13" s="2">
        <f t="shared" si="3"/>
        <v>-2.7999999999999989</v>
      </c>
      <c r="C13">
        <f t="shared" si="0"/>
        <v>-5.599999999999998E-2</v>
      </c>
      <c r="D13" s="4">
        <f t="shared" si="1"/>
        <v>0.39577257914899938</v>
      </c>
      <c r="E13" s="4">
        <f t="shared" si="2"/>
        <v>2.5551303304279793E-3</v>
      </c>
    </row>
    <row r="14" spans="2:5">
      <c r="B14" s="2">
        <f t="shared" si="3"/>
        <v>-2.5999999999999988</v>
      </c>
      <c r="C14">
        <f t="shared" si="0"/>
        <v>-5.1999999999999977E-2</v>
      </c>
      <c r="D14" s="4">
        <f t="shared" si="1"/>
        <v>0.67914846168428289</v>
      </c>
      <c r="E14" s="4">
        <f t="shared" si="2"/>
        <v>4.661188023718621E-3</v>
      </c>
    </row>
    <row r="15" spans="2:5">
      <c r="B15" s="2">
        <f t="shared" si="3"/>
        <v>-2.3999999999999986</v>
      </c>
      <c r="C15">
        <f t="shared" si="0"/>
        <v>-4.7999999999999973E-2</v>
      </c>
      <c r="D15" s="4">
        <f t="shared" si="1"/>
        <v>1.1197265147421482</v>
      </c>
      <c r="E15" s="4">
        <f t="shared" si="2"/>
        <v>8.1975359245961554E-3</v>
      </c>
    </row>
    <row r="16" spans="2:5">
      <c r="B16" s="2">
        <f t="shared" si="3"/>
        <v>-2.1999999999999984</v>
      </c>
      <c r="C16">
        <f t="shared" si="0"/>
        <v>-4.399999999999997E-2</v>
      </c>
      <c r="D16" s="4">
        <f t="shared" si="1"/>
        <v>1.7737296423115771</v>
      </c>
      <c r="E16" s="4">
        <f t="shared" si="2"/>
        <v>1.3903447513498701E-2</v>
      </c>
    </row>
    <row r="17" spans="2:5">
      <c r="B17" s="2">
        <f t="shared" si="3"/>
        <v>-1.9999999999999984</v>
      </c>
      <c r="C17">
        <f t="shared" si="0"/>
        <v>-3.9999999999999973E-2</v>
      </c>
      <c r="D17" s="4">
        <f t="shared" si="1"/>
        <v>2.6995483256594097</v>
      </c>
      <c r="E17" s="4">
        <f t="shared" si="2"/>
        <v>2.275013194817932E-2</v>
      </c>
    </row>
    <row r="18" spans="2:5">
      <c r="B18" s="2">
        <f t="shared" si="3"/>
        <v>-1.7999999999999985</v>
      </c>
      <c r="C18">
        <f t="shared" si="0"/>
        <v>-3.599999999999997E-2</v>
      </c>
      <c r="D18" s="4">
        <f t="shared" si="1"/>
        <v>3.9475079150447185</v>
      </c>
      <c r="E18" s="4">
        <f t="shared" si="2"/>
        <v>3.593031911292599E-2</v>
      </c>
    </row>
    <row r="19" spans="2:5">
      <c r="B19" s="2">
        <f t="shared" si="3"/>
        <v>-1.5999999999999985</v>
      </c>
      <c r="C19">
        <f t="shared" si="0"/>
        <v>-3.1999999999999973E-2</v>
      </c>
      <c r="D19" s="4">
        <f t="shared" si="1"/>
        <v>5.546041733972789</v>
      </c>
      <c r="E19" s="4">
        <f t="shared" si="2"/>
        <v>5.4799291699558106E-2</v>
      </c>
    </row>
    <row r="20" spans="2:5">
      <c r="B20" s="2">
        <f t="shared" si="3"/>
        <v>-1.3999999999999986</v>
      </c>
      <c r="C20">
        <f t="shared" si="0"/>
        <v>-2.7999999999999973E-2</v>
      </c>
      <c r="D20" s="4">
        <f t="shared" si="1"/>
        <v>7.4863732817872561</v>
      </c>
      <c r="E20" s="4">
        <f t="shared" si="2"/>
        <v>8.07566592337714E-2</v>
      </c>
    </row>
    <row r="21" spans="2:5">
      <c r="B21" s="2">
        <f t="shared" si="3"/>
        <v>-1.1999999999999986</v>
      </c>
      <c r="C21">
        <f t="shared" si="0"/>
        <v>-2.3999999999999973E-2</v>
      </c>
      <c r="D21" s="4">
        <f t="shared" si="1"/>
        <v>9.7093027491606634</v>
      </c>
      <c r="E21" s="4">
        <f t="shared" si="2"/>
        <v>0.11506967022170844</v>
      </c>
    </row>
    <row r="22" spans="2:5">
      <c r="B22" s="2">
        <f t="shared" si="3"/>
        <v>-0.99999999999999867</v>
      </c>
      <c r="C22">
        <f t="shared" si="0"/>
        <v>-1.9999999999999973E-2</v>
      </c>
      <c r="D22" s="4">
        <f t="shared" si="1"/>
        <v>12.098536225957185</v>
      </c>
      <c r="E22" s="4">
        <f t="shared" si="2"/>
        <v>0.15865525393145741</v>
      </c>
    </row>
    <row r="23" spans="2:5">
      <c r="B23" s="2">
        <f t="shared" si="3"/>
        <v>-0.79999999999999871</v>
      </c>
      <c r="C23">
        <f t="shared" si="0"/>
        <v>-1.5999999999999976E-2</v>
      </c>
      <c r="D23" s="4">
        <f t="shared" si="1"/>
        <v>14.48457763807415</v>
      </c>
      <c r="E23" s="4">
        <f t="shared" si="2"/>
        <v>0.21185539858339708</v>
      </c>
    </row>
    <row r="24" spans="2:5">
      <c r="B24" s="2">
        <f t="shared" si="3"/>
        <v>-0.59999999999999876</v>
      </c>
      <c r="C24">
        <f t="shared" si="0"/>
        <v>-1.1999999999999976E-2</v>
      </c>
      <c r="D24" s="4">
        <f t="shared" si="1"/>
        <v>16.661230144589993</v>
      </c>
      <c r="E24" s="4">
        <f t="shared" si="2"/>
        <v>0.27425311775007399</v>
      </c>
    </row>
    <row r="25" spans="2:5">
      <c r="B25" s="2">
        <f t="shared" si="3"/>
        <v>-0.39999999999999875</v>
      </c>
      <c r="C25">
        <f t="shared" si="0"/>
        <v>-7.9999999999999759E-3</v>
      </c>
      <c r="D25" s="4">
        <f t="shared" si="1"/>
        <v>18.413507015166171</v>
      </c>
      <c r="E25" s="4">
        <f t="shared" si="2"/>
        <v>0.34457825838967626</v>
      </c>
    </row>
    <row r="26" spans="2:5">
      <c r="B26" s="2">
        <f t="shared" si="3"/>
        <v>-0.19999999999999873</v>
      </c>
      <c r="C26">
        <f t="shared" si="0"/>
        <v>-3.9999999999999749E-3</v>
      </c>
      <c r="D26" s="4">
        <f t="shared" si="1"/>
        <v>19.552134698772797</v>
      </c>
      <c r="E26" s="4">
        <f t="shared" si="2"/>
        <v>0.42074029056089746</v>
      </c>
    </row>
    <row r="27" spans="2:5">
      <c r="B27" s="2">
        <v>0</v>
      </c>
      <c r="C27">
        <f t="shared" si="0"/>
        <v>0</v>
      </c>
      <c r="D27" s="4">
        <f t="shared" si="1"/>
        <v>19.947114020071634</v>
      </c>
      <c r="E27" s="4">
        <f t="shared" si="2"/>
        <v>0.5</v>
      </c>
    </row>
    <row r="28" spans="2:5">
      <c r="B28" s="2">
        <f t="shared" ref="B28:B47" si="4">B27+0.2</f>
        <v>0.2</v>
      </c>
      <c r="C28">
        <f t="shared" si="0"/>
        <v>4.0000000000000001E-3</v>
      </c>
      <c r="D28" s="4">
        <f t="shared" si="1"/>
        <v>19.55213469877279</v>
      </c>
      <c r="E28" s="4">
        <f t="shared" si="2"/>
        <v>0.57925970943910299</v>
      </c>
    </row>
    <row r="29" spans="2:5">
      <c r="B29" s="2">
        <f t="shared" si="4"/>
        <v>0.4</v>
      </c>
      <c r="C29">
        <f t="shared" si="0"/>
        <v>8.0000000000000002E-3</v>
      </c>
      <c r="D29" s="4">
        <f t="shared" si="1"/>
        <v>18.413507015166164</v>
      </c>
      <c r="E29" s="4">
        <f t="shared" si="2"/>
        <v>0.65542174161032418</v>
      </c>
    </row>
    <row r="30" spans="2:5">
      <c r="B30" s="2">
        <f t="shared" si="4"/>
        <v>0.60000000000000009</v>
      </c>
      <c r="C30">
        <f t="shared" si="0"/>
        <v>1.2000000000000002E-2</v>
      </c>
      <c r="D30" s="4">
        <f t="shared" si="1"/>
        <v>16.661230144589979</v>
      </c>
      <c r="E30" s="4">
        <f t="shared" si="2"/>
        <v>0.72574688224992645</v>
      </c>
    </row>
    <row r="31" spans="2:5">
      <c r="B31" s="2">
        <f t="shared" si="4"/>
        <v>0.8</v>
      </c>
      <c r="C31">
        <f t="shared" si="0"/>
        <v>1.6E-2</v>
      </c>
      <c r="D31" s="4">
        <f t="shared" si="1"/>
        <v>14.484577638074136</v>
      </c>
      <c r="E31" s="4">
        <f t="shared" si="2"/>
        <v>0.78814460141660325</v>
      </c>
    </row>
    <row r="32" spans="2:5">
      <c r="B32" s="2">
        <f t="shared" si="4"/>
        <v>1</v>
      </c>
      <c r="C32">
        <f t="shared" si="0"/>
        <v>0.02</v>
      </c>
      <c r="D32" s="4">
        <f t="shared" si="1"/>
        <v>12.098536225957165</v>
      </c>
      <c r="E32" s="4">
        <f t="shared" si="2"/>
        <v>0.84134474606854293</v>
      </c>
    </row>
    <row r="33" spans="2:16">
      <c r="B33" s="2">
        <f t="shared" si="4"/>
        <v>1.2</v>
      </c>
      <c r="C33">
        <f t="shared" si="0"/>
        <v>2.4E-2</v>
      </c>
      <c r="D33" s="4">
        <f t="shared" si="1"/>
        <v>9.7093027491606474</v>
      </c>
      <c r="E33" s="4">
        <f t="shared" si="2"/>
        <v>0.88493032977829178</v>
      </c>
    </row>
    <row r="34" spans="2:16">
      <c r="B34" s="2">
        <f t="shared" si="4"/>
        <v>1.4</v>
      </c>
      <c r="C34">
        <f t="shared" si="0"/>
        <v>2.7999999999999997E-2</v>
      </c>
      <c r="D34" s="4">
        <f t="shared" si="1"/>
        <v>7.4863732817872437</v>
      </c>
      <c r="E34" s="4">
        <f t="shared" si="2"/>
        <v>0.91924334076622882</v>
      </c>
    </row>
    <row r="35" spans="2:16">
      <c r="B35" s="2">
        <f t="shared" si="4"/>
        <v>1.5999999999999999</v>
      </c>
      <c r="C35">
        <f t="shared" si="0"/>
        <v>3.2000000000000001E-2</v>
      </c>
      <c r="D35" s="4">
        <f t="shared" si="1"/>
        <v>5.5460417339727783</v>
      </c>
      <c r="E35" s="4">
        <f t="shared" si="2"/>
        <v>0.94520070830044201</v>
      </c>
    </row>
    <row r="36" spans="2:16">
      <c r="B36" s="2">
        <f t="shared" si="4"/>
        <v>1.7999999999999998</v>
      </c>
      <c r="C36">
        <f t="shared" si="0"/>
        <v>3.5999999999999997E-2</v>
      </c>
      <c r="D36" s="4">
        <f t="shared" si="1"/>
        <v>3.9475079150447088</v>
      </c>
      <c r="E36" s="4">
        <f t="shared" si="2"/>
        <v>0.96406968088707412</v>
      </c>
    </row>
    <row r="37" spans="2:16">
      <c r="B37" s="2">
        <f t="shared" si="4"/>
        <v>1.9999999999999998</v>
      </c>
      <c r="C37">
        <f t="shared" si="0"/>
        <v>3.9999999999999994E-2</v>
      </c>
      <c r="D37" s="4">
        <f t="shared" si="1"/>
        <v>2.6995483256594048</v>
      </c>
      <c r="E37" s="4">
        <f t="shared" si="2"/>
        <v>0.97724986805182079</v>
      </c>
    </row>
    <row r="38" spans="2:16">
      <c r="B38" s="2">
        <f t="shared" si="4"/>
        <v>2.1999999999999997</v>
      </c>
      <c r="C38">
        <f t="shared" si="0"/>
        <v>4.3999999999999997E-2</v>
      </c>
      <c r="D38" s="4">
        <f t="shared" si="1"/>
        <v>1.7737296423115727</v>
      </c>
      <c r="E38" s="4">
        <f t="shared" si="2"/>
        <v>0.98609655248650152</v>
      </c>
    </row>
    <row r="39" spans="2:16" ht="13.5" thickBot="1">
      <c r="B39" s="2">
        <f t="shared" si="4"/>
        <v>2.4</v>
      </c>
      <c r="C39">
        <f t="shared" si="0"/>
        <v>4.8000000000000001E-2</v>
      </c>
      <c r="D39" s="4">
        <f t="shared" si="1"/>
        <v>1.1197265147421447</v>
      </c>
      <c r="E39" s="4">
        <f t="shared" si="2"/>
        <v>0.99180246407540396</v>
      </c>
    </row>
    <row r="40" spans="2:16">
      <c r="B40" s="2">
        <f t="shared" si="4"/>
        <v>2.6</v>
      </c>
      <c r="C40">
        <f t="shared" si="0"/>
        <v>5.2000000000000005E-2</v>
      </c>
      <c r="D40" s="4">
        <f t="shared" si="1"/>
        <v>0.67914846168428022</v>
      </c>
      <c r="E40" s="4">
        <f t="shared" si="2"/>
        <v>0.99533881197628127</v>
      </c>
      <c r="J40" s="14" t="s">
        <v>16</v>
      </c>
      <c r="K40" s="25" t="s">
        <v>7</v>
      </c>
      <c r="L40" s="26"/>
      <c r="N40" s="27" t="s">
        <v>13</v>
      </c>
      <c r="O40" s="28"/>
      <c r="P40" s="12" t="s">
        <v>14</v>
      </c>
    </row>
    <row r="41" spans="2:16">
      <c r="B41" s="2">
        <f t="shared" si="4"/>
        <v>2.8000000000000003</v>
      </c>
      <c r="C41">
        <f t="shared" si="0"/>
        <v>5.6000000000000008E-2</v>
      </c>
      <c r="D41" s="4">
        <f t="shared" si="1"/>
        <v>0.39577257914899777</v>
      </c>
      <c r="E41" s="4">
        <f t="shared" si="2"/>
        <v>0.99744486966957169</v>
      </c>
      <c r="J41" s="15">
        <f>M2SD</f>
        <v>-3.9999999999999973E-2</v>
      </c>
      <c r="K41" s="8">
        <v>-2</v>
      </c>
      <c r="L41" s="9">
        <f>CM2SD</f>
        <v>2.275013194817932E-2</v>
      </c>
      <c r="N41" s="6" t="s">
        <v>8</v>
      </c>
      <c r="O41" s="5">
        <f>CP3SD-CM3SD</f>
        <v>0.99730020393674035</v>
      </c>
      <c r="P41" s="9">
        <f>CP3SD-CMEAN</f>
        <v>0.49865010196837001</v>
      </c>
    </row>
    <row r="42" spans="2:16">
      <c r="B42" s="2">
        <f t="shared" si="4"/>
        <v>3.0000000000000004</v>
      </c>
      <c r="C42">
        <f t="shared" si="0"/>
        <v>6.0000000000000012E-2</v>
      </c>
      <c r="D42" s="4">
        <f t="shared" si="1"/>
        <v>0.22159242059690015</v>
      </c>
      <c r="E42" s="4">
        <f t="shared" si="2"/>
        <v>0.99865010196837001</v>
      </c>
      <c r="J42" s="15">
        <f>M1SD</f>
        <v>-1.9999999999999973E-2</v>
      </c>
      <c r="K42" s="8">
        <v>-1</v>
      </c>
      <c r="L42" s="9">
        <f>CM1SD</f>
        <v>0.15865525393145741</v>
      </c>
      <c r="N42" s="6" t="s">
        <v>9</v>
      </c>
      <c r="O42" s="5">
        <f>CP2SD-CM2SD</f>
        <v>0.95449973610364147</v>
      </c>
      <c r="P42" s="9">
        <f>CP2SD-CMEAN</f>
        <v>0.47724986805182079</v>
      </c>
    </row>
    <row r="43" spans="2:16">
      <c r="B43" s="2">
        <f t="shared" si="4"/>
        <v>3.2000000000000006</v>
      </c>
      <c r="C43">
        <f t="shared" si="0"/>
        <v>6.4000000000000015E-2</v>
      </c>
      <c r="D43" s="4">
        <f t="shared" si="1"/>
        <v>0.1192044100732419</v>
      </c>
      <c r="E43" s="4">
        <f t="shared" si="2"/>
        <v>0.99931286206208436</v>
      </c>
      <c r="J43" s="15">
        <f>CV</f>
        <v>0</v>
      </c>
      <c r="K43" s="8">
        <v>0</v>
      </c>
      <c r="L43" s="9">
        <f>E27</f>
        <v>0.5</v>
      </c>
      <c r="N43" s="6" t="s">
        <v>11</v>
      </c>
      <c r="O43" s="5">
        <f xml:space="preserve"> E52-E49</f>
        <v>0.86638559746228383</v>
      </c>
      <c r="P43" s="9">
        <f>E52-CMEAN</f>
        <v>0.43319279873114191</v>
      </c>
    </row>
    <row r="44" spans="2:16">
      <c r="B44" s="2">
        <f t="shared" si="4"/>
        <v>3.4000000000000008</v>
      </c>
      <c r="C44">
        <f t="shared" si="0"/>
        <v>6.8000000000000019E-2</v>
      </c>
      <c r="D44" s="4">
        <f t="shared" si="1"/>
        <v>6.1610958423650754E-2</v>
      </c>
      <c r="E44" s="4">
        <f t="shared" si="2"/>
        <v>0.99966307073432203</v>
      </c>
      <c r="J44" s="15">
        <f>P1SD</f>
        <v>0.02</v>
      </c>
      <c r="K44" s="8">
        <v>1</v>
      </c>
      <c r="L44" s="9">
        <f>CP1SD</f>
        <v>0.84134474606854293</v>
      </c>
      <c r="N44" s="6" t="s">
        <v>10</v>
      </c>
      <c r="O44" s="5">
        <f>CP1SD-CM1SD</f>
        <v>0.68268949213708552</v>
      </c>
      <c r="P44" s="9">
        <f>CP1SD-CMEAN</f>
        <v>0.34134474606854293</v>
      </c>
    </row>
    <row r="45" spans="2:16" ht="13.5" thickBot="1">
      <c r="B45" s="2">
        <f t="shared" si="4"/>
        <v>3.600000000000001</v>
      </c>
      <c r="C45">
        <f t="shared" si="0"/>
        <v>7.2000000000000022E-2</v>
      </c>
      <c r="D45" s="4">
        <f t="shared" si="1"/>
        <v>3.0595096505688507E-2</v>
      </c>
      <c r="E45" s="4">
        <f t="shared" si="2"/>
        <v>0.99984089140984422</v>
      </c>
      <c r="J45" s="16">
        <f>P3SD</f>
        <v>6.0000000000000012E-2</v>
      </c>
      <c r="K45" s="10">
        <v>2</v>
      </c>
      <c r="L45" s="11">
        <f>CP2SD</f>
        <v>0.97724986805182079</v>
      </c>
      <c r="N45" s="7" t="s">
        <v>12</v>
      </c>
      <c r="O45" s="13">
        <f>E51-E50</f>
        <v>0.38292492254802624</v>
      </c>
      <c r="P45" s="11">
        <f>E51-CMEAN</f>
        <v>0.19146246127401312</v>
      </c>
    </row>
    <row r="46" spans="2:16">
      <c r="B46" s="2">
        <f t="shared" si="4"/>
        <v>3.8000000000000012</v>
      </c>
      <c r="C46">
        <f t="shared" si="0"/>
        <v>7.6000000000000026E-2</v>
      </c>
      <c r="D46" s="4">
        <f t="shared" si="1"/>
        <v>1.4597346289572932E-2</v>
      </c>
      <c r="E46" s="4">
        <f t="shared" si="2"/>
        <v>0.99992765195607136</v>
      </c>
    </row>
    <row r="47" spans="2:16">
      <c r="B47" s="2">
        <f t="shared" si="4"/>
        <v>4.0000000000000009</v>
      </c>
      <c r="C47">
        <f t="shared" si="0"/>
        <v>8.0000000000000016E-2</v>
      </c>
      <c r="D47" s="4">
        <f t="shared" si="1"/>
        <v>6.6915112882442434E-3</v>
      </c>
      <c r="E47" s="4">
        <f t="shared" si="2"/>
        <v>0.99996832875816222</v>
      </c>
    </row>
    <row r="49" spans="2:5">
      <c r="B49">
        <v>-1.5</v>
      </c>
      <c r="C49">
        <f>B49*SD+MN</f>
        <v>-0.03</v>
      </c>
      <c r="D49" s="4">
        <f>NORMDIST(C49,MN,SD,FALSE)</f>
        <v>6.4758797832945865</v>
      </c>
      <c r="E49" s="4">
        <f xml:space="preserve"> NORMDIST(C49,MN,SD,TRUE)</f>
        <v>6.6807201268858085E-2</v>
      </c>
    </row>
    <row r="50" spans="2:5">
      <c r="B50">
        <v>-0.5</v>
      </c>
      <c r="C50">
        <f>B50*SD+MN</f>
        <v>-0.01</v>
      </c>
      <c r="D50" s="4">
        <f>NORMDIST(C50,MN,SD,FALSE)</f>
        <v>17.603266338214972</v>
      </c>
      <c r="E50" s="4">
        <f xml:space="preserve"> NORMDIST(C50,MN,SD,TRUE)</f>
        <v>0.30853753872598688</v>
      </c>
    </row>
    <row r="51" spans="2:5">
      <c r="B51">
        <v>0.5</v>
      </c>
      <c r="C51">
        <f>B51*SD+MN</f>
        <v>0.01</v>
      </c>
      <c r="D51" s="4">
        <f>NORMDIST(C51,MN,SD,FALSE)</f>
        <v>17.603266338214972</v>
      </c>
      <c r="E51" s="4">
        <f xml:space="preserve"> NORMDIST(C51,MN,SD,TRUE)</f>
        <v>0.69146246127401312</v>
      </c>
    </row>
    <row r="52" spans="2:5">
      <c r="B52">
        <v>1.5</v>
      </c>
      <c r="C52">
        <f>B52*SD+MN</f>
        <v>0.03</v>
      </c>
      <c r="D52" s="4">
        <f>NORMDIST(C52,MN,SD,FALSE)</f>
        <v>6.4758797832945865</v>
      </c>
      <c r="E52" s="4">
        <f xml:space="preserve"> NORMDIST(C52,MN,SD,TRUE)</f>
        <v>0.93319279873114191</v>
      </c>
    </row>
  </sheetData>
  <mergeCells count="2">
    <mergeCell ref="K40:L40"/>
    <mergeCell ref="N40:O40"/>
  </mergeCells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2:Q53"/>
  <sheetViews>
    <sheetView tabSelected="1" topLeftCell="B1" workbookViewId="0">
      <selection activeCell="W38" sqref="W38"/>
    </sheetView>
  </sheetViews>
  <sheetFormatPr defaultRowHeight="12.75"/>
  <cols>
    <col min="4" max="4" width="12.42578125" bestFit="1" customWidth="1"/>
  </cols>
  <sheetData>
    <row r="2" spans="2:17">
      <c r="B2" t="s">
        <v>17</v>
      </c>
      <c r="C2">
        <v>100</v>
      </c>
    </row>
    <row r="3" spans="2:17">
      <c r="B3" t="s">
        <v>0</v>
      </c>
      <c r="C3" s="1">
        <v>0</v>
      </c>
    </row>
    <row r="4" spans="2:17">
      <c r="B4" t="s">
        <v>1</v>
      </c>
      <c r="C4" s="1">
        <v>0.05</v>
      </c>
    </row>
    <row r="6" spans="2:17">
      <c r="B6" s="3" t="s">
        <v>2</v>
      </c>
      <c r="C6" s="3" t="s">
        <v>15</v>
      </c>
      <c r="D6" s="3" t="s">
        <v>4</v>
      </c>
      <c r="E6" s="3" t="s">
        <v>5</v>
      </c>
    </row>
    <row r="7" spans="2:17">
      <c r="B7" s="2">
        <v>82</v>
      </c>
      <c r="C7">
        <f t="shared" ref="C7:C47" si="0">LN(B7/SP)</f>
        <v>-0.19845093872383832</v>
      </c>
      <c r="D7" s="4">
        <f t="shared" ref="D7:D47" si="1">NORMDIST(C7,MN,SD,FALSE)</f>
        <v>3.0282775824627519E-3</v>
      </c>
      <c r="E7" s="4">
        <f t="shared" ref="E7:E47" si="2" xml:space="preserve"> NORMDIST(C7,MN,SD,TRUE)</f>
        <v>3.6084598114438649E-5</v>
      </c>
      <c r="F7" s="17">
        <f>EXP(LN(SP)+C7)</f>
        <v>82.000000000000014</v>
      </c>
      <c r="K7" s="29" t="s">
        <v>18</v>
      </c>
      <c r="L7" s="29"/>
      <c r="M7" s="29"/>
      <c r="N7" s="29"/>
      <c r="O7" s="29"/>
      <c r="P7" s="29"/>
      <c r="Q7" s="29"/>
    </row>
    <row r="8" spans="2:17">
      <c r="B8" s="2">
        <f>B7+1</f>
        <v>83</v>
      </c>
      <c r="C8">
        <f t="shared" si="0"/>
        <v>-0.18632957819149348</v>
      </c>
      <c r="D8" s="4">
        <f t="shared" si="1"/>
        <v>7.6968155434151394E-3</v>
      </c>
      <c r="E8" s="4">
        <f t="shared" si="2"/>
        <v>9.704329259763167E-5</v>
      </c>
      <c r="F8" s="17">
        <f t="shared" ref="F8:F47" si="3">EXP(LN(SP)+C8)</f>
        <v>83.000000000000028</v>
      </c>
    </row>
    <row r="9" spans="2:17">
      <c r="B9" s="2">
        <f t="shared" ref="B9:B47" si="4">B8+1</f>
        <v>84</v>
      </c>
      <c r="C9">
        <f t="shared" si="0"/>
        <v>-0.1743533871447778</v>
      </c>
      <c r="D9" s="4">
        <f t="shared" si="1"/>
        <v>1.8260281615072878E-2</v>
      </c>
      <c r="E9" s="4">
        <f t="shared" si="2"/>
        <v>2.4417382120089925E-4</v>
      </c>
      <c r="F9" s="17">
        <f t="shared" si="3"/>
        <v>84.000000000000057</v>
      </c>
    </row>
    <row r="10" spans="2:17">
      <c r="B10" s="2">
        <f t="shared" si="4"/>
        <v>85</v>
      </c>
      <c r="C10">
        <f t="shared" si="0"/>
        <v>-0.16251892949777494</v>
      </c>
      <c r="D10" s="4">
        <f t="shared" si="1"/>
        <v>4.0531057428147013E-2</v>
      </c>
      <c r="E10" s="4">
        <f t="shared" si="2"/>
        <v>5.7625733759114617E-4</v>
      </c>
      <c r="F10" s="17">
        <f t="shared" si="3"/>
        <v>85.000000000000014</v>
      </c>
    </row>
    <row r="11" spans="2:17">
      <c r="B11" s="2">
        <f t="shared" si="4"/>
        <v>86</v>
      </c>
      <c r="C11">
        <f t="shared" si="0"/>
        <v>-0.15082288973458366</v>
      </c>
      <c r="D11" s="4">
        <f t="shared" si="1"/>
        <v>8.4355516397199584E-2</v>
      </c>
      <c r="E11" s="4">
        <f t="shared" si="2"/>
        <v>1.2787340905844324E-3</v>
      </c>
      <c r="F11" s="17">
        <f t="shared" si="3"/>
        <v>86.000000000000043</v>
      </c>
    </row>
    <row r="12" spans="2:17">
      <c r="B12" s="2">
        <f t="shared" si="4"/>
        <v>87</v>
      </c>
      <c r="C12">
        <f t="shared" si="0"/>
        <v>-0.13926206733350766</v>
      </c>
      <c r="D12" s="4">
        <f t="shared" si="1"/>
        <v>0.16497011556864216</v>
      </c>
      <c r="E12" s="4">
        <f t="shared" si="2"/>
        <v>2.6743947346328234E-3</v>
      </c>
      <c r="F12" s="17">
        <f t="shared" si="3"/>
        <v>87</v>
      </c>
    </row>
    <row r="13" spans="2:17">
      <c r="B13" s="2">
        <f t="shared" si="4"/>
        <v>88</v>
      </c>
      <c r="C13">
        <f t="shared" si="0"/>
        <v>-0.12783337150988489</v>
      </c>
      <c r="D13" s="4">
        <f t="shared" si="1"/>
        <v>0.30377121778783017</v>
      </c>
      <c r="E13" s="4">
        <f t="shared" si="2"/>
        <v>5.2840099858794121E-3</v>
      </c>
      <c r="F13" s="17">
        <f t="shared" si="3"/>
        <v>88.000000000000028</v>
      </c>
    </row>
    <row r="14" spans="2:17">
      <c r="B14" s="2">
        <f t="shared" si="4"/>
        <v>89</v>
      </c>
      <c r="C14">
        <f t="shared" si="0"/>
        <v>-0.11653381625595151</v>
      </c>
      <c r="D14" s="4">
        <f t="shared" si="1"/>
        <v>0.52769736820025803</v>
      </c>
      <c r="E14" s="4">
        <f t="shared" si="2"/>
        <v>9.8852167395715451E-3</v>
      </c>
      <c r="F14" s="17">
        <f t="shared" si="3"/>
        <v>89.000000000000057</v>
      </c>
    </row>
    <row r="15" spans="2:17">
      <c r="B15" s="2">
        <f t="shared" si="4"/>
        <v>90</v>
      </c>
      <c r="C15">
        <f t="shared" si="0"/>
        <v>-0.10536051565782628</v>
      </c>
      <c r="D15" s="4">
        <f t="shared" si="1"/>
        <v>0.86643004008863367</v>
      </c>
      <c r="E15" s="4">
        <f t="shared" si="2"/>
        <v>1.7549676684970761E-2</v>
      </c>
      <c r="F15" s="17">
        <f t="shared" si="3"/>
        <v>90.000000000000071</v>
      </c>
    </row>
    <row r="16" spans="2:17">
      <c r="B16" s="2">
        <f t="shared" si="4"/>
        <v>91</v>
      </c>
      <c r="C16">
        <f t="shared" si="0"/>
        <v>-9.431067947124129E-2</v>
      </c>
      <c r="D16" s="4">
        <f t="shared" si="1"/>
        <v>1.3470174982574141</v>
      </c>
      <c r="E16" s="4">
        <f t="shared" si="2"/>
        <v>2.9633088996600776E-2</v>
      </c>
      <c r="F16" s="17">
        <f t="shared" si="3"/>
        <v>91.000000000000057</v>
      </c>
    </row>
    <row r="17" spans="2:6">
      <c r="B17" s="2">
        <f t="shared" si="4"/>
        <v>92</v>
      </c>
      <c r="C17">
        <f t="shared" si="0"/>
        <v>-8.3381608939051013E-2</v>
      </c>
      <c r="D17" s="4">
        <f t="shared" si="1"/>
        <v>1.9863428784817123</v>
      </c>
      <c r="E17" s="4">
        <f t="shared" si="2"/>
        <v>4.7694383141966945E-2</v>
      </c>
      <c r="F17" s="17">
        <f t="shared" si="3"/>
        <v>92.000000000000014</v>
      </c>
    </row>
    <row r="18" spans="2:6">
      <c r="B18" s="2">
        <f t="shared" si="4"/>
        <v>93</v>
      </c>
      <c r="C18">
        <f t="shared" si="0"/>
        <v>-7.2570692834835374E-2</v>
      </c>
      <c r="D18" s="4">
        <f t="shared" si="1"/>
        <v>2.7828974931440618</v>
      </c>
      <c r="E18" s="4">
        <f t="shared" si="2"/>
        <v>7.3332326769413259E-2</v>
      </c>
      <c r="F18" s="17">
        <f t="shared" si="3"/>
        <v>93.000000000000028</v>
      </c>
    </row>
    <row r="19" spans="2:6">
      <c r="B19" s="2">
        <f t="shared" si="4"/>
        <v>94</v>
      </c>
      <c r="C19">
        <f t="shared" si="0"/>
        <v>-6.1875403718087529E-2</v>
      </c>
      <c r="D19" s="4">
        <f t="shared" si="1"/>
        <v>3.7101808545711701</v>
      </c>
      <c r="E19" s="4">
        <f t="shared" si="2"/>
        <v>0.10794925929272225</v>
      </c>
      <c r="F19" s="17">
        <f t="shared" si="3"/>
        <v>94.000000000000071</v>
      </c>
    </row>
    <row r="20" spans="2:6">
      <c r="B20" s="2">
        <f t="shared" si="4"/>
        <v>95</v>
      </c>
      <c r="C20">
        <f t="shared" si="0"/>
        <v>-5.1293294387550578E-2</v>
      </c>
      <c r="D20" s="4">
        <f t="shared" si="1"/>
        <v>4.7142664711413698</v>
      </c>
      <c r="E20" s="4">
        <f t="shared" si="2"/>
        <v>0.15247740190214398</v>
      </c>
      <c r="F20" s="17">
        <f t="shared" si="3"/>
        <v>95.000000000000071</v>
      </c>
    </row>
    <row r="21" spans="2:6">
      <c r="B21" s="2">
        <f t="shared" si="4"/>
        <v>96</v>
      </c>
      <c r="C21">
        <f t="shared" si="0"/>
        <v>-4.0821994520255166E-2</v>
      </c>
      <c r="D21" s="4">
        <f t="shared" si="1"/>
        <v>5.7173573279264538</v>
      </c>
      <c r="E21" s="4">
        <f t="shared" si="2"/>
        <v>0.2071242947449643</v>
      </c>
      <c r="F21" s="17">
        <f t="shared" si="3"/>
        <v>96.000000000000071</v>
      </c>
    </row>
    <row r="22" spans="2:6">
      <c r="B22" s="2">
        <f t="shared" si="4"/>
        <v>97</v>
      </c>
      <c r="C22">
        <f t="shared" si="0"/>
        <v>-3.0459207484708574E-2</v>
      </c>
      <c r="D22" s="4">
        <f t="shared" si="1"/>
        <v>6.6275889220885782</v>
      </c>
      <c r="E22" s="4">
        <f t="shared" si="2"/>
        <v>0.27120119260271602</v>
      </c>
      <c r="F22" s="17">
        <f t="shared" si="3"/>
        <v>97</v>
      </c>
    </row>
    <row r="23" spans="2:6">
      <c r="B23" s="2">
        <f t="shared" si="4"/>
        <v>98</v>
      </c>
      <c r="C23">
        <f t="shared" si="0"/>
        <v>-2.0202707317519466E-2</v>
      </c>
      <c r="D23" s="4">
        <f t="shared" si="1"/>
        <v>7.3534078862210128</v>
      </c>
      <c r="E23" s="4">
        <f t="shared" si="2"/>
        <v>0.34308645136037874</v>
      </c>
      <c r="F23" s="17">
        <f t="shared" si="3"/>
        <v>98.000000000000043</v>
      </c>
    </row>
    <row r="24" spans="2:6">
      <c r="B24" s="2">
        <f t="shared" si="4"/>
        <v>99</v>
      </c>
      <c r="C24">
        <f t="shared" si="0"/>
        <v>-1.0050335853501451E-2</v>
      </c>
      <c r="D24" s="4">
        <f t="shared" si="1"/>
        <v>7.8192753982656784</v>
      </c>
      <c r="E24" s="4">
        <f t="shared" si="2"/>
        <v>0.42034666090095396</v>
      </c>
      <c r="F24" s="17">
        <f t="shared" si="3"/>
        <v>99.000000000000071</v>
      </c>
    </row>
    <row r="25" spans="2:6">
      <c r="B25" s="2">
        <f t="shared" si="4"/>
        <v>100</v>
      </c>
      <c r="C25">
        <f t="shared" si="0"/>
        <v>0</v>
      </c>
      <c r="D25" s="4">
        <f t="shared" si="1"/>
        <v>7.9788456080286529</v>
      </c>
      <c r="E25" s="4">
        <f t="shared" si="2"/>
        <v>0.5</v>
      </c>
      <c r="F25" s="17">
        <f t="shared" si="3"/>
        <v>100.00000000000004</v>
      </c>
    </row>
    <row r="26" spans="2:6">
      <c r="B26" s="2">
        <f t="shared" si="4"/>
        <v>101</v>
      </c>
      <c r="C26">
        <f t="shared" si="0"/>
        <v>9.950330853168092E-3</v>
      </c>
      <c r="D26" s="4">
        <f t="shared" si="1"/>
        <v>7.8224039948191306</v>
      </c>
      <c r="E26" s="4">
        <f t="shared" si="2"/>
        <v>0.5788712157722824</v>
      </c>
      <c r="F26" s="17">
        <f t="shared" si="3"/>
        <v>101.00000000000003</v>
      </c>
    </row>
    <row r="27" spans="2:6">
      <c r="B27" s="2">
        <f t="shared" si="4"/>
        <v>102</v>
      </c>
      <c r="C27">
        <f t="shared" si="0"/>
        <v>1.980262729617973E-2</v>
      </c>
      <c r="D27" s="4">
        <f t="shared" si="1"/>
        <v>7.3769843525207905</v>
      </c>
      <c r="E27" s="4">
        <f t="shared" si="2"/>
        <v>0.65396686761329204</v>
      </c>
      <c r="F27" s="17">
        <f t="shared" si="3"/>
        <v>102.00000000000004</v>
      </c>
    </row>
    <row r="28" spans="2:6">
      <c r="B28" s="2">
        <f t="shared" si="4"/>
        <v>103</v>
      </c>
      <c r="C28">
        <f t="shared" si="0"/>
        <v>2.9558802241544429E-2</v>
      </c>
      <c r="D28" s="4">
        <f t="shared" si="1"/>
        <v>6.699609106344993</v>
      </c>
      <c r="E28" s="4">
        <f t="shared" si="2"/>
        <v>0.72279876416782729</v>
      </c>
      <c r="F28" s="17">
        <f t="shared" si="3"/>
        <v>103.00000000000001</v>
      </c>
    </row>
    <row r="29" spans="2:6">
      <c r="B29" s="2">
        <f t="shared" si="4"/>
        <v>104</v>
      </c>
      <c r="C29">
        <f t="shared" si="0"/>
        <v>3.9220713153281329E-2</v>
      </c>
      <c r="D29" s="4">
        <f t="shared" si="1"/>
        <v>5.8658117146501638</v>
      </c>
      <c r="E29" s="4">
        <f t="shared" si="2"/>
        <v>0.78360146404324404</v>
      </c>
      <c r="F29" s="17">
        <f t="shared" si="3"/>
        <v>104.00000000000007</v>
      </c>
    </row>
    <row r="30" spans="2:6">
      <c r="B30" s="2">
        <f t="shared" si="4"/>
        <v>105</v>
      </c>
      <c r="C30">
        <f t="shared" si="0"/>
        <v>4.8790164169432049E-2</v>
      </c>
      <c r="D30" s="4">
        <f t="shared" si="1"/>
        <v>4.9564894422820016</v>
      </c>
      <c r="E30" s="4">
        <f t="shared" si="2"/>
        <v>0.83541902132185974</v>
      </c>
      <c r="F30" s="17">
        <f t="shared" si="3"/>
        <v>105.00000000000006</v>
      </c>
    </row>
    <row r="31" spans="2:6">
      <c r="B31" s="2">
        <f t="shared" si="4"/>
        <v>106</v>
      </c>
      <c r="C31">
        <f t="shared" si="0"/>
        <v>5.8268908123975824E-2</v>
      </c>
      <c r="D31" s="4">
        <f t="shared" si="1"/>
        <v>4.0460480295892021</v>
      </c>
      <c r="E31" s="4">
        <f t="shared" si="2"/>
        <v>0.87806702361682198</v>
      </c>
      <c r="F31" s="17">
        <f t="shared" si="3"/>
        <v>106.00000000000007</v>
      </c>
    </row>
    <row r="32" spans="2:6">
      <c r="B32" s="2">
        <f t="shared" si="4"/>
        <v>107</v>
      </c>
      <c r="C32">
        <f t="shared" si="0"/>
        <v>6.7658648473814864E-2</v>
      </c>
      <c r="D32" s="4">
        <f t="shared" si="1"/>
        <v>3.1939397869469106</v>
      </c>
      <c r="E32" s="4">
        <f t="shared" si="2"/>
        <v>0.91199981074776815</v>
      </c>
      <c r="F32" s="17">
        <f t="shared" si="3"/>
        <v>107.00000000000006</v>
      </c>
    </row>
    <row r="33" spans="2:17">
      <c r="B33" s="2">
        <f t="shared" si="4"/>
        <v>108</v>
      </c>
      <c r="C33">
        <f t="shared" si="0"/>
        <v>7.6961041136128394E-2</v>
      </c>
      <c r="D33" s="4">
        <f t="shared" si="1"/>
        <v>2.4404766529534387</v>
      </c>
      <c r="E33" s="4">
        <f t="shared" si="2"/>
        <v>0.93812480209218152</v>
      </c>
      <c r="F33" s="17">
        <f t="shared" si="3"/>
        <v>108.00000000000003</v>
      </c>
    </row>
    <row r="34" spans="2:17">
      <c r="B34" s="2">
        <f t="shared" si="4"/>
        <v>109</v>
      </c>
      <c r="C34">
        <f t="shared" si="0"/>
        <v>8.6177696241052412E-2</v>
      </c>
      <c r="D34" s="4">
        <f t="shared" si="1"/>
        <v>1.8066506735511434</v>
      </c>
      <c r="E34" s="4">
        <f t="shared" si="2"/>
        <v>0.95760579880493779</v>
      </c>
      <c r="F34" s="17">
        <f t="shared" si="3"/>
        <v>109.00000000000007</v>
      </c>
    </row>
    <row r="35" spans="2:17">
      <c r="B35" s="2">
        <f t="shared" si="4"/>
        <v>110</v>
      </c>
      <c r="C35">
        <f t="shared" si="0"/>
        <v>9.5310179804324935E-2</v>
      </c>
      <c r="D35" s="4">
        <f t="shared" si="1"/>
        <v>1.2969140897579274</v>
      </c>
      <c r="E35" s="4">
        <f t="shared" si="2"/>
        <v>0.97168810206669609</v>
      </c>
      <c r="F35" s="17">
        <f t="shared" si="3"/>
        <v>110.00000000000004</v>
      </c>
    </row>
    <row r="36" spans="2:17">
      <c r="B36" s="2">
        <f t="shared" si="4"/>
        <v>111</v>
      </c>
      <c r="C36">
        <f t="shared" si="0"/>
        <v>0.10436001532424286</v>
      </c>
      <c r="D36" s="4">
        <f t="shared" si="1"/>
        <v>0.90356356310294572</v>
      </c>
      <c r="E36" s="4">
        <f t="shared" si="2"/>
        <v>0.98156498410069748</v>
      </c>
      <c r="F36" s="17">
        <f t="shared" si="3"/>
        <v>111.00000000000007</v>
      </c>
    </row>
    <row r="37" spans="2:17">
      <c r="B37" s="2">
        <f t="shared" si="4"/>
        <v>112</v>
      </c>
      <c r="C37">
        <f t="shared" si="0"/>
        <v>0.11332868530700327</v>
      </c>
      <c r="D37" s="4">
        <f t="shared" si="1"/>
        <v>0.61147302214549593</v>
      </c>
      <c r="E37" s="4">
        <f t="shared" si="2"/>
        <v>0.98829186007613989</v>
      </c>
      <c r="F37" s="17">
        <f t="shared" si="3"/>
        <v>112.00000000000006</v>
      </c>
    </row>
    <row r="38" spans="2:17">
      <c r="B38" s="2">
        <f t="shared" si="4"/>
        <v>113</v>
      </c>
      <c r="C38">
        <f t="shared" si="0"/>
        <v>0.12221763272424911</v>
      </c>
      <c r="D38" s="4">
        <f t="shared" si="1"/>
        <v>0.40226821578682448</v>
      </c>
      <c r="E38" s="4">
        <f t="shared" si="2"/>
        <v>0.99274438287307265</v>
      </c>
      <c r="F38" s="17">
        <f t="shared" si="3"/>
        <v>113.00000000000003</v>
      </c>
    </row>
    <row r="39" spans="2:17" ht="13.5" thickBot="1">
      <c r="B39" s="2">
        <f t="shared" si="4"/>
        <v>114</v>
      </c>
      <c r="C39">
        <f t="shared" si="0"/>
        <v>0.131028262406404</v>
      </c>
      <c r="D39" s="4">
        <f t="shared" si="1"/>
        <v>0.25746091173227059</v>
      </c>
      <c r="E39" s="4">
        <f t="shared" si="2"/>
        <v>0.99561079350827653</v>
      </c>
      <c r="F39" s="17">
        <f t="shared" si="3"/>
        <v>114.00000000000003</v>
      </c>
    </row>
    <row r="40" spans="2:17">
      <c r="B40" s="2">
        <f t="shared" si="4"/>
        <v>115</v>
      </c>
      <c r="C40">
        <f t="shared" si="0"/>
        <v>0.13976194237515863</v>
      </c>
      <c r="D40" s="4">
        <f t="shared" si="1"/>
        <v>0.16043179709447089</v>
      </c>
      <c r="E40" s="4">
        <f t="shared" si="2"/>
        <v>0.99740693081650922</v>
      </c>
      <c r="F40" s="17">
        <f t="shared" si="3"/>
        <v>115.00000000000001</v>
      </c>
      <c r="I40" s="14" t="s">
        <v>16</v>
      </c>
      <c r="J40" s="25" t="s">
        <v>7</v>
      </c>
      <c r="K40" s="26"/>
      <c r="M40" s="30" t="s">
        <v>19</v>
      </c>
      <c r="N40" s="30"/>
      <c r="O40" s="31">
        <v>105</v>
      </c>
      <c r="P40" s="33" t="s">
        <v>20</v>
      </c>
      <c r="Q40" s="31">
        <f xml:space="preserve"> 1-NORMDIST((LN(Strike/SP)),MN,SD,TRUE)</f>
        <v>0.16458097867814026</v>
      </c>
    </row>
    <row r="41" spans="2:17">
      <c r="B41" s="2">
        <f t="shared" si="4"/>
        <v>116</v>
      </c>
      <c r="C41">
        <f t="shared" si="0"/>
        <v>0.14842000511827322</v>
      </c>
      <c r="D41" s="4">
        <f t="shared" si="1"/>
        <v>9.7402262123864852E-2</v>
      </c>
      <c r="E41" s="4">
        <f t="shared" si="2"/>
        <v>0.99850322804826241</v>
      </c>
      <c r="F41" s="17">
        <f t="shared" si="3"/>
        <v>116.00000000000009</v>
      </c>
      <c r="I41" s="15">
        <f>EXP(LN(SP)-(2*SD))</f>
        <v>90.483741803596033</v>
      </c>
      <c r="J41" s="8">
        <v>-2</v>
      </c>
      <c r="K41" s="18">
        <f xml:space="preserve"> NORMDIST(J41*SD,MN,SD,TRUE)</f>
        <v>2.275013194817932E-2</v>
      </c>
      <c r="M41" s="30"/>
      <c r="N41" s="30"/>
      <c r="O41" s="32"/>
      <c r="P41" s="33"/>
      <c r="Q41" s="32">
        <f xml:space="preserve"> NORMDIST(O41,MN,SD,TRUE)</f>
        <v>0.5</v>
      </c>
    </row>
    <row r="42" spans="2:17">
      <c r="B42" s="2">
        <f t="shared" si="4"/>
        <v>117</v>
      </c>
      <c r="C42">
        <f t="shared" si="0"/>
        <v>0.15700374880966469</v>
      </c>
      <c r="D42" s="4">
        <f t="shared" si="1"/>
        <v>5.7657111252368963E-2</v>
      </c>
      <c r="E42" s="4">
        <f t="shared" si="2"/>
        <v>0.99915547699752261</v>
      </c>
      <c r="F42" s="17">
        <f t="shared" si="3"/>
        <v>117.00000000000003</v>
      </c>
      <c r="I42" s="15">
        <f>EXP(LN(SP)-(1*SD))</f>
        <v>95.122942450071463</v>
      </c>
      <c r="J42" s="19">
        <v>-1</v>
      </c>
      <c r="K42" s="20">
        <f xml:space="preserve"> NORMDIST(J42*SD,MN,SD,TRUE)</f>
        <v>0.15865525393145707</v>
      </c>
      <c r="M42" s="21"/>
      <c r="N42" s="22"/>
      <c r="O42" s="22"/>
    </row>
    <row r="43" spans="2:17">
      <c r="B43" s="2">
        <f t="shared" si="4"/>
        <v>118</v>
      </c>
      <c r="C43">
        <f t="shared" si="0"/>
        <v>0.16551443847757333</v>
      </c>
      <c r="D43" s="4">
        <f t="shared" si="1"/>
        <v>3.3299525592790702E-2</v>
      </c>
      <c r="E43" s="4">
        <f t="shared" si="2"/>
        <v>0.99953400116821123</v>
      </c>
      <c r="F43" s="17">
        <f t="shared" si="3"/>
        <v>118.00000000000004</v>
      </c>
      <c r="I43" s="15">
        <f>SP</f>
        <v>100</v>
      </c>
      <c r="J43" s="8">
        <v>0</v>
      </c>
      <c r="K43" s="18">
        <f xml:space="preserve"> NORMDIST(J43*SD,MN,SD,TRUE)</f>
        <v>0.5</v>
      </c>
      <c r="M43" s="21"/>
      <c r="N43" s="22"/>
      <c r="O43" s="22"/>
    </row>
    <row r="44" spans="2:17">
      <c r="B44" s="2">
        <f t="shared" si="4"/>
        <v>119</v>
      </c>
      <c r="C44">
        <f t="shared" si="0"/>
        <v>0.17395330712343798</v>
      </c>
      <c r="D44" s="4">
        <f t="shared" si="1"/>
        <v>1.87763557887905E-2</v>
      </c>
      <c r="E44" s="4">
        <f t="shared" si="2"/>
        <v>0.99974841780945689</v>
      </c>
      <c r="F44" s="17">
        <f t="shared" si="3"/>
        <v>119.00000000000003</v>
      </c>
      <c r="I44" s="15">
        <f>EXP(LN(SP)+(1*SD))</f>
        <v>105.12710963760243</v>
      </c>
      <c r="J44" s="19">
        <v>1</v>
      </c>
      <c r="K44" s="20">
        <f xml:space="preserve"> NORMDIST(J44*SD,MN,SD,TRUE)</f>
        <v>0.84134474606854293</v>
      </c>
      <c r="M44" s="21"/>
      <c r="N44" s="22"/>
      <c r="O44" s="22"/>
    </row>
    <row r="45" spans="2:17" ht="13.5" thickBot="1">
      <c r="B45" s="2">
        <f t="shared" si="4"/>
        <v>120</v>
      </c>
      <c r="C45">
        <f t="shared" si="0"/>
        <v>0.18232155679395459</v>
      </c>
      <c r="D45" s="4">
        <f t="shared" si="1"/>
        <v>1.034309352784381E-2</v>
      </c>
      <c r="E45" s="4">
        <f t="shared" si="2"/>
        <v>0.99986704615208521</v>
      </c>
      <c r="F45" s="17">
        <f t="shared" si="3"/>
        <v>120.00000000000009</v>
      </c>
      <c r="I45" s="15">
        <f>EXP(LN(SP)+(2*SD))</f>
        <v>110.51709180756477</v>
      </c>
      <c r="J45" s="10">
        <v>2</v>
      </c>
      <c r="K45" s="18">
        <f xml:space="preserve"> NORMDIST(J45*SD,MN,SD,TRUE)</f>
        <v>0.97724986805182068</v>
      </c>
      <c r="M45" s="21"/>
      <c r="N45" s="22"/>
      <c r="O45" s="22"/>
    </row>
    <row r="46" spans="2:17">
      <c r="B46" s="2">
        <f t="shared" si="4"/>
        <v>121</v>
      </c>
      <c r="C46">
        <f t="shared" si="0"/>
        <v>0.1906203596086497</v>
      </c>
      <c r="D46" s="4">
        <f t="shared" si="1"/>
        <v>5.569608252984996E-3</v>
      </c>
      <c r="E46" s="4">
        <f t="shared" si="2"/>
        <v>0.99993119004475961</v>
      </c>
      <c r="F46" s="17">
        <f t="shared" si="3"/>
        <v>121.00000000000003</v>
      </c>
    </row>
    <row r="47" spans="2:17">
      <c r="B47" s="2">
        <f t="shared" si="4"/>
        <v>122</v>
      </c>
      <c r="C47">
        <f t="shared" si="0"/>
        <v>0.19885085874516517</v>
      </c>
      <c r="D47" s="4">
        <f t="shared" si="1"/>
        <v>2.9335585685274744E-3</v>
      </c>
      <c r="E47" s="4">
        <f t="shared" si="2"/>
        <v>0.99996510743675238</v>
      </c>
      <c r="F47" s="17">
        <f t="shared" si="3"/>
        <v>122.00000000000003</v>
      </c>
    </row>
    <row r="48" spans="2:17">
      <c r="E48" s="23" t="s">
        <v>6</v>
      </c>
      <c r="F48" s="24" t="s">
        <v>6</v>
      </c>
    </row>
    <row r="49" spans="2:6">
      <c r="F49" s="17"/>
    </row>
    <row r="50" spans="2:6">
      <c r="B50">
        <v>-1.5</v>
      </c>
      <c r="C50">
        <f>B50*SD+MN</f>
        <v>-7.5000000000000011E-2</v>
      </c>
      <c r="D50" s="4">
        <f>NORMDIST(C50,MN,SD,FALSE)</f>
        <v>2.5903519133178343</v>
      </c>
      <c r="E50" s="4">
        <f xml:space="preserve"> NORMDIST(C50,MN,SD,TRUE)</f>
        <v>6.6807201268858085E-2</v>
      </c>
      <c r="F50" s="17" t="s">
        <v>6</v>
      </c>
    </row>
    <row r="51" spans="2:6">
      <c r="B51">
        <v>-0.5</v>
      </c>
      <c r="C51">
        <f>B51*SD+MN</f>
        <v>-2.5000000000000001E-2</v>
      </c>
      <c r="D51" s="4">
        <f>NORMDIST(C51,MN,SD,FALSE)</f>
        <v>7.0413065352859894</v>
      </c>
      <c r="E51" s="4">
        <f xml:space="preserve"> NORMDIST(C51,MN,SD,TRUE)</f>
        <v>0.30853753872598688</v>
      </c>
    </row>
    <row r="52" spans="2:6">
      <c r="B52">
        <v>0.5</v>
      </c>
      <c r="C52">
        <f>B52*SD+MN</f>
        <v>2.5000000000000001E-2</v>
      </c>
      <c r="D52" s="4">
        <f>NORMDIST(C52,MN,SD,FALSE)</f>
        <v>7.0413065352859894</v>
      </c>
      <c r="E52" s="4">
        <f xml:space="preserve"> NORMDIST(C52,MN,SD,TRUE)</f>
        <v>0.69146246127401312</v>
      </c>
    </row>
    <row r="53" spans="2:6">
      <c r="B53">
        <v>1.5</v>
      </c>
      <c r="C53">
        <f>B53*SD+MN</f>
        <v>7.5000000000000011E-2</v>
      </c>
      <c r="D53" s="4">
        <f>NORMDIST(C53,MN,SD,FALSE)</f>
        <v>2.5903519133178343</v>
      </c>
      <c r="E53" s="4">
        <f xml:space="preserve"> NORMDIST(C53,MN,SD,TRUE)</f>
        <v>0.93319279873114191</v>
      </c>
    </row>
  </sheetData>
  <mergeCells count="6">
    <mergeCell ref="J40:K40"/>
    <mergeCell ref="K7:Q7"/>
    <mergeCell ref="M40:N41"/>
    <mergeCell ref="O40:O41"/>
    <mergeCell ref="P40:P41"/>
    <mergeCell ref="Q40:Q41"/>
  </mergeCells>
  <pageMargins left="0.75" right="0.75" top="1" bottom="1" header="0.5" footer="0.5"/>
  <pageSetup orientation="portrait" horizontalDpi="4294967293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67</vt:i4>
      </vt:variant>
    </vt:vector>
  </HeadingPairs>
  <TitlesOfParts>
    <vt:vector size="70" baseType="lpstr">
      <vt:lpstr>Standard Normal</vt:lpstr>
      <vt:lpstr>Normal Log Growth Rate</vt:lpstr>
      <vt:lpstr>Transformed</vt:lpstr>
      <vt:lpstr>'Normal Log Growth Rate'!CM1SD</vt:lpstr>
      <vt:lpstr>Transformed!CM1SD</vt:lpstr>
      <vt:lpstr>CM1SD</vt:lpstr>
      <vt:lpstr>'Normal Log Growth Rate'!CM2SD</vt:lpstr>
      <vt:lpstr>Transformed!CM2SD</vt:lpstr>
      <vt:lpstr>CM2SD</vt:lpstr>
      <vt:lpstr>'Normal Log Growth Rate'!CM3SD</vt:lpstr>
      <vt:lpstr>Transformed!CM3SD</vt:lpstr>
      <vt:lpstr>CM3SD</vt:lpstr>
      <vt:lpstr>'Normal Log Growth Rate'!CMEAN</vt:lpstr>
      <vt:lpstr>Transformed!CMEAN</vt:lpstr>
      <vt:lpstr>CMEAN</vt:lpstr>
      <vt:lpstr>'Normal Log Growth Rate'!CP1SD</vt:lpstr>
      <vt:lpstr>Transformed!CP1SD</vt:lpstr>
      <vt:lpstr>CP1SD</vt:lpstr>
      <vt:lpstr>'Normal Log Growth Rate'!CP2SD</vt:lpstr>
      <vt:lpstr>Transformed!CP2SD</vt:lpstr>
      <vt:lpstr>CP2SD</vt:lpstr>
      <vt:lpstr>'Normal Log Growth Rate'!CP3SD</vt:lpstr>
      <vt:lpstr>Transformed!CP3SD</vt:lpstr>
      <vt:lpstr>CP3SD</vt:lpstr>
      <vt:lpstr>Transformed!CV</vt:lpstr>
      <vt:lpstr>CV</vt:lpstr>
      <vt:lpstr>'Normal Log Growth Rate'!M1SD</vt:lpstr>
      <vt:lpstr>Transformed!M1SD</vt:lpstr>
      <vt:lpstr>M1SD</vt:lpstr>
      <vt:lpstr>'Normal Log Growth Rate'!M2SD</vt:lpstr>
      <vt:lpstr>Transformed!M2SD</vt:lpstr>
      <vt:lpstr>M2SD</vt:lpstr>
      <vt:lpstr>'Normal Log Growth Rate'!M3SD</vt:lpstr>
      <vt:lpstr>Transformed!M3SD</vt:lpstr>
      <vt:lpstr>M3SD</vt:lpstr>
      <vt:lpstr>'Normal Log Growth Rate'!MN</vt:lpstr>
      <vt:lpstr>Transformed!MN</vt:lpstr>
      <vt:lpstr>MN</vt:lpstr>
      <vt:lpstr>'Normal Log Growth Rate'!P1SD</vt:lpstr>
      <vt:lpstr>Transformed!P1SD</vt:lpstr>
      <vt:lpstr>P1SD</vt:lpstr>
      <vt:lpstr>'Normal Log Growth Rate'!P2SD</vt:lpstr>
      <vt:lpstr>Transformed!P2SD</vt:lpstr>
      <vt:lpstr>P2SD</vt:lpstr>
      <vt:lpstr>'Normal Log Growth Rate'!P3SD</vt:lpstr>
      <vt:lpstr>Transformed!P3SD</vt:lpstr>
      <vt:lpstr>P3SD</vt:lpstr>
      <vt:lpstr>'Normal Log Growth Rate'!PM1SD</vt:lpstr>
      <vt:lpstr>Transformed!PM1SD</vt:lpstr>
      <vt:lpstr>PM1SD</vt:lpstr>
      <vt:lpstr>'Normal Log Growth Rate'!PM2SD</vt:lpstr>
      <vt:lpstr>Transformed!PM2SD</vt:lpstr>
      <vt:lpstr>PM2SD</vt:lpstr>
      <vt:lpstr>'Normal Log Growth Rate'!PM3SD</vt:lpstr>
      <vt:lpstr>Transformed!PM3SD</vt:lpstr>
      <vt:lpstr>PM3SD</vt:lpstr>
      <vt:lpstr>'Normal Log Growth Rate'!PP1SD</vt:lpstr>
      <vt:lpstr>Transformed!PP1SD</vt:lpstr>
      <vt:lpstr>PP1SD</vt:lpstr>
      <vt:lpstr>'Normal Log Growth Rate'!PP2SD</vt:lpstr>
      <vt:lpstr>Transformed!PP2SD</vt:lpstr>
      <vt:lpstr>PP2SD</vt:lpstr>
      <vt:lpstr>'Normal Log Growth Rate'!PP3SD</vt:lpstr>
      <vt:lpstr>Transformed!PP3SD</vt:lpstr>
      <vt:lpstr>PP3SD</vt:lpstr>
      <vt:lpstr>'Normal Log Growth Rate'!SD</vt:lpstr>
      <vt:lpstr>Transformed!SD</vt:lpstr>
      <vt:lpstr>SD</vt:lpstr>
      <vt:lpstr>Transformed!SP</vt:lpstr>
      <vt:lpstr>Strike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R. Evans</dc:creator>
  <cp:lastModifiedBy>Gary R. Evans</cp:lastModifiedBy>
  <dcterms:created xsi:type="dcterms:W3CDTF">2008-12-06T18:39:29Z</dcterms:created>
  <dcterms:modified xsi:type="dcterms:W3CDTF">2017-01-24T21:56:02Z</dcterms:modified>
</cp:coreProperties>
</file>