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nh\Downloads\Starter_Code\Starter_Code\"/>
    </mc:Choice>
  </mc:AlternateContent>
  <xr:revisionPtr revIDLastSave="0" documentId="13_ncr:1_{93061BCA-6BB5-4540-A117-EB46AAEDDE3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rowdfunding" sheetId="1" r:id="rId1"/>
    <sheet name="Category" sheetId="3" r:id="rId2"/>
    <sheet name="Sub-Category" sheetId="5" r:id="rId3"/>
    <sheet name="Monthly based " sheetId="10" r:id="rId4"/>
    <sheet name="Bonus" sheetId="11" r:id="rId5"/>
    <sheet name="Statistical " sheetId="12" r:id="rId6"/>
  </sheets>
  <definedNames>
    <definedName name="_xlnm._FilterDatabase" localSheetId="0" hidden="1">Crowdfunding!$A$1:$V$1001</definedName>
    <definedName name="_xlchart.v1.0" hidden="1">'Statistical '!$A$2:$A$566</definedName>
    <definedName name="_xlchart.v1.1" hidden="1">'Statistical '!$B$2:$B$566</definedName>
    <definedName name="_xlchart.v1.10" hidden="1">'Statistical '!$K$2:$K$365</definedName>
    <definedName name="_xlchart.v1.11" hidden="1">'Statistical '!$L$2:$L$365</definedName>
    <definedName name="_xlchart.v1.12" hidden="1">'Statistical '!$K$2:$K$365</definedName>
    <definedName name="_xlchart.v1.13" hidden="1">'Statistical '!$L$2:$L$365</definedName>
    <definedName name="_xlchart.v1.14" hidden="1">'Statistical '!$K$2:$K$365</definedName>
    <definedName name="_xlchart.v1.15" hidden="1">'Statistical '!$L$2:$L$365</definedName>
    <definedName name="_xlchart.v1.2" hidden="1">'Statistical '!$A$2:$A$566</definedName>
    <definedName name="_xlchart.v1.3" hidden="1">'Statistical '!$B$2:$B$566</definedName>
    <definedName name="_xlchart.v1.4" hidden="1">'Statistical '!$A$2:$A$566</definedName>
    <definedName name="_xlchart.v1.5" hidden="1">'Statistical '!$B$2:$B$566</definedName>
    <definedName name="_xlchart.v1.6" hidden="1">'Statistical '!$A$2:$A$566</definedName>
    <definedName name="_xlchart.v1.7" hidden="1">'Statistical '!$B$2:$B$1048576</definedName>
    <definedName name="_xlchart.v1.8" hidden="1">'Statistical '!$B$2:$B$4</definedName>
    <definedName name="_xlchart.v1.9" hidden="1">'Statistical 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O10" i="12"/>
  <c r="O9" i="12"/>
  <c r="E10" i="12"/>
  <c r="E9" i="12"/>
  <c r="O8" i="12"/>
  <c r="O7" i="12"/>
  <c r="O6" i="12"/>
  <c r="O5" i="12"/>
  <c r="E8" i="12"/>
  <c r="E7" i="12"/>
  <c r="E6" i="12"/>
  <c r="E5" i="12"/>
  <c r="D8" i="11"/>
  <c r="D13" i="11"/>
  <c r="C13" i="11"/>
  <c r="D12" i="11"/>
  <c r="C12" i="11"/>
  <c r="D11" i="11"/>
  <c r="C11" i="11"/>
  <c r="D10" i="11"/>
  <c r="C10" i="11"/>
  <c r="D9" i="11"/>
  <c r="C9" i="11"/>
  <c r="C8" i="11"/>
  <c r="D7" i="11"/>
  <c r="C7" i="11"/>
  <c r="D6" i="11"/>
  <c r="C6" i="11"/>
  <c r="B13" i="11"/>
  <c r="B4" i="11"/>
  <c r="B9" i="11"/>
  <c r="B12" i="11"/>
  <c r="B11" i="11"/>
  <c r="B10" i="11"/>
  <c r="B8" i="11"/>
  <c r="B7" i="11"/>
  <c r="B6" i="11"/>
  <c r="D5" i="11"/>
  <c r="C5" i="11"/>
  <c r="B5" i="11"/>
  <c r="E5" i="11" s="1"/>
  <c r="F5" i="11" s="1"/>
  <c r="D4" i="11"/>
  <c r="C4" i="11"/>
  <c r="D3" i="11"/>
  <c r="C3" i="11"/>
  <c r="C2" i="11"/>
  <c r="B3" i="11"/>
  <c r="D2" i="11"/>
  <c r="V160" i="1"/>
  <c r="V200" i="1"/>
  <c r="V320" i="1"/>
  <c r="V322" i="1"/>
  <c r="V380" i="1"/>
  <c r="V424" i="1"/>
  <c r="V500" i="1"/>
  <c r="V908" i="1"/>
  <c r="V915" i="1"/>
  <c r="U8" i="1"/>
  <c r="U10" i="1"/>
  <c r="U22" i="1"/>
  <c r="U27" i="1"/>
  <c r="U152" i="1"/>
  <c r="U153" i="1"/>
  <c r="U166" i="1"/>
  <c r="U167" i="1"/>
  <c r="U236" i="1"/>
  <c r="U237" i="1"/>
  <c r="U248" i="1"/>
  <c r="U320" i="1"/>
  <c r="U332" i="1"/>
  <c r="U339" i="1"/>
  <c r="U356" i="1"/>
  <c r="U440" i="1"/>
  <c r="U443" i="1"/>
  <c r="U449" i="1"/>
  <c r="U512" i="1"/>
  <c r="U520" i="1"/>
  <c r="U536" i="1"/>
  <c r="U608" i="1"/>
  <c r="U639" i="1"/>
  <c r="U644" i="1"/>
  <c r="U731" i="1"/>
  <c r="U752" i="1"/>
  <c r="U788" i="1"/>
  <c r="U860" i="1"/>
  <c r="U873" i="1"/>
  <c r="U920" i="1"/>
  <c r="U921" i="1"/>
  <c r="U927" i="1"/>
  <c r="U963" i="1"/>
  <c r="U968" i="1"/>
  <c r="M2" i="1"/>
  <c r="V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V8" i="1" s="1"/>
  <c r="M9" i="1"/>
  <c r="M10" i="1"/>
  <c r="V10" i="1" s="1"/>
  <c r="M11" i="1"/>
  <c r="M12" i="1"/>
  <c r="M13" i="1"/>
  <c r="U13" i="1" s="1"/>
  <c r="M14" i="1"/>
  <c r="U14" i="1" s="1"/>
  <c r="M15" i="1"/>
  <c r="M16" i="1"/>
  <c r="M17" i="1"/>
  <c r="M18" i="1"/>
  <c r="M19" i="1"/>
  <c r="M20" i="1"/>
  <c r="M21" i="1"/>
  <c r="M22" i="1"/>
  <c r="V22" i="1" s="1"/>
  <c r="M23" i="1"/>
  <c r="M24" i="1"/>
  <c r="V24" i="1" s="1"/>
  <c r="M25" i="1"/>
  <c r="V25" i="1" s="1"/>
  <c r="M26" i="1"/>
  <c r="M27" i="1"/>
  <c r="V27" i="1" s="1"/>
  <c r="M28" i="1"/>
  <c r="M29" i="1"/>
  <c r="M30" i="1"/>
  <c r="M31" i="1"/>
  <c r="V31" i="1" s="1"/>
  <c r="M32" i="1"/>
  <c r="M33" i="1"/>
  <c r="M34" i="1"/>
  <c r="V34" i="1" s="1"/>
  <c r="M35" i="1"/>
  <c r="U35" i="1" s="1"/>
  <c r="M36" i="1"/>
  <c r="M37" i="1"/>
  <c r="M38" i="1"/>
  <c r="M39" i="1"/>
  <c r="M40" i="1"/>
  <c r="M41" i="1"/>
  <c r="M42" i="1"/>
  <c r="M43" i="1"/>
  <c r="M44" i="1"/>
  <c r="M45" i="1"/>
  <c r="V45" i="1" s="1"/>
  <c r="M46" i="1"/>
  <c r="V46" i="1" s="1"/>
  <c r="M47" i="1"/>
  <c r="M48" i="1"/>
  <c r="M49" i="1"/>
  <c r="V49" i="1" s="1"/>
  <c r="M50" i="1"/>
  <c r="M51" i="1"/>
  <c r="V51" i="1" s="1"/>
  <c r="M52" i="1"/>
  <c r="M53" i="1"/>
  <c r="M54" i="1"/>
  <c r="M55" i="1"/>
  <c r="M56" i="1"/>
  <c r="M57" i="1"/>
  <c r="M58" i="1"/>
  <c r="M59" i="1"/>
  <c r="V59" i="1" s="1"/>
  <c r="M60" i="1"/>
  <c r="V60" i="1" s="1"/>
  <c r="M61" i="1"/>
  <c r="M62" i="1"/>
  <c r="M63" i="1"/>
  <c r="M64" i="1"/>
  <c r="M65" i="1"/>
  <c r="M66" i="1"/>
  <c r="M67" i="1"/>
  <c r="M68" i="1"/>
  <c r="M69" i="1"/>
  <c r="M70" i="1"/>
  <c r="U70" i="1" s="1"/>
  <c r="M71" i="1"/>
  <c r="V71" i="1" s="1"/>
  <c r="M72" i="1"/>
  <c r="M73" i="1"/>
  <c r="M74" i="1"/>
  <c r="V74" i="1" s="1"/>
  <c r="M75" i="1"/>
  <c r="M76" i="1"/>
  <c r="M77" i="1"/>
  <c r="M78" i="1"/>
  <c r="M79" i="1"/>
  <c r="M80" i="1"/>
  <c r="M81" i="1"/>
  <c r="M82" i="1"/>
  <c r="M83" i="1"/>
  <c r="V83" i="1" s="1"/>
  <c r="M84" i="1"/>
  <c r="V84" i="1" s="1"/>
  <c r="M85" i="1"/>
  <c r="M86" i="1"/>
  <c r="M87" i="1"/>
  <c r="M88" i="1"/>
  <c r="M89" i="1"/>
  <c r="M90" i="1"/>
  <c r="M91" i="1"/>
  <c r="U91" i="1" s="1"/>
  <c r="M92" i="1"/>
  <c r="U92" i="1" s="1"/>
  <c r="M93" i="1"/>
  <c r="M94" i="1"/>
  <c r="M95" i="1"/>
  <c r="U95" i="1" s="1"/>
  <c r="M96" i="1"/>
  <c r="V96" i="1" s="1"/>
  <c r="M97" i="1"/>
  <c r="V97" i="1" s="1"/>
  <c r="M98" i="1"/>
  <c r="V98" i="1" s="1"/>
  <c r="M99" i="1"/>
  <c r="V99" i="1" s="1"/>
  <c r="M100" i="1"/>
  <c r="M101" i="1"/>
  <c r="M102" i="1"/>
  <c r="M103" i="1"/>
  <c r="M104" i="1"/>
  <c r="V104" i="1" s="1"/>
  <c r="M105" i="1"/>
  <c r="M106" i="1"/>
  <c r="M107" i="1"/>
  <c r="U107" i="1" s="1"/>
  <c r="M108" i="1"/>
  <c r="U108" i="1" s="1"/>
  <c r="M109" i="1"/>
  <c r="M110" i="1"/>
  <c r="M111" i="1"/>
  <c r="M112" i="1"/>
  <c r="M113" i="1"/>
  <c r="M114" i="1"/>
  <c r="M115" i="1"/>
  <c r="M116" i="1"/>
  <c r="V116" i="1" s="1"/>
  <c r="M117" i="1"/>
  <c r="V117" i="1" s="1"/>
  <c r="M118" i="1"/>
  <c r="V118" i="1" s="1"/>
  <c r="M119" i="1"/>
  <c r="M120" i="1"/>
  <c r="V120" i="1" s="1"/>
  <c r="M121" i="1"/>
  <c r="M122" i="1"/>
  <c r="M123" i="1"/>
  <c r="M124" i="1"/>
  <c r="M125" i="1"/>
  <c r="M126" i="1"/>
  <c r="M127" i="1"/>
  <c r="U127" i="1" s="1"/>
  <c r="M128" i="1"/>
  <c r="M129" i="1"/>
  <c r="V129" i="1" s="1"/>
  <c r="M130" i="1"/>
  <c r="V130" i="1" s="1"/>
  <c r="M131" i="1"/>
  <c r="M132" i="1"/>
  <c r="U132" i="1" s="1"/>
  <c r="M133" i="1"/>
  <c r="M134" i="1"/>
  <c r="M135" i="1"/>
  <c r="M136" i="1"/>
  <c r="M137" i="1"/>
  <c r="M138" i="1"/>
  <c r="V138" i="1" s="1"/>
  <c r="M139" i="1"/>
  <c r="M140" i="1"/>
  <c r="V140" i="1" s="1"/>
  <c r="M141" i="1"/>
  <c r="M142" i="1"/>
  <c r="M143" i="1"/>
  <c r="V143" i="1" s="1"/>
  <c r="M144" i="1"/>
  <c r="M145" i="1"/>
  <c r="M146" i="1"/>
  <c r="V146" i="1" s="1"/>
  <c r="M147" i="1"/>
  <c r="U147" i="1" s="1"/>
  <c r="M148" i="1"/>
  <c r="M149" i="1"/>
  <c r="M150" i="1"/>
  <c r="M151" i="1"/>
  <c r="M152" i="1"/>
  <c r="V152" i="1" s="1"/>
  <c r="M153" i="1"/>
  <c r="V153" i="1" s="1"/>
  <c r="M154" i="1"/>
  <c r="M155" i="1"/>
  <c r="M156" i="1"/>
  <c r="M157" i="1"/>
  <c r="M158" i="1"/>
  <c r="U158" i="1" s="1"/>
  <c r="M159" i="1"/>
  <c r="M160" i="1"/>
  <c r="U160" i="1" s="1"/>
  <c r="M161" i="1"/>
  <c r="M162" i="1"/>
  <c r="M163" i="1"/>
  <c r="M164" i="1"/>
  <c r="M165" i="1"/>
  <c r="M166" i="1"/>
  <c r="V166" i="1" s="1"/>
  <c r="M167" i="1"/>
  <c r="V167" i="1" s="1"/>
  <c r="M168" i="1"/>
  <c r="V168" i="1" s="1"/>
  <c r="M169" i="1"/>
  <c r="M170" i="1"/>
  <c r="M171" i="1"/>
  <c r="M172" i="1"/>
  <c r="U172" i="1" s="1"/>
  <c r="M173" i="1"/>
  <c r="V173" i="1" s="1"/>
  <c r="M174" i="1"/>
  <c r="M175" i="1"/>
  <c r="M176" i="1"/>
  <c r="M177" i="1"/>
  <c r="M178" i="1"/>
  <c r="U178" i="1" s="1"/>
  <c r="M179" i="1"/>
  <c r="U179" i="1" s="1"/>
  <c r="M180" i="1"/>
  <c r="M181" i="1"/>
  <c r="M182" i="1"/>
  <c r="M183" i="1"/>
  <c r="M184" i="1"/>
  <c r="M185" i="1"/>
  <c r="V185" i="1" s="1"/>
  <c r="M186" i="1"/>
  <c r="M187" i="1"/>
  <c r="V187" i="1" s="1"/>
  <c r="M188" i="1"/>
  <c r="V188" i="1" s="1"/>
  <c r="M189" i="1"/>
  <c r="M190" i="1"/>
  <c r="M191" i="1"/>
  <c r="M192" i="1"/>
  <c r="M193" i="1"/>
  <c r="M194" i="1"/>
  <c r="M195" i="1"/>
  <c r="M196" i="1"/>
  <c r="M197" i="1"/>
  <c r="M198" i="1"/>
  <c r="M199" i="1"/>
  <c r="M200" i="1"/>
  <c r="U200" i="1" s="1"/>
  <c r="M201" i="1"/>
  <c r="M202" i="1"/>
  <c r="M203" i="1"/>
  <c r="V203" i="1" s="1"/>
  <c r="M204" i="1"/>
  <c r="M205" i="1"/>
  <c r="M206" i="1"/>
  <c r="V206" i="1" s="1"/>
  <c r="M207" i="1"/>
  <c r="M208" i="1"/>
  <c r="M209" i="1"/>
  <c r="M210" i="1"/>
  <c r="M211" i="1"/>
  <c r="M212" i="1"/>
  <c r="V212" i="1" s="1"/>
  <c r="M213" i="1"/>
  <c r="M214" i="1"/>
  <c r="U214" i="1" s="1"/>
  <c r="M215" i="1"/>
  <c r="V215" i="1" s="1"/>
  <c r="M216" i="1"/>
  <c r="U216" i="1" s="1"/>
  <c r="M217" i="1"/>
  <c r="M218" i="1"/>
  <c r="M219" i="1"/>
  <c r="M220" i="1"/>
  <c r="M221" i="1"/>
  <c r="M222" i="1"/>
  <c r="M223" i="1"/>
  <c r="M224" i="1"/>
  <c r="M225" i="1"/>
  <c r="M226" i="1"/>
  <c r="M227" i="1"/>
  <c r="V227" i="1" s="1"/>
  <c r="M228" i="1"/>
  <c r="V228" i="1" s="1"/>
  <c r="M229" i="1"/>
  <c r="V229" i="1" s="1"/>
  <c r="M230" i="1"/>
  <c r="M231" i="1"/>
  <c r="M232" i="1"/>
  <c r="M233" i="1"/>
  <c r="M234" i="1"/>
  <c r="M235" i="1"/>
  <c r="U235" i="1" s="1"/>
  <c r="M236" i="1"/>
  <c r="V236" i="1" s="1"/>
  <c r="M237" i="1"/>
  <c r="V237" i="1" s="1"/>
  <c r="M238" i="1"/>
  <c r="M239" i="1"/>
  <c r="M240" i="1"/>
  <c r="U240" i="1" s="1"/>
  <c r="M241" i="1"/>
  <c r="M242" i="1"/>
  <c r="M243" i="1"/>
  <c r="M244" i="1"/>
  <c r="M245" i="1"/>
  <c r="M246" i="1"/>
  <c r="M247" i="1"/>
  <c r="M248" i="1"/>
  <c r="V248" i="1" s="1"/>
  <c r="M249" i="1"/>
  <c r="V249" i="1" s="1"/>
  <c r="M250" i="1"/>
  <c r="V250" i="1" s="1"/>
  <c r="M251" i="1"/>
  <c r="V251" i="1" s="1"/>
  <c r="M252" i="1"/>
  <c r="M253" i="1"/>
  <c r="M254" i="1"/>
  <c r="M255" i="1"/>
  <c r="U255" i="1" s="1"/>
  <c r="M256" i="1"/>
  <c r="U256" i="1" s="1"/>
  <c r="M257" i="1"/>
  <c r="M258" i="1"/>
  <c r="M259" i="1"/>
  <c r="M260" i="1"/>
  <c r="V260" i="1" s="1"/>
  <c r="M261" i="1"/>
  <c r="V261" i="1" s="1"/>
  <c r="M262" i="1"/>
  <c r="M263" i="1"/>
  <c r="M264" i="1"/>
  <c r="M265" i="1"/>
  <c r="M266" i="1"/>
  <c r="V266" i="1" s="1"/>
  <c r="M267" i="1"/>
  <c r="V267" i="1" s="1"/>
  <c r="M268" i="1"/>
  <c r="M269" i="1"/>
  <c r="M270" i="1"/>
  <c r="M271" i="1"/>
  <c r="U271" i="1" s="1"/>
  <c r="M272" i="1"/>
  <c r="M273" i="1"/>
  <c r="V273" i="1" s="1"/>
  <c r="M274" i="1"/>
  <c r="M275" i="1"/>
  <c r="V275" i="1" s="1"/>
  <c r="M276" i="1"/>
  <c r="M277" i="1"/>
  <c r="M278" i="1"/>
  <c r="V278" i="1" s="1"/>
  <c r="M279" i="1"/>
  <c r="V279" i="1" s="1"/>
  <c r="M280" i="1"/>
  <c r="M281" i="1"/>
  <c r="M282" i="1"/>
  <c r="M283" i="1"/>
  <c r="M284" i="1"/>
  <c r="M285" i="1"/>
  <c r="M286" i="1"/>
  <c r="M287" i="1"/>
  <c r="M288" i="1"/>
  <c r="M289" i="1"/>
  <c r="M290" i="1"/>
  <c r="V290" i="1" s="1"/>
  <c r="M291" i="1"/>
  <c r="U291" i="1" s="1"/>
  <c r="M292" i="1"/>
  <c r="M293" i="1"/>
  <c r="M294" i="1"/>
  <c r="M295" i="1"/>
  <c r="M296" i="1"/>
  <c r="M297" i="1"/>
  <c r="M298" i="1"/>
  <c r="M299" i="1"/>
  <c r="V299" i="1" s="1"/>
  <c r="M300" i="1"/>
  <c r="V300" i="1" s="1"/>
  <c r="M301" i="1"/>
  <c r="M302" i="1"/>
  <c r="M303" i="1"/>
  <c r="M304" i="1"/>
  <c r="M305" i="1"/>
  <c r="M306" i="1"/>
  <c r="M307" i="1"/>
  <c r="M308" i="1"/>
  <c r="M309" i="1"/>
  <c r="M310" i="1"/>
  <c r="M311" i="1"/>
  <c r="U311" i="1" s="1"/>
  <c r="M312" i="1"/>
  <c r="V312" i="1" s="1"/>
  <c r="M313" i="1"/>
  <c r="V313" i="1" s="1"/>
  <c r="M314" i="1"/>
  <c r="U314" i="1" s="1"/>
  <c r="M315" i="1"/>
  <c r="M316" i="1"/>
  <c r="M317" i="1"/>
  <c r="M318" i="1"/>
  <c r="M319" i="1"/>
  <c r="M320" i="1"/>
  <c r="M321" i="1"/>
  <c r="M322" i="1"/>
  <c r="U322" i="1" s="1"/>
  <c r="M323" i="1"/>
  <c r="V323" i="1" s="1"/>
  <c r="M324" i="1"/>
  <c r="M325" i="1"/>
  <c r="M326" i="1"/>
  <c r="M327" i="1"/>
  <c r="M328" i="1"/>
  <c r="M329" i="1"/>
  <c r="M330" i="1"/>
  <c r="M331" i="1"/>
  <c r="M332" i="1"/>
  <c r="V332" i="1" s="1"/>
  <c r="M333" i="1"/>
  <c r="M334" i="1"/>
  <c r="M335" i="1"/>
  <c r="M336" i="1"/>
  <c r="V336" i="1" s="1"/>
  <c r="M337" i="1"/>
  <c r="M338" i="1"/>
  <c r="M339" i="1"/>
  <c r="V339" i="1" s="1"/>
  <c r="M340" i="1"/>
  <c r="V340" i="1" s="1"/>
  <c r="M341" i="1"/>
  <c r="M342" i="1"/>
  <c r="U342" i="1" s="1"/>
  <c r="M343" i="1"/>
  <c r="U343" i="1" s="1"/>
  <c r="M344" i="1"/>
  <c r="M345" i="1"/>
  <c r="M346" i="1"/>
  <c r="M347" i="1"/>
  <c r="M348" i="1"/>
  <c r="M349" i="1"/>
  <c r="M350" i="1"/>
  <c r="V350" i="1" s="1"/>
  <c r="M351" i="1"/>
  <c r="V351" i="1" s="1"/>
  <c r="M352" i="1"/>
  <c r="M353" i="1"/>
  <c r="M354" i="1"/>
  <c r="M355" i="1"/>
  <c r="M356" i="1"/>
  <c r="V356" i="1" s="1"/>
  <c r="M357" i="1"/>
  <c r="M358" i="1"/>
  <c r="M359" i="1"/>
  <c r="V359" i="1" s="1"/>
  <c r="M360" i="1"/>
  <c r="M361" i="1"/>
  <c r="U361" i="1" s="1"/>
  <c r="M362" i="1"/>
  <c r="M363" i="1"/>
  <c r="M364" i="1"/>
  <c r="M365" i="1"/>
  <c r="M366" i="1"/>
  <c r="M367" i="1"/>
  <c r="V367" i="1" s="1"/>
  <c r="M368" i="1"/>
  <c r="V368" i="1" s="1"/>
  <c r="M369" i="1"/>
  <c r="M370" i="1"/>
  <c r="M371" i="1"/>
  <c r="V371" i="1" s="1"/>
  <c r="M372" i="1"/>
  <c r="V372" i="1" s="1"/>
  <c r="M373" i="1"/>
  <c r="M374" i="1"/>
  <c r="M375" i="1"/>
  <c r="M376" i="1"/>
  <c r="M377" i="1"/>
  <c r="M378" i="1"/>
  <c r="M379" i="1"/>
  <c r="V379" i="1" s="1"/>
  <c r="M380" i="1"/>
  <c r="U380" i="1" s="1"/>
  <c r="M381" i="1"/>
  <c r="M382" i="1"/>
  <c r="M383" i="1"/>
  <c r="M384" i="1"/>
  <c r="M385" i="1"/>
  <c r="M386" i="1"/>
  <c r="V386" i="1" s="1"/>
  <c r="M387" i="1"/>
  <c r="V387" i="1" s="1"/>
  <c r="M388" i="1"/>
  <c r="M389" i="1"/>
  <c r="M390" i="1"/>
  <c r="M391" i="1"/>
  <c r="M392" i="1"/>
  <c r="V392" i="1" s="1"/>
  <c r="M393" i="1"/>
  <c r="M394" i="1"/>
  <c r="U394" i="1" s="1"/>
  <c r="M395" i="1"/>
  <c r="M396" i="1"/>
  <c r="M397" i="1"/>
  <c r="V397" i="1" s="1"/>
  <c r="M398" i="1"/>
  <c r="U398" i="1" s="1"/>
  <c r="M399" i="1"/>
  <c r="U399" i="1" s="1"/>
  <c r="M400" i="1"/>
  <c r="M401" i="1"/>
  <c r="M402" i="1"/>
  <c r="M403" i="1"/>
  <c r="M404" i="1"/>
  <c r="M405" i="1"/>
  <c r="M406" i="1"/>
  <c r="M407" i="1"/>
  <c r="M408" i="1"/>
  <c r="V408" i="1" s="1"/>
  <c r="M409" i="1"/>
  <c r="V409" i="1" s="1"/>
  <c r="M410" i="1"/>
  <c r="V410" i="1" s="1"/>
  <c r="M411" i="1"/>
  <c r="V411" i="1" s="1"/>
  <c r="M412" i="1"/>
  <c r="M413" i="1"/>
  <c r="M414" i="1"/>
  <c r="M415" i="1"/>
  <c r="V415" i="1" s="1"/>
  <c r="M416" i="1"/>
  <c r="M417" i="1"/>
  <c r="M418" i="1"/>
  <c r="M419" i="1"/>
  <c r="U419" i="1" s="1"/>
  <c r="M420" i="1"/>
  <c r="M421" i="1"/>
  <c r="M422" i="1"/>
  <c r="U422" i="1" s="1"/>
  <c r="M423" i="1"/>
  <c r="M424" i="1"/>
  <c r="U424" i="1" s="1"/>
  <c r="M425" i="1"/>
  <c r="M426" i="1"/>
  <c r="M427" i="1"/>
  <c r="V427" i="1" s="1"/>
  <c r="M428" i="1"/>
  <c r="M429" i="1"/>
  <c r="M430" i="1"/>
  <c r="M431" i="1"/>
  <c r="M432" i="1"/>
  <c r="M433" i="1"/>
  <c r="V433" i="1" s="1"/>
  <c r="M434" i="1"/>
  <c r="U434" i="1" s="1"/>
  <c r="M435" i="1"/>
  <c r="M436" i="1"/>
  <c r="M437" i="1"/>
  <c r="M438" i="1"/>
  <c r="M439" i="1"/>
  <c r="V439" i="1" s="1"/>
  <c r="M440" i="1"/>
  <c r="V440" i="1" s="1"/>
  <c r="M441" i="1"/>
  <c r="M442" i="1"/>
  <c r="M443" i="1"/>
  <c r="V443" i="1" s="1"/>
  <c r="M444" i="1"/>
  <c r="M445" i="1"/>
  <c r="V445" i="1" s="1"/>
  <c r="M446" i="1"/>
  <c r="M447" i="1"/>
  <c r="M448" i="1"/>
  <c r="M449" i="1"/>
  <c r="V449" i="1" s="1"/>
  <c r="M450" i="1"/>
  <c r="M451" i="1"/>
  <c r="M452" i="1"/>
  <c r="M453" i="1"/>
  <c r="M454" i="1"/>
  <c r="U454" i="1" s="1"/>
  <c r="M455" i="1"/>
  <c r="U455" i="1" s="1"/>
  <c r="M456" i="1"/>
  <c r="M457" i="1"/>
  <c r="V457" i="1" s="1"/>
  <c r="M458" i="1"/>
  <c r="V458" i="1" s="1"/>
  <c r="M459" i="1"/>
  <c r="V459" i="1" s="1"/>
  <c r="M460" i="1"/>
  <c r="M461" i="1"/>
  <c r="M462" i="1"/>
  <c r="M463" i="1"/>
  <c r="V463" i="1" s="1"/>
  <c r="M464" i="1"/>
  <c r="V464" i="1" s="1"/>
  <c r="M465" i="1"/>
  <c r="M466" i="1"/>
  <c r="M467" i="1"/>
  <c r="M468" i="1"/>
  <c r="M469" i="1"/>
  <c r="M470" i="1"/>
  <c r="M471" i="1"/>
  <c r="M472" i="1"/>
  <c r="M473" i="1"/>
  <c r="M474" i="1"/>
  <c r="M475" i="1"/>
  <c r="U475" i="1" s="1"/>
  <c r="M476" i="1"/>
  <c r="M477" i="1"/>
  <c r="M478" i="1"/>
  <c r="U478" i="1" s="1"/>
  <c r="M479" i="1"/>
  <c r="M480" i="1"/>
  <c r="M481" i="1"/>
  <c r="V481" i="1" s="1"/>
  <c r="M482" i="1"/>
  <c r="V482" i="1" s="1"/>
  <c r="M483" i="1"/>
  <c r="M484" i="1"/>
  <c r="M485" i="1"/>
  <c r="M486" i="1"/>
  <c r="M487" i="1"/>
  <c r="V487" i="1" s="1"/>
  <c r="M488" i="1"/>
  <c r="V488" i="1" s="1"/>
  <c r="M489" i="1"/>
  <c r="M490" i="1"/>
  <c r="M491" i="1"/>
  <c r="V491" i="1" s="1"/>
  <c r="M492" i="1"/>
  <c r="M493" i="1"/>
  <c r="V493" i="1" s="1"/>
  <c r="M494" i="1"/>
  <c r="M495" i="1"/>
  <c r="M496" i="1"/>
  <c r="M497" i="1"/>
  <c r="M498" i="1"/>
  <c r="M499" i="1"/>
  <c r="M500" i="1"/>
  <c r="U500" i="1" s="1"/>
  <c r="M501" i="1"/>
  <c r="M502" i="1"/>
  <c r="M503" i="1"/>
  <c r="M504" i="1"/>
  <c r="M505" i="1"/>
  <c r="U505" i="1" s="1"/>
  <c r="M506" i="1"/>
  <c r="U506" i="1" s="1"/>
  <c r="M507" i="1"/>
  <c r="V507" i="1" s="1"/>
  <c r="M508" i="1"/>
  <c r="M509" i="1"/>
  <c r="M510" i="1"/>
  <c r="M511" i="1"/>
  <c r="V511" i="1" s="1"/>
  <c r="M512" i="1"/>
  <c r="V512" i="1" s="1"/>
  <c r="M513" i="1"/>
  <c r="M514" i="1"/>
  <c r="M515" i="1"/>
  <c r="M516" i="1"/>
  <c r="M517" i="1"/>
  <c r="M518" i="1"/>
  <c r="M519" i="1"/>
  <c r="M520" i="1"/>
  <c r="V520" i="1" s="1"/>
  <c r="M521" i="1"/>
  <c r="M522" i="1"/>
  <c r="M523" i="1"/>
  <c r="U523" i="1" s="1"/>
  <c r="M524" i="1"/>
  <c r="U524" i="1" s="1"/>
  <c r="M525" i="1"/>
  <c r="M526" i="1"/>
  <c r="M527" i="1"/>
  <c r="U527" i="1" s="1"/>
  <c r="M528" i="1"/>
  <c r="M529" i="1"/>
  <c r="V529" i="1" s="1"/>
  <c r="M530" i="1"/>
  <c r="V530" i="1" s="1"/>
  <c r="M531" i="1"/>
  <c r="M532" i="1"/>
  <c r="M533" i="1"/>
  <c r="M534" i="1"/>
  <c r="M535" i="1"/>
  <c r="V535" i="1" s="1"/>
  <c r="M536" i="1"/>
  <c r="V536" i="1" s="1"/>
  <c r="M537" i="1"/>
  <c r="M538" i="1"/>
  <c r="U538" i="1" s="1"/>
  <c r="M539" i="1"/>
  <c r="V539" i="1" s="1"/>
  <c r="M540" i="1"/>
  <c r="M541" i="1"/>
  <c r="V541" i="1" s="1"/>
  <c r="M542" i="1"/>
  <c r="M543" i="1"/>
  <c r="M544" i="1"/>
  <c r="M545" i="1"/>
  <c r="V545" i="1" s="1"/>
  <c r="M546" i="1"/>
  <c r="M547" i="1"/>
  <c r="M548" i="1"/>
  <c r="M549" i="1"/>
  <c r="M550" i="1"/>
  <c r="M551" i="1"/>
  <c r="M552" i="1"/>
  <c r="M553" i="1"/>
  <c r="V553" i="1" s="1"/>
  <c r="M554" i="1"/>
  <c r="U554" i="1" s="1"/>
  <c r="M555" i="1"/>
  <c r="V555" i="1" s="1"/>
  <c r="M556" i="1"/>
  <c r="M557" i="1"/>
  <c r="M558" i="1"/>
  <c r="M559" i="1"/>
  <c r="V559" i="1" s="1"/>
  <c r="M560" i="1"/>
  <c r="V560" i="1" s="1"/>
  <c r="M561" i="1"/>
  <c r="M562" i="1"/>
  <c r="M563" i="1"/>
  <c r="M564" i="1"/>
  <c r="M565" i="1"/>
  <c r="M566" i="1"/>
  <c r="M567" i="1"/>
  <c r="U567" i="1" s="1"/>
  <c r="M568" i="1"/>
  <c r="M569" i="1"/>
  <c r="M570" i="1"/>
  <c r="M571" i="1"/>
  <c r="V571" i="1" s="1"/>
  <c r="M572" i="1"/>
  <c r="M573" i="1"/>
  <c r="M574" i="1"/>
  <c r="M575" i="1"/>
  <c r="M576" i="1"/>
  <c r="M577" i="1"/>
  <c r="V577" i="1" s="1"/>
  <c r="M578" i="1"/>
  <c r="V578" i="1" s="1"/>
  <c r="M579" i="1"/>
  <c r="U579" i="1" s="1"/>
  <c r="M580" i="1"/>
  <c r="U580" i="1" s="1"/>
  <c r="M581" i="1"/>
  <c r="M582" i="1"/>
  <c r="M583" i="1"/>
  <c r="V583" i="1" s="1"/>
  <c r="M584" i="1"/>
  <c r="V584" i="1" s="1"/>
  <c r="M585" i="1"/>
  <c r="M586" i="1"/>
  <c r="M587" i="1"/>
  <c r="V587" i="1" s="1"/>
  <c r="M588" i="1"/>
  <c r="M589" i="1"/>
  <c r="V589" i="1" s="1"/>
  <c r="M590" i="1"/>
  <c r="M591" i="1"/>
  <c r="M592" i="1"/>
  <c r="U592" i="1" s="1"/>
  <c r="M593" i="1"/>
  <c r="M594" i="1"/>
  <c r="M595" i="1"/>
  <c r="U595" i="1" s="1"/>
  <c r="M596" i="1"/>
  <c r="U596" i="1" s="1"/>
  <c r="M597" i="1"/>
  <c r="M598" i="1"/>
  <c r="M599" i="1"/>
  <c r="M600" i="1"/>
  <c r="M601" i="1"/>
  <c r="V601" i="1" s="1"/>
  <c r="M602" i="1"/>
  <c r="V602" i="1" s="1"/>
  <c r="M603" i="1"/>
  <c r="V603" i="1" s="1"/>
  <c r="M604" i="1"/>
  <c r="M605" i="1"/>
  <c r="M606" i="1"/>
  <c r="M607" i="1"/>
  <c r="V607" i="1" s="1"/>
  <c r="M608" i="1"/>
  <c r="V608" i="1" s="1"/>
  <c r="M609" i="1"/>
  <c r="M610" i="1"/>
  <c r="M611" i="1"/>
  <c r="M612" i="1"/>
  <c r="U612" i="1" s="1"/>
  <c r="M613" i="1"/>
  <c r="M614" i="1"/>
  <c r="M615" i="1"/>
  <c r="U615" i="1" s="1"/>
  <c r="M616" i="1"/>
  <c r="V616" i="1" s="1"/>
  <c r="M617" i="1"/>
  <c r="M618" i="1"/>
  <c r="M619" i="1"/>
  <c r="V619" i="1" s="1"/>
  <c r="M620" i="1"/>
  <c r="M621" i="1"/>
  <c r="M622" i="1"/>
  <c r="M623" i="1"/>
  <c r="U623" i="1" s="1"/>
  <c r="M624" i="1"/>
  <c r="M625" i="1"/>
  <c r="V625" i="1" s="1"/>
  <c r="M626" i="1"/>
  <c r="M627" i="1"/>
  <c r="U627" i="1" s="1"/>
  <c r="M628" i="1"/>
  <c r="M629" i="1"/>
  <c r="M630" i="1"/>
  <c r="M631" i="1"/>
  <c r="V631" i="1" s="1"/>
  <c r="M632" i="1"/>
  <c r="V632" i="1" s="1"/>
  <c r="M633" i="1"/>
  <c r="M634" i="1"/>
  <c r="V634" i="1" s="1"/>
  <c r="M635" i="1"/>
  <c r="M636" i="1"/>
  <c r="M637" i="1"/>
  <c r="M638" i="1"/>
  <c r="V638" i="1" s="1"/>
  <c r="M639" i="1"/>
  <c r="V639" i="1" s="1"/>
  <c r="M640" i="1"/>
  <c r="M641" i="1"/>
  <c r="M642" i="1"/>
  <c r="M643" i="1"/>
  <c r="M644" i="1"/>
  <c r="V644" i="1" s="1"/>
  <c r="M645" i="1"/>
  <c r="M646" i="1"/>
  <c r="V646" i="1" s="1"/>
  <c r="M647" i="1"/>
  <c r="U647" i="1" s="1"/>
  <c r="M648" i="1"/>
  <c r="M649" i="1"/>
  <c r="V649" i="1" s="1"/>
  <c r="M650" i="1"/>
  <c r="M651" i="1"/>
  <c r="M652" i="1"/>
  <c r="M653" i="1"/>
  <c r="M654" i="1"/>
  <c r="M655" i="1"/>
  <c r="M656" i="1"/>
  <c r="M657" i="1"/>
  <c r="M658" i="1"/>
  <c r="U658" i="1" s="1"/>
  <c r="M659" i="1"/>
  <c r="V659" i="1" s="1"/>
  <c r="M660" i="1"/>
  <c r="M661" i="1"/>
  <c r="V661" i="1" s="1"/>
  <c r="M662" i="1"/>
  <c r="V662" i="1" s="1"/>
  <c r="M663" i="1"/>
  <c r="V663" i="1" s="1"/>
  <c r="M664" i="1"/>
  <c r="M665" i="1"/>
  <c r="M666" i="1"/>
  <c r="M667" i="1"/>
  <c r="V667" i="1" s="1"/>
  <c r="M668" i="1"/>
  <c r="M669" i="1"/>
  <c r="M670" i="1"/>
  <c r="U670" i="1" s="1"/>
  <c r="M671" i="1"/>
  <c r="M672" i="1"/>
  <c r="U672" i="1" s="1"/>
  <c r="M673" i="1"/>
  <c r="M674" i="1"/>
  <c r="V674" i="1" s="1"/>
  <c r="M675" i="1"/>
  <c r="V675" i="1" s="1"/>
  <c r="M676" i="1"/>
  <c r="M677" i="1"/>
  <c r="M678" i="1"/>
  <c r="M679" i="1"/>
  <c r="U679" i="1" s="1"/>
  <c r="M680" i="1"/>
  <c r="V680" i="1" s="1"/>
  <c r="M681" i="1"/>
  <c r="M682" i="1"/>
  <c r="V682" i="1" s="1"/>
  <c r="M683" i="1"/>
  <c r="M684" i="1"/>
  <c r="M685" i="1"/>
  <c r="M686" i="1"/>
  <c r="M687" i="1"/>
  <c r="U687" i="1" s="1"/>
  <c r="M688" i="1"/>
  <c r="M689" i="1"/>
  <c r="M690" i="1"/>
  <c r="M691" i="1"/>
  <c r="V691" i="1" s="1"/>
  <c r="M692" i="1"/>
  <c r="M693" i="1"/>
  <c r="M694" i="1"/>
  <c r="M695" i="1"/>
  <c r="V695" i="1" s="1"/>
  <c r="M696" i="1"/>
  <c r="M697" i="1"/>
  <c r="V697" i="1" s="1"/>
  <c r="M698" i="1"/>
  <c r="M699" i="1"/>
  <c r="M700" i="1"/>
  <c r="M701" i="1"/>
  <c r="M702" i="1"/>
  <c r="V702" i="1" s="1"/>
  <c r="M703" i="1"/>
  <c r="U703" i="1" s="1"/>
  <c r="M704" i="1"/>
  <c r="V704" i="1" s="1"/>
  <c r="M705" i="1"/>
  <c r="M706" i="1"/>
  <c r="V706" i="1" s="1"/>
  <c r="M707" i="1"/>
  <c r="M708" i="1"/>
  <c r="U708" i="1" s="1"/>
  <c r="M709" i="1"/>
  <c r="M710" i="1"/>
  <c r="V710" i="1" s="1"/>
  <c r="M711" i="1"/>
  <c r="U711" i="1" s="1"/>
  <c r="M712" i="1"/>
  <c r="M713" i="1"/>
  <c r="M714" i="1"/>
  <c r="M715" i="1"/>
  <c r="M716" i="1"/>
  <c r="V716" i="1" s="1"/>
  <c r="M717" i="1"/>
  <c r="M718" i="1"/>
  <c r="V718" i="1" s="1"/>
  <c r="M719" i="1"/>
  <c r="V719" i="1" s="1"/>
  <c r="M720" i="1"/>
  <c r="M721" i="1"/>
  <c r="V721" i="1" s="1"/>
  <c r="M722" i="1"/>
  <c r="M723" i="1"/>
  <c r="M724" i="1"/>
  <c r="V724" i="1" s="1"/>
  <c r="M725" i="1"/>
  <c r="V725" i="1" s="1"/>
  <c r="M726" i="1"/>
  <c r="U726" i="1" s="1"/>
  <c r="M727" i="1"/>
  <c r="U727" i="1" s="1"/>
  <c r="M728" i="1"/>
  <c r="M729" i="1"/>
  <c r="M730" i="1"/>
  <c r="U730" i="1" s="1"/>
  <c r="M731" i="1"/>
  <c r="V731" i="1" s="1"/>
  <c r="M732" i="1"/>
  <c r="M733" i="1"/>
  <c r="V733" i="1" s="1"/>
  <c r="M734" i="1"/>
  <c r="V734" i="1" s="1"/>
  <c r="M735" i="1"/>
  <c r="V735" i="1" s="1"/>
  <c r="M736" i="1"/>
  <c r="M737" i="1"/>
  <c r="M738" i="1"/>
  <c r="M739" i="1"/>
  <c r="V739" i="1" s="1"/>
  <c r="M740" i="1"/>
  <c r="M741" i="1"/>
  <c r="M742" i="1"/>
  <c r="U742" i="1" s="1"/>
  <c r="M743" i="1"/>
  <c r="U743" i="1" s="1"/>
  <c r="M744" i="1"/>
  <c r="M745" i="1"/>
  <c r="M746" i="1"/>
  <c r="V746" i="1" s="1"/>
  <c r="M747" i="1"/>
  <c r="V747" i="1" s="1"/>
  <c r="M748" i="1"/>
  <c r="M749" i="1"/>
  <c r="M750" i="1"/>
  <c r="M751" i="1"/>
  <c r="M752" i="1"/>
  <c r="V752" i="1" s="1"/>
  <c r="M753" i="1"/>
  <c r="M754" i="1"/>
  <c r="V754" i="1" s="1"/>
  <c r="M755" i="1"/>
  <c r="U755" i="1" s="1"/>
  <c r="M756" i="1"/>
  <c r="M757" i="1"/>
  <c r="M758" i="1"/>
  <c r="M759" i="1"/>
  <c r="M760" i="1"/>
  <c r="V760" i="1" s="1"/>
  <c r="M761" i="1"/>
  <c r="M762" i="1"/>
  <c r="M763" i="1"/>
  <c r="V763" i="1" s="1"/>
  <c r="M764" i="1"/>
  <c r="M765" i="1"/>
  <c r="M766" i="1"/>
  <c r="M767" i="1"/>
  <c r="V767" i="1" s="1"/>
  <c r="M768" i="1"/>
  <c r="M769" i="1"/>
  <c r="U769" i="1" s="1"/>
  <c r="M770" i="1"/>
  <c r="M771" i="1"/>
  <c r="U771" i="1" s="1"/>
  <c r="M772" i="1"/>
  <c r="M773" i="1"/>
  <c r="M774" i="1"/>
  <c r="M775" i="1"/>
  <c r="V775" i="1" s="1"/>
  <c r="M776" i="1"/>
  <c r="V776" i="1" s="1"/>
  <c r="M777" i="1"/>
  <c r="M778" i="1"/>
  <c r="V778" i="1" s="1"/>
  <c r="M779" i="1"/>
  <c r="M780" i="1"/>
  <c r="M781" i="1"/>
  <c r="M782" i="1"/>
  <c r="V782" i="1" s="1"/>
  <c r="M783" i="1"/>
  <c r="V783" i="1" s="1"/>
  <c r="M784" i="1"/>
  <c r="M785" i="1"/>
  <c r="M786" i="1"/>
  <c r="M787" i="1"/>
  <c r="M788" i="1"/>
  <c r="V788" i="1" s="1"/>
  <c r="M789" i="1"/>
  <c r="M790" i="1"/>
  <c r="V790" i="1" s="1"/>
  <c r="M791" i="1"/>
  <c r="V791" i="1" s="1"/>
  <c r="M792" i="1"/>
  <c r="M793" i="1"/>
  <c r="U793" i="1" s="1"/>
  <c r="M794" i="1"/>
  <c r="U794" i="1" s="1"/>
  <c r="M795" i="1"/>
  <c r="M796" i="1"/>
  <c r="M797" i="1"/>
  <c r="M798" i="1"/>
  <c r="M799" i="1"/>
  <c r="M800" i="1"/>
  <c r="M801" i="1"/>
  <c r="M802" i="1"/>
  <c r="M803" i="1"/>
  <c r="V803" i="1" s="1"/>
  <c r="M804" i="1"/>
  <c r="M805" i="1"/>
  <c r="V805" i="1" s="1"/>
  <c r="M806" i="1"/>
  <c r="V806" i="1" s="1"/>
  <c r="M807" i="1"/>
  <c r="V807" i="1" s="1"/>
  <c r="M808" i="1"/>
  <c r="M809" i="1"/>
  <c r="M810" i="1"/>
  <c r="V810" i="1" s="1"/>
  <c r="M811" i="1"/>
  <c r="V811" i="1" s="1"/>
  <c r="M812" i="1"/>
  <c r="M813" i="1"/>
  <c r="M814" i="1"/>
  <c r="U814" i="1" s="1"/>
  <c r="M815" i="1"/>
  <c r="M816" i="1"/>
  <c r="M817" i="1"/>
  <c r="M818" i="1"/>
  <c r="V818" i="1" s="1"/>
  <c r="M819" i="1"/>
  <c r="V819" i="1" s="1"/>
  <c r="M820" i="1"/>
  <c r="M821" i="1"/>
  <c r="M822" i="1"/>
  <c r="M823" i="1"/>
  <c r="M824" i="1"/>
  <c r="U824" i="1" s="1"/>
  <c r="M825" i="1"/>
  <c r="V825" i="1" s="1"/>
  <c r="M826" i="1"/>
  <c r="U826" i="1" s="1"/>
  <c r="M827" i="1"/>
  <c r="M828" i="1"/>
  <c r="M829" i="1"/>
  <c r="M830" i="1"/>
  <c r="V830" i="1" s="1"/>
  <c r="M831" i="1"/>
  <c r="V831" i="1" s="1"/>
  <c r="M832" i="1"/>
  <c r="M833" i="1"/>
  <c r="M834" i="1"/>
  <c r="M835" i="1"/>
  <c r="M836" i="1"/>
  <c r="V836" i="1" s="1"/>
  <c r="M837" i="1"/>
  <c r="V837" i="1" s="1"/>
  <c r="M838" i="1"/>
  <c r="U838" i="1" s="1"/>
  <c r="M839" i="1"/>
  <c r="M840" i="1"/>
  <c r="M841" i="1"/>
  <c r="M842" i="1"/>
  <c r="V842" i="1" s="1"/>
  <c r="M843" i="1"/>
  <c r="V843" i="1" s="1"/>
  <c r="M844" i="1"/>
  <c r="M845" i="1"/>
  <c r="M846" i="1"/>
  <c r="M847" i="1"/>
  <c r="M848" i="1"/>
  <c r="V848" i="1" s="1"/>
  <c r="M849" i="1"/>
  <c r="V849" i="1" s="1"/>
  <c r="M850" i="1"/>
  <c r="U850" i="1" s="1"/>
  <c r="M851" i="1"/>
  <c r="U851" i="1" s="1"/>
  <c r="M852" i="1"/>
  <c r="M853" i="1"/>
  <c r="M854" i="1"/>
  <c r="V854" i="1" s="1"/>
  <c r="M855" i="1"/>
  <c r="V855" i="1" s="1"/>
  <c r="M856" i="1"/>
  <c r="M857" i="1"/>
  <c r="M858" i="1"/>
  <c r="M859" i="1"/>
  <c r="M860" i="1"/>
  <c r="V860" i="1" s="1"/>
  <c r="M861" i="1"/>
  <c r="V861" i="1" s="1"/>
  <c r="M862" i="1"/>
  <c r="M863" i="1"/>
  <c r="M864" i="1"/>
  <c r="M865" i="1"/>
  <c r="U865" i="1" s="1"/>
  <c r="M866" i="1"/>
  <c r="V866" i="1" s="1"/>
  <c r="M867" i="1"/>
  <c r="V867" i="1" s="1"/>
  <c r="M868" i="1"/>
  <c r="M869" i="1"/>
  <c r="M870" i="1"/>
  <c r="M871" i="1"/>
  <c r="M872" i="1"/>
  <c r="V872" i="1" s="1"/>
  <c r="M873" i="1"/>
  <c r="V873" i="1" s="1"/>
  <c r="M874" i="1"/>
  <c r="M875" i="1"/>
  <c r="M876" i="1"/>
  <c r="U876" i="1" s="1"/>
  <c r="M877" i="1"/>
  <c r="M878" i="1"/>
  <c r="V878" i="1" s="1"/>
  <c r="M879" i="1"/>
  <c r="V879" i="1" s="1"/>
  <c r="M880" i="1"/>
  <c r="M881" i="1"/>
  <c r="M882" i="1"/>
  <c r="M883" i="1"/>
  <c r="V883" i="1" s="1"/>
  <c r="M884" i="1"/>
  <c r="V884" i="1" s="1"/>
  <c r="M885" i="1"/>
  <c r="V885" i="1" s="1"/>
  <c r="M886" i="1"/>
  <c r="M887" i="1"/>
  <c r="M888" i="1"/>
  <c r="M889" i="1"/>
  <c r="M890" i="1"/>
  <c r="V890" i="1" s="1"/>
  <c r="M891" i="1"/>
  <c r="V891" i="1" s="1"/>
  <c r="M892" i="1"/>
  <c r="M893" i="1"/>
  <c r="M894" i="1"/>
  <c r="M895" i="1"/>
  <c r="U895" i="1" s="1"/>
  <c r="M896" i="1"/>
  <c r="V896" i="1" s="1"/>
  <c r="M897" i="1"/>
  <c r="V897" i="1" s="1"/>
  <c r="M898" i="1"/>
  <c r="M899" i="1"/>
  <c r="M900" i="1"/>
  <c r="M901" i="1"/>
  <c r="M902" i="1"/>
  <c r="V902" i="1" s="1"/>
  <c r="M903" i="1"/>
  <c r="V903" i="1" s="1"/>
  <c r="M904" i="1"/>
  <c r="V904" i="1" s="1"/>
  <c r="M905" i="1"/>
  <c r="V905" i="1" s="1"/>
  <c r="M906" i="1"/>
  <c r="M907" i="1"/>
  <c r="U907" i="1" s="1"/>
  <c r="M908" i="1"/>
  <c r="U908" i="1" s="1"/>
  <c r="M909" i="1"/>
  <c r="V909" i="1" s="1"/>
  <c r="M910" i="1"/>
  <c r="M911" i="1"/>
  <c r="M912" i="1"/>
  <c r="M913" i="1"/>
  <c r="M914" i="1"/>
  <c r="V914" i="1" s="1"/>
  <c r="M915" i="1"/>
  <c r="U915" i="1" s="1"/>
  <c r="M916" i="1"/>
  <c r="U916" i="1" s="1"/>
  <c r="M917" i="1"/>
  <c r="M918" i="1"/>
  <c r="M919" i="1"/>
  <c r="V919" i="1" s="1"/>
  <c r="M920" i="1"/>
  <c r="V920" i="1" s="1"/>
  <c r="M921" i="1"/>
  <c r="V921" i="1" s="1"/>
  <c r="M922" i="1"/>
  <c r="M923" i="1"/>
  <c r="M924" i="1"/>
  <c r="M925" i="1"/>
  <c r="M926" i="1"/>
  <c r="V926" i="1" s="1"/>
  <c r="M927" i="1"/>
  <c r="V927" i="1" s="1"/>
  <c r="M928" i="1"/>
  <c r="M929" i="1"/>
  <c r="M930" i="1"/>
  <c r="M931" i="1"/>
  <c r="V931" i="1" s="1"/>
  <c r="M932" i="1"/>
  <c r="V932" i="1" s="1"/>
  <c r="M933" i="1"/>
  <c r="V933" i="1" s="1"/>
  <c r="M934" i="1"/>
  <c r="M935" i="1"/>
  <c r="M936" i="1"/>
  <c r="M937" i="1"/>
  <c r="M938" i="1"/>
  <c r="V938" i="1" s="1"/>
  <c r="M939" i="1"/>
  <c r="V939" i="1" s="1"/>
  <c r="M940" i="1"/>
  <c r="M941" i="1"/>
  <c r="V941" i="1" s="1"/>
  <c r="M942" i="1"/>
  <c r="V942" i="1" s="1"/>
  <c r="M943" i="1"/>
  <c r="V943" i="1" s="1"/>
  <c r="M944" i="1"/>
  <c r="V944" i="1" s="1"/>
  <c r="M945" i="1"/>
  <c r="V945" i="1" s="1"/>
  <c r="M946" i="1"/>
  <c r="U946" i="1" s="1"/>
  <c r="M947" i="1"/>
  <c r="U947" i="1" s="1"/>
  <c r="M948" i="1"/>
  <c r="M949" i="1"/>
  <c r="M950" i="1"/>
  <c r="V950" i="1" s="1"/>
  <c r="M951" i="1"/>
  <c r="V951" i="1" s="1"/>
  <c r="M952" i="1"/>
  <c r="M953" i="1"/>
  <c r="M954" i="1"/>
  <c r="M955" i="1"/>
  <c r="V955" i="1" s="1"/>
  <c r="M956" i="1"/>
  <c r="V956" i="1" s="1"/>
  <c r="M957" i="1"/>
  <c r="V957" i="1" s="1"/>
  <c r="M958" i="1"/>
  <c r="U958" i="1" s="1"/>
  <c r="M959" i="1"/>
  <c r="U959" i="1" s="1"/>
  <c r="M960" i="1"/>
  <c r="M961" i="1"/>
  <c r="M962" i="1"/>
  <c r="V962" i="1" s="1"/>
  <c r="M963" i="1"/>
  <c r="V963" i="1" s="1"/>
  <c r="M964" i="1"/>
  <c r="M965" i="1"/>
  <c r="M966" i="1"/>
  <c r="M967" i="1"/>
  <c r="V967" i="1" s="1"/>
  <c r="M968" i="1"/>
  <c r="V968" i="1" s="1"/>
  <c r="M969" i="1"/>
  <c r="V969" i="1" s="1"/>
  <c r="M970" i="1"/>
  <c r="M971" i="1"/>
  <c r="M972" i="1"/>
  <c r="U972" i="1" s="1"/>
  <c r="M973" i="1"/>
  <c r="U973" i="1" s="1"/>
  <c r="M974" i="1"/>
  <c r="V974" i="1" s="1"/>
  <c r="M975" i="1"/>
  <c r="V975" i="1" s="1"/>
  <c r="M976" i="1"/>
  <c r="M977" i="1"/>
  <c r="V977" i="1" s="1"/>
  <c r="M978" i="1"/>
  <c r="V978" i="1" s="1"/>
  <c r="M979" i="1"/>
  <c r="V979" i="1" s="1"/>
  <c r="M980" i="1"/>
  <c r="V980" i="1" s="1"/>
  <c r="M981" i="1"/>
  <c r="V981" i="1" s="1"/>
  <c r="M982" i="1"/>
  <c r="M983" i="1"/>
  <c r="M984" i="1"/>
  <c r="U984" i="1" s="1"/>
  <c r="M985" i="1"/>
  <c r="M986" i="1"/>
  <c r="V986" i="1" s="1"/>
  <c r="M987" i="1"/>
  <c r="U987" i="1" s="1"/>
  <c r="M988" i="1"/>
  <c r="M989" i="1"/>
  <c r="M990" i="1"/>
  <c r="M991" i="1"/>
  <c r="V991" i="1" s="1"/>
  <c r="M992" i="1"/>
  <c r="V992" i="1" s="1"/>
  <c r="M993" i="1"/>
  <c r="V993" i="1" s="1"/>
  <c r="M994" i="1"/>
  <c r="U994" i="1" s="1"/>
  <c r="M995" i="1"/>
  <c r="M996" i="1"/>
  <c r="U996" i="1" s="1"/>
  <c r="M997" i="1"/>
  <c r="M998" i="1"/>
  <c r="V998" i="1" s="1"/>
  <c r="M999" i="1"/>
  <c r="V999" i="1" s="1"/>
  <c r="M1000" i="1"/>
  <c r="M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U571" i="1" l="1"/>
  <c r="U919" i="1"/>
  <c r="U535" i="1"/>
  <c r="V907" i="1"/>
  <c r="V343" i="1"/>
  <c r="E3" i="11"/>
  <c r="U725" i="1"/>
  <c r="V895" i="1"/>
  <c r="U682" i="1"/>
  <c r="U138" i="1"/>
  <c r="V727" i="1"/>
  <c r="E12" i="11"/>
  <c r="G12" i="11" s="1"/>
  <c r="U999" i="1"/>
  <c r="U872" i="1"/>
  <c r="U680" i="1"/>
  <c r="U511" i="1"/>
  <c r="U250" i="1"/>
  <c r="U116" i="1"/>
  <c r="V703" i="1"/>
  <c r="V256" i="1"/>
  <c r="U739" i="1"/>
  <c r="U350" i="1"/>
  <c r="U969" i="1"/>
  <c r="U861" i="1"/>
  <c r="U667" i="1"/>
  <c r="U487" i="1"/>
  <c r="U249" i="1"/>
  <c r="U104" i="1"/>
  <c r="V592" i="1"/>
  <c r="V255" i="1"/>
  <c r="V523" i="1"/>
  <c r="U967" i="1"/>
  <c r="U811" i="1"/>
  <c r="V506" i="1"/>
  <c r="U810" i="1"/>
  <c r="V158" i="1"/>
  <c r="U607" i="1"/>
  <c r="U439" i="1"/>
  <c r="U173" i="1"/>
  <c r="V127" i="1"/>
  <c r="U926" i="1"/>
  <c r="U783" i="1"/>
  <c r="U583" i="1"/>
  <c r="U415" i="1"/>
  <c r="U168" i="1"/>
  <c r="V987" i="1"/>
  <c r="V475" i="1"/>
  <c r="V91" i="1"/>
  <c r="U957" i="1"/>
  <c r="U849" i="1"/>
  <c r="U719" i="1"/>
  <c r="U71" i="1"/>
  <c r="V984" i="1"/>
  <c r="V851" i="1"/>
  <c r="U803" i="1"/>
  <c r="U578" i="1"/>
  <c r="U336" i="1"/>
  <c r="U84" i="1"/>
  <c r="V132" i="1"/>
  <c r="V478" i="1"/>
  <c r="U896" i="1"/>
  <c r="U778" i="1"/>
  <c r="U638" i="1"/>
  <c r="U481" i="1"/>
  <c r="U300" i="1"/>
  <c r="U130" i="1"/>
  <c r="V972" i="1"/>
  <c r="V838" i="1"/>
  <c r="V434" i="1"/>
  <c r="V70" i="1"/>
  <c r="U992" i="1"/>
  <c r="U943" i="1"/>
  <c r="U837" i="1"/>
  <c r="U776" i="1"/>
  <c r="U702" i="1"/>
  <c r="U634" i="1"/>
  <c r="U553" i="1"/>
  <c r="U372" i="1"/>
  <c r="U299" i="1"/>
  <c r="U215" i="1"/>
  <c r="U129" i="1"/>
  <c r="U34" i="1"/>
  <c r="V959" i="1"/>
  <c r="V826" i="1"/>
  <c r="V35" i="1"/>
  <c r="U991" i="1"/>
  <c r="U933" i="1"/>
  <c r="U885" i="1"/>
  <c r="U836" i="1"/>
  <c r="U775" i="1"/>
  <c r="U697" i="1"/>
  <c r="U632" i="1"/>
  <c r="U545" i="1"/>
  <c r="U464" i="1"/>
  <c r="U371" i="1"/>
  <c r="U266" i="1"/>
  <c r="U212" i="1"/>
  <c r="U120" i="1"/>
  <c r="U31" i="1"/>
  <c r="V958" i="1"/>
  <c r="V824" i="1"/>
  <c r="V580" i="1"/>
  <c r="V422" i="1"/>
  <c r="V235" i="1"/>
  <c r="U962" i="1"/>
  <c r="U721" i="1"/>
  <c r="U659" i="1"/>
  <c r="U577" i="1"/>
  <c r="U83" i="1"/>
  <c r="V865" i="1"/>
  <c r="V311" i="1"/>
  <c r="V658" i="1"/>
  <c r="U979" i="1"/>
  <c r="U932" i="1"/>
  <c r="U884" i="1"/>
  <c r="U825" i="1"/>
  <c r="U760" i="1"/>
  <c r="U695" i="1"/>
  <c r="U631" i="1"/>
  <c r="U541" i="1"/>
  <c r="U463" i="1"/>
  <c r="U368" i="1"/>
  <c r="U261" i="1"/>
  <c r="U203" i="1"/>
  <c r="U118" i="1"/>
  <c r="V793" i="1"/>
  <c r="V579" i="1"/>
  <c r="V419" i="1"/>
  <c r="V216" i="1"/>
  <c r="V14" i="1"/>
  <c r="U445" i="1"/>
  <c r="U866" i="1"/>
  <c r="U674" i="1"/>
  <c r="U96" i="1"/>
  <c r="V708" i="1"/>
  <c r="V505" i="1"/>
  <c r="U998" i="1"/>
  <c r="U956" i="1"/>
  <c r="U897" i="1"/>
  <c r="U848" i="1"/>
  <c r="U782" i="1"/>
  <c r="U718" i="1"/>
  <c r="U560" i="1"/>
  <c r="U482" i="1"/>
  <c r="U386" i="1"/>
  <c r="U227" i="1"/>
  <c r="V973" i="1"/>
  <c r="V850" i="1"/>
  <c r="V647" i="1"/>
  <c r="U993" i="1"/>
  <c r="U955" i="1"/>
  <c r="U842" i="1"/>
  <c r="U716" i="1"/>
  <c r="U559" i="1"/>
  <c r="U379" i="1"/>
  <c r="U45" i="1"/>
  <c r="V623" i="1"/>
  <c r="V240" i="1"/>
  <c r="U977" i="1"/>
  <c r="U931" i="1"/>
  <c r="U883" i="1"/>
  <c r="U754" i="1"/>
  <c r="U691" i="1"/>
  <c r="U616" i="1"/>
  <c r="U539" i="1"/>
  <c r="U457" i="1"/>
  <c r="U367" i="1"/>
  <c r="U260" i="1"/>
  <c r="U185" i="1"/>
  <c r="U117" i="1"/>
  <c r="U25" i="1"/>
  <c r="V916" i="1"/>
  <c r="V394" i="1"/>
  <c r="V214" i="1"/>
  <c r="V13" i="1"/>
  <c r="U818" i="1"/>
  <c r="U251" i="1"/>
  <c r="U24" i="1"/>
  <c r="V966" i="1"/>
  <c r="U966" i="1"/>
  <c r="V954" i="1"/>
  <c r="U954" i="1"/>
  <c r="V930" i="1"/>
  <c r="U930" i="1"/>
  <c r="V678" i="1"/>
  <c r="U678" i="1"/>
  <c r="U654" i="1"/>
  <c r="V654" i="1"/>
  <c r="U618" i="1"/>
  <c r="V618" i="1"/>
  <c r="U594" i="1"/>
  <c r="V594" i="1"/>
  <c r="V582" i="1"/>
  <c r="U582" i="1"/>
  <c r="V558" i="1"/>
  <c r="U558" i="1"/>
  <c r="V534" i="1"/>
  <c r="U534" i="1"/>
  <c r="V510" i="1"/>
  <c r="U510" i="1"/>
  <c r="U486" i="1"/>
  <c r="V486" i="1"/>
  <c r="V462" i="1"/>
  <c r="U462" i="1"/>
  <c r="V426" i="1"/>
  <c r="U426" i="1"/>
  <c r="V390" i="1"/>
  <c r="U390" i="1"/>
  <c r="U366" i="1"/>
  <c r="V366" i="1"/>
  <c r="V330" i="1"/>
  <c r="U330" i="1"/>
  <c r="V306" i="1"/>
  <c r="U306" i="1"/>
  <c r="U270" i="1"/>
  <c r="V270" i="1"/>
  <c r="V234" i="1"/>
  <c r="U234" i="1"/>
  <c r="V210" i="1"/>
  <c r="U210" i="1"/>
  <c r="V186" i="1"/>
  <c r="U186" i="1"/>
  <c r="V162" i="1"/>
  <c r="U162" i="1"/>
  <c r="V114" i="1"/>
  <c r="U114" i="1"/>
  <c r="V78" i="1"/>
  <c r="U78" i="1"/>
  <c r="V42" i="1"/>
  <c r="U42" i="1"/>
  <c r="V6" i="1"/>
  <c r="U6" i="1"/>
  <c r="V438" i="1"/>
  <c r="U438" i="1"/>
  <c r="V402" i="1"/>
  <c r="U402" i="1"/>
  <c r="V318" i="1"/>
  <c r="U318" i="1"/>
  <c r="V282" i="1"/>
  <c r="U282" i="1"/>
  <c r="U258" i="1"/>
  <c r="V258" i="1"/>
  <c r="V246" i="1"/>
  <c r="U246" i="1"/>
  <c r="V222" i="1"/>
  <c r="U222" i="1"/>
  <c r="U198" i="1"/>
  <c r="V198" i="1"/>
  <c r="V174" i="1"/>
  <c r="U174" i="1"/>
  <c r="U150" i="1"/>
  <c r="V150" i="1"/>
  <c r="V126" i="1"/>
  <c r="U126" i="1"/>
  <c r="V90" i="1"/>
  <c r="U90" i="1"/>
  <c r="U54" i="1"/>
  <c r="V54" i="1"/>
  <c r="V30" i="1"/>
  <c r="U30" i="1"/>
  <c r="V1001" i="1"/>
  <c r="U1001" i="1"/>
  <c r="V989" i="1"/>
  <c r="U989" i="1"/>
  <c r="V965" i="1"/>
  <c r="U965" i="1"/>
  <c r="V953" i="1"/>
  <c r="U953" i="1"/>
  <c r="V929" i="1"/>
  <c r="U929" i="1"/>
  <c r="V917" i="1"/>
  <c r="U917" i="1"/>
  <c r="U893" i="1"/>
  <c r="V893" i="1"/>
  <c r="V881" i="1"/>
  <c r="U881" i="1"/>
  <c r="V869" i="1"/>
  <c r="U869" i="1"/>
  <c r="V857" i="1"/>
  <c r="U857" i="1"/>
  <c r="V845" i="1"/>
  <c r="U845" i="1"/>
  <c r="V833" i="1"/>
  <c r="U833" i="1"/>
  <c r="V821" i="1"/>
  <c r="U821" i="1"/>
  <c r="V809" i="1"/>
  <c r="U809" i="1"/>
  <c r="V797" i="1"/>
  <c r="U797" i="1"/>
  <c r="V785" i="1"/>
  <c r="U785" i="1"/>
  <c r="V773" i="1"/>
  <c r="U773" i="1"/>
  <c r="U761" i="1"/>
  <c r="V761" i="1"/>
  <c r="V749" i="1"/>
  <c r="U749" i="1"/>
  <c r="V737" i="1"/>
  <c r="U737" i="1"/>
  <c r="V713" i="1"/>
  <c r="U713" i="1"/>
  <c r="V701" i="1"/>
  <c r="U701" i="1"/>
  <c r="V689" i="1"/>
  <c r="U689" i="1"/>
  <c r="V677" i="1"/>
  <c r="U677" i="1"/>
  <c r="V665" i="1"/>
  <c r="U665" i="1"/>
  <c r="V653" i="1"/>
  <c r="U653" i="1"/>
  <c r="U641" i="1"/>
  <c r="V641" i="1"/>
  <c r="V629" i="1"/>
  <c r="U629" i="1"/>
  <c r="V617" i="1"/>
  <c r="U617" i="1"/>
  <c r="V605" i="1"/>
  <c r="U605" i="1"/>
  <c r="V593" i="1"/>
  <c r="U593" i="1"/>
  <c r="V581" i="1"/>
  <c r="U581" i="1"/>
  <c r="V569" i="1"/>
  <c r="U569" i="1"/>
  <c r="U557" i="1"/>
  <c r="V557" i="1"/>
  <c r="V533" i="1"/>
  <c r="U533" i="1"/>
  <c r="V521" i="1"/>
  <c r="U521" i="1"/>
  <c r="V509" i="1"/>
  <c r="U509" i="1"/>
  <c r="V497" i="1"/>
  <c r="U497" i="1"/>
  <c r="U485" i="1"/>
  <c r="V485" i="1"/>
  <c r="V473" i="1"/>
  <c r="U473" i="1"/>
  <c r="U461" i="1"/>
  <c r="V461" i="1"/>
  <c r="V437" i="1"/>
  <c r="U437" i="1"/>
  <c r="V425" i="1"/>
  <c r="U425" i="1"/>
  <c r="V413" i="1"/>
  <c r="U413" i="1"/>
  <c r="V401" i="1"/>
  <c r="U401" i="1"/>
  <c r="V389" i="1"/>
  <c r="U389" i="1"/>
  <c r="V377" i="1"/>
  <c r="U377" i="1"/>
  <c r="V365" i="1"/>
  <c r="U365" i="1"/>
  <c r="V353" i="1"/>
  <c r="U353" i="1"/>
  <c r="V341" i="1"/>
  <c r="U341" i="1"/>
  <c r="V329" i="1"/>
  <c r="U329" i="1"/>
  <c r="U317" i="1"/>
  <c r="V317" i="1"/>
  <c r="V305" i="1"/>
  <c r="U305" i="1"/>
  <c r="V293" i="1"/>
  <c r="U293" i="1"/>
  <c r="U281" i="1"/>
  <c r="V281" i="1"/>
  <c r="V269" i="1"/>
  <c r="U269" i="1"/>
  <c r="U257" i="1"/>
  <c r="V257" i="1"/>
  <c r="V245" i="1"/>
  <c r="U245" i="1"/>
  <c r="V233" i="1"/>
  <c r="U233" i="1"/>
  <c r="V221" i="1"/>
  <c r="U221" i="1"/>
  <c r="U209" i="1"/>
  <c r="V209" i="1"/>
  <c r="V197" i="1"/>
  <c r="U197" i="1"/>
  <c r="V161" i="1"/>
  <c r="U161" i="1"/>
  <c r="U149" i="1"/>
  <c r="V149" i="1"/>
  <c r="V137" i="1"/>
  <c r="U137" i="1"/>
  <c r="U125" i="1"/>
  <c r="V125" i="1"/>
  <c r="V113" i="1"/>
  <c r="U113" i="1"/>
  <c r="V101" i="1"/>
  <c r="U101" i="1"/>
  <c r="V89" i="1"/>
  <c r="U89" i="1"/>
  <c r="V77" i="1"/>
  <c r="U77" i="1"/>
  <c r="V65" i="1"/>
  <c r="U65" i="1"/>
  <c r="V53" i="1"/>
  <c r="U53" i="1"/>
  <c r="U41" i="1"/>
  <c r="V41" i="1"/>
  <c r="V29" i="1"/>
  <c r="U29" i="1"/>
  <c r="V17" i="1"/>
  <c r="U17" i="1"/>
  <c r="V5" i="1"/>
  <c r="U5" i="1"/>
  <c r="U905" i="1"/>
  <c r="U724" i="1"/>
  <c r="U340" i="1"/>
  <c r="V990" i="1"/>
  <c r="U990" i="1"/>
  <c r="V918" i="1"/>
  <c r="U918" i="1"/>
  <c r="V906" i="1"/>
  <c r="U906" i="1"/>
  <c r="V894" i="1"/>
  <c r="U894" i="1"/>
  <c r="V882" i="1"/>
  <c r="U882" i="1"/>
  <c r="U870" i="1"/>
  <c r="V870" i="1"/>
  <c r="V858" i="1"/>
  <c r="U858" i="1"/>
  <c r="U846" i="1"/>
  <c r="V846" i="1"/>
  <c r="V834" i="1"/>
  <c r="U834" i="1"/>
  <c r="V822" i="1"/>
  <c r="U822" i="1"/>
  <c r="V798" i="1"/>
  <c r="U798" i="1"/>
  <c r="U786" i="1"/>
  <c r="V786" i="1"/>
  <c r="V774" i="1"/>
  <c r="U774" i="1"/>
  <c r="V762" i="1"/>
  <c r="U762" i="1"/>
  <c r="V750" i="1"/>
  <c r="U750" i="1"/>
  <c r="V738" i="1"/>
  <c r="U738" i="1"/>
  <c r="V714" i="1"/>
  <c r="U714" i="1"/>
  <c r="V690" i="1"/>
  <c r="U690" i="1"/>
  <c r="V666" i="1"/>
  <c r="U666" i="1"/>
  <c r="V642" i="1"/>
  <c r="U642" i="1"/>
  <c r="V630" i="1"/>
  <c r="U630" i="1"/>
  <c r="V606" i="1"/>
  <c r="U606" i="1"/>
  <c r="V570" i="1"/>
  <c r="U570" i="1"/>
  <c r="U546" i="1"/>
  <c r="V546" i="1"/>
  <c r="V522" i="1"/>
  <c r="U522" i="1"/>
  <c r="V498" i="1"/>
  <c r="U498" i="1"/>
  <c r="V474" i="1"/>
  <c r="U474" i="1"/>
  <c r="V450" i="1"/>
  <c r="U450" i="1"/>
  <c r="V414" i="1"/>
  <c r="U414" i="1"/>
  <c r="V378" i="1"/>
  <c r="U378" i="1"/>
  <c r="V354" i="1"/>
  <c r="U354" i="1"/>
  <c r="V294" i="1"/>
  <c r="U294" i="1"/>
  <c r="V102" i="1"/>
  <c r="U102" i="1"/>
  <c r="U66" i="1"/>
  <c r="V66" i="1"/>
  <c r="V18" i="1"/>
  <c r="U18" i="1"/>
  <c r="V1000" i="1"/>
  <c r="U1000" i="1"/>
  <c r="V988" i="1"/>
  <c r="U988" i="1"/>
  <c r="U976" i="1"/>
  <c r="V976" i="1"/>
  <c r="V964" i="1"/>
  <c r="U964" i="1"/>
  <c r="V952" i="1"/>
  <c r="U952" i="1"/>
  <c r="V940" i="1"/>
  <c r="U940" i="1"/>
  <c r="V928" i="1"/>
  <c r="U928" i="1"/>
  <c r="V892" i="1"/>
  <c r="U892" i="1"/>
  <c r="V880" i="1"/>
  <c r="U880" i="1"/>
  <c r="V868" i="1"/>
  <c r="U868" i="1"/>
  <c r="V856" i="1"/>
  <c r="U856" i="1"/>
  <c r="U844" i="1"/>
  <c r="V844" i="1"/>
  <c r="U832" i="1"/>
  <c r="V832" i="1"/>
  <c r="V820" i="1"/>
  <c r="U820" i="1"/>
  <c r="U808" i="1"/>
  <c r="V808" i="1"/>
  <c r="V796" i="1"/>
  <c r="U796" i="1"/>
  <c r="V784" i="1"/>
  <c r="U784" i="1"/>
  <c r="V772" i="1"/>
  <c r="U772" i="1"/>
  <c r="V748" i="1"/>
  <c r="U748" i="1"/>
  <c r="V736" i="1"/>
  <c r="U736" i="1"/>
  <c r="U712" i="1"/>
  <c r="V712" i="1"/>
  <c r="V700" i="1"/>
  <c r="U700" i="1"/>
  <c r="V688" i="1"/>
  <c r="U688" i="1"/>
  <c r="V676" i="1"/>
  <c r="U676" i="1"/>
  <c r="V664" i="1"/>
  <c r="U664" i="1"/>
  <c r="V652" i="1"/>
  <c r="U652" i="1"/>
  <c r="U640" i="1"/>
  <c r="V640" i="1"/>
  <c r="V628" i="1"/>
  <c r="U628" i="1"/>
  <c r="V604" i="1"/>
  <c r="U604" i="1"/>
  <c r="V568" i="1"/>
  <c r="U568" i="1"/>
  <c r="V556" i="1"/>
  <c r="U556" i="1"/>
  <c r="V544" i="1"/>
  <c r="U544" i="1"/>
  <c r="V532" i="1"/>
  <c r="U532" i="1"/>
  <c r="V508" i="1"/>
  <c r="U508" i="1"/>
  <c r="V496" i="1"/>
  <c r="U496" i="1"/>
  <c r="U484" i="1"/>
  <c r="V484" i="1"/>
  <c r="V472" i="1"/>
  <c r="U472" i="1"/>
  <c r="V460" i="1"/>
  <c r="U460" i="1"/>
  <c r="V448" i="1"/>
  <c r="U448" i="1"/>
  <c r="U436" i="1"/>
  <c r="V436" i="1"/>
  <c r="V412" i="1"/>
  <c r="U412" i="1"/>
  <c r="V400" i="1"/>
  <c r="U400" i="1"/>
  <c r="V388" i="1"/>
  <c r="U388" i="1"/>
  <c r="U376" i="1"/>
  <c r="V376" i="1"/>
  <c r="V364" i="1"/>
  <c r="U364" i="1"/>
  <c r="V352" i="1"/>
  <c r="U352" i="1"/>
  <c r="V328" i="1"/>
  <c r="U328" i="1"/>
  <c r="V316" i="1"/>
  <c r="U316" i="1"/>
  <c r="U304" i="1"/>
  <c r="V304" i="1"/>
  <c r="U292" i="1"/>
  <c r="V292" i="1"/>
  <c r="U280" i="1"/>
  <c r="V280" i="1"/>
  <c r="V268" i="1"/>
  <c r="U268" i="1"/>
  <c r="U244" i="1"/>
  <c r="V244" i="1"/>
  <c r="U232" i="1"/>
  <c r="V232" i="1"/>
  <c r="V220" i="1"/>
  <c r="U220" i="1"/>
  <c r="V208" i="1"/>
  <c r="U208" i="1"/>
  <c r="U196" i="1"/>
  <c r="V196" i="1"/>
  <c r="V184" i="1"/>
  <c r="U184" i="1"/>
  <c r="U148" i="1"/>
  <c r="V148" i="1"/>
  <c r="V136" i="1"/>
  <c r="U136" i="1"/>
  <c r="U124" i="1"/>
  <c r="V124" i="1"/>
  <c r="V112" i="1"/>
  <c r="U112" i="1"/>
  <c r="V100" i="1"/>
  <c r="U100" i="1"/>
  <c r="V88" i="1"/>
  <c r="U88" i="1"/>
  <c r="V76" i="1"/>
  <c r="U76" i="1"/>
  <c r="V64" i="1"/>
  <c r="U64" i="1"/>
  <c r="U52" i="1"/>
  <c r="V52" i="1"/>
  <c r="V40" i="1"/>
  <c r="U40" i="1"/>
  <c r="U28" i="1"/>
  <c r="V28" i="1"/>
  <c r="V16" i="1"/>
  <c r="U16" i="1"/>
  <c r="V4" i="1"/>
  <c r="U4" i="1"/>
  <c r="U942" i="1"/>
  <c r="U904" i="1"/>
  <c r="V726" i="1"/>
  <c r="U978" i="1"/>
  <c r="U941" i="1"/>
  <c r="V342" i="1"/>
  <c r="V172" i="1"/>
  <c r="V795" i="1"/>
  <c r="U795" i="1"/>
  <c r="V543" i="1"/>
  <c r="U543" i="1"/>
  <c r="V435" i="1"/>
  <c r="U435" i="1"/>
  <c r="U423" i="1"/>
  <c r="V423" i="1"/>
  <c r="V327" i="1"/>
  <c r="U327" i="1"/>
  <c r="V315" i="1"/>
  <c r="U315" i="1"/>
  <c r="U303" i="1"/>
  <c r="V303" i="1"/>
  <c r="V219" i="1"/>
  <c r="U219" i="1"/>
  <c r="V183" i="1"/>
  <c r="U183" i="1"/>
  <c r="V87" i="1"/>
  <c r="U87" i="1"/>
  <c r="V63" i="1"/>
  <c r="U63" i="1"/>
  <c r="V722" i="1"/>
  <c r="U722" i="1"/>
  <c r="V698" i="1"/>
  <c r="U698" i="1"/>
  <c r="V686" i="1"/>
  <c r="U686" i="1"/>
  <c r="V626" i="1"/>
  <c r="U626" i="1"/>
  <c r="V614" i="1"/>
  <c r="U614" i="1"/>
  <c r="V518" i="1"/>
  <c r="U518" i="1"/>
  <c r="V494" i="1"/>
  <c r="U494" i="1"/>
  <c r="V470" i="1"/>
  <c r="U470" i="1"/>
  <c r="U374" i="1"/>
  <c r="V374" i="1"/>
  <c r="V194" i="1"/>
  <c r="U194" i="1"/>
  <c r="V170" i="1"/>
  <c r="U170" i="1"/>
  <c r="V134" i="1"/>
  <c r="U134" i="1"/>
  <c r="V122" i="1"/>
  <c r="U122" i="1"/>
  <c r="V110" i="1"/>
  <c r="U110" i="1"/>
  <c r="V50" i="1"/>
  <c r="U50" i="1"/>
  <c r="U74" i="1"/>
  <c r="V771" i="1"/>
  <c r="V567" i="1"/>
  <c r="V985" i="1"/>
  <c r="U985" i="1"/>
  <c r="V925" i="1"/>
  <c r="U925" i="1"/>
  <c r="V709" i="1"/>
  <c r="U709" i="1"/>
  <c r="V673" i="1"/>
  <c r="U673" i="1"/>
  <c r="V565" i="1"/>
  <c r="U565" i="1"/>
  <c r="V469" i="1"/>
  <c r="U469" i="1"/>
  <c r="V421" i="1"/>
  <c r="U421" i="1"/>
  <c r="V301" i="1"/>
  <c r="U301" i="1"/>
  <c r="V277" i="1"/>
  <c r="U277" i="1"/>
  <c r="V253" i="1"/>
  <c r="U253" i="1"/>
  <c r="V205" i="1"/>
  <c r="U205" i="1"/>
  <c r="U974" i="1"/>
  <c r="U938" i="1"/>
  <c r="U879" i="1"/>
  <c r="U831" i="1"/>
  <c r="U661" i="1"/>
  <c r="V769" i="1"/>
  <c r="V314" i="1"/>
  <c r="V948" i="1"/>
  <c r="U948" i="1"/>
  <c r="V912" i="1"/>
  <c r="U912" i="1"/>
  <c r="V888" i="1"/>
  <c r="U888" i="1"/>
  <c r="V852" i="1"/>
  <c r="U852" i="1"/>
  <c r="V816" i="1"/>
  <c r="U816" i="1"/>
  <c r="V780" i="1"/>
  <c r="U780" i="1"/>
  <c r="V744" i="1"/>
  <c r="U744" i="1"/>
  <c r="V720" i="1"/>
  <c r="U720" i="1"/>
  <c r="U636" i="1"/>
  <c r="V636" i="1"/>
  <c r="V600" i="1"/>
  <c r="U600" i="1"/>
  <c r="U576" i="1"/>
  <c r="V576" i="1"/>
  <c r="V540" i="1"/>
  <c r="U540" i="1"/>
  <c r="V504" i="1"/>
  <c r="U504" i="1"/>
  <c r="U480" i="1"/>
  <c r="V480" i="1"/>
  <c r="V456" i="1"/>
  <c r="U456" i="1"/>
  <c r="V348" i="1"/>
  <c r="U348" i="1"/>
  <c r="V276" i="1"/>
  <c r="U276" i="1"/>
  <c r="U252" i="1"/>
  <c r="V252" i="1"/>
  <c r="V144" i="1"/>
  <c r="U144" i="1"/>
  <c r="U878" i="1"/>
  <c r="U601" i="1"/>
  <c r="V995" i="1"/>
  <c r="U995" i="1"/>
  <c r="V779" i="1"/>
  <c r="U779" i="1"/>
  <c r="V910" i="1"/>
  <c r="U910" i="1"/>
  <c r="U874" i="1"/>
  <c r="V874" i="1"/>
  <c r="V862" i="1"/>
  <c r="U862" i="1"/>
  <c r="V802" i="1"/>
  <c r="U802" i="1"/>
  <c r="V766" i="1"/>
  <c r="U766" i="1"/>
  <c r="U598" i="1"/>
  <c r="V598" i="1"/>
  <c r="U442" i="1"/>
  <c r="V442" i="1"/>
  <c r="V370" i="1"/>
  <c r="U370" i="1"/>
  <c r="V298" i="1"/>
  <c r="U298" i="1"/>
  <c r="V274" i="1"/>
  <c r="U274" i="1"/>
  <c r="V238" i="1"/>
  <c r="U238" i="1"/>
  <c r="U154" i="1"/>
  <c r="V154" i="1"/>
  <c r="V142" i="1"/>
  <c r="U142" i="1"/>
  <c r="V106" i="1"/>
  <c r="U106" i="1"/>
  <c r="V814" i="1"/>
  <c r="V687" i="1"/>
  <c r="V615" i="1"/>
  <c r="V538" i="1"/>
  <c r="V291" i="1"/>
  <c r="V108" i="1"/>
  <c r="V813" i="1"/>
  <c r="U813" i="1"/>
  <c r="V801" i="1"/>
  <c r="U801" i="1"/>
  <c r="V789" i="1"/>
  <c r="U789" i="1"/>
  <c r="V777" i="1"/>
  <c r="U777" i="1"/>
  <c r="V765" i="1"/>
  <c r="U765" i="1"/>
  <c r="V753" i="1"/>
  <c r="U753" i="1"/>
  <c r="V741" i="1"/>
  <c r="U741" i="1"/>
  <c r="V729" i="1"/>
  <c r="U729" i="1"/>
  <c r="V717" i="1"/>
  <c r="U717" i="1"/>
  <c r="V705" i="1"/>
  <c r="U705" i="1"/>
  <c r="V693" i="1"/>
  <c r="U693" i="1"/>
  <c r="V681" i="1"/>
  <c r="U681" i="1"/>
  <c r="V669" i="1"/>
  <c r="U669" i="1"/>
  <c r="V657" i="1"/>
  <c r="U657" i="1"/>
  <c r="V645" i="1"/>
  <c r="U645" i="1"/>
  <c r="V633" i="1"/>
  <c r="U633" i="1"/>
  <c r="V621" i="1"/>
  <c r="U621" i="1"/>
  <c r="V609" i="1"/>
  <c r="U609" i="1"/>
  <c r="V597" i="1"/>
  <c r="U597" i="1"/>
  <c r="V585" i="1"/>
  <c r="U585" i="1"/>
  <c r="V573" i="1"/>
  <c r="U573" i="1"/>
  <c r="V561" i="1"/>
  <c r="U561" i="1"/>
  <c r="V549" i="1"/>
  <c r="U549" i="1"/>
  <c r="V537" i="1"/>
  <c r="U537" i="1"/>
  <c r="V525" i="1"/>
  <c r="U525" i="1"/>
  <c r="V513" i="1"/>
  <c r="U513" i="1"/>
  <c r="V501" i="1"/>
  <c r="U501" i="1"/>
  <c r="V489" i="1"/>
  <c r="U489" i="1"/>
  <c r="V477" i="1"/>
  <c r="U477" i="1"/>
  <c r="V465" i="1"/>
  <c r="U465" i="1"/>
  <c r="V453" i="1"/>
  <c r="U453" i="1"/>
  <c r="V441" i="1"/>
  <c r="U441" i="1"/>
  <c r="V429" i="1"/>
  <c r="U429" i="1"/>
  <c r="V417" i="1"/>
  <c r="U417" i="1"/>
  <c r="V405" i="1"/>
  <c r="U405" i="1"/>
  <c r="V393" i="1"/>
  <c r="U393" i="1"/>
  <c r="V381" i="1"/>
  <c r="U381" i="1"/>
  <c r="V369" i="1"/>
  <c r="U369" i="1"/>
  <c r="V357" i="1"/>
  <c r="U357" i="1"/>
  <c r="V345" i="1"/>
  <c r="U345" i="1"/>
  <c r="V333" i="1"/>
  <c r="U333" i="1"/>
  <c r="V321" i="1"/>
  <c r="U321" i="1"/>
  <c r="V309" i="1"/>
  <c r="U309" i="1"/>
  <c r="V297" i="1"/>
  <c r="U297" i="1"/>
  <c r="V285" i="1"/>
  <c r="U285" i="1"/>
  <c r="V225" i="1"/>
  <c r="U225" i="1"/>
  <c r="V213" i="1"/>
  <c r="U213" i="1"/>
  <c r="V201" i="1"/>
  <c r="U201" i="1"/>
  <c r="V189" i="1"/>
  <c r="U189" i="1"/>
  <c r="V177" i="1"/>
  <c r="U177" i="1"/>
  <c r="V165" i="1"/>
  <c r="U165" i="1"/>
  <c r="V141" i="1"/>
  <c r="U141" i="1"/>
  <c r="V105" i="1"/>
  <c r="U105" i="1"/>
  <c r="V93" i="1"/>
  <c r="U93" i="1"/>
  <c r="V81" i="1"/>
  <c r="U81" i="1"/>
  <c r="V69" i="1"/>
  <c r="U69" i="1"/>
  <c r="V57" i="1"/>
  <c r="U57" i="1"/>
  <c r="V33" i="1"/>
  <c r="U33" i="1"/>
  <c r="V21" i="1"/>
  <c r="U21" i="1"/>
  <c r="V9" i="1"/>
  <c r="U9" i="1"/>
  <c r="U2" i="1"/>
  <c r="U986" i="1"/>
  <c r="U950" i="1"/>
  <c r="U914" i="1"/>
  <c r="U763" i="1"/>
  <c r="U735" i="1"/>
  <c r="U706" i="1"/>
  <c r="U649" i="1"/>
  <c r="U619" i="1"/>
  <c r="U589" i="1"/>
  <c r="U493" i="1"/>
  <c r="U427" i="1"/>
  <c r="U392" i="1"/>
  <c r="U275" i="1"/>
  <c r="U188" i="1"/>
  <c r="U146" i="1"/>
  <c r="U99" i="1"/>
  <c r="U51" i="1"/>
  <c r="V946" i="1"/>
  <c r="V876" i="1"/>
  <c r="V743" i="1"/>
  <c r="V679" i="1"/>
  <c r="V612" i="1"/>
  <c r="V455" i="1"/>
  <c r="V107" i="1"/>
  <c r="V699" i="1"/>
  <c r="U699" i="1"/>
  <c r="V651" i="1"/>
  <c r="U651" i="1"/>
  <c r="V591" i="1"/>
  <c r="U591" i="1"/>
  <c r="V483" i="1"/>
  <c r="U483" i="1"/>
  <c r="V471" i="1"/>
  <c r="U471" i="1"/>
  <c r="V447" i="1"/>
  <c r="U447" i="1"/>
  <c r="U375" i="1"/>
  <c r="V375" i="1"/>
  <c r="V363" i="1"/>
  <c r="U363" i="1"/>
  <c r="V231" i="1"/>
  <c r="U231" i="1"/>
  <c r="V195" i="1"/>
  <c r="U195" i="1"/>
  <c r="U663" i="1"/>
  <c r="V711" i="1"/>
  <c r="V770" i="1"/>
  <c r="U770" i="1"/>
  <c r="V650" i="1"/>
  <c r="U650" i="1"/>
  <c r="V542" i="1"/>
  <c r="U542" i="1"/>
  <c r="V338" i="1"/>
  <c r="U338" i="1"/>
  <c r="U254" i="1"/>
  <c r="V254" i="1"/>
  <c r="V242" i="1"/>
  <c r="U242" i="1"/>
  <c r="U218" i="1"/>
  <c r="V218" i="1"/>
  <c r="V182" i="1"/>
  <c r="U182" i="1"/>
  <c r="U86" i="1"/>
  <c r="V86" i="1"/>
  <c r="U62" i="1"/>
  <c r="V62" i="1"/>
  <c r="U26" i="1"/>
  <c r="V26" i="1"/>
  <c r="U975" i="1"/>
  <c r="U603" i="1"/>
  <c r="U507" i="1"/>
  <c r="V997" i="1"/>
  <c r="U997" i="1"/>
  <c r="V961" i="1"/>
  <c r="U961" i="1"/>
  <c r="V937" i="1"/>
  <c r="U937" i="1"/>
  <c r="V901" i="1"/>
  <c r="U901" i="1"/>
  <c r="U841" i="1"/>
  <c r="V841" i="1"/>
  <c r="V817" i="1"/>
  <c r="U817" i="1"/>
  <c r="V781" i="1"/>
  <c r="U781" i="1"/>
  <c r="V745" i="1"/>
  <c r="U745" i="1"/>
  <c r="V637" i="1"/>
  <c r="U637" i="1"/>
  <c r="V517" i="1"/>
  <c r="U517" i="1"/>
  <c r="V349" i="1"/>
  <c r="U349" i="1"/>
  <c r="V325" i="1"/>
  <c r="U325" i="1"/>
  <c r="V289" i="1"/>
  <c r="U289" i="1"/>
  <c r="V265" i="1"/>
  <c r="U265" i="1"/>
  <c r="U241" i="1"/>
  <c r="V241" i="1"/>
  <c r="U217" i="1"/>
  <c r="V217" i="1"/>
  <c r="V181" i="1"/>
  <c r="U181" i="1"/>
  <c r="V157" i="1"/>
  <c r="U157" i="1"/>
  <c r="U133" i="1"/>
  <c r="V133" i="1"/>
  <c r="V109" i="1"/>
  <c r="U109" i="1"/>
  <c r="V85" i="1"/>
  <c r="U85" i="1"/>
  <c r="V61" i="1"/>
  <c r="U61" i="1"/>
  <c r="U855" i="1"/>
  <c r="U805" i="1"/>
  <c r="U747" i="1"/>
  <c r="U602" i="1"/>
  <c r="U409" i="1"/>
  <c r="V627" i="1"/>
  <c r="V398" i="1"/>
  <c r="V960" i="1"/>
  <c r="U960" i="1"/>
  <c r="U924" i="1"/>
  <c r="V924" i="1"/>
  <c r="U900" i="1"/>
  <c r="V900" i="1"/>
  <c r="V864" i="1"/>
  <c r="U864" i="1"/>
  <c r="V828" i="1"/>
  <c r="U828" i="1"/>
  <c r="U792" i="1"/>
  <c r="V792" i="1"/>
  <c r="V756" i="1"/>
  <c r="U756" i="1"/>
  <c r="V732" i="1"/>
  <c r="U732" i="1"/>
  <c r="V696" i="1"/>
  <c r="U696" i="1"/>
  <c r="U660" i="1"/>
  <c r="V660" i="1"/>
  <c r="U564" i="1"/>
  <c r="V564" i="1"/>
  <c r="U516" i="1"/>
  <c r="V516" i="1"/>
  <c r="V396" i="1"/>
  <c r="U396" i="1"/>
  <c r="U360" i="1"/>
  <c r="V360" i="1"/>
  <c r="V288" i="1"/>
  <c r="U288" i="1"/>
  <c r="V264" i="1"/>
  <c r="U264" i="1"/>
  <c r="U204" i="1"/>
  <c r="V204" i="1"/>
  <c r="V180" i="1"/>
  <c r="U180" i="1"/>
  <c r="V156" i="1"/>
  <c r="U156" i="1"/>
  <c r="V36" i="1"/>
  <c r="U36" i="1"/>
  <c r="U854" i="1"/>
  <c r="U830" i="1"/>
  <c r="U746" i="1"/>
  <c r="U290" i="1"/>
  <c r="V554" i="1"/>
  <c r="V971" i="1"/>
  <c r="U971" i="1"/>
  <c r="V923" i="1"/>
  <c r="U923" i="1"/>
  <c r="V899" i="1"/>
  <c r="U899" i="1"/>
  <c r="V875" i="1"/>
  <c r="U875" i="1"/>
  <c r="V863" i="1"/>
  <c r="U863" i="1"/>
  <c r="V839" i="1"/>
  <c r="U839" i="1"/>
  <c r="V827" i="1"/>
  <c r="U827" i="1"/>
  <c r="U815" i="1"/>
  <c r="V815" i="1"/>
  <c r="V707" i="1"/>
  <c r="U707" i="1"/>
  <c r="V671" i="1"/>
  <c r="U671" i="1"/>
  <c r="V635" i="1"/>
  <c r="U635" i="1"/>
  <c r="V575" i="1"/>
  <c r="U575" i="1"/>
  <c r="V563" i="1"/>
  <c r="U563" i="1"/>
  <c r="V551" i="1"/>
  <c r="U551" i="1"/>
  <c r="V515" i="1"/>
  <c r="U515" i="1"/>
  <c r="U503" i="1"/>
  <c r="V503" i="1"/>
  <c r="V431" i="1"/>
  <c r="U431" i="1"/>
  <c r="V287" i="1"/>
  <c r="U287" i="1"/>
  <c r="U239" i="1"/>
  <c r="V239" i="1"/>
  <c r="V11" i="1"/>
  <c r="U11" i="1"/>
  <c r="U625" i="1"/>
  <c r="U530" i="1"/>
  <c r="U359" i="1"/>
  <c r="U323" i="1"/>
  <c r="U279" i="1"/>
  <c r="U60" i="1"/>
  <c r="V755" i="1"/>
  <c r="V922" i="1"/>
  <c r="U922" i="1"/>
  <c r="V886" i="1"/>
  <c r="U886" i="1"/>
  <c r="V622" i="1"/>
  <c r="U622" i="1"/>
  <c r="U586" i="1"/>
  <c r="V586" i="1"/>
  <c r="V562" i="1"/>
  <c r="U562" i="1"/>
  <c r="U526" i="1"/>
  <c r="V526" i="1"/>
  <c r="U502" i="1"/>
  <c r="V502" i="1"/>
  <c r="V418" i="1"/>
  <c r="U418" i="1"/>
  <c r="U382" i="1"/>
  <c r="V382" i="1"/>
  <c r="V346" i="1"/>
  <c r="U346" i="1"/>
  <c r="U334" i="1"/>
  <c r="V334" i="1"/>
  <c r="U310" i="1"/>
  <c r="V310" i="1"/>
  <c r="V286" i="1"/>
  <c r="U286" i="1"/>
  <c r="U262" i="1"/>
  <c r="V262" i="1"/>
  <c r="U94" i="1"/>
  <c r="V94" i="1"/>
  <c r="V82" i="1"/>
  <c r="U82" i="1"/>
  <c r="V58" i="1"/>
  <c r="U58" i="1"/>
  <c r="U951" i="1"/>
  <c r="U278" i="1"/>
  <c r="V947" i="1"/>
  <c r="U812" i="1"/>
  <c r="V812" i="1"/>
  <c r="V800" i="1"/>
  <c r="U800" i="1"/>
  <c r="V764" i="1"/>
  <c r="U764" i="1"/>
  <c r="V740" i="1"/>
  <c r="U740" i="1"/>
  <c r="U728" i="1"/>
  <c r="V728" i="1"/>
  <c r="V692" i="1"/>
  <c r="U692" i="1"/>
  <c r="V668" i="1"/>
  <c r="U668" i="1"/>
  <c r="V656" i="1"/>
  <c r="U656" i="1"/>
  <c r="V620" i="1"/>
  <c r="U620" i="1"/>
  <c r="V572" i="1"/>
  <c r="U572" i="1"/>
  <c r="V548" i="1"/>
  <c r="U548" i="1"/>
  <c r="V476" i="1"/>
  <c r="U476" i="1"/>
  <c r="U452" i="1"/>
  <c r="V452" i="1"/>
  <c r="V428" i="1"/>
  <c r="U428" i="1"/>
  <c r="V416" i="1"/>
  <c r="U416" i="1"/>
  <c r="V404" i="1"/>
  <c r="U404" i="1"/>
  <c r="V344" i="1"/>
  <c r="U344" i="1"/>
  <c r="V308" i="1"/>
  <c r="U308" i="1"/>
  <c r="U296" i="1"/>
  <c r="V296" i="1"/>
  <c r="V284" i="1"/>
  <c r="U284" i="1"/>
  <c r="V272" i="1"/>
  <c r="U272" i="1"/>
  <c r="V224" i="1"/>
  <c r="U224" i="1"/>
  <c r="U176" i="1"/>
  <c r="V176" i="1"/>
  <c r="U164" i="1"/>
  <c r="V164" i="1"/>
  <c r="V128" i="1"/>
  <c r="U128" i="1"/>
  <c r="V80" i="1"/>
  <c r="U80" i="1"/>
  <c r="U68" i="1"/>
  <c r="V68" i="1"/>
  <c r="V56" i="1"/>
  <c r="U56" i="1"/>
  <c r="V44" i="1"/>
  <c r="U44" i="1"/>
  <c r="V32" i="1"/>
  <c r="U32" i="1"/>
  <c r="V20" i="1"/>
  <c r="U20" i="1"/>
  <c r="U981" i="1"/>
  <c r="U945" i="1"/>
  <c r="U909" i="1"/>
  <c r="U891" i="1"/>
  <c r="U791" i="1"/>
  <c r="U734" i="1"/>
  <c r="U704" i="1"/>
  <c r="U587" i="1"/>
  <c r="U555" i="1"/>
  <c r="U491" i="1"/>
  <c r="U459" i="1"/>
  <c r="U313" i="1"/>
  <c r="U273" i="1"/>
  <c r="U229" i="1"/>
  <c r="U187" i="1"/>
  <c r="U143" i="1"/>
  <c r="U98" i="1"/>
  <c r="U49" i="1"/>
  <c r="V996" i="1"/>
  <c r="V742" i="1"/>
  <c r="V672" i="1"/>
  <c r="V596" i="1"/>
  <c r="V527" i="1"/>
  <c r="V454" i="1"/>
  <c r="V361" i="1"/>
  <c r="V271" i="1"/>
  <c r="V179" i="1"/>
  <c r="V95" i="1"/>
  <c r="U759" i="1"/>
  <c r="V759" i="1"/>
  <c r="V723" i="1"/>
  <c r="U723" i="1"/>
  <c r="V531" i="1"/>
  <c r="U531" i="1"/>
  <c r="V519" i="1"/>
  <c r="U519" i="1"/>
  <c r="V495" i="1"/>
  <c r="U495" i="1"/>
  <c r="V243" i="1"/>
  <c r="U243" i="1"/>
  <c r="V207" i="1"/>
  <c r="U207" i="1"/>
  <c r="U171" i="1"/>
  <c r="V171" i="1"/>
  <c r="V159" i="1"/>
  <c r="U159" i="1"/>
  <c r="U135" i="1"/>
  <c r="V135" i="1"/>
  <c r="V123" i="1"/>
  <c r="U123" i="1"/>
  <c r="V111" i="1"/>
  <c r="U111" i="1"/>
  <c r="U75" i="1"/>
  <c r="V75" i="1"/>
  <c r="V39" i="1"/>
  <c r="U39" i="1"/>
  <c r="U903" i="1"/>
  <c r="U807" i="1"/>
  <c r="U411" i="1"/>
  <c r="V758" i="1"/>
  <c r="U758" i="1"/>
  <c r="V590" i="1"/>
  <c r="U590" i="1"/>
  <c r="V566" i="1"/>
  <c r="U566" i="1"/>
  <c r="V446" i="1"/>
  <c r="U446" i="1"/>
  <c r="V362" i="1"/>
  <c r="U362" i="1"/>
  <c r="V326" i="1"/>
  <c r="U326" i="1"/>
  <c r="V302" i="1"/>
  <c r="U302" i="1"/>
  <c r="V230" i="1"/>
  <c r="U230" i="1"/>
  <c r="U38" i="1"/>
  <c r="V38" i="1"/>
  <c r="U939" i="1"/>
  <c r="U902" i="1"/>
  <c r="U806" i="1"/>
  <c r="U662" i="1"/>
  <c r="U410" i="1"/>
  <c r="V399" i="1"/>
  <c r="V147" i="1"/>
  <c r="U949" i="1"/>
  <c r="V949" i="1"/>
  <c r="V913" i="1"/>
  <c r="U913" i="1"/>
  <c r="V889" i="1"/>
  <c r="U889" i="1"/>
  <c r="V877" i="1"/>
  <c r="U877" i="1"/>
  <c r="V853" i="1"/>
  <c r="U853" i="1"/>
  <c r="V829" i="1"/>
  <c r="U829" i="1"/>
  <c r="V757" i="1"/>
  <c r="U757" i="1"/>
  <c r="V685" i="1"/>
  <c r="U685" i="1"/>
  <c r="V613" i="1"/>
  <c r="U613" i="1"/>
  <c r="U385" i="1"/>
  <c r="V385" i="1"/>
  <c r="V373" i="1"/>
  <c r="U373" i="1"/>
  <c r="V337" i="1"/>
  <c r="U337" i="1"/>
  <c r="V193" i="1"/>
  <c r="U193" i="1"/>
  <c r="V169" i="1"/>
  <c r="U169" i="1"/>
  <c r="U145" i="1"/>
  <c r="V145" i="1"/>
  <c r="V121" i="1"/>
  <c r="U121" i="1"/>
  <c r="V73" i="1"/>
  <c r="U73" i="1"/>
  <c r="V37" i="1"/>
  <c r="U37" i="1"/>
  <c r="U206" i="1"/>
  <c r="V936" i="1"/>
  <c r="U936" i="1"/>
  <c r="V840" i="1"/>
  <c r="U840" i="1"/>
  <c r="U804" i="1"/>
  <c r="V804" i="1"/>
  <c r="V768" i="1"/>
  <c r="U768" i="1"/>
  <c r="U684" i="1"/>
  <c r="V684" i="1"/>
  <c r="V648" i="1"/>
  <c r="U648" i="1"/>
  <c r="V624" i="1"/>
  <c r="U624" i="1"/>
  <c r="V588" i="1"/>
  <c r="U588" i="1"/>
  <c r="V552" i="1"/>
  <c r="U552" i="1"/>
  <c r="V528" i="1"/>
  <c r="U528" i="1"/>
  <c r="V492" i="1"/>
  <c r="U492" i="1"/>
  <c r="V468" i="1"/>
  <c r="U468" i="1"/>
  <c r="V444" i="1"/>
  <c r="U444" i="1"/>
  <c r="V432" i="1"/>
  <c r="U432" i="1"/>
  <c r="V420" i="1"/>
  <c r="U420" i="1"/>
  <c r="V384" i="1"/>
  <c r="U384" i="1"/>
  <c r="V324" i="1"/>
  <c r="U324" i="1"/>
  <c r="U192" i="1"/>
  <c r="V192" i="1"/>
  <c r="U72" i="1"/>
  <c r="V72" i="1"/>
  <c r="V48" i="1"/>
  <c r="U48" i="1"/>
  <c r="V12" i="1"/>
  <c r="U12" i="1"/>
  <c r="U408" i="1"/>
  <c r="V983" i="1"/>
  <c r="U983" i="1"/>
  <c r="V935" i="1"/>
  <c r="U935" i="1"/>
  <c r="V911" i="1"/>
  <c r="U911" i="1"/>
  <c r="U887" i="1"/>
  <c r="V887" i="1"/>
  <c r="U683" i="1"/>
  <c r="V683" i="1"/>
  <c r="V611" i="1"/>
  <c r="U611" i="1"/>
  <c r="V599" i="1"/>
  <c r="U599" i="1"/>
  <c r="V479" i="1"/>
  <c r="U479" i="1"/>
  <c r="U467" i="1"/>
  <c r="V467" i="1"/>
  <c r="U407" i="1"/>
  <c r="V407" i="1"/>
  <c r="V395" i="1"/>
  <c r="U395" i="1"/>
  <c r="V383" i="1"/>
  <c r="U383" i="1"/>
  <c r="V347" i="1"/>
  <c r="U347" i="1"/>
  <c r="V335" i="1"/>
  <c r="U335" i="1"/>
  <c r="V263" i="1"/>
  <c r="U263" i="1"/>
  <c r="U191" i="1"/>
  <c r="V191" i="1"/>
  <c r="V155" i="1"/>
  <c r="U155" i="1"/>
  <c r="U131" i="1"/>
  <c r="V131" i="1"/>
  <c r="V119" i="1"/>
  <c r="U119" i="1"/>
  <c r="U47" i="1"/>
  <c r="V47" i="1"/>
  <c r="V23" i="1"/>
  <c r="U23" i="1"/>
  <c r="U982" i="1"/>
  <c r="V982" i="1"/>
  <c r="V970" i="1"/>
  <c r="U970" i="1"/>
  <c r="V934" i="1"/>
  <c r="U934" i="1"/>
  <c r="V898" i="1"/>
  <c r="U898" i="1"/>
  <c r="V694" i="1"/>
  <c r="U694" i="1"/>
  <c r="U610" i="1"/>
  <c r="V610" i="1"/>
  <c r="V574" i="1"/>
  <c r="U574" i="1"/>
  <c r="V550" i="1"/>
  <c r="U550" i="1"/>
  <c r="V514" i="1"/>
  <c r="U514" i="1"/>
  <c r="V490" i="1"/>
  <c r="U490" i="1"/>
  <c r="V466" i="1"/>
  <c r="U466" i="1"/>
  <c r="V430" i="1"/>
  <c r="U430" i="1"/>
  <c r="U406" i="1"/>
  <c r="V406" i="1"/>
  <c r="U358" i="1"/>
  <c r="V358" i="1"/>
  <c r="V226" i="1"/>
  <c r="U226" i="1"/>
  <c r="V202" i="1"/>
  <c r="U202" i="1"/>
  <c r="V190" i="1"/>
  <c r="U190" i="1"/>
  <c r="U767" i="1"/>
  <c r="U710" i="1"/>
  <c r="U529" i="1"/>
  <c r="U433" i="1"/>
  <c r="U397" i="1"/>
  <c r="U59" i="1"/>
  <c r="V871" i="1"/>
  <c r="U871" i="1"/>
  <c r="V859" i="1"/>
  <c r="U859" i="1"/>
  <c r="V847" i="1"/>
  <c r="U847" i="1"/>
  <c r="V835" i="1"/>
  <c r="U835" i="1"/>
  <c r="V823" i="1"/>
  <c r="U823" i="1"/>
  <c r="V799" i="1"/>
  <c r="U799" i="1"/>
  <c r="U787" i="1"/>
  <c r="V787" i="1"/>
  <c r="V751" i="1"/>
  <c r="U751" i="1"/>
  <c r="V715" i="1"/>
  <c r="U715" i="1"/>
  <c r="V655" i="1"/>
  <c r="U655" i="1"/>
  <c r="V643" i="1"/>
  <c r="U643" i="1"/>
  <c r="V547" i="1"/>
  <c r="U547" i="1"/>
  <c r="V499" i="1"/>
  <c r="U499" i="1"/>
  <c r="V451" i="1"/>
  <c r="U451" i="1"/>
  <c r="V403" i="1"/>
  <c r="U403" i="1"/>
  <c r="V391" i="1"/>
  <c r="U391" i="1"/>
  <c r="V355" i="1"/>
  <c r="U355" i="1"/>
  <c r="V331" i="1"/>
  <c r="U331" i="1"/>
  <c r="U319" i="1"/>
  <c r="V319" i="1"/>
  <c r="V307" i="1"/>
  <c r="U307" i="1"/>
  <c r="V295" i="1"/>
  <c r="U295" i="1"/>
  <c r="V283" i="1"/>
  <c r="U283" i="1"/>
  <c r="V259" i="1"/>
  <c r="U259" i="1"/>
  <c r="V247" i="1"/>
  <c r="U247" i="1"/>
  <c r="V223" i="1"/>
  <c r="U223" i="1"/>
  <c r="U211" i="1"/>
  <c r="V211" i="1"/>
  <c r="V199" i="1"/>
  <c r="U199" i="1"/>
  <c r="U175" i="1"/>
  <c r="V175" i="1"/>
  <c r="U163" i="1"/>
  <c r="V163" i="1"/>
  <c r="V151" i="1"/>
  <c r="U151" i="1"/>
  <c r="U139" i="1"/>
  <c r="V139" i="1"/>
  <c r="V115" i="1"/>
  <c r="U115" i="1"/>
  <c r="V103" i="1"/>
  <c r="U103" i="1"/>
  <c r="U79" i="1"/>
  <c r="V79" i="1"/>
  <c r="U67" i="1"/>
  <c r="V67" i="1"/>
  <c r="U55" i="1"/>
  <c r="V55" i="1"/>
  <c r="V43" i="1"/>
  <c r="U43" i="1"/>
  <c r="U19" i="1"/>
  <c r="V19" i="1"/>
  <c r="V7" i="1"/>
  <c r="U7" i="1"/>
  <c r="U980" i="1"/>
  <c r="U944" i="1"/>
  <c r="U890" i="1"/>
  <c r="U867" i="1"/>
  <c r="U843" i="1"/>
  <c r="U819" i="1"/>
  <c r="U790" i="1"/>
  <c r="U733" i="1"/>
  <c r="U675" i="1"/>
  <c r="U646" i="1"/>
  <c r="U584" i="1"/>
  <c r="U488" i="1"/>
  <c r="U458" i="1"/>
  <c r="U387" i="1"/>
  <c r="U351" i="1"/>
  <c r="U312" i="1"/>
  <c r="U267" i="1"/>
  <c r="U228" i="1"/>
  <c r="U140" i="1"/>
  <c r="U97" i="1"/>
  <c r="U46" i="1"/>
  <c r="V994" i="1"/>
  <c r="V794" i="1"/>
  <c r="V730" i="1"/>
  <c r="V670" i="1"/>
  <c r="V595" i="1"/>
  <c r="V524" i="1"/>
  <c r="V178" i="1"/>
  <c r="V92" i="1"/>
  <c r="G5" i="11"/>
  <c r="U15" i="1"/>
  <c r="V15" i="1"/>
  <c r="V3" i="1"/>
  <c r="U3" i="1"/>
  <c r="E7" i="11"/>
  <c r="H7" i="11" s="1"/>
  <c r="E8" i="11"/>
  <c r="G8" i="11" s="1"/>
  <c r="G3" i="11"/>
  <c r="F3" i="11"/>
  <c r="E9" i="11"/>
  <c r="F9" i="11" s="1"/>
  <c r="E4" i="11"/>
  <c r="G4" i="11" s="1"/>
  <c r="E13" i="11"/>
  <c r="G13" i="11" s="1"/>
  <c r="H5" i="11"/>
  <c r="E6" i="11"/>
  <c r="F6" i="11" s="1"/>
  <c r="H3" i="11"/>
  <c r="E11" i="11"/>
  <c r="G11" i="11" s="1"/>
  <c r="E10" i="11"/>
  <c r="H10" i="11" s="1"/>
  <c r="E2" i="11"/>
  <c r="H2" i="11" s="1"/>
  <c r="G2" i="11" l="1"/>
  <c r="F2" i="11"/>
  <c r="F12" i="11"/>
  <c r="H12" i="11"/>
  <c r="H4" i="11"/>
  <c r="F4" i="11"/>
  <c r="H6" i="11"/>
  <c r="G7" i="11"/>
  <c r="H8" i="11"/>
  <c r="G6" i="11"/>
  <c r="H9" i="11"/>
  <c r="G9" i="11"/>
  <c r="H11" i="11"/>
  <c r="F11" i="11"/>
  <c r="F7" i="11"/>
  <c r="F10" i="11"/>
  <c r="G10" i="11"/>
  <c r="F8" i="11"/>
  <c r="H13" i="11"/>
  <c r="F13" i="11"/>
</calcChain>
</file>

<file path=xl/sharedStrings.xml><?xml version="1.0" encoding="utf-8"?>
<sst xmlns="http://schemas.openxmlformats.org/spreadsheetml/2006/main" count="9070" uniqueCount="2117">
  <si>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</si>
  <si>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</si>
  <si>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</si>
  <si>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</si>
  <si>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</si>
  <si>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</si>
  <si>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</si>
  <si>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</si>
  <si>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</si>
  <si>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</si>
  <si>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</si>
  <si>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</si>
  <si>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</si>
  <si>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</si>
  <si>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</si>
  <si>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</si>
  <si>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</si>
  <si>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</si>
  <si>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</si>
  <si>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</si>
  <si>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</si>
  <si>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</si>
  <si>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</si>
  <si>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</si>
  <si>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</si>
  <si>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</si>
  <si>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</si>
  <si>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</si>
  <si>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</si>
  <si>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</si>
  <si>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</si>
  <si>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</si>
  <si>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</si>
  <si>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</si>
  <si>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</si>
  <si>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</si>
  <si>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</si>
  <si>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</si>
  <si>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</si>
  <si>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</si>
  <si>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</si>
  <si>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</si>
  <si>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</si>
  <si>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</si>
  <si>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</si>
  <si>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</si>
  <si>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</si>
  <si>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</si>
  <si>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</si>
  <si>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</si>
  <si>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</si>
  <si>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</si>
  <si>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</si>
  <si>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</si>
  <si>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</si>
  <si>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</si>
  <si>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</si>
  <si>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</si>
  <si>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</si>
  <si>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</si>
  <si>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</si>
  <si>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</si>
  <si>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</si>
  <si>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</si>
  <si>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</si>
  <si>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</si>
  <si>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</si>
  <si>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</si>
  <si>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</si>
  <si>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</si>
  <si>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</si>
  <si>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</si>
  <si>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</si>
  <si>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</si>
  <si>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</si>
  <si>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</si>
  <si>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</si>
  <si>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</si>
  <si>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</si>
  <si>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</si>
  <si>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</si>
  <si>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</si>
  <si>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</si>
  <si>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</si>
  <si>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</si>
  <si>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</si>
  <si>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</si>
  <si>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</si>
  <si>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</si>
  <si>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</si>
  <si>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</si>
  <si>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</si>
  <si>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</si>
  <si>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</si>
  <si>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</si>
  <si>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</si>
  <si>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</si>
  <si>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</si>
  <si>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</si>
  <si>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</si>
  <si>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</si>
  <si>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</si>
  <si>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</si>
  <si>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</si>
  <si>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</si>
  <si>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</si>
  <si>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</si>
  <si>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</si>
  <si>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</si>
  <si>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</si>
  <si>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</si>
  <si>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</si>
  <si>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</si>
  <si>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</si>
  <si>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</si>
  <si>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</si>
  <si>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</si>
  <si>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</si>
  <si>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</si>
  <si>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</si>
  <si>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</si>
  <si>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</si>
  <si>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</si>
  <si>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</si>
  <si>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</si>
  <si>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</si>
  <si>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</si>
  <si>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</si>
  <si>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</si>
  <si>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</si>
  <si>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</si>
  <si>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</si>
  <si>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</si>
  <si>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</si>
  <si>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</si>
  <si>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</si>
  <si>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</si>
  <si>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</si>
  <si>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</si>
  <si>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</si>
  <si>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</si>
  <si>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</si>
  <si>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</si>
  <si>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</si>
  <si>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</si>
  <si>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</si>
  <si>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</si>
  <si>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</si>
  <si>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</si>
  <si>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</si>
  <si>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</si>
  <si>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</si>
  <si>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</si>
  <si>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</si>
  <si>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</si>
  <si>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</si>
  <si>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</si>
  <si>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</si>
  <si>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</si>
  <si>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</si>
  <si>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</si>
  <si>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</si>
  <si>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</si>
  <si>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</si>
  <si>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</si>
  <si>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</si>
  <si>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</si>
  <si>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</si>
  <si>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</si>
  <si>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</si>
  <si>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</si>
  <si>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</si>
  <si>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</si>
  <si>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</si>
  <si>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</si>
  <si>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</si>
  <si>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</si>
  <si>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</si>
  <si>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</si>
  <si>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</si>
  <si>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</si>
  <si>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</si>
  <si>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</si>
  <si>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</si>
  <si>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</si>
  <si>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</si>
  <si>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</si>
  <si>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</si>
  <si>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</si>
  <si>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</si>
  <si>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</si>
  <si>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</si>
  <si>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</si>
  <si>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</si>
  <si>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</si>
  <si>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</si>
  <si>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</si>
  <si>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</si>
  <si>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</si>
  <si>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</si>
  <si>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</si>
  <si>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</si>
  <si>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</si>
  <si>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</si>
  <si>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</si>
  <si>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</si>
  <si>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</si>
  <si>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</si>
  <si>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</si>
  <si>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</si>
  <si>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</si>
  <si>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</si>
  <si>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</si>
  <si>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</si>
  <si>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</si>
  <si>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</si>
  <si>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</si>
  <si>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</si>
  <si>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</si>
  <si>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</si>
  <si>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</si>
  <si>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</si>
  <si>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</si>
  <si>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</si>
  <si>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</si>
  <si>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</si>
  <si>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</si>
  <si>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</si>
  <si>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</si>
  <si>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</si>
  <si>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</si>
  <si>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</si>
  <si>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</si>
  <si>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</si>
  <si>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</si>
  <si>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</si>
  <si>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</si>
  <si>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</si>
  <si>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</si>
  <si>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</si>
  <si>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</si>
  <si>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</si>
  <si>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</si>
  <si>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</si>
  <si>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</si>
  <si>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</si>
  <si>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</si>
  <si>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</si>
  <si>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</si>
  <si>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</si>
  <si>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</si>
  <si>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</si>
  <si>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</si>
  <si>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</si>
  <si>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</si>
  <si>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</si>
  <si>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</si>
  <si>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</si>
  <si>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</si>
  <si>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</si>
  <si>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</si>
  <si>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</si>
  <si>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</si>
  <si>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</si>
  <si>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</si>
  <si>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</si>
  <si>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</si>
  <si>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</si>
  <si>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</si>
  <si>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</si>
  <si>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</si>
  <si>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</si>
  <si>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</si>
  <si>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</si>
  <si>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</si>
  <si>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</si>
  <si>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</si>
  <si>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</si>
  <si>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</si>
  <si>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</si>
  <si>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</si>
  <si>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</si>
  <si>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</si>
  <si>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</si>
  <si>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</si>
  <si>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</si>
  <si>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</si>
  <si>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</si>
  <si>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</si>
  <si>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</si>
  <si>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</si>
  <si>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</si>
  <si>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</si>
  <si>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</si>
  <si>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</si>
  <si>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</si>
  <si>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</si>
  <si>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</si>
  <si>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</si>
  <si>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</si>
  <si>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</si>
  <si>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</si>
  <si>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</si>
  <si>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</si>
  <si>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</si>
  <si>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</si>
  <si>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</si>
  <si>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</si>
  <si>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</si>
  <si>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</si>
  <si>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</si>
  <si>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</si>
  <si>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</si>
  <si>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</si>
  <si>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</si>
  <si>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</si>
  <si>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</si>
  <si>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</si>
  <si>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</si>
  <si>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</si>
  <si>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</si>
  <si>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</si>
  <si>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</si>
  <si>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</si>
  <si>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</si>
  <si>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</si>
  <si>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</si>
  <si>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</si>
  <si>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</si>
  <si>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</si>
  <si>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</si>
  <si>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</si>
  <si>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</si>
  <si>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</si>
  <si>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</si>
  <si>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</si>
  <si>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</si>
  <si>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</si>
  <si>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</si>
  <si>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</si>
  <si>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</si>
  <si>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</si>
  <si>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</si>
  <si>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</si>
  <si>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</si>
  <si>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</si>
  <si>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</si>
  <si>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</si>
  <si>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</si>
  <si>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</si>
  <si>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</si>
  <si>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</si>
  <si>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</si>
  <si>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</si>
  <si>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</si>
  <si>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</si>
  <si>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</si>
  <si>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</si>
  <si>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</si>
  <si>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</si>
  <si>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</si>
  <si>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</si>
  <si>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</si>
  <si>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</si>
  <si>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</si>
  <si>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</si>
  <si>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</si>
  <si>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</si>
  <si>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</si>
  <si>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</si>
  <si>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</si>
  <si>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</si>
  <si>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</si>
  <si>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</si>
  <si>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</si>
  <si>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</si>
  <si>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</si>
  <si>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</si>
  <si>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</si>
  <si>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</si>
  <si>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</si>
  <si>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</si>
  <si>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</si>
  <si>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</si>
  <si>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</si>
  <si>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</si>
  <si>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</si>
  <si>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</si>
  <si>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</si>
  <si>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</si>
  <si>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</si>
  <si>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</si>
  <si>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</si>
  <si>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</si>
  <si>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</si>
  <si>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</si>
  <si>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</si>
  <si>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</si>
  <si>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</si>
  <si>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</si>
  <si>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</si>
  <si>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</si>
  <si>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</si>
  <si>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</si>
  <si>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</si>
  <si>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</si>
  <si>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</si>
  <si>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</si>
  <si>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</si>
  <si>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</si>
  <si>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</si>
  <si>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</si>
  <si>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</si>
  <si>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</si>
  <si>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</si>
  <si>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</si>
  <si>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</si>
  <si>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</si>
  <si>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</si>
  <si>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</si>
  <si>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</si>
  <si>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</si>
  <si>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</si>
  <si>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</si>
  <si>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</si>
  <si>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</si>
  <si>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</si>
  <si>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</si>
  <si>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</si>
  <si>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</si>
  <si>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</si>
  <si>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</si>
  <si>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</si>
  <si>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</si>
  <si>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</si>
  <si>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</si>
  <si>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</si>
  <si>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</si>
  <si>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</si>
  <si>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</si>
  <si>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</si>
  <si>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</si>
  <si>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</si>
  <si>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</si>
  <si>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</si>
  <si>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</si>
  <si>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</si>
  <si>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</si>
  <si>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</si>
  <si>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</si>
  <si>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</si>
  <si>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</si>
  <si>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</si>
  <si>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</si>
  <si>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</si>
  <si>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</si>
  <si>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</si>
  <si>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</si>
  <si>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</si>
  <si>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</si>
  <si>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</si>
  <si>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</si>
  <si>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</si>
  <si>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</si>
  <si>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</si>
  <si>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</si>
  <si>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</si>
  <si>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</si>
  <si>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</si>
  <si>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</si>
  <si>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</si>
  <si>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</si>
  <si>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</si>
  <si>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</si>
  <si>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</si>
  <si>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</si>
  <si>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</si>
  <si>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</si>
  <si>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</si>
  <si>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</si>
  <si>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</si>
  <si>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</si>
  <si>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</si>
  <si>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</si>
  <si>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</si>
  <si>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</si>
  <si>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</si>
  <si>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</si>
  <si>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</si>
  <si>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</si>
  <si>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</si>
  <si>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</si>
  <si>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</si>
  <si>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</si>
  <si>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</si>
  <si>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</si>
  <si>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</si>
  <si>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</si>
  <si>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</si>
  <si>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</si>
  <si>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</si>
  <si>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</si>
  <si>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</si>
  <si>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</si>
  <si>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</si>
  <si>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</si>
  <si>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</si>
  <si>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</si>
  <si>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</si>
  <si>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</si>
  <si>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</si>
  <si>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</si>
  <si>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</si>
  <si>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</si>
  <si>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</si>
  <si>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</si>
  <si>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</si>
  <si>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</si>
  <si>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</si>
  <si>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</si>
  <si>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</si>
  <si>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</si>
  <si>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</si>
  <si>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</si>
  <si>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</si>
  <si>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</si>
  <si>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</si>
  <si>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</si>
  <si>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</si>
  <si>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</si>
  <si>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</si>
  <si>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</si>
  <si>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</si>
  <si>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</si>
  <si>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</si>
  <si>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</si>
  <si>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</si>
  <si>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</si>
  <si>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</si>
  <si>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</si>
  <si>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</si>
  <si>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</si>
  <si>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</si>
  <si>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</si>
  <si>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</si>
  <si>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</si>
  <si>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</si>
  <si>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</si>
  <si>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</si>
  <si>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</si>
  <si>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</si>
  <si>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</si>
  <si>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</si>
  <si>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</si>
  <si>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</si>
  <si>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</si>
  <si>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</si>
  <si>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</si>
  <si>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</si>
  <si>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</si>
  <si>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</si>
  <si>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</si>
  <si>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</si>
  <si>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</si>
  <si>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</si>
  <si>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</si>
  <si>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</si>
  <si>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</si>
  <si>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</si>
  <si>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</si>
  <si>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</si>
  <si>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</si>
  <si>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</si>
  <si>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</si>
  <si>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</si>
  <si>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</si>
  <si>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</si>
  <si>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</si>
  <si>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</si>
  <si>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</si>
  <si>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</si>
  <si>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</si>
  <si>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</si>
  <si>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</si>
  <si>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</si>
  <si>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</si>
  <si>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</si>
  <si>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</si>
  <si>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</si>
  <si>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</si>
  <si>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</si>
  <si>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</si>
  <si>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</si>
  <si>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</si>
  <si>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</si>
  <si>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</si>
  <si>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</si>
  <si>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</si>
  <si>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</si>
  <si>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</si>
  <si>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</si>
  <si>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</si>
  <si>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</si>
  <si>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</si>
  <si>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</si>
  <si>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</si>
  <si>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</si>
  <si>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</si>
  <si>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</si>
  <si>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</si>
  <si>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</si>
  <si>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</si>
  <si>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</si>
  <si>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</si>
  <si>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</si>
  <si>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</si>
  <si>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</si>
  <si>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</si>
  <si>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</si>
  <si>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</si>
  <si>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</si>
  <si>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</si>
  <si>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</si>
  <si>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</si>
  <si>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</si>
  <si>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</si>
  <si>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</si>
  <si>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</si>
  <si>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</si>
  <si>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</si>
  <si>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</si>
  <si>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</si>
  <si>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</si>
  <si>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</si>
  <si>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</si>
  <si>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</si>
  <si>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</si>
  <si>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</si>
  <si>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</si>
  <si>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</si>
  <si>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</si>
  <si>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</si>
  <si>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</si>
  <si>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</si>
  <si>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</si>
  <si>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</si>
  <si>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</si>
  <si>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</si>
  <si>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</si>
  <si>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</si>
  <si>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</si>
  <si>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</si>
  <si>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</si>
  <si>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</si>
  <si>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</si>
  <si>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</si>
  <si>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</si>
  <si>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</si>
  <si>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</si>
  <si>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</si>
  <si>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</si>
  <si>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</si>
  <si>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</si>
  <si>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</si>
  <si>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</si>
  <si>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</si>
  <si>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</si>
  <si>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</si>
  <si>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</si>
  <si>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</si>
  <si>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</si>
  <si>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</si>
  <si>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</si>
  <si>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</si>
  <si>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</si>
  <si>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</si>
  <si>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</si>
  <si>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</si>
  <si>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</si>
  <si>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</si>
  <si>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</si>
  <si>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</si>
  <si>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</si>
  <si>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</si>
  <si>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</si>
  <si>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</si>
  <si>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</si>
  <si>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</si>
  <si>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</si>
  <si>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</si>
  <si>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</si>
  <si>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</si>
  <si>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</si>
  <si>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</si>
  <si>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</si>
  <si>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</si>
  <si>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</si>
  <si>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</si>
  <si>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</si>
  <si>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</si>
  <si>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</si>
  <si>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</si>
  <si>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</si>
  <si>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</si>
  <si>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</si>
  <si>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</si>
  <si>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</si>
  <si>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</si>
  <si>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</si>
  <si>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</si>
  <si>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</si>
  <si>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</si>
  <si>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</si>
  <si>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</si>
  <si>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</si>
  <si>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</si>
  <si>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</si>
  <si>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</si>
  <si>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</si>
  <si>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</si>
  <si>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</si>
  <si>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</si>
  <si>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</si>
  <si>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</si>
  <si>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</si>
  <si>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</si>
  <si>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</si>
  <si>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</si>
  <si>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</si>
  <si>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</si>
  <si>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</si>
  <si>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</si>
  <si>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</si>
  <si>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</si>
  <si>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</si>
  <si>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</si>
  <si>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</si>
  <si>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</si>
  <si>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</si>
  <si>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</si>
  <si>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</si>
  <si>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</si>
  <si>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</si>
  <si>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</si>
  <si>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</si>
  <si>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</si>
  <si>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</si>
  <si>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</si>
  <si>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</si>
  <si>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</si>
  <si>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</si>
  <si>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</si>
  <si>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</si>
  <si>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</si>
  <si>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</si>
  <si>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</si>
  <si>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</si>
  <si>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</si>
  <si>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</si>
  <si>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</si>
  <si>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</si>
  <si>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</si>
  <si>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</si>
  <si>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</si>
  <si>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</si>
  <si>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</si>
  <si>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</si>
  <si>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</si>
  <si>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</si>
  <si>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</si>
  <si>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</si>
  <si>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</si>
  <si>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</si>
  <si>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</si>
  <si>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</si>
  <si>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</si>
  <si>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</si>
  <si>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</si>
  <si>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</si>
  <si>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</si>
  <si>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</si>
  <si>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</si>
  <si>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</si>
  <si>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</si>
  <si>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</si>
  <si>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</si>
  <si>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</si>
  <si>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</si>
  <si>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</si>
  <si>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</si>
  <si>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</si>
  <si>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</si>
  <si>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</si>
  <si>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</si>
  <si>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</si>
  <si>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</si>
  <si>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</si>
  <si>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</si>
  <si>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</si>
  <si>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</si>
  <si>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</si>
  <si>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</si>
  <si>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</si>
  <si>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</si>
  <si>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</si>
  <si>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</si>
  <si>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</si>
  <si>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</si>
  <si>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</si>
  <si>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</si>
  <si>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</si>
  <si>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</si>
  <si>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</si>
  <si>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</si>
  <si>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</si>
  <si>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</si>
  <si>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</si>
  <si>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</si>
  <si>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</si>
  <si>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</si>
  <si>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</si>
  <si>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</si>
  <si>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</si>
  <si>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</si>
  <si>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</si>
  <si>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</si>
  <si>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</si>
  <si>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</si>
  <si>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</si>
  <si>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</si>
  <si>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</si>
  <si>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</si>
  <si>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</si>
  <si>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</si>
  <si>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</si>
  <si>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</si>
  <si>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</si>
  <si>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</si>
  <si>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</si>
  <si>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</si>
  <si>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</si>
  <si>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</si>
  <si>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</si>
  <si>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</si>
  <si>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</si>
  <si>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</si>
  <si>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</si>
  <si>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</si>
  <si>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</si>
  <si>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</si>
  <si>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</si>
  <si>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</si>
  <si>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</si>
  <si>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</si>
  <si>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</si>
  <si>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</si>
  <si>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</si>
  <si>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</si>
  <si>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</si>
  <si>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</si>
  <si>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</si>
  <si>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</si>
  <si>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</si>
  <si>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</si>
  <si>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</si>
  <si>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</si>
  <si>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</si>
  <si>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</si>
  <si>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</si>
  <si>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</si>
  <si>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</si>
  <si>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</si>
  <si>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</si>
  <si>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</si>
  <si>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</si>
  <si>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</si>
  <si>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</si>
  <si>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</si>
  <si>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</si>
  <si>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</si>
  <si>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</si>
  <si>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</si>
  <si>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</si>
  <si>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</si>
  <si>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</si>
  <si>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</si>
  <si>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</si>
  <si>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</si>
  <si>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</si>
  <si>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</si>
  <si>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</si>
  <si>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</si>
  <si>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</si>
  <si>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</si>
  <si>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</si>
  <si>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</si>
  <si>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</si>
  <si>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</si>
  <si>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</si>
  <si>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</si>
  <si>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</si>
  <si>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</si>
  <si>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</si>
  <si>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</si>
  <si>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</si>
  <si>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</si>
  <si>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</si>
  <si>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</si>
  <si>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</si>
  <si>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</si>
  <si>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</si>
  <si>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</si>
  <si>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</si>
  <si>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</si>
  <si>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</si>
  <si>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</si>
  <si>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</si>
  <si>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</si>
  <si>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</si>
  <si>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</si>
  <si>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</si>
  <si>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</si>
  <si>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</si>
  <si>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</si>
  <si>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</si>
  <si>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</si>
  <si>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</si>
  <si>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</si>
  <si>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</si>
  <si>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</si>
  <si>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</si>
  <si>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</si>
  <si>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</si>
  <si>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</si>
  <si>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</si>
  <si>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</si>
  <si>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</si>
  <si>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</si>
  <si>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</si>
  <si>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</si>
  <si>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</si>
  <si>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</si>
  <si>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</si>
  <si>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</si>
  <si>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</si>
  <si>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</si>
  <si>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</si>
  <si>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</si>
  <si>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</si>
  <si>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</si>
  <si>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</si>
  <si>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</si>
  <si>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</si>
  <si>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</si>
  <si>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</si>
  <si>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</si>
  <si>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</si>
  <si>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</si>
  <si>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</si>
  <si>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</si>
  <si>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</si>
  <si>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</si>
  <si>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</si>
  <si>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</si>
  <si>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</si>
  <si>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</si>
  <si>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</si>
  <si>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</si>
  <si>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</si>
  <si>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</si>
  <si>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</si>
  <si>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</si>
  <si>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</si>
  <si>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</si>
  <si>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</si>
  <si>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</si>
  <si>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</si>
  <si>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</si>
  <si>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</si>
  <si>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</si>
  <si>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</si>
  <si>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</si>
  <si>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</si>
  <si>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</si>
  <si>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</si>
  <si>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</si>
  <si>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</si>
  <si>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</si>
  <si>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</si>
  <si>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</si>
  <si>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</si>
  <si>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</si>
  <si>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</si>
  <si>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</si>
  <si>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</si>
  <si>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</si>
  <si>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</si>
  <si>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</si>
  <si>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</si>
  <si>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</si>
  <si>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</si>
  <si>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</si>
  <si>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</si>
  <si>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</si>
  <si>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</si>
  <si>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</si>
  <si>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</si>
  <si>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</si>
  <si>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</si>
  <si>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</si>
  <si>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</si>
  <si>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</si>
  <si>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</si>
  <si>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</si>
  <si>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</si>
  <si>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</si>
  <si>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</si>
  <si>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</si>
  <si>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</si>
  <si>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</si>
  <si>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</si>
  <si>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</si>
  <si>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</si>
  <si>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</si>
  <si>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</si>
  <si>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</si>
  <si>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</si>
  <si>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</si>
  <si>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</si>
  <si>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</si>
  <si>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</si>
  <si>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</si>
  <si>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</si>
  <si>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</si>
  <si>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</si>
  <si>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</si>
  <si>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</si>
  <si>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</si>
  <si>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</si>
  <si>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</si>
  <si>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</si>
  <si>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</si>
  <si>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</si>
  <si>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</si>
  <si>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</si>
  <si>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</si>
  <si>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</si>
  <si>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</si>
  <si>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</si>
  <si>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</si>
  <si>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</si>
  <si>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</si>
  <si>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</si>
  <si>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</si>
  <si>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</si>
  <si>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</si>
  <si>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</si>
  <si>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</si>
  <si>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</si>
  <si>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</si>
  <si>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</si>
  <si>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</si>
  <si>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</si>
  <si>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</si>
  <si>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</si>
  <si>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</si>
  <si>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</si>
  <si>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</si>
  <si>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</si>
  <si>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</si>
  <si>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</si>
  <si>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</si>
  <si>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</si>
  <si>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</si>
  <si>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</si>
  <si>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</si>
  <si>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</si>
  <si>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</si>
  <si>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</si>
  <si>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</si>
  <si>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</si>
  <si>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</si>
  <si>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</si>
  <si>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</si>
  <si>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</si>
  <si>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</si>
  <si>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</si>
  <si>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</si>
  <si>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</si>
  <si>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</si>
  <si>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</si>
  <si>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</si>
  <si>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</si>
  <si>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</si>
  <si>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</si>
  <si>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</si>
  <si>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</si>
  <si>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</si>
  <si>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</si>
  <si>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</si>
  <si>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</si>
  <si>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</si>
  <si>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</si>
  <si>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</si>
  <si>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</si>
  <si>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</si>
  <si>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</si>
  <si>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</si>
  <si>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</si>
  <si>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</si>
  <si>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</si>
  <si>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</si>
  <si>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</si>
  <si>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</si>
  <si>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</si>
  <si>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</si>
  <si>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</si>
  <si>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</si>
  <si>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</si>
  <si>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</si>
  <si>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</si>
  <si>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</si>
  <si>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</si>
  <si>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</si>
  <si>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</si>
  <si>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</si>
  <si>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</si>
  <si>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</si>
  <si>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</si>
  <si>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</si>
  <si>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</si>
  <si>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</si>
  <si>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</si>
  <si>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</si>
  <si>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</si>
  <si>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</si>
  <si>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</si>
  <si>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</si>
  <si>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</si>
  <si>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</si>
  <si>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</si>
  <si>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</si>
  <si>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</si>
  <si>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</si>
  <si>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</si>
  <si>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</si>
  <si>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</si>
  <si>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</si>
  <si>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</si>
  <si>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</si>
  <si>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</si>
  <si>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</si>
  <si>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</si>
  <si>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</si>
  <si>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</si>
  <si>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</si>
  <si>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</si>
  <si>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</si>
  <si>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</si>
  <si>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</si>
  <si>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</si>
  <si>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</si>
  <si>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</si>
  <si>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</si>
  <si>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</si>
  <si>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</si>
  <si>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</si>
  <si>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</si>
  <si>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</si>
  <si>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</si>
  <si>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</si>
  <si>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</si>
  <si>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</si>
  <si>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</si>
  <si>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</si>
  <si>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</si>
  <si>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</si>
  <si>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</si>
  <si>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</si>
  <si>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</si>
  <si>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</si>
  <si>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</si>
  <si>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</si>
  <si>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</si>
  <si>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</si>
  <si>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</si>
  <si>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</si>
  <si>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</si>
  <si>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</si>
  <si>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</si>
  <si>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</si>
  <si>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</si>
  <si>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</si>
  <si>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</si>
  <si>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</si>
  <si>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</si>
  <si>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</si>
  <si>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</si>
  <si>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</si>
  <si>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</si>
  <si>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</si>
  <si>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</si>
  <si>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</si>
  <si>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</si>
  <si>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</si>
  <si>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</si>
  <si>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</si>
  <si>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</si>
  <si>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</si>
  <si>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</si>
  <si>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</si>
  <si>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</si>
  <si>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</si>
  <si>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</si>
  <si>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</si>
  <si>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</si>
  <si>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</si>
  <si>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</si>
  <si>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</si>
  <si>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</si>
  <si>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</si>
  <si>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</si>
  <si>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</si>
  <si>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</si>
  <si>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</si>
  <si>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</si>
  <si>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</si>
  <si>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</si>
  <si>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</si>
  <si>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</si>
  <si>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</si>
  <si>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</si>
  <si>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</si>
  <si>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</si>
  <si>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</si>
  <si>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</si>
  <si>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</si>
  <si>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</si>
  <si>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</si>
  <si>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</si>
  <si>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</si>
  <si>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</si>
  <si>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</si>
  <si>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</si>
  <si>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</si>
  <si>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</si>
  <si>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</si>
  <si>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</si>
  <si>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</si>
  <si>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</si>
  <si>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</si>
  <si>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</si>
  <si>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</si>
  <si>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</si>
  <si>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</si>
  <si>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</si>
  <si>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</si>
  <si>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</si>
  <si>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</si>
  <si>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</si>
  <si>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</si>
  <si>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</si>
  <si>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</si>
  <si>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</si>
  <si>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</si>
  <si>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</si>
  <si>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</si>
  <si>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</si>
  <si>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</si>
  <si>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</si>
  <si>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</si>
  <si>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</si>
  <si>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</si>
  <si>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</si>
  <si>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</si>
  <si>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</si>
  <si>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</si>
  <si>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</si>
  <si>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</si>
  <si>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</si>
  <si>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</si>
  <si>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</si>
  <si>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</si>
  <si>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</si>
  <si>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</si>
  <si>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</si>
  <si>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</si>
  <si>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</si>
  <si>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</si>
  <si>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</si>
  <si>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</si>
  <si>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</si>
  <si>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</si>
  <si>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</si>
  <si>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</si>
  <si>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</si>
  <si>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</si>
  <si>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</si>
  <si>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</si>
  <si>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</si>
  <si>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</si>
  <si>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</si>
  <si>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</si>
  <si>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</si>
  <si>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</si>
  <si>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</si>
  <si>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</si>
  <si>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</si>
  <si>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</si>
  <si>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</si>
  <si>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</si>
  <si>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</si>
  <si>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</si>
  <si>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</si>
  <si>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</si>
  <si>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</si>
  <si>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</si>
  <si>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</si>
  <si>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</si>
  <si>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</si>
  <si>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</si>
  <si>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</si>
  <si>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</si>
  <si>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</si>
  <si>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</si>
  <si>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</si>
  <si>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</si>
  <si>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</si>
  <si>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</si>
  <si>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</si>
  <si>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</si>
  <si>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</si>
  <si>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</si>
  <si>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</si>
  <si>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</si>
  <si>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</si>
  <si>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</si>
  <si>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</si>
  <si>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</si>
  <si>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</si>
  <si>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</si>
  <si>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</si>
  <si>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</si>
  <si>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</si>
  <si>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</si>
  <si>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</si>
  <si>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</si>
  <si>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</si>
  <si>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</si>
  <si>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</si>
  <si>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</si>
  <si>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</si>
  <si>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</si>
  <si>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</si>
  <si>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</si>
  <si>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</si>
  <si>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</si>
  <si>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</si>
  <si>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</si>
  <si>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</si>
  <si>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</si>
  <si>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</si>
  <si>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</si>
  <si>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</si>
  <si>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</si>
  <si>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</si>
  <si>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</si>
  <si>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</si>
  <si>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</si>
  <si>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</si>
  <si>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</si>
  <si>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</si>
  <si>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</si>
  <si>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</si>
  <si>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</si>
  <si>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</si>
  <si>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</si>
  <si>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</si>
  <si>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</si>
  <si>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</si>
  <si>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</si>
  <si>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</si>
  <si>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</si>
  <si>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</si>
  <si>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</si>
  <si>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</si>
  <si>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</si>
  <si>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</si>
  <si>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</si>
  <si>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</si>
  <si>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</si>
  <si>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</si>
  <si>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</si>
  <si>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</si>
  <si>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</si>
  <si>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</si>
  <si>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</si>
  <si>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</si>
  <si>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</si>
  <si>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</si>
  <si>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</si>
  <si>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</si>
  <si>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</si>
  <si>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</si>
  <si>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</si>
  <si>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</si>
  <si>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</si>
  <si>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</si>
  <si>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</si>
  <si>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</si>
  <si>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</si>
  <si>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</si>
  <si>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</si>
  <si>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</si>
  <si>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</si>
  <si>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</si>
  <si>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</si>
  <si>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</si>
  <si>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</si>
  <si>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</si>
  <si>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</si>
  <si>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</si>
  <si>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</si>
  <si>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</si>
  <si>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</si>
  <si>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</si>
  <si>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</si>
  <si>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</si>
  <si>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</si>
  <si>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</si>
  <si>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</si>
  <si>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</si>
  <si>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</si>
  <si>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</si>
  <si>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</si>
  <si>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</si>
  <si>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</si>
  <si>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</si>
  <si>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</si>
  <si>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</si>
  <si>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</si>
  <si>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</si>
  <si>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</si>
  <si>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</si>
  <si>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</si>
  <si>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</si>
  <si>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</si>
  <si>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</si>
  <si>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</si>
  <si>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</si>
  <si>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</si>
  <si>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</si>
  <si>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</si>
  <si>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</si>
  <si>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</si>
  <si>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</si>
  <si>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</si>
  <si>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</si>
  <si>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</si>
  <si>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</si>
  <si>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</si>
  <si>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</si>
  <si>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</si>
  <si>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</si>
  <si>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</si>
  <si>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</si>
  <si>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</si>
  <si>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</si>
  <si>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</si>
  <si>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</si>
  <si>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</si>
  <si>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</si>
  <si>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</si>
  <si>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</si>
  <si>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</si>
  <si>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</si>
  <si>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</si>
  <si>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</si>
  <si>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</si>
  <si>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</si>
  <si>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</si>
  <si>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</si>
  <si>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</si>
  <si>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</si>
  <si>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</si>
  <si>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</si>
  <si>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</si>
  <si>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</si>
  <si>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</si>
  <si>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</si>
  <si>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</si>
  <si>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</si>
  <si>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</si>
  <si>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</si>
  <si>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</si>
  <si>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</si>
  <si>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</si>
  <si>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</si>
  <si>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</si>
  <si>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</si>
  <si>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</si>
  <si>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</si>
  <si>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</si>
  <si>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</si>
  <si>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</si>
  <si>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</si>
  <si>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</si>
  <si>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</si>
  <si>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</si>
  <si>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</si>
  <si>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</si>
  <si>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</si>
  <si>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</si>
  <si>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</si>
  <si>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</si>
  <si>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</si>
  <si>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</si>
  <si>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</si>
  <si>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</si>
  <si>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</si>
  <si>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</si>
  <si>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</si>
  <si>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</si>
  <si>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</si>
  <si>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</si>
  <si>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</si>
  <si>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</si>
  <si>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</si>
  <si>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</si>
  <si>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</si>
  <si>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</si>
  <si>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</si>
  <si>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</si>
  <si>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</si>
  <si>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</si>
  <si>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</si>
  <si>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</si>
  <si>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</si>
  <si>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</si>
  <si>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</si>
  <si>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</si>
  <si>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</si>
  <si>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</si>
  <si>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</si>
  <si>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</si>
  <si>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</si>
  <si>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</si>
  <si>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</si>
  <si>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</si>
  <si>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</si>
  <si>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</si>
  <si>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</si>
  <si>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</si>
  <si>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</si>
  <si>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</si>
  <si>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</si>
  <si>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</si>
  <si>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</si>
  <si>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</si>
  <si>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</si>
  <si>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</si>
  <si>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</si>
  <si>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</si>
  <si>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</si>
  <si>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</si>
  <si>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</si>
  <si>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</si>
  <si>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</si>
  <si>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</si>
  <si>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</si>
  <si>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</si>
  <si>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</si>
  <si>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</si>
  <si>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</si>
  <si>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</si>
  <si>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</si>
  <si>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</si>
  <si>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</si>
  <si>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</si>
  <si>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</si>
  <si>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</si>
  <si>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</si>
  <si>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</si>
  <si>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</si>
  <si>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</si>
  <si>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</si>
  <si>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</si>
  <si>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</si>
  <si>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</si>
  <si>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</si>
  <si>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</si>
  <si>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</si>
  <si>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</si>
  <si>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</si>
  <si>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</si>
  <si>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</si>
  <si>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</si>
  <si>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</si>
  <si>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</si>
  <si>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</si>
  <si>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</si>
  <si>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</si>
  <si>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</si>
  <si>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</si>
  <si>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</si>
  <si>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</si>
  <si>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</si>
  <si>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</si>
  <si>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</si>
  <si>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</si>
  <si>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</si>
  <si>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</si>
  <si>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</si>
  <si>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</si>
  <si>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</si>
  <si>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</si>
  <si>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</si>
  <si>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</si>
  <si>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</si>
  <si>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</si>
  <si>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</si>
  <si>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</si>
  <si>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</si>
  <si>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</si>
  <si>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</si>
  <si>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</si>
  <si>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</si>
  <si>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</si>
  <si>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</si>
  <si>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</si>
  <si>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</si>
  <si>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</si>
  <si>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</si>
  <si>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</si>
  <si>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</si>
  <si>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</si>
  <si>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</si>
  <si>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</si>
  <si>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</si>
  <si>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</si>
  <si>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</si>
  <si>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</si>
  <si>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</si>
  <si>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</si>
  <si>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</si>
  <si>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</si>
  <si>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</si>
  <si>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</si>
  <si>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</si>
  <si>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</si>
  <si>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</si>
  <si>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</si>
  <si>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</si>
  <si>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</si>
  <si>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</si>
  <si>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</si>
  <si>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</si>
  <si>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</si>
  <si>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</si>
  <si>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</si>
  <si>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</si>
  <si>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</si>
  <si>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</si>
  <si>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</si>
  <si>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</si>
  <si>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</si>
  <si>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</si>
  <si>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</si>
  <si>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</si>
  <si>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</si>
  <si>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</si>
  <si>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</si>
  <si>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</si>
  <si>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</si>
  <si>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</si>
  <si>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</si>
  <si>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</si>
  <si>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</si>
  <si>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</si>
  <si>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</si>
  <si>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</si>
  <si>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</si>
  <si>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</si>
  <si>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</si>
  <si>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</si>
  <si>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</si>
  <si>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</si>
  <si>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</si>
  <si>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</si>
  <si>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</si>
  <si>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</si>
  <si>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</si>
  <si>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</si>
  <si>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</si>
  <si>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</si>
  <si>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</si>
  <si>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</si>
  <si>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</si>
  <si>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</si>
  <si>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</si>
  <si>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</si>
  <si>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</si>
  <si>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</si>
  <si>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</si>
  <si>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</si>
  <si>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</si>
  <si>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</si>
  <si>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</si>
  <si>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</si>
  <si>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</si>
  <si>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</si>
  <si>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</si>
  <si>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</si>
  <si>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</si>
  <si>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</si>
  <si>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</si>
  <si>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</si>
  <si>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</si>
  <si>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</si>
  <si>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</si>
  <si>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</si>
  <si>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</si>
  <si>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</si>
  <si>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</si>
  <si>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</si>
  <si>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</si>
  <si>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</si>
  <si>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</si>
  <si>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</si>
  <si>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</si>
  <si>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</si>
  <si>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</si>
  <si>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</si>
  <si>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</si>
  <si>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</si>
  <si>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</si>
  <si>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</si>
  <si>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</si>
  <si>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</si>
  <si>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</si>
  <si>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</si>
  <si>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</si>
  <si>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</si>
  <si>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</si>
  <si>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</si>
  <si>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</si>
  <si>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</si>
  <si>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</si>
  <si>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</si>
  <si>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</si>
  <si>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</si>
  <si>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</si>
  <si>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</si>
  <si>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</si>
  <si>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</si>
  <si>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</si>
  <si>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</si>
  <si>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</si>
  <si>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</si>
  <si>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</si>
  <si>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</si>
  <si>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</si>
  <si>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</si>
  <si>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</si>
  <si>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</si>
  <si>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</si>
  <si>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</si>
  <si>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</si>
  <si>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</si>
  <si>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</si>
  <si>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</si>
  <si>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</si>
  <si>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</si>
  <si>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</si>
  <si>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</si>
  <si>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</si>
  <si>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</si>
  <si>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</si>
  <si>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</si>
  <si>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</si>
  <si>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</si>
  <si>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</si>
  <si>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</si>
  <si>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</si>
  <si>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</si>
  <si>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</si>
  <si>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</si>
  <si>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</si>
  <si>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</si>
  <si>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</si>
  <si>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</si>
  <si>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</si>
  <si>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</si>
  <si>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</si>
  <si>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</si>
  <si>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</si>
  <si>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</si>
  <si>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</si>
  <si>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</si>
  <si>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</si>
  <si>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</si>
  <si>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</si>
  <si>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</si>
  <si>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</si>
  <si>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</si>
  <si>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</si>
  <si>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</si>
  <si>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</si>
  <si>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</si>
  <si>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</si>
  <si>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</si>
  <si>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</si>
  <si>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</si>
  <si>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</si>
  <si>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</si>
  <si>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</si>
  <si>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</si>
  <si>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</si>
  <si>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</si>
  <si>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</si>
  <si>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</si>
  <si>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</si>
  <si>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</si>
  <si>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</si>
  <si>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</si>
  <si>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</si>
  <si>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</si>
  <si>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</si>
  <si>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</si>
  <si>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</si>
  <si>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</si>
  <si>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</si>
  <si>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</si>
  <si>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</si>
  <si>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</si>
  <si>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</si>
  <si>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</si>
  <si>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</si>
  <si>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</si>
  <si>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</si>
  <si>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</si>
  <si>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</si>
  <si>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</si>
  <si>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</si>
  <si>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</si>
  <si>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</si>
  <si>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</si>
  <si>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</si>
  <si>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</si>
  <si>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</si>
  <si>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</si>
  <si>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</si>
  <si>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</si>
  <si>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</si>
  <si>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</si>
  <si>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</si>
  <si>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</si>
  <si>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</si>
  <si>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</si>
  <si>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</si>
  <si>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</si>
  <si>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</si>
  <si>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</si>
  <si>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</si>
  <si>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</si>
  <si>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</si>
  <si>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</si>
  <si>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</si>
  <si>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</si>
  <si>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</si>
  <si>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</si>
  <si>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</si>
  <si>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</si>
  <si>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</si>
  <si>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</si>
  <si>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</si>
  <si>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</si>
  <si>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</si>
  <si>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</si>
  <si>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</si>
  <si>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</si>
  <si>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</si>
  <si>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</si>
  <si>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</si>
  <si>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</si>
  <si>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</si>
  <si>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</si>
  <si>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</si>
  <si>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</si>
  <si>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</si>
  <si>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</si>
  <si>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</si>
  <si>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</si>
  <si>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</si>
  <si>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</si>
  <si>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</si>
  <si>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</si>
  <si>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</si>
  <si>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</si>
  <si>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</si>
  <si>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</si>
  <si>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</si>
  <si>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</si>
  <si>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</si>
  <si>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</si>
  <si>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</si>
  <si>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</si>
  <si>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</si>
  <si>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</si>
  <si>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</si>
  <si>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</si>
  <si>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</si>
  <si>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</si>
  <si>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</si>
  <si>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</si>
  <si>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</si>
  <si>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</si>
  <si>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</si>
  <si>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</si>
  <si>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</si>
  <si>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</si>
  <si>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</si>
  <si>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</si>
  <si>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</si>
  <si>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</si>
  <si>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</si>
  <si>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</si>
  <si>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</si>
  <si>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</si>
  <si>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</si>
  <si>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</si>
  <si>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</si>
  <si>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</si>
  <si>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</si>
  <si>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</si>
  <si>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</si>
  <si>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</si>
  <si>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</si>
  <si>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</si>
  <si>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</si>
  <si>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</si>
  <si>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</si>
  <si>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</si>
  <si>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</si>
  <si>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</si>
  <si>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</si>
  <si>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</si>
  <si>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</si>
  <si>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</si>
  <si>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</si>
  <si>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</si>
  <si>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</si>
  <si>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</si>
  <si>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</si>
  <si>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</si>
  <si>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</si>
  <si>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</si>
  <si>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</si>
  <si>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</si>
  <si>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</si>
  <si>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</si>
  <si>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</si>
  <si>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</si>
  <si>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</si>
  <si>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</si>
  <si>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</si>
  <si>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</si>
  <si>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</si>
  <si>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</si>
  <si>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</si>
  <si>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</si>
  <si>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</si>
  <si>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</si>
  <si>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</si>
  <si>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</si>
  <si>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</si>
  <si>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</si>
  <si>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</si>
  <si>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</si>
  <si>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</si>
  <si>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</si>
  <si>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</si>
  <si>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</si>
  <si>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</si>
  <si>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</si>
  <si>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</si>
  <si>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</si>
  <si>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</si>
  <si>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</si>
  <si>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</si>
  <si>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</si>
  <si>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</si>
  <si>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</si>
  <si>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</si>
  <si>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</si>
  <si>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</si>
  <si>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</si>
  <si>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</si>
  <si>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</si>
  <si>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</si>
  <si>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</si>
  <si>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</si>
  <si>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</si>
  <si>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</si>
  <si>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</si>
  <si>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</si>
  <si>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</si>
  <si>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</si>
  <si>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</si>
  <si>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</si>
  <si>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</si>
  <si>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</si>
  <si>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</si>
  <si>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</si>
  <si>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</si>
  <si>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</si>
  <si>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</si>
  <si>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</si>
  <si>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</si>
  <si>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</si>
  <si>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</si>
  <si>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</si>
  <si>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</si>
  <si>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</si>
  <si>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</si>
  <si>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</si>
  <si>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</si>
  <si>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</si>
  <si>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</si>
  <si>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</si>
  <si>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</si>
  <si>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</si>
  <si>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</si>
  <si>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</si>
  <si>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</si>
  <si>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</si>
  <si>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</si>
  <si>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</si>
  <si>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</si>
  <si>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</si>
  <si>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</si>
  <si>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</si>
  <si>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</si>
  <si>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</si>
  <si>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</si>
  <si>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</si>
  <si>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</si>
  <si>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</si>
  <si>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</si>
  <si>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</si>
  <si>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</si>
  <si>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</si>
  <si>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</si>
  <si>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</si>
  <si>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</si>
  <si>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</si>
  <si>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</si>
  <si>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</si>
  <si>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</si>
  <si>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</si>
  <si>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</si>
  <si>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</si>
  <si>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</si>
  <si>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</si>
  <si>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</si>
  <si>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</si>
  <si>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</si>
  <si>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</si>
  <si>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</si>
  <si>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</si>
  <si>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</si>
  <si>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</si>
  <si>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</si>
  <si>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years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</si>
  <si>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</si>
  <si>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</si>
  <si>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</si>
  <si>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</si>
  <si>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</si>
  <si>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</si>
  <si>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</si>
  <si>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</si>
  <si>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</si>
  <si>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</si>
  <si>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</si>
  <si>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</si>
  <si>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</si>
  <si>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</si>
  <si>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</si>
  <si>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</si>
  <si>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</si>
  <si>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</si>
  <si>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</si>
  <si>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</si>
  <si>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</si>
  <si>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</si>
  <si>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</si>
  <si>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</si>
  <si>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</si>
  <si>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</si>
  <si>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</si>
  <si>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</si>
  <si>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</si>
  <si>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</si>
  <si>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</si>
  <si>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</si>
  <si>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</si>
  <si>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</si>
  <si>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Successful </t>
  </si>
  <si>
    <t>Maximum</t>
  </si>
  <si>
    <t>Minimum</t>
  </si>
  <si>
    <t>Mean</t>
  </si>
  <si>
    <t xml:space="preserve">Median </t>
  </si>
  <si>
    <t>Total</t>
  </si>
  <si>
    <t>Failed</t>
  </si>
  <si>
    <t>Variance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</si>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</sst>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/>
    <xf numFmtId="9" fontId="0" fillId="0" borderId="0" xfId="42" applyFont="1"/>
    <xf numFmtId="9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pivotButton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4-4C47-858C-2F43B63CDF4A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4-4C47-858C-2F43B63CDF4A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4-4C47-858C-2F43B63CDF4A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F-4BD5-A34E-662E2350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8827088"/>
        <c:axId val="1748824688"/>
      </c:barChart>
      <c:catAx>
        <c:axId val="17488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24688"/>
        <c:crosses val="autoZero"/>
        <c:auto val="1"/>
        <c:lblAlgn val="ctr"/>
        <c:lblOffset val="100"/>
        <c:noMultiLvlLbl val="0"/>
      </c:catAx>
      <c:valAx>
        <c:axId val="17488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6-43C7-B375-B2F514BA4F7A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6-43C7-B375-B2F514BA4F7A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56-43C7-B375-B2F514BA4F7A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56-43C7-B375-B2F514BA4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981072"/>
        <c:axId val="1751238336"/>
      </c:barChart>
      <c:catAx>
        <c:axId val="16499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238336"/>
        <c:crosses val="autoZero"/>
        <c:auto val="1"/>
        <c:lblAlgn val="ctr"/>
        <c:lblOffset val="100"/>
        <c:noMultiLvlLbl val="0"/>
      </c:catAx>
      <c:valAx>
        <c:axId val="17512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 based !PivotTable7</c:name>
    <c:fmtId val="0"/>
  </c:pivotSource>
  <c:chart>
    <c:autoTitleDeleted val="0"/>
    <c:pivotFmts>
      <c:pivotFmt>
        <c:idx val="0"/>
        <c:spPr>
          <a:ln w="34925" cap="rnd">
            <a:solidFill>
              <a:srgbClr val="FFC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C000"/>
            </a:solidFill>
            <a:ln w="9525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70C0"/>
            </a:solidFill>
            <a:ln w="9525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based 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based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based 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4548-BEBB-8254F3137344}"/>
            </c:ext>
          </c:extLst>
        </c:ser>
        <c:ser>
          <c:idx val="1"/>
          <c:order val="1"/>
          <c:tx>
            <c:strRef>
              <c:f>'Monthly based 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based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based 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6-4548-BEBB-8254F3137344}"/>
            </c:ext>
          </c:extLst>
        </c:ser>
        <c:ser>
          <c:idx val="2"/>
          <c:order val="2"/>
          <c:tx>
            <c:strRef>
              <c:f>'Monthly based 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based 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based 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6-4548-BEBB-8254F31373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7008576"/>
        <c:axId val="1657009056"/>
      </c:lineChart>
      <c:catAx>
        <c:axId val="16570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09056"/>
        <c:crosses val="autoZero"/>
        <c:auto val="1"/>
        <c:lblAlgn val="ctr"/>
        <c:lblOffset val="100"/>
        <c:noMultiLvlLbl val="0"/>
      </c:catAx>
      <c:valAx>
        <c:axId val="16570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43-4205-9CD4-4EAE2E5D8455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43-4205-9CD4-4EAE2E5D8455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43-4205-9CD4-4EAE2E5D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05504"/>
        <c:axId val="473507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43-4205-9CD4-4EAE2E5D84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43-4205-9CD4-4EAE2E5D845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43-4205-9CD4-4EAE2E5D84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43-4205-9CD4-4EAE2E5D8455}"/>
                  </c:ext>
                </c:extLst>
              </c15:ser>
            </c15:filteredLineSeries>
          </c:ext>
        </c:extLst>
      </c:lineChart>
      <c:catAx>
        <c:axId val="4735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7904"/>
        <c:crosses val="autoZero"/>
        <c:auto val="1"/>
        <c:lblAlgn val="ctr"/>
        <c:lblOffset val="100"/>
        <c:noMultiLvlLbl val="0"/>
      </c:catAx>
      <c:valAx>
        <c:axId val="47350790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159D792F-39C3-4C8A-9490-4AC31BFFA3E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159D792F-39C3-4C8A-9490-4AC31BFFA3E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/>
    <cx:plotArea>
      <cx:plotAreaRegion>
        <cx:series layoutId="boxWhisker" uniqueId="{BCC48731-E8D1-4ECD-A624-9EE23A25259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BCC48731-E8D1-4ECD-A624-9EE23A25259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spPr>
          <a:ln>
            <a:solidFill>
              <a:schemeClr val="accent1">
                <a:alpha val="97000"/>
              </a:schemeClr>
            </a:solidFill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1</xdr:row>
      <xdr:rowOff>11430</xdr:rowOff>
    </xdr:from>
    <xdr:to>
      <xdr:col>13</xdr:col>
      <xdr:colOff>636270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5AEDE-3DA2-7A15-FA81-F9B205FB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2</xdr:row>
      <xdr:rowOff>3810</xdr:rowOff>
    </xdr:from>
    <xdr:to>
      <xdr:col>14</xdr:col>
      <xdr:colOff>60960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5EEE2-B326-2A06-5FFA-4F2C6779A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0</xdr:row>
      <xdr:rowOff>0</xdr:rowOff>
    </xdr:from>
    <xdr:to>
      <xdr:col>12</xdr:col>
      <xdr:colOff>640080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57F83-A4CF-DB12-31CD-1E4BC9F1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1</xdr:row>
      <xdr:rowOff>118110</xdr:rowOff>
    </xdr:from>
    <xdr:to>
      <xdr:col>19</xdr:col>
      <xdr:colOff>274320</xdr:colOff>
      <xdr:row>19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DF87EE-2601-F33F-0AD8-150047B8A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540</xdr:row>
      <xdr:rowOff>72390</xdr:rowOff>
    </xdr:from>
    <xdr:to>
      <xdr:col>10</xdr:col>
      <xdr:colOff>300990</xdr:colOff>
      <xdr:row>556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16D82F5-ACC3-6A53-0E6A-3D814AD4B9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7590" y="107057190"/>
              <a:ext cx="4572000" cy="3242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15</xdr:row>
      <xdr:rowOff>0</xdr:rowOff>
    </xdr:from>
    <xdr:to>
      <xdr:col>8</xdr:col>
      <xdr:colOff>403860</xdr:colOff>
      <xdr:row>31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007750-ECF0-4D5B-AD7B-4945CAA5A9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9340" y="2971800"/>
              <a:ext cx="4572000" cy="3242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293370</xdr:colOff>
      <xdr:row>345</xdr:row>
      <xdr:rowOff>140970</xdr:rowOff>
    </xdr:from>
    <xdr:to>
      <xdr:col>11</xdr:col>
      <xdr:colOff>842010</xdr:colOff>
      <xdr:row>359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370AFB3-5D89-44A1-619E-B4F72CAD30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684923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15</xdr:row>
      <xdr:rowOff>0</xdr:rowOff>
    </xdr:from>
    <xdr:to>
      <xdr:col>19</xdr:col>
      <xdr:colOff>152400</xdr:colOff>
      <xdr:row>28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A065C0-A164-459B-BD21-A03B68F9C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5560" y="2971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nh Eric Nguyen" refreshedDate="45129.415408564812" createdVersion="8" refreshedVersion="8" minRefreshableVersion="3" recordCount="1001" xr:uid="{AB75BBC6-3E0F-44E2-AA0F-37C727488C5C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nh Eric Nguyen" refreshedDate="45129.416009490742" createdVersion="8" refreshedVersion="8" minRefreshableVersion="3" recordCount="1001" xr:uid="{A74268D9-5577-4B4B-8965-3C86E9650745}">
  <cacheSource type="worksheet">
    <worksheetSource ref="A1:V1048576" sheet="Crowdfunding"/>
  </cacheSource>
  <cacheFields count="2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4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7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months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x v="0"/>
    <b v="0"/>
    <b v="0"/>
    <s v="food/food trucks"/>
    <x v="0"/>
    <s v="food trucks"/>
    <x v="0"/>
    <s v="Nov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x v="1"/>
    <b v="0"/>
    <b v="1"/>
    <s v="music/rock"/>
    <x v="1"/>
    <s v="rock"/>
    <x v="1"/>
    <s v="Aug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x v="2"/>
    <b v="0"/>
    <b v="0"/>
    <s v="technology/web"/>
    <x v="2"/>
    <s v="web"/>
    <x v="2"/>
    <s v="Nov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x v="3"/>
    <b v="0"/>
    <b v="0"/>
    <s v="music/rock"/>
    <x v="1"/>
    <s v="rock"/>
    <x v="3"/>
    <s v="Aug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x v="4"/>
    <b v="0"/>
    <b v="0"/>
    <s v="theater/plays"/>
    <x v="3"/>
    <s v="plays"/>
    <x v="3"/>
    <s v="Jan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x v="5"/>
    <b v="0"/>
    <b v="0"/>
    <s v="theater/plays"/>
    <x v="3"/>
    <s v="plays"/>
    <x v="4"/>
    <s v="Aug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x v="6"/>
    <b v="0"/>
    <b v="0"/>
    <s v="film &amp; video/documentary"/>
    <x v="4"/>
    <s v="documentary"/>
    <x v="5"/>
    <s v="Sep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x v="7"/>
    <b v="0"/>
    <b v="0"/>
    <s v="theater/plays"/>
    <x v="3"/>
    <s v="plays"/>
    <x v="0"/>
    <s v="Aug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x v="8"/>
    <b v="0"/>
    <b v="0"/>
    <s v="theater/plays"/>
    <x v="3"/>
    <s v="plays"/>
    <x v="6"/>
    <s v="Aug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x v="9"/>
    <b v="0"/>
    <b v="0"/>
    <s v="music/electric music"/>
    <x v="1"/>
    <s v="electric music"/>
    <x v="2"/>
    <s v="Sep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x v="10"/>
    <b v="0"/>
    <b v="0"/>
    <s v="film &amp; video/drama"/>
    <x v="4"/>
    <s v="drama"/>
    <x v="6"/>
    <s v="Aug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x v="11"/>
    <b v="0"/>
    <b v="1"/>
    <s v="theater/plays"/>
    <x v="3"/>
    <s v="plays"/>
    <x v="6"/>
    <s v="Sep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x v="12"/>
    <b v="0"/>
    <b v="0"/>
    <s v="film &amp; video/drama"/>
    <x v="4"/>
    <s v="drama"/>
    <x v="3"/>
    <s v="Oct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x v="13"/>
    <b v="0"/>
    <b v="0"/>
    <s v="music/indie rock"/>
    <x v="1"/>
    <s v="indie rock"/>
    <x v="7"/>
    <s v="Jun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x v="14"/>
    <b v="0"/>
    <b v="0"/>
    <s v="music/indie rock"/>
    <x v="1"/>
    <s v="indie rock"/>
    <x v="4"/>
    <s v="Mar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x v="15"/>
    <b v="0"/>
    <b v="0"/>
    <s v="technology/wearables"/>
    <x v="2"/>
    <s v="wearables"/>
    <x v="3"/>
    <s v="Dec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x v="16"/>
    <b v="0"/>
    <b v="0"/>
    <s v="publishing/nonfiction"/>
    <x v="5"/>
    <s v="nonfiction"/>
    <x v="1"/>
    <s v="Ja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x v="17"/>
    <b v="0"/>
    <b v="0"/>
    <s v="film &amp; video/animation"/>
    <x v="4"/>
    <s v="animation"/>
    <x v="8"/>
    <s v="Ja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x v="18"/>
    <b v="0"/>
    <b v="0"/>
    <s v="theater/plays"/>
    <x v="3"/>
    <s v="plays"/>
    <x v="9"/>
    <s v="Sep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x v="19"/>
    <b v="0"/>
    <b v="1"/>
    <s v="theater/plays"/>
    <x v="3"/>
    <s v="plays"/>
    <x v="3"/>
    <s v="Mar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x v="20"/>
    <b v="0"/>
    <b v="0"/>
    <s v="film &amp; video/drama"/>
    <x v="4"/>
    <s v="drama"/>
    <x v="1"/>
    <s v="Jul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x v="21"/>
    <b v="0"/>
    <b v="0"/>
    <s v="theater/plays"/>
    <x v="3"/>
    <s v="plays"/>
    <x v="8"/>
    <s v="Aug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x v="22"/>
    <b v="0"/>
    <b v="0"/>
    <s v="theater/plays"/>
    <x v="3"/>
    <s v="plays"/>
    <x v="9"/>
    <s v="Apr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x v="23"/>
    <b v="0"/>
    <b v="0"/>
    <s v="film &amp; video/documentary"/>
    <x v="4"/>
    <s v="documentary"/>
    <x v="3"/>
    <s v="Feb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x v="24"/>
    <b v="0"/>
    <b v="0"/>
    <s v="technology/wearables"/>
    <x v="2"/>
    <s v="wearables"/>
    <x v="1"/>
    <s v="Jun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x v="25"/>
    <b v="0"/>
    <b v="1"/>
    <s v="games/video games"/>
    <x v="6"/>
    <s v="video games"/>
    <x v="8"/>
    <s v="May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x v="26"/>
    <b v="0"/>
    <b v="0"/>
    <s v="theater/plays"/>
    <x v="3"/>
    <s v="plays"/>
    <x v="9"/>
    <s v="Jul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x v="27"/>
    <b v="0"/>
    <b v="0"/>
    <s v="music/rock"/>
    <x v="1"/>
    <s v="rock"/>
    <x v="0"/>
    <s v="Oct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x v="28"/>
    <b v="0"/>
    <b v="1"/>
    <s v="theater/plays"/>
    <x v="3"/>
    <s v="plays"/>
    <x v="6"/>
    <s v="Feb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x v="29"/>
    <b v="0"/>
    <b v="0"/>
    <s v="film &amp; video/shorts"/>
    <x v="4"/>
    <s v="shorts"/>
    <x v="9"/>
    <s v="Jul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x v="30"/>
    <b v="0"/>
    <b v="0"/>
    <s v="film &amp; video/animation"/>
    <x v="4"/>
    <s v="animation"/>
    <x v="3"/>
    <s v="May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x v="31"/>
    <b v="0"/>
    <b v="0"/>
    <s v="games/video games"/>
    <x v="6"/>
    <s v="video games"/>
    <x v="7"/>
    <s v="Jan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x v="32"/>
    <b v="0"/>
    <b v="0"/>
    <s v="film &amp; video/documentary"/>
    <x v="4"/>
    <s v="documentary"/>
    <x v="9"/>
    <s v="Jan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x v="33"/>
    <b v="0"/>
    <b v="0"/>
    <s v="theater/plays"/>
    <x v="3"/>
    <s v="plays"/>
    <x v="1"/>
    <s v="Oct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x v="34"/>
    <b v="0"/>
    <b v="0"/>
    <s v="film &amp; video/documentary"/>
    <x v="4"/>
    <s v="documentary"/>
    <x v="5"/>
    <s v="Mar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x v="35"/>
    <b v="0"/>
    <b v="1"/>
    <s v="film &amp; video/drama"/>
    <x v="4"/>
    <s v="drama"/>
    <x v="3"/>
    <s v="Jan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x v="36"/>
    <b v="0"/>
    <b v="0"/>
    <s v="theater/plays"/>
    <x v="3"/>
    <s v="plays"/>
    <x v="8"/>
    <s v="Feb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x v="37"/>
    <b v="0"/>
    <b v="1"/>
    <s v="publishing/fiction"/>
    <x v="5"/>
    <s v="fiction"/>
    <x v="3"/>
    <s v="Oct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x v="38"/>
    <b v="0"/>
    <b v="0"/>
    <s v="photography/photography books"/>
    <x v="7"/>
    <s v="photography books"/>
    <x v="6"/>
    <s v="Oct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x v="39"/>
    <b v="0"/>
    <b v="0"/>
    <s v="theater/plays"/>
    <x v="3"/>
    <s v="plays"/>
    <x v="2"/>
    <s v="Feb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x v="40"/>
    <b v="0"/>
    <b v="1"/>
    <s v="technology/wearables"/>
    <x v="2"/>
    <s v="wearables"/>
    <x v="6"/>
    <s v="Jun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x v="41"/>
    <b v="0"/>
    <b v="1"/>
    <s v="music/rock"/>
    <x v="1"/>
    <s v="rock"/>
    <x v="4"/>
    <s v="Sep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x v="42"/>
    <b v="0"/>
    <b v="0"/>
    <s v="food/food trucks"/>
    <x v="0"/>
    <s v="food trucks"/>
    <x v="8"/>
    <s v="Jul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x v="43"/>
    <b v="0"/>
    <b v="0"/>
    <s v="publishing/radio &amp; podcasts"/>
    <x v="5"/>
    <s v="radio &amp; podcasts"/>
    <x v="1"/>
    <s v="Jul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x v="44"/>
    <b v="0"/>
    <b v="0"/>
    <s v="publishing/fiction"/>
    <x v="5"/>
    <s v="fiction"/>
    <x v="3"/>
    <s v="Mar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x v="45"/>
    <b v="0"/>
    <b v="1"/>
    <s v="theater/plays"/>
    <x v="3"/>
    <s v="plays"/>
    <x v="7"/>
    <s v="Nov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x v="46"/>
    <b v="0"/>
    <b v="0"/>
    <s v="music/rock"/>
    <x v="1"/>
    <s v="rock"/>
    <x v="6"/>
    <s v="Jul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x v="47"/>
    <b v="0"/>
    <b v="0"/>
    <s v="theater/plays"/>
    <x v="3"/>
    <s v="plays"/>
    <x v="1"/>
    <s v="Mar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x v="48"/>
    <b v="0"/>
    <b v="0"/>
    <s v="theater/plays"/>
    <x v="3"/>
    <s v="plays"/>
    <x v="0"/>
    <s v="Jun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x v="49"/>
    <b v="0"/>
    <b v="0"/>
    <s v="music/rock"/>
    <x v="1"/>
    <s v="rock"/>
    <x v="3"/>
    <s v="Oct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x v="50"/>
    <b v="0"/>
    <b v="0"/>
    <s v="music/metal"/>
    <x v="1"/>
    <s v="metal"/>
    <x v="2"/>
    <s v="Aug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x v="51"/>
    <b v="0"/>
    <b v="1"/>
    <s v="technology/wearables"/>
    <x v="2"/>
    <s v="wearables"/>
    <x v="4"/>
    <s v="Mar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x v="52"/>
    <b v="0"/>
    <b v="0"/>
    <s v="theater/plays"/>
    <x v="3"/>
    <s v="plays"/>
    <x v="6"/>
    <s v="Sep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x v="53"/>
    <b v="0"/>
    <b v="0"/>
    <s v="film &amp; video/drama"/>
    <x v="4"/>
    <s v="drama"/>
    <x v="1"/>
    <s v="May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x v="54"/>
    <b v="0"/>
    <b v="0"/>
    <s v="technology/wearables"/>
    <x v="2"/>
    <s v="wearables"/>
    <x v="9"/>
    <s v="Mar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x v="55"/>
    <b v="0"/>
    <b v="0"/>
    <s v="music/jazz"/>
    <x v="1"/>
    <s v="jazz"/>
    <x v="9"/>
    <s v="Jul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x v="56"/>
    <b v="0"/>
    <b v="0"/>
    <s v="technology/wearables"/>
    <x v="2"/>
    <s v="wearables"/>
    <x v="0"/>
    <s v="Jan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x v="57"/>
    <b v="0"/>
    <b v="0"/>
    <s v="games/video games"/>
    <x v="6"/>
    <s v="video games"/>
    <x v="5"/>
    <s v="Sep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x v="58"/>
    <b v="0"/>
    <b v="0"/>
    <s v="theater/plays"/>
    <x v="3"/>
    <s v="plays"/>
    <x v="0"/>
    <s v="Sep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x v="59"/>
    <b v="0"/>
    <b v="1"/>
    <s v="theater/plays"/>
    <x v="3"/>
    <s v="plays"/>
    <x v="5"/>
    <s v="Jun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x v="60"/>
    <b v="0"/>
    <b v="0"/>
    <s v="theater/plays"/>
    <x v="3"/>
    <s v="plays"/>
    <x v="4"/>
    <s v="Jul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x v="61"/>
    <b v="0"/>
    <b v="0"/>
    <s v="theater/plays"/>
    <x v="3"/>
    <s v="plays"/>
    <x v="8"/>
    <s v="Feb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x v="62"/>
    <b v="0"/>
    <b v="0"/>
    <s v="technology/web"/>
    <x v="2"/>
    <s v="web"/>
    <x v="0"/>
    <s v="Jun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x v="63"/>
    <b v="0"/>
    <b v="0"/>
    <s v="theater/plays"/>
    <x v="3"/>
    <s v="plays"/>
    <x v="5"/>
    <s v="Apr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x v="64"/>
    <b v="0"/>
    <b v="1"/>
    <s v="technology/web"/>
    <x v="2"/>
    <s v="web"/>
    <x v="9"/>
    <s v="Jul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x v="65"/>
    <b v="0"/>
    <b v="0"/>
    <s v="theater/plays"/>
    <x v="3"/>
    <s v="plays"/>
    <x v="8"/>
    <s v="Jan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x v="66"/>
    <b v="0"/>
    <b v="1"/>
    <s v="theater/plays"/>
    <x v="3"/>
    <s v="plays"/>
    <x v="0"/>
    <s v="Apr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x v="67"/>
    <b v="0"/>
    <b v="1"/>
    <s v="technology/wearables"/>
    <x v="2"/>
    <s v="wearables"/>
    <x v="6"/>
    <s v="Jan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x v="68"/>
    <b v="0"/>
    <b v="1"/>
    <s v="theater/plays"/>
    <x v="3"/>
    <s v="plays"/>
    <x v="5"/>
    <s v="Jul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x v="69"/>
    <b v="0"/>
    <b v="0"/>
    <s v="theater/plays"/>
    <x v="3"/>
    <s v="plays"/>
    <x v="6"/>
    <s v="Dec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x v="70"/>
    <b v="0"/>
    <b v="1"/>
    <s v="theater/plays"/>
    <x v="3"/>
    <s v="plays"/>
    <x v="6"/>
    <s v="Nov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x v="49"/>
    <b v="0"/>
    <b v="0"/>
    <s v="theater/plays"/>
    <x v="3"/>
    <s v="plays"/>
    <x v="3"/>
    <s v="Nov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x v="71"/>
    <b v="0"/>
    <b v="0"/>
    <s v="film &amp; video/animation"/>
    <x v="4"/>
    <s v="animation"/>
    <x v="0"/>
    <s v="Jul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x v="72"/>
    <b v="0"/>
    <b v="0"/>
    <s v="music/jazz"/>
    <x v="1"/>
    <s v="jazz"/>
    <x v="7"/>
    <s v="Nov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x v="73"/>
    <b v="0"/>
    <b v="0"/>
    <s v="music/metal"/>
    <x v="1"/>
    <s v="metal"/>
    <x v="7"/>
    <s v="Mar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x v="74"/>
    <b v="0"/>
    <b v="0"/>
    <s v="photography/photography books"/>
    <x v="7"/>
    <s v="photography books"/>
    <x v="9"/>
    <s v="Jul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x v="75"/>
    <b v="1"/>
    <b v="1"/>
    <s v="theater/plays"/>
    <x v="3"/>
    <s v="plays"/>
    <x v="0"/>
    <s v="Jan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x v="76"/>
    <b v="0"/>
    <b v="1"/>
    <s v="film &amp; video/animation"/>
    <x v="4"/>
    <s v="animation"/>
    <x v="6"/>
    <s v="Sep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x v="77"/>
    <b v="0"/>
    <b v="0"/>
    <s v="publishing/translations"/>
    <x v="5"/>
    <s v="translations"/>
    <x v="9"/>
    <s v="Apr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x v="78"/>
    <b v="0"/>
    <b v="0"/>
    <s v="theater/plays"/>
    <x v="3"/>
    <s v="plays"/>
    <x v="9"/>
    <s v="Jun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x v="79"/>
    <b v="0"/>
    <b v="0"/>
    <s v="games/video games"/>
    <x v="6"/>
    <s v="video games"/>
    <x v="5"/>
    <s v="Aug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x v="80"/>
    <b v="0"/>
    <b v="0"/>
    <s v="music/rock"/>
    <x v="1"/>
    <s v="rock"/>
    <x v="5"/>
    <s v="Nov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x v="4"/>
    <b v="0"/>
    <b v="1"/>
    <s v="games/video games"/>
    <x v="6"/>
    <s v="video games"/>
    <x v="3"/>
    <s v="Jan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x v="81"/>
    <b v="0"/>
    <b v="0"/>
    <s v="music/electric music"/>
    <x v="1"/>
    <s v="electric music"/>
    <x v="7"/>
    <s v="Jul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x v="82"/>
    <b v="0"/>
    <b v="0"/>
    <s v="technology/wearables"/>
    <x v="2"/>
    <s v="wearables"/>
    <x v="4"/>
    <s v="Jul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x v="83"/>
    <b v="0"/>
    <b v="0"/>
    <s v="music/indie rock"/>
    <x v="1"/>
    <s v="indie rock"/>
    <x v="8"/>
    <s v="Sep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x v="84"/>
    <b v="1"/>
    <b v="0"/>
    <s v="theater/plays"/>
    <x v="3"/>
    <s v="plays"/>
    <x v="0"/>
    <s v="May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x v="85"/>
    <b v="0"/>
    <b v="1"/>
    <s v="music/rock"/>
    <x v="1"/>
    <s v="rock"/>
    <x v="8"/>
    <s v="Mar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x v="86"/>
    <b v="0"/>
    <b v="0"/>
    <s v="publishing/translations"/>
    <x v="5"/>
    <s v="translations"/>
    <x v="0"/>
    <s v="Apr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x v="87"/>
    <b v="0"/>
    <b v="0"/>
    <s v="theater/plays"/>
    <x v="3"/>
    <s v="plays"/>
    <x v="6"/>
    <s v="Apr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x v="88"/>
    <b v="0"/>
    <b v="1"/>
    <s v="theater/plays"/>
    <x v="3"/>
    <s v="plays"/>
    <x v="7"/>
    <s v="Feb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x v="89"/>
    <b v="0"/>
    <b v="0"/>
    <s v="publishing/translations"/>
    <x v="5"/>
    <s v="translations"/>
    <x v="7"/>
    <s v="Aug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x v="40"/>
    <b v="0"/>
    <b v="1"/>
    <s v="games/video games"/>
    <x v="6"/>
    <s v="video games"/>
    <x v="6"/>
    <s v="Jun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x v="90"/>
    <b v="0"/>
    <b v="1"/>
    <s v="theater/plays"/>
    <x v="3"/>
    <s v="plays"/>
    <x v="4"/>
    <s v="Oct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x v="91"/>
    <b v="0"/>
    <b v="0"/>
    <s v="technology/web"/>
    <x v="2"/>
    <s v="web"/>
    <x v="3"/>
    <s v="Apr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x v="92"/>
    <b v="0"/>
    <b v="0"/>
    <s v="film &amp; video/documentary"/>
    <x v="4"/>
    <s v="documentary"/>
    <x v="3"/>
    <s v="Oct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x v="36"/>
    <b v="0"/>
    <b v="0"/>
    <s v="theater/plays"/>
    <x v="3"/>
    <s v="plays"/>
    <x v="8"/>
    <s v="Mar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x v="93"/>
    <b v="0"/>
    <b v="0"/>
    <s v="food/food trucks"/>
    <x v="0"/>
    <s v="food trucks"/>
    <x v="0"/>
    <s v="Jun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x v="94"/>
    <b v="0"/>
    <b v="0"/>
    <s v="games/video games"/>
    <x v="6"/>
    <s v="video games"/>
    <x v="0"/>
    <s v="Jul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x v="95"/>
    <b v="0"/>
    <b v="0"/>
    <s v="theater/plays"/>
    <x v="3"/>
    <s v="plays"/>
    <x v="1"/>
    <s v="Nov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x v="96"/>
    <b v="0"/>
    <b v="0"/>
    <s v="theater/plays"/>
    <x v="3"/>
    <s v="plays"/>
    <x v="8"/>
    <s v="Oct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x v="97"/>
    <b v="0"/>
    <b v="1"/>
    <s v="music/electric music"/>
    <x v="1"/>
    <s v="electric music"/>
    <x v="0"/>
    <s v="Feb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x v="98"/>
    <b v="0"/>
    <b v="1"/>
    <s v="technology/wearables"/>
    <x v="2"/>
    <s v="wearables"/>
    <x v="9"/>
    <s v="May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x v="99"/>
    <b v="0"/>
    <b v="0"/>
    <s v="music/electric music"/>
    <x v="1"/>
    <s v="electric music"/>
    <x v="6"/>
    <s v="Oct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x v="100"/>
    <b v="0"/>
    <b v="0"/>
    <s v="music/indie rock"/>
    <x v="1"/>
    <s v="indie rock"/>
    <x v="5"/>
    <s v="May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x v="101"/>
    <b v="0"/>
    <b v="0"/>
    <s v="technology/web"/>
    <x v="2"/>
    <s v="web"/>
    <x v="2"/>
    <s v="Apr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x v="102"/>
    <b v="0"/>
    <b v="0"/>
    <s v="theater/plays"/>
    <x v="3"/>
    <s v="plays"/>
    <x v="3"/>
    <s v="Sep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x v="103"/>
    <b v="0"/>
    <b v="1"/>
    <s v="theater/plays"/>
    <x v="3"/>
    <s v="plays"/>
    <x v="9"/>
    <s v="Apr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x v="104"/>
    <b v="0"/>
    <b v="0"/>
    <s v="film &amp; video/documentary"/>
    <x v="4"/>
    <s v="documentary"/>
    <x v="4"/>
    <s v="Apr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x v="105"/>
    <b v="0"/>
    <b v="0"/>
    <s v="film &amp; video/television"/>
    <x v="4"/>
    <s v="television"/>
    <x v="1"/>
    <s v="Ja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x v="106"/>
    <b v="0"/>
    <b v="0"/>
    <s v="food/food trucks"/>
    <x v="0"/>
    <s v="food trucks"/>
    <x v="9"/>
    <s v="Sep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x v="107"/>
    <b v="0"/>
    <b v="0"/>
    <s v="publishing/radio &amp; podcasts"/>
    <x v="5"/>
    <s v="radio &amp; podcasts"/>
    <x v="4"/>
    <s v="Sep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x v="108"/>
    <b v="0"/>
    <b v="0"/>
    <s v="technology/web"/>
    <x v="2"/>
    <s v="web"/>
    <x v="1"/>
    <s v="Aug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x v="109"/>
    <b v="0"/>
    <b v="0"/>
    <s v="food/food trucks"/>
    <x v="0"/>
    <s v="food trucks"/>
    <x v="5"/>
    <s v="Sep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x v="110"/>
    <b v="0"/>
    <b v="1"/>
    <s v="technology/wearables"/>
    <x v="2"/>
    <s v="wearables"/>
    <x v="3"/>
    <s v="Apr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x v="111"/>
    <b v="0"/>
    <b v="0"/>
    <s v="publishing/fiction"/>
    <x v="5"/>
    <s v="fiction"/>
    <x v="5"/>
    <s v="Nov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x v="112"/>
    <b v="0"/>
    <b v="0"/>
    <s v="theater/plays"/>
    <x v="3"/>
    <s v="plays"/>
    <x v="0"/>
    <s v="Sep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x v="113"/>
    <b v="0"/>
    <b v="0"/>
    <s v="film &amp; video/television"/>
    <x v="4"/>
    <s v="television"/>
    <x v="8"/>
    <s v="Sep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x v="114"/>
    <b v="0"/>
    <b v="0"/>
    <s v="photography/photography books"/>
    <x v="7"/>
    <s v="photography books"/>
    <x v="1"/>
    <s v="Jan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x v="115"/>
    <b v="0"/>
    <b v="1"/>
    <s v="film &amp; video/documentary"/>
    <x v="4"/>
    <s v="documentary"/>
    <x v="1"/>
    <s v="Jun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x v="116"/>
    <b v="0"/>
    <b v="1"/>
    <s v="games/mobile games"/>
    <x v="6"/>
    <s v="mobile games"/>
    <x v="0"/>
    <s v="Apr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x v="117"/>
    <b v="0"/>
    <b v="0"/>
    <s v="games/video games"/>
    <x v="6"/>
    <s v="video games"/>
    <x v="1"/>
    <s v="Oct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x v="95"/>
    <b v="0"/>
    <b v="0"/>
    <s v="publishing/fiction"/>
    <x v="5"/>
    <s v="fiction"/>
    <x v="1"/>
    <s v="Nov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x v="118"/>
    <b v="1"/>
    <b v="0"/>
    <s v="theater/plays"/>
    <x v="3"/>
    <s v="plays"/>
    <x v="0"/>
    <s v="Nov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x v="119"/>
    <b v="0"/>
    <b v="0"/>
    <s v="photography/photography books"/>
    <x v="7"/>
    <s v="photography books"/>
    <x v="3"/>
    <s v="May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x v="120"/>
    <b v="0"/>
    <b v="0"/>
    <s v="theater/plays"/>
    <x v="3"/>
    <s v="plays"/>
    <x v="9"/>
    <s v="Sep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x v="121"/>
    <b v="0"/>
    <b v="1"/>
    <s v="theater/plays"/>
    <x v="3"/>
    <s v="plays"/>
    <x v="7"/>
    <s v="Aug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x v="122"/>
    <b v="0"/>
    <b v="0"/>
    <s v="theater/plays"/>
    <x v="3"/>
    <s v="plays"/>
    <x v="6"/>
    <s v="May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x v="123"/>
    <b v="0"/>
    <b v="0"/>
    <s v="music/rock"/>
    <x v="1"/>
    <s v="rock"/>
    <x v="6"/>
    <s v="Aug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x v="97"/>
    <b v="0"/>
    <b v="0"/>
    <s v="food/food trucks"/>
    <x v="0"/>
    <s v="food trucks"/>
    <x v="0"/>
    <s v="Feb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x v="124"/>
    <b v="0"/>
    <b v="0"/>
    <s v="film &amp; video/drama"/>
    <x v="4"/>
    <s v="drama"/>
    <x v="8"/>
    <s v="Oct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x v="125"/>
    <b v="0"/>
    <b v="0"/>
    <s v="technology/web"/>
    <x v="2"/>
    <s v="web"/>
    <x v="2"/>
    <s v="Nov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x v="126"/>
    <b v="0"/>
    <b v="1"/>
    <s v="theater/plays"/>
    <x v="3"/>
    <s v="plays"/>
    <x v="9"/>
    <s v="Jan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x v="127"/>
    <b v="0"/>
    <b v="0"/>
    <s v="music/world music"/>
    <x v="1"/>
    <s v="world music"/>
    <x v="8"/>
    <s v="Aug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x v="128"/>
    <b v="0"/>
    <b v="1"/>
    <s v="film &amp; video/documentary"/>
    <x v="4"/>
    <s v="documentary"/>
    <x v="8"/>
    <s v="Jun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x v="129"/>
    <b v="0"/>
    <b v="1"/>
    <s v="theater/plays"/>
    <x v="3"/>
    <s v="plays"/>
    <x v="2"/>
    <s v="Mar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x v="130"/>
    <b v="0"/>
    <b v="1"/>
    <s v="film &amp; video/drama"/>
    <x v="4"/>
    <s v="drama"/>
    <x v="1"/>
    <s v="Jun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x v="131"/>
    <b v="0"/>
    <b v="0"/>
    <s v="publishing/nonfiction"/>
    <x v="5"/>
    <s v="nonfiction"/>
    <x v="6"/>
    <s v="Oct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x v="132"/>
    <b v="0"/>
    <b v="0"/>
    <s v="games/mobile games"/>
    <x v="6"/>
    <s v="mobile games"/>
    <x v="4"/>
    <s v="Sep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x v="133"/>
    <b v="0"/>
    <b v="1"/>
    <s v="technology/wearables"/>
    <x v="2"/>
    <s v="wearables"/>
    <x v="0"/>
    <s v="Apr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x v="134"/>
    <b v="0"/>
    <b v="0"/>
    <s v="film &amp; video/documentary"/>
    <x v="4"/>
    <s v="documentary"/>
    <x v="9"/>
    <s v="Feb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x v="135"/>
    <b v="0"/>
    <b v="0"/>
    <s v="technology/web"/>
    <x v="2"/>
    <s v="web"/>
    <x v="0"/>
    <s v="Jun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x v="136"/>
    <b v="0"/>
    <b v="0"/>
    <s v="technology/web"/>
    <x v="2"/>
    <s v="web"/>
    <x v="4"/>
    <s v="Apr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x v="137"/>
    <b v="0"/>
    <b v="0"/>
    <s v="music/indie rock"/>
    <x v="1"/>
    <s v="indie rock"/>
    <x v="6"/>
    <s v="Jun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x v="138"/>
    <b v="0"/>
    <b v="0"/>
    <s v="theater/plays"/>
    <x v="3"/>
    <s v="plays"/>
    <x v="3"/>
    <s v="Jun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x v="139"/>
    <b v="0"/>
    <b v="0"/>
    <s v="technology/wearables"/>
    <x v="2"/>
    <s v="wearables"/>
    <x v="1"/>
    <s v="Sep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x v="140"/>
    <b v="0"/>
    <b v="0"/>
    <s v="theater/plays"/>
    <x v="3"/>
    <s v="plays"/>
    <x v="8"/>
    <s v="Nov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x v="141"/>
    <b v="0"/>
    <b v="1"/>
    <s v="theater/plays"/>
    <x v="3"/>
    <s v="plays"/>
    <x v="7"/>
    <s v="Jun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x v="142"/>
    <b v="0"/>
    <b v="0"/>
    <s v="technology/wearables"/>
    <x v="2"/>
    <s v="wearables"/>
    <x v="5"/>
    <s v="Jul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x v="143"/>
    <b v="0"/>
    <b v="0"/>
    <s v="music/indie rock"/>
    <x v="1"/>
    <s v="indie rock"/>
    <x v="2"/>
    <s v="Jan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x v="144"/>
    <b v="0"/>
    <b v="0"/>
    <s v="music/rock"/>
    <x v="1"/>
    <s v="rock"/>
    <x v="9"/>
    <s v="Dec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x v="145"/>
    <b v="0"/>
    <b v="0"/>
    <s v="music/electric music"/>
    <x v="1"/>
    <s v="electric music"/>
    <x v="1"/>
    <s v="Jun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x v="146"/>
    <b v="0"/>
    <b v="0"/>
    <s v="music/indie rock"/>
    <x v="1"/>
    <s v="indie rock"/>
    <x v="5"/>
    <s v="Feb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x v="147"/>
    <b v="0"/>
    <b v="0"/>
    <s v="theater/plays"/>
    <x v="3"/>
    <s v="plays"/>
    <x v="4"/>
    <s v="Oct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x v="148"/>
    <b v="0"/>
    <b v="1"/>
    <s v="music/indie rock"/>
    <x v="1"/>
    <s v="indie rock"/>
    <x v="7"/>
    <s v="May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x v="149"/>
    <b v="0"/>
    <b v="0"/>
    <s v="theater/plays"/>
    <x v="3"/>
    <s v="plays"/>
    <x v="6"/>
    <s v="Mar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x v="150"/>
    <b v="0"/>
    <b v="0"/>
    <s v="music/rock"/>
    <x v="1"/>
    <s v="rock"/>
    <x v="3"/>
    <s v="Oct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x v="151"/>
    <b v="0"/>
    <b v="0"/>
    <s v="photography/photography books"/>
    <x v="7"/>
    <s v="photography books"/>
    <x v="2"/>
    <s v="Dec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x v="152"/>
    <b v="0"/>
    <b v="0"/>
    <s v="music/rock"/>
    <x v="1"/>
    <s v="rock"/>
    <x v="0"/>
    <s v="Dec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x v="153"/>
    <b v="0"/>
    <b v="1"/>
    <s v="theater/plays"/>
    <x v="3"/>
    <s v="plays"/>
    <x v="3"/>
    <s v="Mar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x v="154"/>
    <b v="0"/>
    <b v="0"/>
    <s v="technology/wearables"/>
    <x v="2"/>
    <s v="wearables"/>
    <x v="3"/>
    <s v="Apr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x v="155"/>
    <b v="0"/>
    <b v="1"/>
    <s v="technology/web"/>
    <x v="2"/>
    <s v="web"/>
    <x v="0"/>
    <s v="Sep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x v="156"/>
    <b v="0"/>
    <b v="0"/>
    <s v="music/rock"/>
    <x v="1"/>
    <s v="rock"/>
    <x v="9"/>
    <s v="Dec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x v="157"/>
    <b v="0"/>
    <b v="1"/>
    <s v="photography/photography books"/>
    <x v="7"/>
    <s v="photography books"/>
    <x v="5"/>
    <s v="Oct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x v="158"/>
    <b v="0"/>
    <b v="0"/>
    <s v="theater/plays"/>
    <x v="3"/>
    <s v="plays"/>
    <x v="5"/>
    <s v="Oct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x v="159"/>
    <b v="0"/>
    <b v="0"/>
    <s v="technology/web"/>
    <x v="2"/>
    <s v="web"/>
    <x v="5"/>
    <s v="Aug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x v="160"/>
    <b v="0"/>
    <b v="0"/>
    <s v="photography/photography books"/>
    <x v="7"/>
    <s v="photography books"/>
    <x v="6"/>
    <s v="Dec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x v="161"/>
    <b v="0"/>
    <b v="0"/>
    <s v="theater/plays"/>
    <x v="3"/>
    <s v="plays"/>
    <x v="2"/>
    <s v="Jun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x v="162"/>
    <b v="0"/>
    <b v="1"/>
    <s v="music/indie rock"/>
    <x v="1"/>
    <s v="indie rock"/>
    <x v="3"/>
    <s v="Feb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x v="163"/>
    <b v="0"/>
    <b v="1"/>
    <s v="film &amp; video/shorts"/>
    <x v="4"/>
    <s v="shorts"/>
    <x v="4"/>
    <s v="Jun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x v="164"/>
    <b v="0"/>
    <b v="0"/>
    <s v="music/indie rock"/>
    <x v="1"/>
    <s v="indie rock"/>
    <x v="5"/>
    <s v="Aug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x v="165"/>
    <b v="0"/>
    <b v="0"/>
    <s v="publishing/translations"/>
    <x v="5"/>
    <s v="translations"/>
    <x v="1"/>
    <s v="Mar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x v="166"/>
    <b v="0"/>
    <b v="1"/>
    <s v="film &amp; video/documentary"/>
    <x v="4"/>
    <s v="documentary"/>
    <x v="1"/>
    <s v="Jul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x v="167"/>
    <b v="0"/>
    <b v="0"/>
    <s v="theater/plays"/>
    <x v="3"/>
    <s v="plays"/>
    <x v="2"/>
    <s v="May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x v="168"/>
    <b v="0"/>
    <b v="1"/>
    <s v="technology/wearables"/>
    <x v="2"/>
    <s v="wearables"/>
    <x v="0"/>
    <s v="Oct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x v="169"/>
    <b v="0"/>
    <b v="0"/>
    <s v="theater/plays"/>
    <x v="3"/>
    <s v="plays"/>
    <x v="7"/>
    <s v="Aug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x v="170"/>
    <b v="0"/>
    <b v="0"/>
    <s v="theater/plays"/>
    <x v="3"/>
    <s v="plays"/>
    <x v="7"/>
    <s v="Sep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x v="171"/>
    <b v="0"/>
    <b v="0"/>
    <s v="theater/plays"/>
    <x v="3"/>
    <s v="plays"/>
    <x v="6"/>
    <s v="Nov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x v="172"/>
    <b v="0"/>
    <b v="0"/>
    <s v="food/food trucks"/>
    <x v="0"/>
    <s v="food trucks"/>
    <x v="5"/>
    <s v="Sep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x v="173"/>
    <b v="0"/>
    <b v="1"/>
    <s v="theater/plays"/>
    <x v="3"/>
    <s v="plays"/>
    <x v="2"/>
    <s v="Mar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x v="174"/>
    <b v="0"/>
    <b v="0"/>
    <s v="technology/wearables"/>
    <x v="2"/>
    <s v="wearables"/>
    <x v="6"/>
    <s v="Mar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x v="175"/>
    <b v="0"/>
    <b v="0"/>
    <s v="technology/web"/>
    <x v="2"/>
    <s v="web"/>
    <x v="5"/>
    <s v="Oct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x v="176"/>
    <b v="0"/>
    <b v="0"/>
    <s v="theater/plays"/>
    <x v="3"/>
    <s v="plays"/>
    <x v="3"/>
    <s v="Jun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x v="177"/>
    <b v="0"/>
    <b v="0"/>
    <s v="music/rock"/>
    <x v="1"/>
    <s v="rock"/>
    <x v="6"/>
    <s v="Sep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x v="178"/>
    <b v="0"/>
    <b v="0"/>
    <s v="theater/plays"/>
    <x v="3"/>
    <s v="plays"/>
    <x v="3"/>
    <s v="May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x v="179"/>
    <b v="0"/>
    <b v="0"/>
    <s v="film &amp; video/television"/>
    <x v="4"/>
    <s v="television"/>
    <x v="9"/>
    <s v="May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x v="180"/>
    <b v="0"/>
    <b v="0"/>
    <s v="theater/plays"/>
    <x v="3"/>
    <s v="plays"/>
    <x v="1"/>
    <s v="May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x v="181"/>
    <b v="0"/>
    <b v="1"/>
    <s v="film &amp; video/shorts"/>
    <x v="4"/>
    <s v="shorts"/>
    <x v="2"/>
    <s v="Feb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x v="182"/>
    <b v="0"/>
    <b v="0"/>
    <s v="theater/plays"/>
    <x v="3"/>
    <s v="plays"/>
    <x v="1"/>
    <s v="Dec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x v="183"/>
    <b v="0"/>
    <b v="0"/>
    <s v="theater/plays"/>
    <x v="3"/>
    <s v="plays"/>
    <x v="7"/>
    <s v="Mar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x v="184"/>
    <b v="0"/>
    <b v="1"/>
    <s v="theater/plays"/>
    <x v="3"/>
    <s v="plays"/>
    <x v="2"/>
    <s v="Jun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x v="185"/>
    <b v="0"/>
    <b v="0"/>
    <s v="theater/plays"/>
    <x v="3"/>
    <s v="plays"/>
    <x v="3"/>
    <s v="Mar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x v="186"/>
    <b v="0"/>
    <b v="0"/>
    <s v="music/rock"/>
    <x v="1"/>
    <s v="rock"/>
    <x v="1"/>
    <s v="Jun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x v="187"/>
    <b v="1"/>
    <b v="0"/>
    <s v="music/indie rock"/>
    <x v="1"/>
    <s v="indie rock"/>
    <x v="9"/>
    <s v="Apr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x v="188"/>
    <b v="0"/>
    <b v="0"/>
    <s v="music/metal"/>
    <x v="1"/>
    <s v="metal"/>
    <x v="0"/>
    <s v="Sep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x v="189"/>
    <b v="0"/>
    <b v="0"/>
    <s v="music/electric music"/>
    <x v="1"/>
    <s v="electric music"/>
    <x v="9"/>
    <s v="Jul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x v="190"/>
    <b v="0"/>
    <b v="0"/>
    <s v="technology/wearables"/>
    <x v="2"/>
    <s v="wearables"/>
    <x v="7"/>
    <s v="Sep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x v="191"/>
    <b v="0"/>
    <b v="0"/>
    <s v="film &amp; video/drama"/>
    <x v="4"/>
    <s v="drama"/>
    <x v="5"/>
    <s v="Jun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x v="192"/>
    <b v="0"/>
    <b v="0"/>
    <s v="music/electric music"/>
    <x v="1"/>
    <s v="electric music"/>
    <x v="6"/>
    <s v="Aug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x v="193"/>
    <b v="0"/>
    <b v="0"/>
    <s v="music/rock"/>
    <x v="1"/>
    <s v="rock"/>
    <x v="0"/>
    <s v="Jul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x v="194"/>
    <b v="0"/>
    <b v="0"/>
    <s v="theater/plays"/>
    <x v="3"/>
    <s v="plays"/>
    <x v="6"/>
    <s v="Mar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x v="195"/>
    <b v="0"/>
    <b v="0"/>
    <s v="technology/web"/>
    <x v="2"/>
    <s v="web"/>
    <x v="1"/>
    <s v="Jul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x v="196"/>
    <b v="0"/>
    <b v="0"/>
    <s v="food/food trucks"/>
    <x v="0"/>
    <s v="food trucks"/>
    <x v="8"/>
    <s v="Oct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x v="197"/>
    <b v="0"/>
    <b v="0"/>
    <s v="theater/plays"/>
    <x v="3"/>
    <s v="plays"/>
    <x v="5"/>
    <s v="Jan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x v="198"/>
    <b v="0"/>
    <b v="0"/>
    <s v="music/jazz"/>
    <x v="1"/>
    <s v="jazz"/>
    <x v="8"/>
    <s v="Apr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x v="199"/>
    <b v="1"/>
    <b v="0"/>
    <s v="theater/plays"/>
    <x v="3"/>
    <s v="plays"/>
    <x v="9"/>
    <s v="Oct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x v="200"/>
    <b v="0"/>
    <b v="0"/>
    <s v="publishing/fiction"/>
    <x v="5"/>
    <s v="fiction"/>
    <x v="6"/>
    <s v="Feb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x v="201"/>
    <b v="0"/>
    <b v="1"/>
    <s v="music/rock"/>
    <x v="1"/>
    <s v="rock"/>
    <x v="9"/>
    <s v="Aug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x v="202"/>
    <b v="0"/>
    <b v="0"/>
    <s v="film &amp; video/documentary"/>
    <x v="4"/>
    <s v="documentary"/>
    <x v="5"/>
    <s v="Nov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x v="203"/>
    <b v="0"/>
    <b v="0"/>
    <s v="film &amp; video/documentary"/>
    <x v="4"/>
    <s v="documentary"/>
    <x v="7"/>
    <s v="Ma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x v="204"/>
    <b v="0"/>
    <b v="0"/>
    <s v="film &amp; video/science fiction"/>
    <x v="4"/>
    <s v="science fiction"/>
    <x v="5"/>
    <s v="Mar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x v="205"/>
    <b v="0"/>
    <b v="0"/>
    <s v="theater/plays"/>
    <x v="3"/>
    <s v="plays"/>
    <x v="2"/>
    <s v="Aug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x v="206"/>
    <b v="0"/>
    <b v="0"/>
    <s v="theater/plays"/>
    <x v="3"/>
    <s v="plays"/>
    <x v="3"/>
    <s v="Dec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x v="207"/>
    <b v="0"/>
    <b v="1"/>
    <s v="music/indie rock"/>
    <x v="1"/>
    <s v="indie rock"/>
    <x v="6"/>
    <s v="Nov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x v="208"/>
    <b v="0"/>
    <b v="0"/>
    <s v="music/rock"/>
    <x v="1"/>
    <s v="rock"/>
    <x v="6"/>
    <s v="Aug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x v="209"/>
    <b v="0"/>
    <b v="0"/>
    <s v="theater/plays"/>
    <x v="3"/>
    <s v="plays"/>
    <x v="3"/>
    <s v="Feb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x v="210"/>
    <b v="0"/>
    <b v="0"/>
    <s v="theater/plays"/>
    <x v="3"/>
    <s v="plays"/>
    <x v="8"/>
    <s v="Nov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x v="211"/>
    <b v="0"/>
    <b v="0"/>
    <s v="film &amp; video/science fiction"/>
    <x v="4"/>
    <s v="science fiction"/>
    <x v="3"/>
    <s v="Apr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x v="212"/>
    <b v="0"/>
    <b v="1"/>
    <s v="film &amp; video/shorts"/>
    <x v="4"/>
    <s v="shorts"/>
    <x v="8"/>
    <s v="Nov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x v="213"/>
    <b v="0"/>
    <b v="0"/>
    <s v="film &amp; video/animation"/>
    <x v="4"/>
    <s v="animation"/>
    <x v="4"/>
    <s v="Aug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x v="214"/>
    <b v="1"/>
    <b v="0"/>
    <s v="theater/plays"/>
    <x v="3"/>
    <s v="plays"/>
    <x v="8"/>
    <s v="Jul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x v="215"/>
    <b v="1"/>
    <b v="0"/>
    <s v="food/food trucks"/>
    <x v="0"/>
    <s v="food trucks"/>
    <x v="4"/>
    <s v="Jun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x v="216"/>
    <b v="0"/>
    <b v="0"/>
    <s v="photography/photography books"/>
    <x v="7"/>
    <s v="photography books"/>
    <x v="1"/>
    <s v="Oct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x v="217"/>
    <b v="0"/>
    <b v="0"/>
    <s v="theater/plays"/>
    <x v="3"/>
    <s v="plays"/>
    <x v="7"/>
    <s v="Mar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x v="218"/>
    <b v="0"/>
    <b v="0"/>
    <s v="film &amp; video/science fiction"/>
    <x v="4"/>
    <s v="science fiction"/>
    <x v="1"/>
    <s v="Sep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x v="219"/>
    <b v="1"/>
    <b v="0"/>
    <s v="music/rock"/>
    <x v="1"/>
    <s v="rock"/>
    <x v="1"/>
    <s v="May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x v="122"/>
    <b v="0"/>
    <b v="0"/>
    <s v="photography/photography books"/>
    <x v="7"/>
    <s v="photography books"/>
    <x v="6"/>
    <s v="Apr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x v="220"/>
    <b v="0"/>
    <b v="0"/>
    <s v="games/mobile games"/>
    <x v="6"/>
    <s v="mobile games"/>
    <x v="0"/>
    <s v="May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x v="221"/>
    <b v="0"/>
    <b v="0"/>
    <s v="film &amp; video/animation"/>
    <x v="4"/>
    <s v="animation"/>
    <x v="7"/>
    <s v="Aug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x v="222"/>
    <b v="0"/>
    <b v="1"/>
    <s v="games/mobile games"/>
    <x v="6"/>
    <s v="mobile games"/>
    <x v="5"/>
    <s v="Jun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x v="223"/>
    <b v="0"/>
    <b v="0"/>
    <s v="games/video games"/>
    <x v="6"/>
    <s v="video games"/>
    <x v="3"/>
    <s v="Dec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x v="224"/>
    <b v="0"/>
    <b v="0"/>
    <s v="theater/plays"/>
    <x v="3"/>
    <s v="plays"/>
    <x v="2"/>
    <s v="May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x v="225"/>
    <b v="0"/>
    <b v="0"/>
    <s v="theater/plays"/>
    <x v="3"/>
    <s v="plays"/>
    <x v="7"/>
    <s v="Jul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x v="226"/>
    <b v="0"/>
    <b v="0"/>
    <s v="film &amp; video/animation"/>
    <x v="4"/>
    <s v="animation"/>
    <x v="8"/>
    <s v="Ju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x v="227"/>
    <b v="0"/>
    <b v="1"/>
    <s v="games/video games"/>
    <x v="6"/>
    <s v="video games"/>
    <x v="5"/>
    <s v="Aug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x v="228"/>
    <b v="0"/>
    <b v="0"/>
    <s v="film &amp; video/animation"/>
    <x v="4"/>
    <s v="animation"/>
    <x v="5"/>
    <s v="Feb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x v="229"/>
    <b v="0"/>
    <b v="1"/>
    <s v="music/rock"/>
    <x v="1"/>
    <s v="rock"/>
    <x v="3"/>
    <s v="Jun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x v="230"/>
    <b v="0"/>
    <b v="0"/>
    <s v="film &amp; video/animation"/>
    <x v="4"/>
    <s v="animation"/>
    <x v="1"/>
    <s v="Apr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x v="231"/>
    <b v="0"/>
    <b v="1"/>
    <s v="theater/plays"/>
    <x v="3"/>
    <s v="plays"/>
    <x v="5"/>
    <s v="Dec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x v="232"/>
    <b v="0"/>
    <b v="0"/>
    <s v="technology/wearables"/>
    <x v="2"/>
    <s v="wearables"/>
    <x v="0"/>
    <s v="Aug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x v="233"/>
    <b v="0"/>
    <b v="0"/>
    <s v="theater/plays"/>
    <x v="3"/>
    <s v="plays"/>
    <x v="6"/>
    <s v="Aug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x v="234"/>
    <b v="0"/>
    <b v="1"/>
    <s v="publishing/nonfiction"/>
    <x v="5"/>
    <s v="nonfiction"/>
    <x v="1"/>
    <s v="Apr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x v="235"/>
    <b v="0"/>
    <b v="1"/>
    <s v="music/rock"/>
    <x v="1"/>
    <s v="rock"/>
    <x v="5"/>
    <s v="May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x v="236"/>
    <b v="0"/>
    <b v="0"/>
    <s v="theater/plays"/>
    <x v="3"/>
    <s v="plays"/>
    <x v="9"/>
    <s v="Mar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x v="237"/>
    <b v="0"/>
    <b v="0"/>
    <s v="theater/plays"/>
    <x v="3"/>
    <s v="plays"/>
    <x v="1"/>
    <s v="Jul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x v="238"/>
    <b v="0"/>
    <b v="0"/>
    <s v="theater/plays"/>
    <x v="3"/>
    <s v="plays"/>
    <x v="1"/>
    <s v="Apr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x v="239"/>
    <b v="0"/>
    <b v="0"/>
    <s v="technology/web"/>
    <x v="2"/>
    <s v="web"/>
    <x v="2"/>
    <s v="Aug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x v="240"/>
    <b v="0"/>
    <b v="1"/>
    <s v="publishing/fiction"/>
    <x v="5"/>
    <s v="fiction"/>
    <x v="7"/>
    <s v="Dec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x v="241"/>
    <b v="0"/>
    <b v="0"/>
    <s v="games/mobile games"/>
    <x v="6"/>
    <s v="mobile games"/>
    <x v="1"/>
    <s v="Dec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x v="242"/>
    <b v="0"/>
    <b v="0"/>
    <s v="publishing/translations"/>
    <x v="5"/>
    <s v="translations"/>
    <x v="0"/>
    <s v="Jan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x v="243"/>
    <b v="0"/>
    <b v="0"/>
    <s v="music/rock"/>
    <x v="1"/>
    <s v="rock"/>
    <x v="6"/>
    <s v="Jan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x v="244"/>
    <b v="0"/>
    <b v="0"/>
    <s v="theater/plays"/>
    <x v="3"/>
    <s v="plays"/>
    <x v="4"/>
    <s v="Dec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x v="245"/>
    <b v="0"/>
    <b v="0"/>
    <s v="theater/plays"/>
    <x v="3"/>
    <s v="plays"/>
    <x v="2"/>
    <s v="Oct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x v="246"/>
    <b v="0"/>
    <b v="0"/>
    <s v="film &amp; video/drama"/>
    <x v="4"/>
    <s v="drama"/>
    <x v="8"/>
    <s v="Apr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x v="247"/>
    <b v="0"/>
    <b v="0"/>
    <s v="publishing/nonfiction"/>
    <x v="5"/>
    <s v="nonfiction"/>
    <x v="5"/>
    <s v="Feb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x v="248"/>
    <b v="0"/>
    <b v="1"/>
    <s v="music/rock"/>
    <x v="1"/>
    <s v="rock"/>
    <x v="8"/>
    <s v="Feb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x v="249"/>
    <b v="0"/>
    <b v="0"/>
    <s v="music/rock"/>
    <x v="1"/>
    <s v="rock"/>
    <x v="7"/>
    <s v="Jan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x v="250"/>
    <b v="0"/>
    <b v="0"/>
    <s v="theater/plays"/>
    <x v="3"/>
    <s v="plays"/>
    <x v="2"/>
    <s v="Mar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x v="251"/>
    <b v="0"/>
    <b v="1"/>
    <s v="theater/plays"/>
    <x v="3"/>
    <s v="plays"/>
    <x v="7"/>
    <s v="Dec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x v="252"/>
    <b v="1"/>
    <b v="0"/>
    <s v="photography/photography books"/>
    <x v="7"/>
    <s v="photography books"/>
    <x v="4"/>
    <s v="Dec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x v="253"/>
    <b v="0"/>
    <b v="0"/>
    <s v="music/rock"/>
    <x v="1"/>
    <s v="rock"/>
    <x v="4"/>
    <s v="Sep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x v="254"/>
    <b v="0"/>
    <b v="1"/>
    <s v="music/rock"/>
    <x v="1"/>
    <s v="rock"/>
    <x v="6"/>
    <s v="Aug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x v="255"/>
    <b v="0"/>
    <b v="1"/>
    <s v="music/indie rock"/>
    <x v="1"/>
    <s v="indie rock"/>
    <x v="8"/>
    <s v="Apr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x v="256"/>
    <b v="0"/>
    <b v="0"/>
    <s v="photography/photography books"/>
    <x v="7"/>
    <s v="photography books"/>
    <x v="6"/>
    <s v="Jan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x v="257"/>
    <b v="0"/>
    <b v="0"/>
    <s v="theater/plays"/>
    <x v="3"/>
    <s v="plays"/>
    <x v="2"/>
    <s v="Feb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x v="258"/>
    <b v="0"/>
    <b v="0"/>
    <s v="theater/plays"/>
    <x v="3"/>
    <s v="plays"/>
    <x v="7"/>
    <s v="Jan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x v="259"/>
    <b v="0"/>
    <b v="1"/>
    <s v="music/jazz"/>
    <x v="1"/>
    <s v="jazz"/>
    <x v="1"/>
    <s v="Nov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x v="260"/>
    <b v="0"/>
    <b v="0"/>
    <s v="theater/plays"/>
    <x v="3"/>
    <s v="plays"/>
    <x v="4"/>
    <s v="Oct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x v="261"/>
    <b v="0"/>
    <b v="0"/>
    <s v="film &amp; video/documentary"/>
    <x v="4"/>
    <s v="documentary"/>
    <x v="4"/>
    <s v="Oct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x v="262"/>
    <b v="0"/>
    <b v="0"/>
    <s v="film &amp; video/television"/>
    <x v="4"/>
    <s v="television"/>
    <x v="3"/>
    <s v="Ja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x v="263"/>
    <b v="0"/>
    <b v="0"/>
    <s v="games/video games"/>
    <x v="6"/>
    <s v="video games"/>
    <x v="6"/>
    <s v="Dec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x v="264"/>
    <b v="0"/>
    <b v="0"/>
    <s v="photography/photography books"/>
    <x v="7"/>
    <s v="photography books"/>
    <x v="0"/>
    <s v="Dec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x v="265"/>
    <b v="0"/>
    <b v="1"/>
    <s v="theater/plays"/>
    <x v="3"/>
    <s v="plays"/>
    <x v="3"/>
    <s v="Jul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x v="266"/>
    <b v="0"/>
    <b v="0"/>
    <s v="theater/plays"/>
    <x v="3"/>
    <s v="plays"/>
    <x v="5"/>
    <s v="Sep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x v="267"/>
    <b v="0"/>
    <b v="0"/>
    <s v="theater/plays"/>
    <x v="3"/>
    <s v="plays"/>
    <x v="5"/>
    <s v="Nov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x v="153"/>
    <b v="0"/>
    <b v="0"/>
    <s v="publishing/translations"/>
    <x v="5"/>
    <s v="translations"/>
    <x v="3"/>
    <s v="Apr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x v="268"/>
    <b v="0"/>
    <b v="1"/>
    <s v="games/video games"/>
    <x v="6"/>
    <s v="video games"/>
    <x v="4"/>
    <s v="Apr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x v="269"/>
    <b v="0"/>
    <b v="0"/>
    <s v="theater/plays"/>
    <x v="3"/>
    <s v="plays"/>
    <x v="6"/>
    <s v="Jul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x v="270"/>
    <b v="0"/>
    <b v="0"/>
    <s v="technology/web"/>
    <x v="2"/>
    <s v="web"/>
    <x v="4"/>
    <s v="Nov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x v="271"/>
    <b v="0"/>
    <b v="0"/>
    <s v="theater/plays"/>
    <x v="3"/>
    <s v="plays"/>
    <x v="9"/>
    <s v="Sep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x v="272"/>
    <b v="0"/>
    <b v="0"/>
    <s v="film &amp; video/animation"/>
    <x v="4"/>
    <s v="animation"/>
    <x v="5"/>
    <s v="Nov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x v="273"/>
    <b v="0"/>
    <b v="1"/>
    <s v="theater/plays"/>
    <x v="3"/>
    <s v="plays"/>
    <x v="4"/>
    <s v="Mar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x v="274"/>
    <b v="0"/>
    <b v="1"/>
    <s v="film &amp; video/television"/>
    <x v="4"/>
    <s v="television"/>
    <x v="7"/>
    <s v="Nov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x v="148"/>
    <b v="0"/>
    <b v="0"/>
    <s v="music/rock"/>
    <x v="1"/>
    <s v="rock"/>
    <x v="7"/>
    <s v="May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x v="275"/>
    <b v="0"/>
    <b v="0"/>
    <s v="technology/web"/>
    <x v="2"/>
    <s v="web"/>
    <x v="4"/>
    <s v="May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x v="276"/>
    <b v="0"/>
    <b v="0"/>
    <s v="theater/plays"/>
    <x v="3"/>
    <s v="plays"/>
    <x v="7"/>
    <s v="Sep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x v="72"/>
    <b v="0"/>
    <b v="0"/>
    <s v="theater/plays"/>
    <x v="3"/>
    <s v="plays"/>
    <x v="7"/>
    <s v="Nov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x v="277"/>
    <b v="0"/>
    <b v="0"/>
    <s v="music/electric music"/>
    <x v="1"/>
    <s v="electric music"/>
    <x v="0"/>
    <s v="Apr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x v="278"/>
    <b v="0"/>
    <b v="1"/>
    <s v="music/metal"/>
    <x v="1"/>
    <s v="metal"/>
    <x v="4"/>
    <s v="Mar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x v="71"/>
    <b v="0"/>
    <b v="0"/>
    <s v="theater/plays"/>
    <x v="3"/>
    <s v="plays"/>
    <x v="0"/>
    <s v="Aug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x v="279"/>
    <b v="0"/>
    <b v="1"/>
    <s v="film &amp; video/documentary"/>
    <x v="4"/>
    <s v="documentary"/>
    <x v="2"/>
    <s v="Ma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x v="280"/>
    <b v="1"/>
    <b v="0"/>
    <s v="technology/web"/>
    <x v="2"/>
    <s v="web"/>
    <x v="8"/>
    <s v="Oct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x v="281"/>
    <b v="0"/>
    <b v="0"/>
    <s v="food/food trucks"/>
    <x v="0"/>
    <s v="food trucks"/>
    <x v="4"/>
    <s v="Mar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x v="282"/>
    <b v="0"/>
    <b v="0"/>
    <s v="theater/plays"/>
    <x v="3"/>
    <s v="plays"/>
    <x v="6"/>
    <s v="Oct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x v="283"/>
    <b v="0"/>
    <b v="0"/>
    <s v="theater/plays"/>
    <x v="3"/>
    <s v="plays"/>
    <x v="9"/>
    <s v="Oct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x v="284"/>
    <b v="0"/>
    <b v="0"/>
    <s v="theater/plays"/>
    <x v="3"/>
    <s v="plays"/>
    <x v="2"/>
    <s v="Oct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x v="285"/>
    <b v="0"/>
    <b v="0"/>
    <s v="theater/plays"/>
    <x v="3"/>
    <s v="plays"/>
    <x v="3"/>
    <s v="Jan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x v="286"/>
    <b v="0"/>
    <b v="1"/>
    <s v="theater/plays"/>
    <x v="3"/>
    <s v="plays"/>
    <x v="1"/>
    <s v="Jan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x v="287"/>
    <b v="0"/>
    <b v="1"/>
    <s v="music/rock"/>
    <x v="1"/>
    <s v="rock"/>
    <x v="7"/>
    <s v="Feb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x v="288"/>
    <b v="0"/>
    <b v="0"/>
    <s v="food/food trucks"/>
    <x v="0"/>
    <s v="food trucks"/>
    <x v="7"/>
    <s v="Mar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x v="289"/>
    <b v="0"/>
    <b v="1"/>
    <s v="publishing/nonfiction"/>
    <x v="5"/>
    <s v="nonfiction"/>
    <x v="5"/>
    <s v="Aug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x v="290"/>
    <b v="0"/>
    <b v="0"/>
    <s v="film &amp; video/documentary"/>
    <x v="4"/>
    <s v="documentary"/>
    <x v="0"/>
    <s v="Feb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x v="18"/>
    <b v="0"/>
    <b v="0"/>
    <s v="theater/plays"/>
    <x v="3"/>
    <s v="plays"/>
    <x v="9"/>
    <s v="Sep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x v="291"/>
    <b v="0"/>
    <b v="0"/>
    <s v="music/indie rock"/>
    <x v="1"/>
    <s v="indie rock"/>
    <x v="7"/>
    <s v="Jan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x v="292"/>
    <b v="0"/>
    <b v="0"/>
    <s v="film &amp; video/documentary"/>
    <x v="4"/>
    <s v="documentary"/>
    <x v="7"/>
    <s v="Aug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x v="293"/>
    <b v="0"/>
    <b v="0"/>
    <s v="theater/plays"/>
    <x v="3"/>
    <s v="plays"/>
    <x v="7"/>
    <s v="Mar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x v="294"/>
    <b v="0"/>
    <b v="1"/>
    <s v="theater/plays"/>
    <x v="3"/>
    <s v="plays"/>
    <x v="5"/>
    <s v="Jul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x v="295"/>
    <b v="0"/>
    <b v="1"/>
    <s v="publishing/fiction"/>
    <x v="5"/>
    <s v="fiction"/>
    <x v="4"/>
    <s v="Ju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x v="296"/>
    <b v="0"/>
    <b v="0"/>
    <s v="theater/plays"/>
    <x v="3"/>
    <s v="plays"/>
    <x v="8"/>
    <s v="Apr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x v="297"/>
    <b v="0"/>
    <b v="1"/>
    <s v="music/indie rock"/>
    <x v="1"/>
    <s v="indie rock"/>
    <x v="8"/>
    <s v="Sep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x v="298"/>
    <b v="0"/>
    <b v="0"/>
    <s v="games/video games"/>
    <x v="6"/>
    <s v="video games"/>
    <x v="6"/>
    <s v="Apr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x v="299"/>
    <b v="0"/>
    <b v="0"/>
    <s v="theater/plays"/>
    <x v="3"/>
    <s v="plays"/>
    <x v="8"/>
    <s v="Feb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x v="300"/>
    <b v="0"/>
    <b v="0"/>
    <s v="theater/plays"/>
    <x v="3"/>
    <s v="plays"/>
    <x v="2"/>
    <s v="Oct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x v="301"/>
    <b v="0"/>
    <b v="0"/>
    <s v="music/rock"/>
    <x v="1"/>
    <s v="rock"/>
    <x v="4"/>
    <s v="Feb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x v="162"/>
    <b v="0"/>
    <b v="1"/>
    <s v="film &amp; video/documentary"/>
    <x v="4"/>
    <s v="documentary"/>
    <x v="3"/>
    <s v="Mar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x v="302"/>
    <b v="0"/>
    <b v="0"/>
    <s v="theater/plays"/>
    <x v="3"/>
    <s v="plays"/>
    <x v="1"/>
    <s v="May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x v="303"/>
    <b v="0"/>
    <b v="1"/>
    <s v="food/food trucks"/>
    <x v="0"/>
    <s v="food trucks"/>
    <x v="3"/>
    <s v="Nov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x v="304"/>
    <b v="0"/>
    <b v="0"/>
    <s v="theater/plays"/>
    <x v="3"/>
    <s v="plays"/>
    <x v="5"/>
    <s v="May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x v="305"/>
    <b v="0"/>
    <b v="0"/>
    <s v="music/rock"/>
    <x v="1"/>
    <s v="rock"/>
    <x v="1"/>
    <s v="Feb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x v="306"/>
    <b v="0"/>
    <b v="0"/>
    <s v="technology/web"/>
    <x v="2"/>
    <s v="web"/>
    <x v="6"/>
    <s v="Aug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x v="307"/>
    <b v="0"/>
    <b v="0"/>
    <s v="publishing/fiction"/>
    <x v="5"/>
    <s v="fiction"/>
    <x v="8"/>
    <s v="May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x v="308"/>
    <b v="0"/>
    <b v="0"/>
    <s v="film &amp; video/shorts"/>
    <x v="4"/>
    <s v="shorts"/>
    <x v="8"/>
    <s v="Apr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x v="309"/>
    <b v="0"/>
    <b v="0"/>
    <s v="theater/plays"/>
    <x v="3"/>
    <s v="plays"/>
    <x v="6"/>
    <s v="Nov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x v="310"/>
    <b v="0"/>
    <b v="0"/>
    <s v="film &amp; video/documentary"/>
    <x v="4"/>
    <s v="documentary"/>
    <x v="1"/>
    <s v="Mar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x v="311"/>
    <b v="0"/>
    <b v="1"/>
    <s v="theater/plays"/>
    <x v="3"/>
    <s v="plays"/>
    <x v="0"/>
    <s v="Jun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x v="312"/>
    <b v="0"/>
    <b v="1"/>
    <s v="theater/plays"/>
    <x v="3"/>
    <s v="plays"/>
    <x v="9"/>
    <s v="Jun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x v="313"/>
    <b v="0"/>
    <b v="0"/>
    <s v="film &amp; video/animation"/>
    <x v="4"/>
    <s v="animation"/>
    <x v="0"/>
    <s v="Dec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x v="314"/>
    <b v="0"/>
    <b v="1"/>
    <s v="theater/plays"/>
    <x v="3"/>
    <s v="plays"/>
    <x v="3"/>
    <s v="Aug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x v="315"/>
    <b v="0"/>
    <b v="0"/>
    <s v="music/rock"/>
    <x v="1"/>
    <s v="rock"/>
    <x v="9"/>
    <s v="Nov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x v="316"/>
    <b v="0"/>
    <b v="0"/>
    <s v="games/video games"/>
    <x v="6"/>
    <s v="video games"/>
    <x v="7"/>
    <s v="Dec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x v="317"/>
    <b v="0"/>
    <b v="0"/>
    <s v="film &amp; video/documentary"/>
    <x v="4"/>
    <s v="documentary"/>
    <x v="5"/>
    <s v="Dec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x v="318"/>
    <b v="0"/>
    <b v="0"/>
    <s v="food/food trucks"/>
    <x v="0"/>
    <s v="food trucks"/>
    <x v="8"/>
    <s v="Dec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x v="319"/>
    <b v="0"/>
    <b v="0"/>
    <s v="technology/wearables"/>
    <x v="2"/>
    <s v="wearables"/>
    <x v="2"/>
    <s v="Mar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x v="320"/>
    <b v="0"/>
    <b v="0"/>
    <s v="theater/plays"/>
    <x v="3"/>
    <s v="plays"/>
    <x v="9"/>
    <s v="Nov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x v="321"/>
    <b v="0"/>
    <b v="0"/>
    <s v="music/rock"/>
    <x v="1"/>
    <s v="rock"/>
    <x v="9"/>
    <s v="Jan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x v="322"/>
    <b v="0"/>
    <b v="0"/>
    <s v="music/rock"/>
    <x v="1"/>
    <s v="rock"/>
    <x v="3"/>
    <s v="Nov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x v="323"/>
    <b v="0"/>
    <b v="1"/>
    <s v="music/rock"/>
    <x v="1"/>
    <s v="rock"/>
    <x v="6"/>
    <s v="Dec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x v="324"/>
    <b v="0"/>
    <b v="0"/>
    <s v="theater/plays"/>
    <x v="3"/>
    <s v="plays"/>
    <x v="3"/>
    <s v="Nov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x v="325"/>
    <b v="0"/>
    <b v="0"/>
    <s v="theater/plays"/>
    <x v="3"/>
    <s v="plays"/>
    <x v="8"/>
    <s v="Oct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x v="326"/>
    <b v="0"/>
    <b v="0"/>
    <s v="theater/plays"/>
    <x v="3"/>
    <s v="plays"/>
    <x v="5"/>
    <s v="Aug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x v="327"/>
    <b v="0"/>
    <b v="0"/>
    <s v="photography/photography books"/>
    <x v="7"/>
    <s v="photography books"/>
    <x v="8"/>
    <s v="Dec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x v="328"/>
    <b v="0"/>
    <b v="0"/>
    <s v="music/indie rock"/>
    <x v="1"/>
    <s v="indie rock"/>
    <x v="0"/>
    <s v="Aug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x v="329"/>
    <b v="0"/>
    <b v="0"/>
    <s v="theater/plays"/>
    <x v="3"/>
    <s v="plays"/>
    <x v="2"/>
    <s v="Jul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x v="151"/>
    <b v="0"/>
    <b v="0"/>
    <s v="theater/plays"/>
    <x v="3"/>
    <s v="plays"/>
    <x v="2"/>
    <s v="Nov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x v="330"/>
    <b v="0"/>
    <b v="0"/>
    <s v="games/video games"/>
    <x v="6"/>
    <s v="video games"/>
    <x v="9"/>
    <s v="Jan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x v="331"/>
    <b v="0"/>
    <b v="0"/>
    <s v="film &amp; video/drama"/>
    <x v="4"/>
    <s v="drama"/>
    <x v="0"/>
    <s v="Jul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x v="332"/>
    <b v="0"/>
    <b v="1"/>
    <s v="music/indie rock"/>
    <x v="1"/>
    <s v="indie rock"/>
    <x v="5"/>
    <s v="Aug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x v="333"/>
    <b v="0"/>
    <b v="0"/>
    <s v="technology/web"/>
    <x v="2"/>
    <s v="web"/>
    <x v="0"/>
    <s v="F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x v="334"/>
    <b v="0"/>
    <b v="0"/>
    <s v="food/food trucks"/>
    <x v="0"/>
    <s v="food trucks"/>
    <x v="5"/>
    <s v="Feb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x v="335"/>
    <b v="0"/>
    <b v="0"/>
    <s v="theater/plays"/>
    <x v="3"/>
    <s v="plays"/>
    <x v="5"/>
    <s v="Jul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x v="336"/>
    <b v="0"/>
    <b v="1"/>
    <s v="music/jazz"/>
    <x v="1"/>
    <s v="jazz"/>
    <x v="0"/>
    <s v="May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x v="337"/>
    <b v="0"/>
    <b v="0"/>
    <s v="music/rock"/>
    <x v="1"/>
    <s v="rock"/>
    <x v="0"/>
    <s v="Aug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x v="338"/>
    <b v="0"/>
    <b v="0"/>
    <s v="theater/plays"/>
    <x v="3"/>
    <s v="plays"/>
    <x v="0"/>
    <s v="Nov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x v="339"/>
    <b v="0"/>
    <b v="0"/>
    <s v="theater/plays"/>
    <x v="3"/>
    <s v="plays"/>
    <x v="3"/>
    <s v="Jul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x v="340"/>
    <b v="0"/>
    <b v="0"/>
    <s v="film &amp; video/documentary"/>
    <x v="4"/>
    <s v="documentary"/>
    <x v="2"/>
    <s v="Sep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x v="341"/>
    <b v="0"/>
    <b v="0"/>
    <s v="technology/wearables"/>
    <x v="2"/>
    <s v="wearables"/>
    <x v="5"/>
    <s v="Jan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x v="342"/>
    <b v="0"/>
    <b v="0"/>
    <s v="theater/plays"/>
    <x v="3"/>
    <s v="plays"/>
    <x v="4"/>
    <s v="Jan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x v="343"/>
    <b v="0"/>
    <b v="0"/>
    <s v="games/video games"/>
    <x v="6"/>
    <s v="video games"/>
    <x v="0"/>
    <s v="Sep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x v="344"/>
    <b v="1"/>
    <b v="0"/>
    <s v="photography/photography books"/>
    <x v="7"/>
    <s v="photography books"/>
    <x v="9"/>
    <s v="Aug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x v="127"/>
    <b v="0"/>
    <b v="0"/>
    <s v="film &amp; video/animation"/>
    <x v="4"/>
    <s v="animation"/>
    <x v="8"/>
    <s v="Aug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x v="345"/>
    <b v="0"/>
    <b v="1"/>
    <s v="theater/plays"/>
    <x v="3"/>
    <s v="plays"/>
    <x v="8"/>
    <s v="Jan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x v="346"/>
    <b v="0"/>
    <b v="0"/>
    <s v="theater/plays"/>
    <x v="3"/>
    <s v="plays"/>
    <x v="5"/>
    <s v="Oct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x v="347"/>
    <b v="0"/>
    <b v="0"/>
    <s v="music/rock"/>
    <x v="1"/>
    <s v="rock"/>
    <x v="8"/>
    <s v="Jan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x v="348"/>
    <b v="0"/>
    <b v="0"/>
    <s v="music/rock"/>
    <x v="1"/>
    <s v="rock"/>
    <x v="8"/>
    <s v="Dec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x v="349"/>
    <b v="0"/>
    <b v="0"/>
    <s v="music/indie rock"/>
    <x v="1"/>
    <s v="indie rock"/>
    <x v="9"/>
    <s v="Mar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x v="350"/>
    <b v="0"/>
    <b v="0"/>
    <s v="theater/plays"/>
    <x v="3"/>
    <s v="plays"/>
    <x v="7"/>
    <s v="Dec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x v="351"/>
    <b v="0"/>
    <b v="1"/>
    <s v="theater/plays"/>
    <x v="3"/>
    <s v="plays"/>
    <x v="8"/>
    <s v="Jan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x v="33"/>
    <b v="0"/>
    <b v="1"/>
    <s v="theater/plays"/>
    <x v="3"/>
    <s v="plays"/>
    <x v="1"/>
    <s v="Oct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x v="352"/>
    <b v="0"/>
    <b v="1"/>
    <s v="film &amp; video/documentary"/>
    <x v="4"/>
    <s v="documentary"/>
    <x v="6"/>
    <s v="Oct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x v="353"/>
    <b v="0"/>
    <b v="1"/>
    <s v="film &amp; video/television"/>
    <x v="4"/>
    <s v="television"/>
    <x v="2"/>
    <s v="Feb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x v="354"/>
    <b v="0"/>
    <b v="0"/>
    <s v="theater/plays"/>
    <x v="3"/>
    <s v="plays"/>
    <x v="3"/>
    <s v="Apr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x v="355"/>
    <b v="0"/>
    <b v="0"/>
    <s v="theater/plays"/>
    <x v="3"/>
    <s v="plays"/>
    <x v="0"/>
    <s v="Feb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x v="356"/>
    <b v="0"/>
    <b v="1"/>
    <s v="film &amp; video/documentary"/>
    <x v="4"/>
    <s v="documentary"/>
    <x v="0"/>
    <s v="Jan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x v="357"/>
    <b v="0"/>
    <b v="0"/>
    <s v="theater/plays"/>
    <x v="3"/>
    <s v="plays"/>
    <x v="5"/>
    <s v="Aug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x v="358"/>
    <b v="0"/>
    <b v="1"/>
    <s v="film &amp; video/documentary"/>
    <x v="4"/>
    <s v="documentary"/>
    <x v="3"/>
    <s v="Jan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x v="359"/>
    <b v="0"/>
    <b v="0"/>
    <s v="music/indie rock"/>
    <x v="1"/>
    <s v="indie rock"/>
    <x v="0"/>
    <s v="Oct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x v="360"/>
    <b v="0"/>
    <b v="0"/>
    <s v="music/rock"/>
    <x v="1"/>
    <s v="rock"/>
    <x v="1"/>
    <s v="Jul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x v="361"/>
    <b v="0"/>
    <b v="0"/>
    <s v="theater/plays"/>
    <x v="3"/>
    <s v="plays"/>
    <x v="3"/>
    <s v="Oct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x v="362"/>
    <b v="0"/>
    <b v="0"/>
    <s v="film &amp; video/documentary"/>
    <x v="4"/>
    <s v="documentary"/>
    <x v="9"/>
    <s v="Ma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x v="363"/>
    <b v="0"/>
    <b v="0"/>
    <s v="theater/plays"/>
    <x v="3"/>
    <s v="plays"/>
    <x v="8"/>
    <s v="Oct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x v="364"/>
    <b v="0"/>
    <b v="0"/>
    <s v="theater/plays"/>
    <x v="3"/>
    <s v="plays"/>
    <x v="2"/>
    <s v="Jun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x v="365"/>
    <b v="0"/>
    <b v="0"/>
    <s v="theater/plays"/>
    <x v="3"/>
    <s v="plays"/>
    <x v="0"/>
    <s v="Jun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x v="366"/>
    <b v="0"/>
    <b v="0"/>
    <s v="photography/photography books"/>
    <x v="7"/>
    <s v="photography books"/>
    <x v="5"/>
    <s v="Oct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x v="285"/>
    <b v="0"/>
    <b v="1"/>
    <s v="food/food trucks"/>
    <x v="0"/>
    <s v="food trucks"/>
    <x v="3"/>
    <s v="Feb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x v="367"/>
    <b v="1"/>
    <b v="1"/>
    <s v="film &amp; video/documentary"/>
    <x v="4"/>
    <s v="documentary"/>
    <x v="5"/>
    <s v="Feb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x v="368"/>
    <b v="0"/>
    <b v="0"/>
    <s v="publishing/nonfiction"/>
    <x v="5"/>
    <s v="nonfiction"/>
    <x v="3"/>
    <s v="Mar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x v="369"/>
    <b v="0"/>
    <b v="0"/>
    <s v="theater/plays"/>
    <x v="3"/>
    <s v="plays"/>
    <x v="6"/>
    <s v="Jun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x v="370"/>
    <b v="0"/>
    <b v="0"/>
    <s v="technology/wearables"/>
    <x v="2"/>
    <s v="wearables"/>
    <x v="4"/>
    <s v="Jun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x v="371"/>
    <b v="0"/>
    <b v="0"/>
    <s v="music/indie rock"/>
    <x v="1"/>
    <s v="indie rock"/>
    <x v="4"/>
    <s v="Jan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x v="372"/>
    <b v="0"/>
    <b v="0"/>
    <s v="theater/plays"/>
    <x v="3"/>
    <s v="plays"/>
    <x v="6"/>
    <s v="Oct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x v="373"/>
    <b v="0"/>
    <b v="0"/>
    <s v="photography/photography books"/>
    <x v="7"/>
    <s v="photography books"/>
    <x v="2"/>
    <s v="Sep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x v="374"/>
    <b v="0"/>
    <b v="0"/>
    <s v="publishing/nonfiction"/>
    <x v="5"/>
    <s v="nonfiction"/>
    <x v="1"/>
    <s v="Ja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x v="375"/>
    <b v="0"/>
    <b v="0"/>
    <s v="technology/wearables"/>
    <x v="2"/>
    <s v="wearables"/>
    <x v="8"/>
    <s v="Jan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x v="376"/>
    <b v="0"/>
    <b v="0"/>
    <s v="music/jazz"/>
    <x v="1"/>
    <s v="jazz"/>
    <x v="5"/>
    <s v="Jul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x v="377"/>
    <b v="0"/>
    <b v="1"/>
    <s v="film &amp; video/documentary"/>
    <x v="4"/>
    <s v="documentary"/>
    <x v="2"/>
    <s v="Jul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x v="378"/>
    <b v="1"/>
    <b v="0"/>
    <s v="theater/plays"/>
    <x v="3"/>
    <s v="plays"/>
    <x v="8"/>
    <s v="Dec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x v="379"/>
    <b v="0"/>
    <b v="0"/>
    <s v="film &amp; video/drama"/>
    <x v="4"/>
    <s v="drama"/>
    <x v="9"/>
    <s v="Oct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x v="380"/>
    <b v="0"/>
    <b v="0"/>
    <s v="music/rock"/>
    <x v="1"/>
    <s v="rock"/>
    <x v="2"/>
    <s v="May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x v="103"/>
    <b v="0"/>
    <b v="1"/>
    <s v="film &amp; video/animation"/>
    <x v="4"/>
    <s v="animation"/>
    <x v="9"/>
    <s v="May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x v="381"/>
    <b v="0"/>
    <b v="0"/>
    <s v="music/indie rock"/>
    <x v="1"/>
    <s v="indie rock"/>
    <x v="8"/>
    <s v="Feb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x v="382"/>
    <b v="0"/>
    <b v="1"/>
    <s v="photography/photography books"/>
    <x v="7"/>
    <s v="photography books"/>
    <x v="2"/>
    <s v="Aug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x v="383"/>
    <b v="0"/>
    <b v="0"/>
    <s v="theater/plays"/>
    <x v="3"/>
    <s v="plays"/>
    <x v="3"/>
    <s v="Oct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x v="384"/>
    <b v="0"/>
    <b v="1"/>
    <s v="film &amp; video/shorts"/>
    <x v="4"/>
    <s v="shorts"/>
    <x v="4"/>
    <s v="Jan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x v="385"/>
    <b v="0"/>
    <b v="1"/>
    <s v="theater/plays"/>
    <x v="3"/>
    <s v="plays"/>
    <x v="6"/>
    <s v="May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x v="386"/>
    <b v="0"/>
    <b v="0"/>
    <s v="theater/plays"/>
    <x v="3"/>
    <s v="plays"/>
    <x v="5"/>
    <s v="Nov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x v="387"/>
    <b v="0"/>
    <b v="0"/>
    <s v="theater/plays"/>
    <x v="3"/>
    <s v="plays"/>
    <x v="9"/>
    <s v="Jun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x v="388"/>
    <b v="1"/>
    <b v="0"/>
    <s v="film &amp; video/documentary"/>
    <x v="4"/>
    <s v="documentary"/>
    <x v="2"/>
    <s v="Jan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x v="389"/>
    <b v="0"/>
    <b v="0"/>
    <s v="theater/plays"/>
    <x v="3"/>
    <s v="plays"/>
    <x v="3"/>
    <s v="Oct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x v="390"/>
    <b v="0"/>
    <b v="0"/>
    <s v="film &amp; video/documentary"/>
    <x v="4"/>
    <s v="documentary"/>
    <x v="7"/>
    <s v="Jun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x v="391"/>
    <b v="0"/>
    <b v="0"/>
    <s v="music/rock"/>
    <x v="1"/>
    <s v="rock"/>
    <x v="5"/>
    <s v="Apr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x v="277"/>
    <b v="0"/>
    <b v="0"/>
    <s v="games/mobile games"/>
    <x v="6"/>
    <s v="mobile games"/>
    <x v="0"/>
    <s v="Apr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x v="392"/>
    <b v="0"/>
    <b v="0"/>
    <s v="theater/plays"/>
    <x v="3"/>
    <s v="plays"/>
    <x v="5"/>
    <s v="May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x v="393"/>
    <b v="0"/>
    <b v="0"/>
    <s v="publishing/fiction"/>
    <x v="5"/>
    <s v="fiction"/>
    <x v="1"/>
    <s v="Ja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x v="394"/>
    <b v="0"/>
    <b v="0"/>
    <s v="film &amp; video/animation"/>
    <x v="4"/>
    <s v="animation"/>
    <x v="9"/>
    <s v="Nov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x v="395"/>
    <b v="0"/>
    <b v="1"/>
    <s v="food/food trucks"/>
    <x v="0"/>
    <s v="food trucks"/>
    <x v="6"/>
    <s v="Apr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x v="396"/>
    <b v="0"/>
    <b v="0"/>
    <s v="theater/plays"/>
    <x v="3"/>
    <s v="plays"/>
    <x v="4"/>
    <s v="Jan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x v="397"/>
    <b v="0"/>
    <b v="1"/>
    <s v="film &amp; video/documentary"/>
    <x v="4"/>
    <s v="documentary"/>
    <x v="8"/>
    <s v="Jan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x v="398"/>
    <b v="0"/>
    <b v="0"/>
    <s v="theater/plays"/>
    <x v="3"/>
    <s v="plays"/>
    <x v="9"/>
    <s v="Nov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x v="399"/>
    <b v="0"/>
    <b v="0"/>
    <s v="film &amp; video/documentary"/>
    <x v="4"/>
    <s v="documentary"/>
    <x v="4"/>
    <s v="Ma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x v="348"/>
    <b v="0"/>
    <b v="0"/>
    <s v="technology/web"/>
    <x v="2"/>
    <s v="web"/>
    <x v="8"/>
    <s v="Dec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x v="400"/>
    <b v="0"/>
    <b v="0"/>
    <s v="theater/plays"/>
    <x v="3"/>
    <s v="plays"/>
    <x v="5"/>
    <s v="Jun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x v="401"/>
    <b v="0"/>
    <b v="1"/>
    <s v="technology/wearables"/>
    <x v="2"/>
    <s v="wearables"/>
    <x v="5"/>
    <s v="Jun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x v="402"/>
    <b v="0"/>
    <b v="1"/>
    <s v="theater/plays"/>
    <x v="3"/>
    <s v="plays"/>
    <x v="6"/>
    <s v="Apr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x v="403"/>
    <b v="0"/>
    <b v="1"/>
    <s v="food/food trucks"/>
    <x v="0"/>
    <s v="food trucks"/>
    <x v="8"/>
    <s v="Sep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x v="404"/>
    <b v="0"/>
    <b v="0"/>
    <s v="music/indie rock"/>
    <x v="1"/>
    <s v="indie rock"/>
    <x v="9"/>
    <s v="Apr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x v="405"/>
    <b v="0"/>
    <b v="0"/>
    <s v="photography/photography books"/>
    <x v="7"/>
    <s v="photography books"/>
    <x v="0"/>
    <s v="Jul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x v="406"/>
    <b v="0"/>
    <b v="0"/>
    <s v="theater/plays"/>
    <x v="3"/>
    <s v="plays"/>
    <x v="2"/>
    <s v="Feb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x v="407"/>
    <b v="0"/>
    <b v="1"/>
    <s v="theater/plays"/>
    <x v="3"/>
    <s v="plays"/>
    <x v="1"/>
    <s v="Sep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x v="408"/>
    <b v="0"/>
    <b v="0"/>
    <s v="film &amp; video/animation"/>
    <x v="4"/>
    <s v="animation"/>
    <x v="8"/>
    <s v="Feb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x v="409"/>
    <b v="0"/>
    <b v="1"/>
    <s v="photography/photography books"/>
    <x v="7"/>
    <s v="photography books"/>
    <x v="1"/>
    <s v="Feb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x v="410"/>
    <b v="0"/>
    <b v="0"/>
    <s v="theater/plays"/>
    <x v="3"/>
    <s v="plays"/>
    <x v="3"/>
    <s v="Sep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x v="312"/>
    <b v="1"/>
    <b v="0"/>
    <s v="theater/plays"/>
    <x v="3"/>
    <s v="plays"/>
    <x v="9"/>
    <s v="Jun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x v="411"/>
    <b v="0"/>
    <b v="0"/>
    <s v="theater/plays"/>
    <x v="3"/>
    <s v="plays"/>
    <x v="1"/>
    <s v="May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x v="412"/>
    <b v="0"/>
    <b v="1"/>
    <s v="film &amp; video/documentary"/>
    <x v="4"/>
    <s v="documentary"/>
    <x v="2"/>
    <s v="Nov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x v="413"/>
    <b v="1"/>
    <b v="0"/>
    <s v="theater/plays"/>
    <x v="3"/>
    <s v="plays"/>
    <x v="7"/>
    <s v="Dec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x v="414"/>
    <b v="0"/>
    <b v="1"/>
    <s v="theater/plays"/>
    <x v="3"/>
    <s v="plays"/>
    <x v="1"/>
    <s v="Dec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x v="354"/>
    <b v="0"/>
    <b v="0"/>
    <s v="music/jazz"/>
    <x v="1"/>
    <s v="jazz"/>
    <x v="3"/>
    <s v="Apr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x v="415"/>
    <b v="0"/>
    <b v="1"/>
    <s v="film &amp; video/animation"/>
    <x v="4"/>
    <s v="animation"/>
    <x v="0"/>
    <s v="Sep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x v="416"/>
    <b v="0"/>
    <b v="0"/>
    <s v="theater/plays"/>
    <x v="3"/>
    <s v="plays"/>
    <x v="2"/>
    <s v="Mar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x v="417"/>
    <b v="0"/>
    <b v="0"/>
    <s v="film &amp; video/science fiction"/>
    <x v="4"/>
    <s v="science fiction"/>
    <x v="7"/>
    <s v="Nov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x v="418"/>
    <b v="0"/>
    <b v="0"/>
    <s v="film &amp; video/television"/>
    <x v="4"/>
    <s v="television"/>
    <x v="5"/>
    <s v="Ju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x v="419"/>
    <b v="0"/>
    <b v="0"/>
    <s v="technology/wearables"/>
    <x v="2"/>
    <s v="wearables"/>
    <x v="4"/>
    <s v="Apr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x v="420"/>
    <b v="0"/>
    <b v="0"/>
    <s v="theater/plays"/>
    <x v="3"/>
    <s v="plays"/>
    <x v="5"/>
    <s v="Sep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x v="421"/>
    <b v="0"/>
    <b v="0"/>
    <s v="theater/plays"/>
    <x v="3"/>
    <s v="plays"/>
    <x v="6"/>
    <s v="Sep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x v="422"/>
    <b v="0"/>
    <b v="1"/>
    <s v="music/indie rock"/>
    <x v="1"/>
    <s v="indie rock"/>
    <x v="8"/>
    <s v="Jul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x v="423"/>
    <b v="0"/>
    <b v="1"/>
    <s v="theater/plays"/>
    <x v="3"/>
    <s v="plays"/>
    <x v="6"/>
    <s v="Dec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x v="424"/>
    <b v="0"/>
    <b v="0"/>
    <s v="technology/wearables"/>
    <x v="2"/>
    <s v="wearables"/>
    <x v="4"/>
    <s v="Dec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x v="425"/>
    <b v="0"/>
    <b v="0"/>
    <s v="film &amp; video/television"/>
    <x v="4"/>
    <s v="television"/>
    <x v="5"/>
    <s v="Dec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x v="426"/>
    <b v="0"/>
    <b v="1"/>
    <s v="games/video games"/>
    <x v="6"/>
    <s v="video games"/>
    <x v="2"/>
    <s v="Apr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x v="427"/>
    <b v="0"/>
    <b v="0"/>
    <s v="games/video games"/>
    <x v="6"/>
    <s v="video games"/>
    <x v="3"/>
    <s v="Mar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x v="428"/>
    <b v="0"/>
    <b v="0"/>
    <s v="film &amp; video/animation"/>
    <x v="4"/>
    <s v="animation"/>
    <x v="9"/>
    <s v="Oct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x v="429"/>
    <b v="0"/>
    <b v="0"/>
    <s v="music/rock"/>
    <x v="1"/>
    <s v="rock"/>
    <x v="5"/>
    <s v="Jul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x v="430"/>
    <b v="0"/>
    <b v="0"/>
    <s v="film &amp; video/drama"/>
    <x v="4"/>
    <s v="drama"/>
    <x v="6"/>
    <s v="Jul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x v="431"/>
    <b v="0"/>
    <b v="0"/>
    <s v="film &amp; video/science fiction"/>
    <x v="4"/>
    <s v="science fiction"/>
    <x v="7"/>
    <s v="Dec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x v="432"/>
    <b v="0"/>
    <b v="1"/>
    <s v="film &amp; video/drama"/>
    <x v="4"/>
    <s v="drama"/>
    <x v="2"/>
    <s v="Oct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x v="433"/>
    <b v="0"/>
    <b v="0"/>
    <s v="theater/plays"/>
    <x v="3"/>
    <s v="plays"/>
    <x v="8"/>
    <s v="Sep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x v="434"/>
    <b v="0"/>
    <b v="1"/>
    <s v="music/indie rock"/>
    <x v="1"/>
    <s v="indie rock"/>
    <x v="9"/>
    <s v="Feb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x v="435"/>
    <b v="0"/>
    <b v="0"/>
    <s v="theater/plays"/>
    <x v="3"/>
    <s v="plays"/>
    <x v="7"/>
    <s v="Oct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x v="436"/>
    <b v="0"/>
    <b v="0"/>
    <s v="theater/plays"/>
    <x v="3"/>
    <s v="plays"/>
    <x v="6"/>
    <s v="Mar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x v="437"/>
    <b v="0"/>
    <b v="0"/>
    <s v="film &amp; video/documentary"/>
    <x v="4"/>
    <s v="documentary"/>
    <x v="1"/>
    <s v="Dec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x v="438"/>
    <b v="0"/>
    <b v="0"/>
    <s v="theater/plays"/>
    <x v="3"/>
    <s v="plays"/>
    <x v="6"/>
    <s v="Aug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x v="439"/>
    <b v="0"/>
    <b v="0"/>
    <s v="film &amp; video/drama"/>
    <x v="4"/>
    <s v="drama"/>
    <x v="1"/>
    <s v="Apr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x v="440"/>
    <b v="0"/>
    <b v="0"/>
    <s v="games/mobile games"/>
    <x v="6"/>
    <s v="mobile games"/>
    <x v="2"/>
    <s v="Jan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x v="441"/>
    <b v="0"/>
    <b v="0"/>
    <s v="film &amp; video/animation"/>
    <x v="4"/>
    <s v="animation"/>
    <x v="2"/>
    <s v="Dec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x v="442"/>
    <b v="0"/>
    <b v="0"/>
    <s v="theater/plays"/>
    <x v="3"/>
    <s v="plays"/>
    <x v="9"/>
    <s v="Feb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x v="443"/>
    <b v="0"/>
    <b v="0"/>
    <s v="publishing/translations"/>
    <x v="5"/>
    <s v="translations"/>
    <x v="9"/>
    <s v="Jan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x v="444"/>
    <b v="0"/>
    <b v="1"/>
    <s v="technology/wearables"/>
    <x v="2"/>
    <s v="wearables"/>
    <x v="2"/>
    <s v="May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x v="445"/>
    <b v="0"/>
    <b v="1"/>
    <s v="technology/web"/>
    <x v="2"/>
    <s v="web"/>
    <x v="0"/>
    <s v="Nov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x v="368"/>
    <b v="0"/>
    <b v="0"/>
    <s v="theater/plays"/>
    <x v="3"/>
    <s v="plays"/>
    <x v="3"/>
    <s v="Apr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x v="446"/>
    <b v="0"/>
    <b v="0"/>
    <s v="film &amp; video/drama"/>
    <x v="4"/>
    <s v="drama"/>
    <x v="0"/>
    <s v="May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x v="447"/>
    <b v="0"/>
    <b v="0"/>
    <s v="technology/wearables"/>
    <x v="2"/>
    <s v="wearables"/>
    <x v="7"/>
    <s v="Dec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x v="448"/>
    <b v="0"/>
    <b v="1"/>
    <s v="food/food trucks"/>
    <x v="0"/>
    <s v="food trucks"/>
    <x v="4"/>
    <s v="May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x v="178"/>
    <b v="0"/>
    <b v="0"/>
    <s v="music/rock"/>
    <x v="1"/>
    <s v="rock"/>
    <x v="3"/>
    <s v="Mar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x v="449"/>
    <b v="0"/>
    <b v="0"/>
    <s v="music/electric music"/>
    <x v="1"/>
    <s v="electric music"/>
    <x v="9"/>
    <s v="Jun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x v="450"/>
    <b v="0"/>
    <b v="0"/>
    <s v="film &amp; video/television"/>
    <x v="4"/>
    <s v="television"/>
    <x v="1"/>
    <s v="Dec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x v="451"/>
    <b v="0"/>
    <b v="1"/>
    <s v="publishing/translations"/>
    <x v="5"/>
    <s v="translations"/>
    <x v="2"/>
    <s v="Jun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x v="452"/>
    <b v="0"/>
    <b v="0"/>
    <s v="publishing/fiction"/>
    <x v="5"/>
    <s v="fiction"/>
    <x v="9"/>
    <s v="Aug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x v="453"/>
    <b v="0"/>
    <b v="0"/>
    <s v="film &amp; video/science fiction"/>
    <x v="4"/>
    <s v="science fiction"/>
    <x v="8"/>
    <s v="Ju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x v="454"/>
    <b v="0"/>
    <b v="0"/>
    <s v="technology/wearables"/>
    <x v="2"/>
    <s v="wearables"/>
    <x v="0"/>
    <s v="Mar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x v="455"/>
    <b v="0"/>
    <b v="0"/>
    <s v="food/food trucks"/>
    <x v="0"/>
    <s v="food trucks"/>
    <x v="5"/>
    <s v="Jul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x v="456"/>
    <b v="0"/>
    <b v="1"/>
    <s v="photography/photography books"/>
    <x v="7"/>
    <s v="photography books"/>
    <x v="6"/>
    <s v="Mar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x v="457"/>
    <b v="0"/>
    <b v="1"/>
    <s v="theater/plays"/>
    <x v="3"/>
    <s v="plays"/>
    <x v="1"/>
    <s v="Oct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x v="458"/>
    <b v="0"/>
    <b v="1"/>
    <s v="publishing/fiction"/>
    <x v="5"/>
    <s v="fiction"/>
    <x v="4"/>
    <s v="Feb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x v="459"/>
    <b v="0"/>
    <b v="0"/>
    <s v="theater/plays"/>
    <x v="3"/>
    <s v="plays"/>
    <x v="3"/>
    <s v="Dec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x v="460"/>
    <b v="0"/>
    <b v="1"/>
    <s v="food/food trucks"/>
    <x v="0"/>
    <s v="food trucks"/>
    <x v="1"/>
    <s v="Aug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x v="461"/>
    <b v="0"/>
    <b v="0"/>
    <s v="theater/plays"/>
    <x v="3"/>
    <s v="plays"/>
    <x v="3"/>
    <s v="Jun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x v="462"/>
    <b v="0"/>
    <b v="1"/>
    <s v="publishing/translations"/>
    <x v="5"/>
    <s v="translations"/>
    <x v="9"/>
    <s v="Mar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x v="463"/>
    <b v="0"/>
    <b v="0"/>
    <s v="theater/plays"/>
    <x v="3"/>
    <s v="plays"/>
    <x v="5"/>
    <s v="Apr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x v="464"/>
    <b v="0"/>
    <b v="0"/>
    <s v="theater/plays"/>
    <x v="3"/>
    <s v="plays"/>
    <x v="7"/>
    <s v="Feb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x v="465"/>
    <b v="0"/>
    <b v="0"/>
    <s v="technology/wearables"/>
    <x v="2"/>
    <s v="wearables"/>
    <x v="6"/>
    <s v="Aug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x v="466"/>
    <b v="0"/>
    <b v="0"/>
    <s v="journalism/audio"/>
    <x v="8"/>
    <s v="audio"/>
    <x v="3"/>
    <s v="Nov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x v="467"/>
    <b v="0"/>
    <b v="1"/>
    <s v="food/food trucks"/>
    <x v="0"/>
    <s v="food trucks"/>
    <x v="2"/>
    <s v="Jul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x v="468"/>
    <b v="1"/>
    <b v="1"/>
    <s v="film &amp; video/shorts"/>
    <x v="4"/>
    <s v="shorts"/>
    <x v="6"/>
    <s v="Jun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x v="469"/>
    <b v="0"/>
    <b v="0"/>
    <s v="photography/photography books"/>
    <x v="7"/>
    <s v="photography books"/>
    <x v="3"/>
    <s v="Jun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x v="470"/>
    <b v="0"/>
    <b v="0"/>
    <s v="technology/wearables"/>
    <x v="2"/>
    <s v="wearables"/>
    <x v="4"/>
    <s v="Mar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x v="471"/>
    <b v="0"/>
    <b v="0"/>
    <s v="theater/plays"/>
    <x v="3"/>
    <s v="plays"/>
    <x v="1"/>
    <s v="Jun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x v="472"/>
    <b v="0"/>
    <b v="0"/>
    <s v="film &amp; video/animation"/>
    <x v="4"/>
    <s v="animation"/>
    <x v="5"/>
    <s v="May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x v="473"/>
    <b v="0"/>
    <b v="1"/>
    <s v="technology/wearables"/>
    <x v="2"/>
    <s v="wearables"/>
    <x v="7"/>
    <s v="Dec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x v="474"/>
    <b v="0"/>
    <b v="0"/>
    <s v="technology/web"/>
    <x v="2"/>
    <s v="web"/>
    <x v="0"/>
    <s v="Jan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x v="475"/>
    <b v="0"/>
    <b v="1"/>
    <s v="film &amp; video/documentary"/>
    <x v="4"/>
    <s v="documentary"/>
    <x v="7"/>
    <s v="Mar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x v="380"/>
    <b v="0"/>
    <b v="1"/>
    <s v="theater/plays"/>
    <x v="3"/>
    <s v="plays"/>
    <x v="2"/>
    <s v="May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x v="353"/>
    <b v="0"/>
    <b v="0"/>
    <s v="film &amp; video/documentary"/>
    <x v="4"/>
    <s v="documentary"/>
    <x v="2"/>
    <s v="Mar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x v="476"/>
    <b v="0"/>
    <b v="1"/>
    <s v="games/video games"/>
    <x v="6"/>
    <s v="video games"/>
    <x v="4"/>
    <s v="Jul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x v="477"/>
    <b v="0"/>
    <b v="0"/>
    <s v="film &amp; video/drama"/>
    <x v="4"/>
    <s v="drama"/>
    <x v="0"/>
    <s v="Jul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x v="478"/>
    <b v="0"/>
    <b v="0"/>
    <s v="music/rock"/>
    <x v="1"/>
    <s v="rock"/>
    <x v="0"/>
    <s v="May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x v="479"/>
    <b v="0"/>
    <b v="1"/>
    <s v="publishing/radio &amp; podcasts"/>
    <x v="5"/>
    <s v="radio &amp; podcasts"/>
    <x v="2"/>
    <s v="Mar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x v="480"/>
    <b v="0"/>
    <b v="1"/>
    <s v="theater/plays"/>
    <x v="3"/>
    <s v="plays"/>
    <x v="5"/>
    <s v="Nov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x v="481"/>
    <b v="0"/>
    <b v="1"/>
    <s v="technology/web"/>
    <x v="2"/>
    <s v="web"/>
    <x v="2"/>
    <s v="Apr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x v="482"/>
    <b v="0"/>
    <b v="0"/>
    <s v="theater/plays"/>
    <x v="3"/>
    <s v="plays"/>
    <x v="9"/>
    <s v="Jul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x v="483"/>
    <b v="0"/>
    <b v="0"/>
    <s v="theater/plays"/>
    <x v="3"/>
    <s v="plays"/>
    <x v="4"/>
    <s v="May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x v="484"/>
    <b v="0"/>
    <b v="0"/>
    <s v="film &amp; video/drama"/>
    <x v="4"/>
    <s v="drama"/>
    <x v="9"/>
    <s v="May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x v="265"/>
    <b v="0"/>
    <b v="0"/>
    <s v="theater/plays"/>
    <x v="3"/>
    <s v="plays"/>
    <x v="3"/>
    <s v="Jul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x v="485"/>
    <b v="0"/>
    <b v="1"/>
    <s v="games/video games"/>
    <x v="6"/>
    <s v="video games"/>
    <x v="1"/>
    <s v="Jul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x v="486"/>
    <b v="0"/>
    <b v="0"/>
    <s v="film &amp; video/television"/>
    <x v="4"/>
    <s v="television"/>
    <x v="6"/>
    <s v="Sep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x v="412"/>
    <b v="0"/>
    <b v="1"/>
    <s v="music/rock"/>
    <x v="1"/>
    <s v="rock"/>
    <x v="2"/>
    <s v="Dec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x v="487"/>
    <b v="0"/>
    <b v="1"/>
    <s v="theater/plays"/>
    <x v="3"/>
    <s v="plays"/>
    <x v="8"/>
    <s v="Dec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x v="488"/>
    <b v="0"/>
    <b v="0"/>
    <s v="publishing/nonfiction"/>
    <x v="5"/>
    <s v="nonfiction"/>
    <x v="6"/>
    <s v="Aug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x v="489"/>
    <b v="0"/>
    <b v="0"/>
    <s v="food/food trucks"/>
    <x v="0"/>
    <s v="food trucks"/>
    <x v="5"/>
    <s v="May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x v="442"/>
    <b v="0"/>
    <b v="1"/>
    <s v="film &amp; video/animation"/>
    <x v="4"/>
    <s v="animation"/>
    <x v="9"/>
    <s v="Feb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x v="437"/>
    <b v="0"/>
    <b v="1"/>
    <s v="music/rock"/>
    <x v="1"/>
    <s v="rock"/>
    <x v="0"/>
    <s v="Jan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x v="490"/>
    <b v="0"/>
    <b v="0"/>
    <s v="theater/plays"/>
    <x v="3"/>
    <s v="plays"/>
    <x v="3"/>
    <s v="Apr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x v="491"/>
    <b v="0"/>
    <b v="1"/>
    <s v="film &amp; video/drama"/>
    <x v="4"/>
    <s v="drama"/>
    <x v="7"/>
    <s v="Aug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x v="163"/>
    <b v="0"/>
    <b v="0"/>
    <s v="film &amp; video/shorts"/>
    <x v="4"/>
    <s v="shorts"/>
    <x v="4"/>
    <s v="Jul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x v="492"/>
    <b v="0"/>
    <b v="0"/>
    <s v="film &amp; video/shorts"/>
    <x v="4"/>
    <s v="shorts"/>
    <x v="6"/>
    <s v="Mar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x v="493"/>
    <b v="0"/>
    <b v="0"/>
    <s v="theater/plays"/>
    <x v="3"/>
    <s v="plays"/>
    <x v="6"/>
    <s v="Apr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x v="494"/>
    <b v="0"/>
    <b v="0"/>
    <s v="technology/wearables"/>
    <x v="2"/>
    <s v="wearables"/>
    <x v="6"/>
    <s v="Nov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x v="495"/>
    <b v="0"/>
    <b v="1"/>
    <s v="theater/plays"/>
    <x v="3"/>
    <s v="plays"/>
    <x v="0"/>
    <s v="Dec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x v="496"/>
    <b v="0"/>
    <b v="0"/>
    <s v="film &amp; video/animation"/>
    <x v="4"/>
    <s v="animation"/>
    <x v="7"/>
    <s v="Feb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x v="497"/>
    <b v="0"/>
    <b v="0"/>
    <s v="music/indie rock"/>
    <x v="1"/>
    <s v="indie rock"/>
    <x v="2"/>
    <s v="Nov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x v="180"/>
    <b v="0"/>
    <b v="0"/>
    <s v="games/video games"/>
    <x v="6"/>
    <s v="video games"/>
    <x v="1"/>
    <s v="May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x v="498"/>
    <b v="0"/>
    <b v="1"/>
    <s v="publishing/fiction"/>
    <x v="5"/>
    <s v="fiction"/>
    <x v="6"/>
    <s v="Aug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x v="499"/>
    <b v="0"/>
    <b v="0"/>
    <s v="games/video games"/>
    <x v="6"/>
    <s v="video games"/>
    <x v="2"/>
    <s v="Nov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x v="500"/>
    <b v="0"/>
    <b v="0"/>
    <s v="theater/plays"/>
    <x v="3"/>
    <s v="plays"/>
    <x v="9"/>
    <s v="Jan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x v="50"/>
    <b v="0"/>
    <b v="0"/>
    <s v="music/indie rock"/>
    <x v="1"/>
    <s v="indie rock"/>
    <x v="2"/>
    <s v="Jul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x v="501"/>
    <b v="0"/>
    <b v="1"/>
    <s v="film &amp; video/drama"/>
    <x v="4"/>
    <s v="drama"/>
    <x v="9"/>
    <s v="Aug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x v="502"/>
    <b v="0"/>
    <b v="1"/>
    <s v="theater/plays"/>
    <x v="3"/>
    <s v="plays"/>
    <x v="9"/>
    <s v="Jun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x v="52"/>
    <b v="0"/>
    <b v="0"/>
    <s v="publishing/fiction"/>
    <x v="5"/>
    <s v="fiction"/>
    <x v="6"/>
    <s v="Aug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x v="503"/>
    <b v="1"/>
    <b v="1"/>
    <s v="film &amp; video/documentary"/>
    <x v="4"/>
    <s v="documentary"/>
    <x v="9"/>
    <s v="Aug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x v="504"/>
    <b v="0"/>
    <b v="0"/>
    <s v="games/mobile games"/>
    <x v="6"/>
    <s v="mobile games"/>
    <x v="2"/>
    <s v="Sep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x v="505"/>
    <b v="0"/>
    <b v="1"/>
    <s v="food/food trucks"/>
    <x v="0"/>
    <s v="food trucks"/>
    <x v="3"/>
    <s v="Jul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x v="506"/>
    <b v="0"/>
    <b v="0"/>
    <s v="photography/photography books"/>
    <x v="7"/>
    <s v="photography books"/>
    <x v="9"/>
    <s v="May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x v="507"/>
    <b v="0"/>
    <b v="0"/>
    <s v="games/mobile games"/>
    <x v="6"/>
    <s v="mobile games"/>
    <x v="0"/>
    <s v="Jun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x v="508"/>
    <b v="0"/>
    <b v="0"/>
    <s v="music/indie rock"/>
    <x v="1"/>
    <s v="indie rock"/>
    <x v="7"/>
    <s v="Jan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x v="509"/>
    <b v="0"/>
    <b v="0"/>
    <s v="games/video games"/>
    <x v="6"/>
    <s v="video games"/>
    <x v="2"/>
    <s v="Sep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x v="510"/>
    <b v="0"/>
    <b v="0"/>
    <s v="music/rock"/>
    <x v="1"/>
    <s v="rock"/>
    <x v="7"/>
    <s v="Jan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x v="511"/>
    <b v="0"/>
    <b v="0"/>
    <s v="theater/plays"/>
    <x v="3"/>
    <s v="plays"/>
    <x v="3"/>
    <s v="Dec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x v="512"/>
    <b v="0"/>
    <b v="1"/>
    <s v="theater/plays"/>
    <x v="3"/>
    <s v="plays"/>
    <x v="9"/>
    <s v="Sep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x v="513"/>
    <b v="0"/>
    <b v="0"/>
    <s v="film &amp; video/drama"/>
    <x v="4"/>
    <s v="drama"/>
    <x v="0"/>
    <s v="Jan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x v="514"/>
    <b v="0"/>
    <b v="0"/>
    <s v="theater/plays"/>
    <x v="3"/>
    <s v="plays"/>
    <x v="7"/>
    <s v="Apr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x v="515"/>
    <b v="0"/>
    <b v="0"/>
    <s v="technology/wearables"/>
    <x v="2"/>
    <s v="wearables"/>
    <x v="2"/>
    <s v="May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x v="516"/>
    <b v="0"/>
    <b v="0"/>
    <s v="music/indie rock"/>
    <x v="1"/>
    <s v="indie rock"/>
    <x v="4"/>
    <s v="Feb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x v="517"/>
    <b v="0"/>
    <b v="1"/>
    <s v="technology/web"/>
    <x v="2"/>
    <s v="web"/>
    <x v="1"/>
    <s v="Dec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x v="518"/>
    <b v="0"/>
    <b v="0"/>
    <s v="theater/plays"/>
    <x v="3"/>
    <s v="plays"/>
    <x v="7"/>
    <s v="Nov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x v="519"/>
    <b v="0"/>
    <b v="0"/>
    <s v="music/rock"/>
    <x v="1"/>
    <s v="rock"/>
    <x v="8"/>
    <s v="Jan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x v="520"/>
    <b v="0"/>
    <b v="0"/>
    <s v="music/indie rock"/>
    <x v="1"/>
    <s v="indie rock"/>
    <x v="7"/>
    <s v="Dec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x v="219"/>
    <b v="0"/>
    <b v="0"/>
    <s v="music/rock"/>
    <x v="1"/>
    <s v="rock"/>
    <x v="1"/>
    <s v="Apr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x v="521"/>
    <b v="0"/>
    <b v="1"/>
    <s v="publishing/translations"/>
    <x v="5"/>
    <s v="translations"/>
    <x v="8"/>
    <s v="Sep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x v="522"/>
    <b v="0"/>
    <b v="1"/>
    <s v="film &amp; video/science fiction"/>
    <x v="4"/>
    <s v="science fiction"/>
    <x v="0"/>
    <s v="Oct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x v="523"/>
    <b v="0"/>
    <b v="0"/>
    <s v="theater/plays"/>
    <x v="3"/>
    <s v="plays"/>
    <x v="7"/>
    <s v="Feb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x v="524"/>
    <b v="0"/>
    <b v="0"/>
    <s v="theater/plays"/>
    <x v="3"/>
    <s v="plays"/>
    <x v="7"/>
    <s v="Aug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x v="348"/>
    <b v="0"/>
    <b v="0"/>
    <s v="film &amp; video/animation"/>
    <x v="4"/>
    <s v="animation"/>
    <x v="8"/>
    <s v="Nov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x v="280"/>
    <b v="0"/>
    <b v="0"/>
    <s v="theater/plays"/>
    <x v="3"/>
    <s v="plays"/>
    <x v="8"/>
    <s v="Oct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x v="525"/>
    <b v="0"/>
    <b v="0"/>
    <s v="music/rock"/>
    <x v="1"/>
    <s v="rock"/>
    <x v="3"/>
    <s v="Mar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x v="526"/>
    <b v="0"/>
    <b v="0"/>
    <s v="film &amp; video/documentary"/>
    <x v="4"/>
    <s v="documentary"/>
    <x v="9"/>
    <s v="Nov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x v="527"/>
    <b v="0"/>
    <b v="0"/>
    <s v="theater/plays"/>
    <x v="3"/>
    <s v="plays"/>
    <x v="0"/>
    <s v="Mar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x v="528"/>
    <b v="0"/>
    <b v="0"/>
    <s v="theater/plays"/>
    <x v="3"/>
    <s v="plays"/>
    <x v="8"/>
    <s v="Nov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x v="529"/>
    <b v="0"/>
    <b v="1"/>
    <s v="music/electric music"/>
    <x v="1"/>
    <s v="electric music"/>
    <x v="7"/>
    <s v="Feb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x v="360"/>
    <b v="0"/>
    <b v="0"/>
    <s v="music/rock"/>
    <x v="1"/>
    <s v="rock"/>
    <x v="1"/>
    <s v="Jul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x v="254"/>
    <b v="0"/>
    <b v="0"/>
    <s v="theater/plays"/>
    <x v="3"/>
    <s v="plays"/>
    <x v="6"/>
    <s v="Jul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x v="530"/>
    <b v="0"/>
    <b v="0"/>
    <s v="film &amp; video/animation"/>
    <x v="4"/>
    <s v="animation"/>
    <x v="8"/>
    <s v="Ja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x v="531"/>
    <b v="0"/>
    <b v="1"/>
    <s v="music/rock"/>
    <x v="1"/>
    <s v="rock"/>
    <x v="1"/>
    <s v="Dec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x v="532"/>
    <b v="0"/>
    <b v="0"/>
    <s v="film &amp; video/shorts"/>
    <x v="4"/>
    <s v="shorts"/>
    <x v="0"/>
    <s v="Jun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x v="533"/>
    <b v="0"/>
    <b v="1"/>
    <s v="music/rock"/>
    <x v="1"/>
    <s v="rock"/>
    <x v="0"/>
    <s v="Sep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x v="534"/>
    <b v="0"/>
    <b v="0"/>
    <s v="journalism/audio"/>
    <x v="8"/>
    <s v="audio"/>
    <x v="1"/>
    <s v="May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x v="535"/>
    <b v="0"/>
    <b v="1"/>
    <s v="food/food trucks"/>
    <x v="0"/>
    <s v="food trucks"/>
    <x v="3"/>
    <s v="Dec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x v="536"/>
    <b v="0"/>
    <b v="1"/>
    <s v="theater/plays"/>
    <x v="3"/>
    <s v="plays"/>
    <x v="1"/>
    <s v="May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x v="537"/>
    <b v="0"/>
    <b v="0"/>
    <s v="theater/plays"/>
    <x v="3"/>
    <s v="plays"/>
    <x v="5"/>
    <s v="Nov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x v="538"/>
    <b v="0"/>
    <b v="0"/>
    <s v="music/jazz"/>
    <x v="1"/>
    <s v="jazz"/>
    <x v="8"/>
    <s v="Mar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x v="539"/>
    <b v="0"/>
    <b v="0"/>
    <s v="film &amp; video/science fiction"/>
    <x v="4"/>
    <s v="science fiction"/>
    <x v="8"/>
    <s v="Dec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x v="540"/>
    <b v="0"/>
    <b v="0"/>
    <s v="music/jazz"/>
    <x v="1"/>
    <s v="jazz"/>
    <x v="8"/>
    <s v="Aug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x v="541"/>
    <b v="0"/>
    <b v="0"/>
    <s v="theater/plays"/>
    <x v="3"/>
    <s v="plays"/>
    <x v="1"/>
    <s v="Feb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x v="542"/>
    <b v="0"/>
    <b v="0"/>
    <s v="technology/web"/>
    <x v="2"/>
    <s v="web"/>
    <x v="8"/>
    <s v="Apr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x v="543"/>
    <b v="0"/>
    <b v="1"/>
    <s v="games/video games"/>
    <x v="6"/>
    <s v="video games"/>
    <x v="0"/>
    <s v="Jun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x v="544"/>
    <b v="0"/>
    <b v="0"/>
    <s v="film &amp; video/documentary"/>
    <x v="4"/>
    <s v="documentary"/>
    <x v="4"/>
    <s v="Feb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x v="545"/>
    <b v="0"/>
    <b v="0"/>
    <s v="technology/web"/>
    <x v="2"/>
    <s v="web"/>
    <x v="4"/>
    <s v="Apr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x v="546"/>
    <b v="0"/>
    <b v="0"/>
    <s v="publishing/translations"/>
    <x v="5"/>
    <s v="translations"/>
    <x v="6"/>
    <s v="Mar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x v="547"/>
    <b v="0"/>
    <b v="0"/>
    <s v="music/rock"/>
    <x v="1"/>
    <s v="rock"/>
    <x v="6"/>
    <s v="Nov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x v="548"/>
    <b v="0"/>
    <b v="1"/>
    <s v="food/food trucks"/>
    <x v="0"/>
    <s v="food trucks"/>
    <x v="3"/>
    <s v="Jan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x v="298"/>
    <b v="0"/>
    <b v="0"/>
    <s v="theater/plays"/>
    <x v="3"/>
    <s v="plays"/>
    <x v="6"/>
    <s v="Mar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x v="549"/>
    <b v="0"/>
    <b v="0"/>
    <s v="film &amp; video/documentary"/>
    <x v="4"/>
    <s v="documentary"/>
    <x v="0"/>
    <s v="Jul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x v="550"/>
    <b v="0"/>
    <b v="0"/>
    <s v="publishing/radio &amp; podcasts"/>
    <x v="5"/>
    <s v="radio &amp; podcasts"/>
    <x v="1"/>
    <s v="Dec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x v="551"/>
    <b v="0"/>
    <b v="0"/>
    <s v="games/video games"/>
    <x v="6"/>
    <s v="video games"/>
    <x v="6"/>
    <s v="Jul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x v="552"/>
    <b v="0"/>
    <b v="0"/>
    <s v="theater/plays"/>
    <x v="3"/>
    <s v="plays"/>
    <x v="1"/>
    <s v="May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x v="238"/>
    <b v="0"/>
    <b v="0"/>
    <s v="film &amp; video/animation"/>
    <x v="4"/>
    <s v="animation"/>
    <x v="1"/>
    <s v="Mar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x v="553"/>
    <b v="0"/>
    <b v="1"/>
    <s v="theater/plays"/>
    <x v="3"/>
    <s v="plays"/>
    <x v="7"/>
    <s v="Jun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x v="554"/>
    <b v="0"/>
    <b v="1"/>
    <s v="theater/plays"/>
    <x v="3"/>
    <s v="plays"/>
    <x v="6"/>
    <s v="Mar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x v="496"/>
    <b v="0"/>
    <b v="1"/>
    <s v="film &amp; video/drama"/>
    <x v="4"/>
    <s v="drama"/>
    <x v="7"/>
    <s v="Mar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x v="555"/>
    <b v="0"/>
    <b v="0"/>
    <s v="theater/plays"/>
    <x v="3"/>
    <s v="plays"/>
    <x v="3"/>
    <s v="Nov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x v="556"/>
    <b v="0"/>
    <b v="0"/>
    <s v="music/rock"/>
    <x v="1"/>
    <s v="rock"/>
    <x v="6"/>
    <s v="Jun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x v="557"/>
    <b v="0"/>
    <b v="0"/>
    <s v="film &amp; video/documentary"/>
    <x v="4"/>
    <s v="documentary"/>
    <x v="0"/>
    <s v="Feb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x v="558"/>
    <b v="0"/>
    <b v="0"/>
    <s v="food/food trucks"/>
    <x v="0"/>
    <s v="food trucks"/>
    <x v="2"/>
    <s v="Jul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x v="559"/>
    <b v="1"/>
    <b v="0"/>
    <s v="technology/wearables"/>
    <x v="2"/>
    <s v="wearables"/>
    <x v="1"/>
    <s v="May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x v="560"/>
    <b v="0"/>
    <b v="0"/>
    <s v="theater/plays"/>
    <x v="3"/>
    <s v="plays"/>
    <x v="0"/>
    <s v="Jun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x v="561"/>
    <b v="0"/>
    <b v="0"/>
    <s v="theater/plays"/>
    <x v="3"/>
    <s v="plays"/>
    <x v="3"/>
    <s v="Apr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x v="562"/>
    <b v="0"/>
    <b v="0"/>
    <s v="theater/plays"/>
    <x v="3"/>
    <s v="plays"/>
    <x v="8"/>
    <s v="Jan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x v="563"/>
    <b v="0"/>
    <b v="0"/>
    <s v="publishing/nonfiction"/>
    <x v="5"/>
    <s v="nonfiction"/>
    <x v="0"/>
    <s v="Oct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x v="529"/>
    <b v="0"/>
    <b v="0"/>
    <s v="music/rock"/>
    <x v="1"/>
    <s v="rock"/>
    <x v="7"/>
    <s v="Mar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x v="564"/>
    <b v="0"/>
    <b v="0"/>
    <s v="food/food trucks"/>
    <x v="0"/>
    <s v="food trucks"/>
    <x v="1"/>
    <s v="Mar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x v="565"/>
    <b v="0"/>
    <b v="1"/>
    <s v="music/jazz"/>
    <x v="1"/>
    <s v="jazz"/>
    <x v="3"/>
    <s v="Mar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x v="566"/>
    <b v="0"/>
    <b v="0"/>
    <s v="film &amp; video/science fiction"/>
    <x v="4"/>
    <s v="science fiction"/>
    <x v="3"/>
    <s v="Ja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x v="567"/>
    <b v="0"/>
    <b v="0"/>
    <s v="theater/plays"/>
    <x v="3"/>
    <s v="plays"/>
    <x v="4"/>
    <s v="Dec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x v="568"/>
    <b v="0"/>
    <b v="0"/>
    <s v="theater/plays"/>
    <x v="3"/>
    <s v="plays"/>
    <x v="2"/>
    <s v="Jul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x v="569"/>
    <b v="0"/>
    <b v="0"/>
    <s v="music/electric music"/>
    <x v="1"/>
    <s v="electric music"/>
    <x v="6"/>
    <s v="Oct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x v="570"/>
    <b v="0"/>
    <b v="0"/>
    <s v="theater/plays"/>
    <x v="3"/>
    <s v="plays"/>
    <x v="5"/>
    <s v="Aug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x v="571"/>
    <b v="0"/>
    <b v="0"/>
    <s v="theater/plays"/>
    <x v="3"/>
    <s v="plays"/>
    <x v="5"/>
    <s v="Jan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x v="572"/>
    <b v="0"/>
    <b v="0"/>
    <s v="theater/plays"/>
    <x v="3"/>
    <s v="plays"/>
    <x v="7"/>
    <s v="Apr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x v="573"/>
    <b v="0"/>
    <b v="1"/>
    <s v="music/indie rock"/>
    <x v="1"/>
    <s v="indie rock"/>
    <x v="2"/>
    <s v="Sep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x v="471"/>
    <b v="0"/>
    <b v="0"/>
    <s v="theater/plays"/>
    <x v="3"/>
    <s v="plays"/>
    <x v="1"/>
    <s v="Jun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x v="574"/>
    <b v="0"/>
    <b v="0"/>
    <s v="publishing/nonfiction"/>
    <x v="5"/>
    <s v="nonfiction"/>
    <x v="2"/>
    <s v="May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x v="575"/>
    <b v="1"/>
    <b v="1"/>
    <s v="theater/plays"/>
    <x v="3"/>
    <s v="plays"/>
    <x v="8"/>
    <s v="May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x v="576"/>
    <b v="0"/>
    <b v="0"/>
    <s v="photography/photography books"/>
    <x v="7"/>
    <s v="photography books"/>
    <x v="7"/>
    <s v="Jul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x v="577"/>
    <b v="0"/>
    <b v="0"/>
    <s v="theater/plays"/>
    <x v="3"/>
    <s v="plays"/>
    <x v="7"/>
    <s v="Sep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x v="578"/>
    <b v="0"/>
    <b v="0"/>
    <s v="music/indie rock"/>
    <x v="1"/>
    <s v="indie rock"/>
    <x v="9"/>
    <s v="Apr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x v="477"/>
    <b v="0"/>
    <b v="0"/>
    <s v="theater/plays"/>
    <x v="3"/>
    <s v="plays"/>
    <x v="0"/>
    <s v="Jul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x v="579"/>
    <b v="0"/>
    <b v="0"/>
    <s v="photography/photography books"/>
    <x v="7"/>
    <s v="photography books"/>
    <x v="0"/>
    <s v="Jan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x v="580"/>
    <b v="0"/>
    <b v="0"/>
    <s v="theater/plays"/>
    <x v="3"/>
    <s v="plays"/>
    <x v="10"/>
    <s v="Jan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x v="581"/>
    <b v="0"/>
    <b v="1"/>
    <s v="theater/plays"/>
    <x v="3"/>
    <s v="plays"/>
    <x v="6"/>
    <s v="Sep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x v="582"/>
    <b v="1"/>
    <b v="0"/>
    <s v="food/food trucks"/>
    <x v="0"/>
    <s v="food trucks"/>
    <x v="6"/>
    <s v="Jun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x v="581"/>
    <b v="0"/>
    <b v="0"/>
    <s v="music/indie rock"/>
    <x v="1"/>
    <s v="indie rock"/>
    <x v="6"/>
    <s v="Oct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x v="583"/>
    <b v="0"/>
    <b v="1"/>
    <s v="theater/plays"/>
    <x v="3"/>
    <s v="plays"/>
    <x v="7"/>
    <s v="Jul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x v="584"/>
    <b v="0"/>
    <b v="1"/>
    <s v="theater/plays"/>
    <x v="3"/>
    <s v="plays"/>
    <x v="3"/>
    <s v="May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x v="585"/>
    <b v="0"/>
    <b v="0"/>
    <s v="theater/plays"/>
    <x v="3"/>
    <s v="plays"/>
    <x v="3"/>
    <s v="Mar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x v="586"/>
    <b v="0"/>
    <b v="0"/>
    <s v="theater/plays"/>
    <x v="3"/>
    <s v="plays"/>
    <x v="1"/>
    <s v="Nov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x v="587"/>
    <b v="0"/>
    <b v="0"/>
    <s v="film &amp; video/animation"/>
    <x v="4"/>
    <s v="animation"/>
    <x v="0"/>
    <s v="Nov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x v="588"/>
    <b v="0"/>
    <b v="0"/>
    <s v="film &amp; video/television"/>
    <x v="4"/>
    <s v="television"/>
    <x v="5"/>
    <s v="Mar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x v="589"/>
    <b v="0"/>
    <b v="0"/>
    <s v="film &amp; video/television"/>
    <x v="4"/>
    <s v="television"/>
    <x v="2"/>
    <s v="Feb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x v="590"/>
    <b v="0"/>
    <b v="1"/>
    <s v="film &amp; video/animation"/>
    <x v="4"/>
    <s v="animation"/>
    <x v="4"/>
    <s v="Ja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x v="591"/>
    <b v="0"/>
    <b v="0"/>
    <s v="theater/plays"/>
    <x v="3"/>
    <s v="plays"/>
    <x v="7"/>
    <s v="Nov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x v="592"/>
    <b v="0"/>
    <b v="1"/>
    <s v="theater/plays"/>
    <x v="3"/>
    <s v="plays"/>
    <x v="6"/>
    <s v="Jul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x v="593"/>
    <b v="0"/>
    <b v="1"/>
    <s v="film &amp; video/drama"/>
    <x v="4"/>
    <s v="drama"/>
    <x v="9"/>
    <s v="Jul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x v="510"/>
    <b v="0"/>
    <b v="0"/>
    <s v="theater/plays"/>
    <x v="3"/>
    <s v="plays"/>
    <x v="7"/>
    <s v="Jan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x v="594"/>
    <b v="0"/>
    <b v="0"/>
    <s v="theater/plays"/>
    <x v="3"/>
    <s v="plays"/>
    <x v="5"/>
    <s v="Feb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x v="595"/>
    <b v="0"/>
    <b v="0"/>
    <s v="technology/wearables"/>
    <x v="2"/>
    <s v="wearables"/>
    <x v="9"/>
    <s v="Dec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x v="596"/>
    <b v="0"/>
    <b v="0"/>
    <s v="theater/plays"/>
    <x v="3"/>
    <s v="plays"/>
    <x v="5"/>
    <s v="Mar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x v="597"/>
    <b v="0"/>
    <b v="0"/>
    <s v="theater/plays"/>
    <x v="3"/>
    <s v="plays"/>
    <x v="9"/>
    <s v="Dec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x v="598"/>
    <b v="0"/>
    <b v="1"/>
    <s v="music/rock"/>
    <x v="1"/>
    <s v="rock"/>
    <x v="9"/>
    <s v="Sep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x v="599"/>
    <b v="0"/>
    <b v="0"/>
    <s v="games/video games"/>
    <x v="6"/>
    <s v="video games"/>
    <x v="2"/>
    <s v="Mar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x v="600"/>
    <b v="0"/>
    <b v="0"/>
    <s v="publishing/translations"/>
    <x v="5"/>
    <s v="translations"/>
    <x v="9"/>
    <s v="Apr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x v="601"/>
    <b v="1"/>
    <b v="0"/>
    <s v="food/food trucks"/>
    <x v="0"/>
    <s v="food trucks"/>
    <x v="5"/>
    <s v="Jul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x v="602"/>
    <b v="1"/>
    <b v="1"/>
    <s v="theater/plays"/>
    <x v="3"/>
    <s v="plays"/>
    <x v="6"/>
    <s v="Oct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x v="603"/>
    <b v="0"/>
    <b v="0"/>
    <s v="music/jazz"/>
    <x v="1"/>
    <s v="jazz"/>
    <x v="1"/>
    <s v="Jul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x v="604"/>
    <b v="0"/>
    <b v="0"/>
    <s v="film &amp; video/shorts"/>
    <x v="4"/>
    <s v="shorts"/>
    <x v="1"/>
    <s v="Feb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x v="292"/>
    <b v="0"/>
    <b v="0"/>
    <s v="technology/web"/>
    <x v="2"/>
    <s v="web"/>
    <x v="7"/>
    <s v="Aug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x v="605"/>
    <b v="0"/>
    <b v="0"/>
    <s v="technology/web"/>
    <x v="2"/>
    <s v="web"/>
    <x v="7"/>
    <s v="Apr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x v="606"/>
    <b v="0"/>
    <b v="0"/>
    <s v="music/metal"/>
    <x v="1"/>
    <s v="metal"/>
    <x v="0"/>
    <s v="Aug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x v="607"/>
    <b v="1"/>
    <b v="0"/>
    <s v="photography/photography books"/>
    <x v="7"/>
    <s v="photography books"/>
    <x v="5"/>
    <s v="Mar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x v="608"/>
    <b v="0"/>
    <b v="0"/>
    <s v="food/food trucks"/>
    <x v="0"/>
    <s v="food trucks"/>
    <x v="5"/>
    <s v="Dec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x v="609"/>
    <b v="0"/>
    <b v="0"/>
    <s v="film &amp; video/science fiction"/>
    <x v="4"/>
    <s v="science fiction"/>
    <x v="5"/>
    <s v="Dec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x v="610"/>
    <b v="0"/>
    <b v="0"/>
    <s v="music/rock"/>
    <x v="1"/>
    <s v="rock"/>
    <x v="0"/>
    <s v="Aug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x v="611"/>
    <b v="0"/>
    <b v="0"/>
    <s v="film &amp; video/documentary"/>
    <x v="4"/>
    <s v="documentary"/>
    <x v="8"/>
    <s v="Jan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x v="612"/>
    <b v="1"/>
    <b v="0"/>
    <s v="theater/plays"/>
    <x v="3"/>
    <s v="plays"/>
    <x v="0"/>
    <s v="Aug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x v="613"/>
    <b v="0"/>
    <b v="0"/>
    <s v="music/jazz"/>
    <x v="1"/>
    <s v="jazz"/>
    <x v="4"/>
    <s v="Mar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x v="614"/>
    <b v="0"/>
    <b v="0"/>
    <s v="theater/plays"/>
    <x v="3"/>
    <s v="plays"/>
    <x v="9"/>
    <s v="Dec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x v="615"/>
    <b v="0"/>
    <b v="0"/>
    <s v="theater/plays"/>
    <x v="3"/>
    <s v="plays"/>
    <x v="6"/>
    <s v="Oct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x v="616"/>
    <b v="0"/>
    <b v="0"/>
    <s v="music/jazz"/>
    <x v="1"/>
    <s v="jazz"/>
    <x v="4"/>
    <s v="Feb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x v="453"/>
    <b v="0"/>
    <b v="1"/>
    <s v="film &amp; video/documentary"/>
    <x v="4"/>
    <s v="documentary"/>
    <x v="8"/>
    <s v="Jul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x v="617"/>
    <b v="0"/>
    <b v="1"/>
    <s v="theater/plays"/>
    <x v="3"/>
    <s v="plays"/>
    <x v="2"/>
    <s v="Aug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x v="618"/>
    <b v="0"/>
    <b v="0"/>
    <s v="journalism/audio"/>
    <x v="8"/>
    <s v="audio"/>
    <x v="1"/>
    <s v="Sep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x v="619"/>
    <b v="0"/>
    <b v="0"/>
    <s v="theater/plays"/>
    <x v="3"/>
    <s v="plays"/>
    <x v="4"/>
    <s v="Aug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x v="620"/>
    <b v="0"/>
    <b v="0"/>
    <s v="theater/plays"/>
    <x v="3"/>
    <s v="plays"/>
    <x v="5"/>
    <s v="Jun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x v="621"/>
    <b v="0"/>
    <b v="0"/>
    <s v="music/indie rock"/>
    <x v="1"/>
    <s v="indie rock"/>
    <x v="7"/>
    <s v="Feb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x v="622"/>
    <b v="0"/>
    <b v="1"/>
    <s v="theater/plays"/>
    <x v="3"/>
    <s v="plays"/>
    <x v="6"/>
    <s v="Jul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x v="623"/>
    <b v="0"/>
    <b v="0"/>
    <s v="theater/plays"/>
    <x v="3"/>
    <s v="plays"/>
    <x v="9"/>
    <s v="Mar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x v="624"/>
    <b v="0"/>
    <b v="0"/>
    <s v="music/indie rock"/>
    <x v="1"/>
    <s v="indie rock"/>
    <x v="7"/>
    <s v="Apr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x v="625"/>
    <b v="0"/>
    <b v="0"/>
    <s v="photography/photography books"/>
    <x v="7"/>
    <s v="photography books"/>
    <x v="8"/>
    <s v="Aug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x v="626"/>
    <b v="0"/>
    <b v="0"/>
    <s v="journalism/audio"/>
    <x v="8"/>
    <s v="audio"/>
    <x v="3"/>
    <s v="Sep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x v="627"/>
    <b v="0"/>
    <b v="0"/>
    <s v="photography/photography books"/>
    <x v="7"/>
    <s v="photography books"/>
    <x v="4"/>
    <s v="Sep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x v="491"/>
    <b v="0"/>
    <b v="0"/>
    <s v="publishing/fiction"/>
    <x v="5"/>
    <s v="fiction"/>
    <x v="7"/>
    <s v="Jul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x v="628"/>
    <b v="0"/>
    <b v="0"/>
    <s v="film &amp; video/drama"/>
    <x v="4"/>
    <s v="drama"/>
    <x v="3"/>
    <s v="Jan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x v="629"/>
    <b v="0"/>
    <b v="1"/>
    <s v="food/food trucks"/>
    <x v="0"/>
    <s v="food trucks"/>
    <x v="3"/>
    <s v="Oct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x v="630"/>
    <b v="0"/>
    <b v="1"/>
    <s v="games/mobile games"/>
    <x v="6"/>
    <s v="mobile games"/>
    <x v="3"/>
    <s v="Dec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x v="631"/>
    <b v="0"/>
    <b v="0"/>
    <s v="theater/plays"/>
    <x v="3"/>
    <s v="plays"/>
    <x v="8"/>
    <s v="Dec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x v="632"/>
    <b v="0"/>
    <b v="0"/>
    <s v="theater/plays"/>
    <x v="3"/>
    <s v="plays"/>
    <x v="2"/>
    <s v="Dec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x v="633"/>
    <b v="0"/>
    <b v="0"/>
    <s v="theater/plays"/>
    <x v="3"/>
    <s v="plays"/>
    <x v="9"/>
    <s v="Sep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x v="634"/>
    <b v="0"/>
    <b v="0"/>
    <s v="publishing/nonfiction"/>
    <x v="5"/>
    <s v="nonfiction"/>
    <x v="6"/>
    <s v="Ju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x v="415"/>
    <b v="0"/>
    <b v="0"/>
    <s v="theater/plays"/>
    <x v="3"/>
    <s v="plays"/>
    <x v="0"/>
    <s v="Aug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x v="635"/>
    <b v="0"/>
    <b v="0"/>
    <s v="technology/wearables"/>
    <x v="2"/>
    <s v="wearables"/>
    <x v="9"/>
    <s v="Mar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x v="607"/>
    <b v="0"/>
    <b v="0"/>
    <s v="theater/plays"/>
    <x v="3"/>
    <s v="plays"/>
    <x v="5"/>
    <s v="Mar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x v="636"/>
    <b v="0"/>
    <b v="1"/>
    <s v="film &amp; video/television"/>
    <x v="4"/>
    <s v="television"/>
    <x v="3"/>
    <s v="Ja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x v="637"/>
    <b v="0"/>
    <b v="0"/>
    <s v="technology/web"/>
    <x v="2"/>
    <s v="web"/>
    <x v="2"/>
    <s v="Oct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x v="638"/>
    <b v="0"/>
    <b v="1"/>
    <s v="film &amp; video/documentary"/>
    <x v="4"/>
    <s v="documentary"/>
    <x v="8"/>
    <s v="Nov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x v="639"/>
    <b v="1"/>
    <b v="1"/>
    <s v="film &amp; video/documentary"/>
    <x v="4"/>
    <s v="documentary"/>
    <x v="4"/>
    <s v="Oct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x v="640"/>
    <b v="0"/>
    <b v="0"/>
    <s v="music/rock"/>
    <x v="1"/>
    <s v="rock"/>
    <x v="3"/>
    <s v="Jul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x v="641"/>
    <b v="0"/>
    <b v="0"/>
    <s v="theater/plays"/>
    <x v="3"/>
    <s v="plays"/>
    <x v="5"/>
    <s v="Oct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x v="642"/>
    <b v="0"/>
    <b v="0"/>
    <s v="theater/plays"/>
    <x v="3"/>
    <s v="plays"/>
    <x v="5"/>
    <s v="Nov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x v="445"/>
    <b v="1"/>
    <b v="0"/>
    <s v="music/rock"/>
    <x v="1"/>
    <s v="rock"/>
    <x v="0"/>
    <s v="Nov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x v="116"/>
    <b v="0"/>
    <b v="1"/>
    <s v="theater/plays"/>
    <x v="3"/>
    <s v="plays"/>
    <x v="0"/>
    <s v="Apr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x v="643"/>
    <b v="0"/>
    <b v="0"/>
    <s v="music/electric music"/>
    <x v="1"/>
    <s v="electric music"/>
    <x v="9"/>
    <s v="Mar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x v="644"/>
    <b v="0"/>
    <b v="0"/>
    <s v="technology/wearables"/>
    <x v="2"/>
    <s v="wearables"/>
    <x v="8"/>
    <s v="Nov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x v="645"/>
    <b v="0"/>
    <b v="0"/>
    <s v="film &amp; video/drama"/>
    <x v="4"/>
    <s v="drama"/>
    <x v="3"/>
    <s v="Jun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x v="646"/>
    <b v="0"/>
    <b v="0"/>
    <s v="technology/wearables"/>
    <x v="2"/>
    <s v="wearables"/>
    <x v="6"/>
    <s v="Jan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x v="647"/>
    <b v="1"/>
    <b v="0"/>
    <s v="theater/plays"/>
    <x v="3"/>
    <s v="plays"/>
    <x v="8"/>
    <s v="Mar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x v="467"/>
    <b v="0"/>
    <b v="0"/>
    <s v="technology/wearables"/>
    <x v="2"/>
    <s v="wearables"/>
    <x v="2"/>
    <s v="Jul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x v="648"/>
    <b v="1"/>
    <b v="1"/>
    <s v="publishing/translations"/>
    <x v="5"/>
    <s v="translations"/>
    <x v="4"/>
    <s v="Apr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x v="649"/>
    <b v="0"/>
    <b v="0"/>
    <s v="film &amp; video/animation"/>
    <x v="4"/>
    <s v="animation"/>
    <x v="7"/>
    <s v="Jul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x v="650"/>
    <b v="0"/>
    <b v="0"/>
    <s v="publishing/nonfiction"/>
    <x v="5"/>
    <s v="nonfiction"/>
    <x v="2"/>
    <s v="Dec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x v="651"/>
    <b v="0"/>
    <b v="1"/>
    <s v="technology/web"/>
    <x v="2"/>
    <s v="web"/>
    <x v="3"/>
    <s v="Jan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x v="652"/>
    <b v="0"/>
    <b v="0"/>
    <s v="film &amp; video/drama"/>
    <x v="4"/>
    <s v="drama"/>
    <x v="9"/>
    <s v="Dec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x v="653"/>
    <b v="0"/>
    <b v="0"/>
    <s v="theater/plays"/>
    <x v="3"/>
    <s v="plays"/>
    <x v="5"/>
    <s v="May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x v="654"/>
    <b v="0"/>
    <b v="0"/>
    <s v="theater/plays"/>
    <x v="3"/>
    <s v="plays"/>
    <x v="4"/>
    <s v="Apr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x v="655"/>
    <b v="0"/>
    <b v="1"/>
    <s v="theater/plays"/>
    <x v="3"/>
    <s v="plays"/>
    <x v="9"/>
    <s v="Jul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x v="656"/>
    <b v="1"/>
    <b v="1"/>
    <s v="theater/plays"/>
    <x v="3"/>
    <s v="plays"/>
    <x v="7"/>
    <s v="Jan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x v="657"/>
    <b v="0"/>
    <b v="0"/>
    <s v="theater/plays"/>
    <x v="3"/>
    <s v="plays"/>
    <x v="7"/>
    <s v="Jul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x v="89"/>
    <b v="0"/>
    <b v="0"/>
    <s v="publishing/radio &amp; podcasts"/>
    <x v="5"/>
    <s v="radio &amp; podcasts"/>
    <x v="7"/>
    <s v="Aug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x v="658"/>
    <b v="0"/>
    <b v="0"/>
    <s v="music/rock"/>
    <x v="1"/>
    <s v="rock"/>
    <x v="1"/>
    <s v="Aug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x v="438"/>
    <b v="0"/>
    <b v="0"/>
    <s v="games/mobile games"/>
    <x v="6"/>
    <s v="mobile games"/>
    <x v="6"/>
    <s v="Aug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x v="659"/>
    <b v="0"/>
    <b v="1"/>
    <s v="theater/plays"/>
    <x v="3"/>
    <s v="plays"/>
    <x v="2"/>
    <s v="Jul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x v="660"/>
    <b v="0"/>
    <b v="0"/>
    <s v="film &amp; video/documentary"/>
    <x v="4"/>
    <s v="documentary"/>
    <x v="8"/>
    <s v="Aug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x v="661"/>
    <b v="0"/>
    <b v="0"/>
    <s v="technology/wearables"/>
    <x v="2"/>
    <s v="wearables"/>
    <x v="2"/>
    <s v="Jun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x v="662"/>
    <b v="0"/>
    <b v="0"/>
    <s v="publishing/fiction"/>
    <x v="5"/>
    <s v="fiction"/>
    <x v="4"/>
    <s v="May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x v="236"/>
    <b v="0"/>
    <b v="1"/>
    <s v="theater/plays"/>
    <x v="3"/>
    <s v="plays"/>
    <x v="9"/>
    <s v="Feb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x v="663"/>
    <b v="0"/>
    <b v="0"/>
    <s v="music/rock"/>
    <x v="1"/>
    <s v="rock"/>
    <x v="9"/>
    <s v="Apr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x v="202"/>
    <b v="0"/>
    <b v="0"/>
    <s v="film &amp; video/documentary"/>
    <x v="4"/>
    <s v="documentary"/>
    <x v="5"/>
    <s v="Nov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x v="664"/>
    <b v="0"/>
    <b v="0"/>
    <s v="theater/plays"/>
    <x v="3"/>
    <s v="plays"/>
    <x v="7"/>
    <s v="Mar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x v="665"/>
    <b v="0"/>
    <b v="1"/>
    <s v="theater/plays"/>
    <x v="3"/>
    <s v="plays"/>
    <x v="1"/>
    <s v="Oct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x v="666"/>
    <b v="0"/>
    <b v="0"/>
    <s v="games/mobile games"/>
    <x v="6"/>
    <s v="mobile games"/>
    <x v="1"/>
    <s v="Nov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x v="602"/>
    <b v="0"/>
    <b v="1"/>
    <s v="theater/plays"/>
    <x v="3"/>
    <s v="plays"/>
    <x v="6"/>
    <s v="Oct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x v="667"/>
    <b v="0"/>
    <b v="0"/>
    <s v="technology/web"/>
    <x v="2"/>
    <s v="web"/>
    <x v="3"/>
    <s v="Jan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x v="668"/>
    <b v="0"/>
    <b v="0"/>
    <s v="theater/plays"/>
    <x v="3"/>
    <s v="plays"/>
    <x v="7"/>
    <s v="May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x v="669"/>
    <b v="0"/>
    <b v="0"/>
    <s v="film &amp; video/drama"/>
    <x v="4"/>
    <s v="drama"/>
    <x v="2"/>
    <s v="Feb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x v="670"/>
    <b v="0"/>
    <b v="0"/>
    <s v="technology/wearables"/>
    <x v="2"/>
    <s v="wearables"/>
    <x v="0"/>
    <s v="May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x v="601"/>
    <b v="0"/>
    <b v="0"/>
    <s v="technology/web"/>
    <x v="2"/>
    <s v="web"/>
    <x v="5"/>
    <s v="Jul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x v="671"/>
    <b v="0"/>
    <b v="1"/>
    <s v="music/rock"/>
    <x v="1"/>
    <s v="rock"/>
    <x v="5"/>
    <s v="Mar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x v="672"/>
    <b v="0"/>
    <b v="0"/>
    <s v="music/metal"/>
    <x v="1"/>
    <s v="metal"/>
    <x v="1"/>
    <s v="Ju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x v="673"/>
    <b v="0"/>
    <b v="1"/>
    <s v="theater/plays"/>
    <x v="3"/>
    <s v="plays"/>
    <x v="5"/>
    <s v="Jan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x v="674"/>
    <b v="0"/>
    <b v="0"/>
    <s v="photography/photography books"/>
    <x v="7"/>
    <s v="photography books"/>
    <x v="7"/>
    <s v="Mar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x v="675"/>
    <b v="0"/>
    <b v="0"/>
    <s v="publishing/nonfiction"/>
    <x v="5"/>
    <s v="nonfiction"/>
    <x v="0"/>
    <s v="Feb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x v="676"/>
    <b v="0"/>
    <b v="0"/>
    <s v="music/indie rock"/>
    <x v="1"/>
    <s v="indie rock"/>
    <x v="7"/>
    <s v="Nov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x v="677"/>
    <b v="0"/>
    <b v="1"/>
    <s v="theater/plays"/>
    <x v="3"/>
    <s v="plays"/>
    <x v="1"/>
    <s v="Nov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x v="678"/>
    <b v="0"/>
    <b v="0"/>
    <s v="music/indie rock"/>
    <x v="1"/>
    <s v="indie rock"/>
    <x v="4"/>
    <s v="Jun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x v="679"/>
    <b v="0"/>
    <b v="0"/>
    <s v="theater/plays"/>
    <x v="3"/>
    <s v="plays"/>
    <x v="5"/>
    <s v="Feb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x v="680"/>
    <b v="0"/>
    <b v="0"/>
    <s v="theater/plays"/>
    <x v="3"/>
    <s v="plays"/>
    <x v="6"/>
    <s v="May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x v="681"/>
    <b v="0"/>
    <b v="0"/>
    <s v="music/electric music"/>
    <x v="1"/>
    <s v="electric music"/>
    <x v="6"/>
    <s v="Jan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x v="682"/>
    <b v="0"/>
    <b v="1"/>
    <s v="theater/plays"/>
    <x v="3"/>
    <s v="plays"/>
    <x v="0"/>
    <s v="Oct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x v="683"/>
    <b v="0"/>
    <b v="1"/>
    <s v="theater/plays"/>
    <x v="3"/>
    <s v="plays"/>
    <x v="9"/>
    <s v="Aug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x v="684"/>
    <b v="0"/>
    <b v="0"/>
    <s v="technology/wearables"/>
    <x v="2"/>
    <s v="wearables"/>
    <x v="6"/>
    <s v="May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x v="685"/>
    <b v="0"/>
    <b v="0"/>
    <s v="technology/web"/>
    <x v="2"/>
    <s v="web"/>
    <x v="8"/>
    <s v="Oct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x v="488"/>
    <b v="0"/>
    <b v="0"/>
    <s v="theater/plays"/>
    <x v="3"/>
    <s v="plays"/>
    <x v="6"/>
    <s v="Sep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x v="686"/>
    <b v="0"/>
    <b v="1"/>
    <s v="film &amp; video/animation"/>
    <x v="4"/>
    <s v="animation"/>
    <x v="6"/>
    <s v="Mar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x v="687"/>
    <b v="0"/>
    <b v="1"/>
    <s v="technology/wearables"/>
    <x v="2"/>
    <s v="wearables"/>
    <x v="1"/>
    <s v="Oct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x v="688"/>
    <b v="0"/>
    <b v="0"/>
    <s v="music/electric music"/>
    <x v="1"/>
    <s v="electric music"/>
    <x v="6"/>
    <s v="Jul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x v="689"/>
    <b v="1"/>
    <b v="1"/>
    <s v="publishing/nonfiction"/>
    <x v="5"/>
    <s v="nonfiction"/>
    <x v="7"/>
    <s v="Mar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x v="690"/>
    <b v="0"/>
    <b v="1"/>
    <s v="theater/plays"/>
    <x v="3"/>
    <s v="plays"/>
    <x v="6"/>
    <s v="Aug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x v="691"/>
    <b v="0"/>
    <b v="0"/>
    <s v="photography/photography books"/>
    <x v="7"/>
    <s v="photography books"/>
    <x v="6"/>
    <s v="May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x v="424"/>
    <b v="0"/>
    <b v="0"/>
    <s v="theater/plays"/>
    <x v="3"/>
    <s v="plays"/>
    <x v="4"/>
    <s v="Oct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x v="231"/>
    <b v="0"/>
    <b v="1"/>
    <s v="theater/plays"/>
    <x v="3"/>
    <s v="plays"/>
    <x v="5"/>
    <s v="Dec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x v="692"/>
    <b v="0"/>
    <b v="0"/>
    <s v="theater/plays"/>
    <x v="3"/>
    <s v="plays"/>
    <x v="0"/>
    <s v="Jan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x v="693"/>
    <b v="0"/>
    <b v="0"/>
    <s v="film &amp; video/drama"/>
    <x v="4"/>
    <s v="drama"/>
    <x v="8"/>
    <s v="May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x v="694"/>
    <b v="0"/>
    <b v="0"/>
    <s v="music/rock"/>
    <x v="1"/>
    <s v="rock"/>
    <x v="1"/>
    <s v="Oct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x v="236"/>
    <b v="0"/>
    <b v="0"/>
    <s v="music/electric music"/>
    <x v="1"/>
    <s v="electric music"/>
    <x v="9"/>
    <s v="Feb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x v="695"/>
    <b v="0"/>
    <b v="1"/>
    <s v="games/video games"/>
    <x v="6"/>
    <s v="video games"/>
    <x v="3"/>
    <s v="Aug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x v="696"/>
    <b v="0"/>
    <b v="0"/>
    <s v="music/rock"/>
    <x v="1"/>
    <s v="rock"/>
    <x v="5"/>
    <s v="Jul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x v="697"/>
    <b v="0"/>
    <b v="0"/>
    <s v="music/jazz"/>
    <x v="1"/>
    <s v="jazz"/>
    <x v="4"/>
    <s v="Nov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x v="698"/>
    <b v="0"/>
    <b v="1"/>
    <s v="theater/plays"/>
    <x v="3"/>
    <s v="plays"/>
    <x v="4"/>
    <s v="May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x v="699"/>
    <b v="0"/>
    <b v="0"/>
    <s v="music/rock"/>
    <x v="1"/>
    <s v="rock"/>
    <x v="8"/>
    <s v="May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x v="489"/>
    <b v="1"/>
    <b v="1"/>
    <s v="music/indie rock"/>
    <x v="1"/>
    <s v="indie rock"/>
    <x v="5"/>
    <s v="Apr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x v="512"/>
    <b v="0"/>
    <b v="0"/>
    <s v="film &amp; video/science fiction"/>
    <x v="4"/>
    <s v="science fiction"/>
    <x v="9"/>
    <s v="Sep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x v="700"/>
    <b v="0"/>
    <b v="0"/>
    <s v="publishing/translations"/>
    <x v="5"/>
    <s v="translations"/>
    <x v="0"/>
    <s v="Oct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x v="701"/>
    <b v="0"/>
    <b v="0"/>
    <s v="theater/plays"/>
    <x v="3"/>
    <s v="plays"/>
    <x v="2"/>
    <s v="Dec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x v="340"/>
    <b v="0"/>
    <b v="0"/>
    <s v="games/video games"/>
    <x v="6"/>
    <s v="video games"/>
    <x v="2"/>
    <s v="Aug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x v="702"/>
    <b v="0"/>
    <b v="1"/>
    <s v="theater/plays"/>
    <x v="3"/>
    <s v="plays"/>
    <x v="1"/>
    <s v="Apr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x v="703"/>
    <b v="0"/>
    <b v="0"/>
    <s v="theater/plays"/>
    <x v="3"/>
    <s v="plays"/>
    <x v="3"/>
    <s v="Jan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x v="704"/>
    <b v="0"/>
    <b v="0"/>
    <s v="music/indie rock"/>
    <x v="1"/>
    <s v="indie rock"/>
    <x v="3"/>
    <s v="Feb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x v="705"/>
    <b v="0"/>
    <b v="0"/>
    <s v="theater/plays"/>
    <x v="3"/>
    <s v="plays"/>
    <x v="5"/>
    <s v="Apr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x v="706"/>
    <b v="0"/>
    <b v="0"/>
    <s v="technology/web"/>
    <x v="2"/>
    <s v="web"/>
    <x v="7"/>
    <s v="May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x v="707"/>
    <b v="0"/>
    <b v="0"/>
    <s v="music/rock"/>
    <x v="1"/>
    <s v="rock"/>
    <x v="1"/>
    <s v="Nov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x v="708"/>
    <b v="0"/>
    <b v="0"/>
    <s v="theater/plays"/>
    <x v="3"/>
    <s v="plays"/>
    <x v="3"/>
    <s v="Jul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x v="709"/>
    <b v="0"/>
    <b v="0"/>
    <s v="theater/plays"/>
    <x v="3"/>
    <s v="plays"/>
    <x v="8"/>
    <s v="Sep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x v="710"/>
    <b v="0"/>
    <b v="0"/>
    <s v="film &amp; video/animation"/>
    <x v="4"/>
    <s v="animation"/>
    <x v="8"/>
    <s v="Aug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x v="711"/>
    <b v="0"/>
    <b v="1"/>
    <s v="theater/plays"/>
    <x v="3"/>
    <s v="plays"/>
    <x v="0"/>
    <s v="Aug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x v="712"/>
    <b v="0"/>
    <b v="1"/>
    <s v="film &amp; video/drama"/>
    <x v="4"/>
    <s v="drama"/>
    <x v="7"/>
    <s v="Jul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x v="70"/>
    <b v="0"/>
    <b v="0"/>
    <s v="theater/plays"/>
    <x v="3"/>
    <s v="plays"/>
    <x v="6"/>
    <s v="Oct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x v="713"/>
    <b v="0"/>
    <b v="1"/>
    <s v="film &amp; video/animation"/>
    <x v="4"/>
    <s v="animation"/>
    <x v="8"/>
    <s v="Mar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x v="714"/>
    <b v="0"/>
    <b v="0"/>
    <s v="music/rock"/>
    <x v="1"/>
    <s v="rock"/>
    <x v="2"/>
    <s v="Dec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x v="715"/>
    <b v="0"/>
    <b v="0"/>
    <s v="technology/web"/>
    <x v="2"/>
    <s v="web"/>
    <x v="7"/>
    <s v="Mar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x v="716"/>
    <b v="0"/>
    <b v="1"/>
    <s v="film &amp; video/animation"/>
    <x v="4"/>
    <s v="animation"/>
    <x v="3"/>
    <s v="Apr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x v="717"/>
    <b v="0"/>
    <b v="1"/>
    <s v="music/jazz"/>
    <x v="1"/>
    <s v="jazz"/>
    <x v="9"/>
    <s v="Mar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x v="718"/>
    <b v="0"/>
    <b v="0"/>
    <s v="music/rock"/>
    <x v="1"/>
    <s v="rock"/>
    <x v="8"/>
    <s v="May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x v="719"/>
    <b v="0"/>
    <b v="0"/>
    <s v="film &amp; video/animation"/>
    <x v="4"/>
    <s v="animation"/>
    <x v="4"/>
    <s v="Oct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x v="115"/>
    <b v="0"/>
    <b v="0"/>
    <s v="theater/plays"/>
    <x v="3"/>
    <s v="plays"/>
    <x v="1"/>
    <s v="May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x v="720"/>
    <b v="0"/>
    <b v="0"/>
    <s v="theater/plays"/>
    <x v="3"/>
    <s v="plays"/>
    <x v="6"/>
    <s v="Feb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x v="721"/>
    <b v="0"/>
    <b v="0"/>
    <s v="food/food trucks"/>
    <x v="0"/>
    <s v="food trucks"/>
    <x v="7"/>
    <s v="Dec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x v="722"/>
    <b v="0"/>
    <b v="1"/>
    <s v="theater/plays"/>
    <x v="3"/>
    <s v="plays"/>
    <x v="2"/>
    <s v="Jun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x v="451"/>
    <b v="0"/>
    <b v="0"/>
    <s v="publishing/nonfiction"/>
    <x v="5"/>
    <s v="nonfiction"/>
    <x v="2"/>
    <s v="Ju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x v="642"/>
    <b v="0"/>
    <b v="0"/>
    <s v="music/rock"/>
    <x v="1"/>
    <s v="rock"/>
    <x v="5"/>
    <s v="Dec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x v="723"/>
    <b v="0"/>
    <b v="0"/>
    <s v="film &amp; video/drama"/>
    <x v="4"/>
    <s v="drama"/>
    <x v="7"/>
    <s v="Nov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x v="724"/>
    <b v="0"/>
    <b v="1"/>
    <s v="games/mobile games"/>
    <x v="6"/>
    <s v="mobile games"/>
    <x v="1"/>
    <s v="Aug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x v="725"/>
    <b v="0"/>
    <b v="0"/>
    <s v="technology/web"/>
    <x v="2"/>
    <s v="web"/>
    <x v="9"/>
    <s v="Dec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x v="726"/>
    <b v="0"/>
    <b v="1"/>
    <s v="theater/plays"/>
    <x v="3"/>
    <s v="plays"/>
    <x v="4"/>
    <s v="May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x v="727"/>
    <b v="0"/>
    <b v="0"/>
    <s v="theater/plays"/>
    <x v="3"/>
    <s v="plays"/>
    <x v="7"/>
    <s v="Jan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x v="560"/>
    <b v="0"/>
    <b v="0"/>
    <s v="music/rock"/>
    <x v="1"/>
    <s v="rock"/>
    <x v="0"/>
    <s v="Jun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x v="728"/>
    <b v="0"/>
    <b v="1"/>
    <s v="photography/photography books"/>
    <x v="7"/>
    <s v="photography books"/>
    <x v="3"/>
    <s v="Dec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x v="339"/>
    <b v="0"/>
    <b v="0"/>
    <s v="photography/photography books"/>
    <x v="7"/>
    <s v="photography books"/>
    <x v="3"/>
    <s v="Jul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x v="35"/>
    <b v="0"/>
    <b v="0"/>
    <s v="theater/plays"/>
    <x v="3"/>
    <s v="plays"/>
    <x v="3"/>
    <s v="Jan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x v="729"/>
    <b v="0"/>
    <b v="0"/>
    <s v="music/rock"/>
    <x v="1"/>
    <s v="rock"/>
    <x v="9"/>
    <s v="Jan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x v="241"/>
    <b v="0"/>
    <b v="0"/>
    <s v="film &amp; video/documentary"/>
    <x v="4"/>
    <s v="documentary"/>
    <x v="1"/>
    <s v="Nov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x v="730"/>
    <b v="0"/>
    <b v="1"/>
    <s v="film &amp; video/drama"/>
    <x v="4"/>
    <s v="drama"/>
    <x v="4"/>
    <s v="Mar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x v="322"/>
    <b v="0"/>
    <b v="1"/>
    <s v="theater/plays"/>
    <x v="3"/>
    <s v="plays"/>
    <x v="3"/>
    <s v="Oct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x v="731"/>
    <b v="0"/>
    <b v="0"/>
    <s v="food/food trucks"/>
    <x v="0"/>
    <s v="food trucks"/>
    <x v="7"/>
    <s v="May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x v="732"/>
    <b v="0"/>
    <b v="0"/>
    <s v="film &amp; video/documentary"/>
    <x v="4"/>
    <s v="documentary"/>
    <x v="4"/>
    <s v="Aug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x v="157"/>
    <b v="0"/>
    <b v="1"/>
    <s v="theater/plays"/>
    <x v="3"/>
    <s v="plays"/>
    <x v="5"/>
    <s v="Nov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x v="733"/>
    <b v="0"/>
    <b v="1"/>
    <s v="games/video games"/>
    <x v="6"/>
    <s v="video games"/>
    <x v="7"/>
    <s v="Jan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x v="734"/>
    <b v="0"/>
    <b v="0"/>
    <s v="publishing/nonfiction"/>
    <x v="5"/>
    <s v="nonfiction"/>
    <x v="9"/>
    <s v="Apr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x v="735"/>
    <b v="0"/>
    <b v="0"/>
    <s v="games/video games"/>
    <x v="6"/>
    <s v="video games"/>
    <x v="4"/>
    <s v="Aug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x v="736"/>
    <b v="0"/>
    <b v="1"/>
    <s v="music/rock"/>
    <x v="1"/>
    <s v="rock"/>
    <x v="7"/>
    <s v="May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x v="737"/>
    <b v="0"/>
    <b v="0"/>
    <s v="music/rock"/>
    <x v="1"/>
    <s v="rock"/>
    <x v="5"/>
    <s v="Nov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x v="738"/>
    <b v="1"/>
    <b v="1"/>
    <s v="theater/plays"/>
    <x v="3"/>
    <s v="plays"/>
    <x v="1"/>
    <s v="Feb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x v="739"/>
    <b v="0"/>
    <b v="1"/>
    <s v="publishing/nonfiction"/>
    <x v="5"/>
    <s v="nonfiction"/>
    <x v="3"/>
    <s v="May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x v="740"/>
    <b v="0"/>
    <b v="1"/>
    <s v="theater/plays"/>
    <x v="3"/>
    <s v="plays"/>
    <x v="3"/>
    <s v="Jan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x v="697"/>
    <b v="1"/>
    <b v="0"/>
    <s v="games/video games"/>
    <x v="6"/>
    <s v="video games"/>
    <x v="4"/>
    <s v="Nov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x v="741"/>
    <b v="0"/>
    <b v="1"/>
    <s v="music/rock"/>
    <x v="1"/>
    <s v="rock"/>
    <x v="9"/>
    <s v="Jul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x v="742"/>
    <b v="0"/>
    <b v="0"/>
    <s v="film &amp; video/documentary"/>
    <x v="4"/>
    <s v="documentary"/>
    <x v="5"/>
    <s v="Feb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x v="743"/>
    <b v="0"/>
    <b v="0"/>
    <s v="music/rock"/>
    <x v="1"/>
    <s v="rock"/>
    <x v="1"/>
    <s v="Feb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x v="744"/>
    <b v="1"/>
    <b v="1"/>
    <s v="music/rock"/>
    <x v="1"/>
    <s v="rock"/>
    <x v="1"/>
    <s v="Sep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x v="269"/>
    <b v="0"/>
    <b v="1"/>
    <s v="publishing/nonfiction"/>
    <x v="5"/>
    <s v="nonfiction"/>
    <x v="6"/>
    <s v="Ju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x v="745"/>
    <b v="0"/>
    <b v="0"/>
    <s v="film &amp; video/shorts"/>
    <x v="4"/>
    <s v="shorts"/>
    <x v="5"/>
    <s v="Jul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x v="746"/>
    <b v="0"/>
    <b v="1"/>
    <s v="theater/plays"/>
    <x v="3"/>
    <s v="plays"/>
    <x v="6"/>
    <s v="Dec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x v="747"/>
    <b v="0"/>
    <b v="1"/>
    <s v="film &amp; video/drama"/>
    <x v="4"/>
    <s v="drama"/>
    <x v="8"/>
    <s v="May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x v="503"/>
    <b v="0"/>
    <b v="0"/>
    <s v="theater/plays"/>
    <x v="3"/>
    <s v="plays"/>
    <x v="9"/>
    <s v="Aug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x v="748"/>
    <b v="0"/>
    <b v="0"/>
    <s v="theater/plays"/>
    <x v="3"/>
    <s v="plays"/>
    <x v="0"/>
    <s v="Jun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x v="330"/>
    <b v="0"/>
    <b v="0"/>
    <s v="theater/plays"/>
    <x v="3"/>
    <s v="plays"/>
    <x v="9"/>
    <s v="Jan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x v="749"/>
    <b v="0"/>
    <b v="0"/>
    <s v="photography/photography books"/>
    <x v="7"/>
    <s v="photography books"/>
    <x v="4"/>
    <s v="Mar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x v="750"/>
    <b v="1"/>
    <b v="0"/>
    <s v="publishing/translations"/>
    <x v="5"/>
    <s v="translations"/>
    <x v="0"/>
    <s v="Oct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x v="751"/>
    <b v="0"/>
    <b v="0"/>
    <s v="publishing/translations"/>
    <x v="5"/>
    <s v="translations"/>
    <x v="8"/>
    <s v="Feb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x v="451"/>
    <b v="0"/>
    <b v="0"/>
    <s v="theater/plays"/>
    <x v="3"/>
    <s v="plays"/>
    <x v="2"/>
    <s v="Jun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x v="752"/>
    <b v="0"/>
    <b v="0"/>
    <s v="technology/web"/>
    <x v="2"/>
    <s v="web"/>
    <x v="0"/>
    <s v="F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x v="753"/>
    <b v="0"/>
    <b v="0"/>
    <s v="music/indie rock"/>
    <x v="1"/>
    <s v="indie rock"/>
    <x v="6"/>
    <s v="Feb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x v="754"/>
    <b v="0"/>
    <b v="0"/>
    <s v="music/jazz"/>
    <x v="1"/>
    <s v="jazz"/>
    <x v="8"/>
    <s v="Mar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x v="755"/>
    <b v="0"/>
    <b v="0"/>
    <s v="theater/plays"/>
    <x v="3"/>
    <s v="plays"/>
    <x v="9"/>
    <s v="Sep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x v="756"/>
    <b v="0"/>
    <b v="1"/>
    <s v="film &amp; video/documentary"/>
    <x v="4"/>
    <s v="documentary"/>
    <x v="1"/>
    <s v="Mar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x v="757"/>
    <b v="0"/>
    <b v="1"/>
    <s v="theater/plays"/>
    <x v="3"/>
    <s v="plays"/>
    <x v="1"/>
    <s v="Jul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x v="758"/>
    <b v="0"/>
    <b v="0"/>
    <s v="technology/web"/>
    <x v="2"/>
    <s v="web"/>
    <x v="7"/>
    <s v="F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x v="759"/>
    <b v="0"/>
    <b v="0"/>
    <s v="technology/wearables"/>
    <x v="2"/>
    <s v="wearables"/>
    <x v="9"/>
    <s v="Jun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x v="760"/>
    <b v="0"/>
    <b v="0"/>
    <s v="photography/photography books"/>
    <x v="7"/>
    <s v="photography books"/>
    <x v="9"/>
    <s v="Aug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x v="761"/>
    <b v="0"/>
    <b v="0"/>
    <s v="film &amp; video/documentary"/>
    <x v="4"/>
    <s v="documentary"/>
    <x v="4"/>
    <s v="Jan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x v="78"/>
    <b v="0"/>
    <b v="0"/>
    <s v="technology/web"/>
    <x v="2"/>
    <s v="web"/>
    <x v="9"/>
    <s v="May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x v="762"/>
    <b v="1"/>
    <b v="1"/>
    <s v="technology/web"/>
    <x v="2"/>
    <s v="web"/>
    <x v="9"/>
    <s v="Jul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x v="763"/>
    <b v="0"/>
    <b v="0"/>
    <s v="food/food trucks"/>
    <x v="0"/>
    <s v="food trucks"/>
    <x v="9"/>
    <s v="Jan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x v="764"/>
    <b v="0"/>
    <b v="0"/>
    <s v="film &amp; video/drama"/>
    <x v="4"/>
    <s v="drama"/>
    <x v="6"/>
    <s v="Jun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x v="765"/>
    <b v="0"/>
    <b v="1"/>
    <s v="music/indie rock"/>
    <x v="1"/>
    <s v="indie rock"/>
    <x v="4"/>
    <s v="Feb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x v="539"/>
    <b v="1"/>
    <b v="0"/>
    <s v="music/rock"/>
    <x v="1"/>
    <s v="rock"/>
    <x v="8"/>
    <s v="Nov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x v="766"/>
    <b v="0"/>
    <b v="0"/>
    <s v="music/electric music"/>
    <x v="1"/>
    <s v="electric music"/>
    <x v="4"/>
    <s v="May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x v="422"/>
    <b v="0"/>
    <b v="1"/>
    <s v="games/video games"/>
    <x v="6"/>
    <s v="video games"/>
    <x v="8"/>
    <s v="Jul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x v="767"/>
    <b v="0"/>
    <b v="1"/>
    <s v="music/indie rock"/>
    <x v="1"/>
    <s v="indie rock"/>
    <x v="8"/>
    <s v="Jun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x v="768"/>
    <b v="0"/>
    <b v="0"/>
    <s v="publishing/fiction"/>
    <x v="5"/>
    <s v="fiction"/>
    <x v="3"/>
    <s v="Nov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x v="214"/>
    <b v="0"/>
    <b v="0"/>
    <s v="theater/plays"/>
    <x v="3"/>
    <s v="plays"/>
    <x v="8"/>
    <s v="Jun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x v="769"/>
    <b v="0"/>
    <b v="0"/>
    <s v="food/food trucks"/>
    <x v="0"/>
    <s v="food trucks"/>
    <x v="4"/>
    <s v="Apr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x v="770"/>
    <b v="1"/>
    <b v="0"/>
    <s v="film &amp; video/shorts"/>
    <x v="4"/>
    <s v="shorts"/>
    <x v="4"/>
    <s v="Feb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x v="771"/>
    <b v="1"/>
    <b v="0"/>
    <s v="food/food trucks"/>
    <x v="0"/>
    <s v="food trucks"/>
    <x v="9"/>
    <s v="Apr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x v="250"/>
    <b v="0"/>
    <b v="1"/>
    <s v="theater/plays"/>
    <x v="3"/>
    <s v="plays"/>
    <x v="2"/>
    <s v="Mar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x v="772"/>
    <b v="0"/>
    <b v="1"/>
    <s v="technology/wearables"/>
    <x v="2"/>
    <s v="wearables"/>
    <x v="3"/>
    <s v="Feb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x v="773"/>
    <b v="0"/>
    <b v="0"/>
    <s v="theater/plays"/>
    <x v="3"/>
    <s v="plays"/>
    <x v="6"/>
    <s v="Mar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x v="774"/>
    <b v="0"/>
    <b v="0"/>
    <s v="theater/plays"/>
    <x v="3"/>
    <s v="plays"/>
    <x v="8"/>
    <s v="Aug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x v="331"/>
    <b v="0"/>
    <b v="1"/>
    <s v="film &amp; video/television"/>
    <x v="4"/>
    <s v="television"/>
    <x v="0"/>
    <s v="Ju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x v="775"/>
    <b v="0"/>
    <b v="0"/>
    <s v="film &amp; video/shorts"/>
    <x v="4"/>
    <s v="shorts"/>
    <x v="7"/>
    <s v="Aug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x v="776"/>
    <b v="0"/>
    <b v="0"/>
    <s v="theater/plays"/>
    <x v="3"/>
    <s v="plays"/>
    <x v="1"/>
    <s v="Sep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x v="777"/>
    <b v="0"/>
    <b v="0"/>
    <s v="photography/photography books"/>
    <x v="7"/>
    <s v="photography books"/>
    <x v="8"/>
    <s v="May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x v="778"/>
    <b v="0"/>
    <b v="0"/>
    <s v="food/food trucks"/>
    <x v="0"/>
    <s v="food trucks"/>
    <x v="9"/>
    <s v="Oct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x v="779"/>
    <b v="0"/>
    <b v="0"/>
    <s v="theater/plays"/>
    <x v="3"/>
    <s v="plays"/>
    <x v="2"/>
    <s v="Oct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x v="780"/>
    <b v="0"/>
    <b v="0"/>
    <s v="film &amp; video/drama"/>
    <x v="4"/>
    <s v="drama"/>
    <x v="6"/>
    <s v="Jun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x v="781"/>
    <b v="0"/>
    <b v="0"/>
    <s v="theater/plays"/>
    <x v="3"/>
    <s v="plays"/>
    <x v="0"/>
    <s v="Aug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x v="782"/>
    <b v="0"/>
    <b v="1"/>
    <s v="theater/plays"/>
    <x v="3"/>
    <s v="plays"/>
    <x v="5"/>
    <s v="Nov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x v="783"/>
    <b v="0"/>
    <b v="0"/>
    <s v="film &amp; video/science fiction"/>
    <x v="4"/>
    <s v="science fiction"/>
    <x v="9"/>
    <s v="Sep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x v="393"/>
    <b v="0"/>
    <b v="0"/>
    <s v="photography/photography books"/>
    <x v="7"/>
    <s v="photography books"/>
    <x v="1"/>
    <s v="Jan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x v="784"/>
    <b v="0"/>
    <b v="1"/>
    <s v="photography/photography books"/>
    <x v="7"/>
    <s v="photography books"/>
    <x v="6"/>
    <s v="Apr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x v="785"/>
    <b v="0"/>
    <b v="0"/>
    <s v="music/rock"/>
    <x v="1"/>
    <s v="rock"/>
    <x v="8"/>
    <s v="Jan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x v="229"/>
    <b v="0"/>
    <b v="0"/>
    <s v="photography/photography books"/>
    <x v="7"/>
    <s v="photography books"/>
    <x v="3"/>
    <s v="Jun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x v="786"/>
    <b v="0"/>
    <b v="0"/>
    <s v="food/food trucks"/>
    <x v="0"/>
    <s v="food trucks"/>
    <x v="7"/>
    <s v="Jul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x v="787"/>
    <b v="0"/>
    <b v="0"/>
    <s v="music/metal"/>
    <x v="1"/>
    <s v="metal"/>
    <x v="10"/>
    <s v="Jan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x v="341"/>
    <b v="0"/>
    <b v="0"/>
    <s v="publishing/nonfiction"/>
    <x v="5"/>
    <s v="nonfiction"/>
    <x v="5"/>
    <s v="Feb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x v="788"/>
    <b v="0"/>
    <b v="0"/>
    <s v="music/electric music"/>
    <x v="1"/>
    <s v="electric music"/>
    <x v="3"/>
    <s v="Jul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x v="789"/>
    <b v="0"/>
    <b v="1"/>
    <s v="theater/plays"/>
    <x v="3"/>
    <s v="plays"/>
    <x v="0"/>
    <s v="Jul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x v="790"/>
    <b v="0"/>
    <b v="0"/>
    <s v="theater/plays"/>
    <x v="3"/>
    <s v="plays"/>
    <x v="0"/>
    <s v="Jan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x v="791"/>
    <b v="0"/>
    <b v="0"/>
    <s v="film &amp; video/shorts"/>
    <x v="4"/>
    <s v="shorts"/>
    <x v="6"/>
    <s v="May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x v="792"/>
    <b v="0"/>
    <b v="1"/>
    <s v="theater/plays"/>
    <x v="3"/>
    <s v="plays"/>
    <x v="1"/>
    <s v="May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x v="556"/>
    <b v="0"/>
    <b v="0"/>
    <s v="theater/plays"/>
    <x v="3"/>
    <s v="plays"/>
    <x v="6"/>
    <s v="Jun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x v="488"/>
    <b v="0"/>
    <b v="0"/>
    <s v="music/indie rock"/>
    <x v="1"/>
    <s v="indie rock"/>
    <x v="6"/>
    <s v="Aug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x v="232"/>
    <b v="0"/>
    <b v="1"/>
    <s v="theater/plays"/>
    <x v="3"/>
    <s v="plays"/>
    <x v="0"/>
    <s v="Jul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x v="793"/>
    <b v="0"/>
    <b v="0"/>
    <s v="theater/plays"/>
    <x v="3"/>
    <s v="plays"/>
    <x v="5"/>
    <s v="Apr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x v="794"/>
    <b v="0"/>
    <b v="1"/>
    <s v="music/electric music"/>
    <x v="1"/>
    <s v="electric music"/>
    <x v="1"/>
    <s v="Mar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x v="138"/>
    <b v="0"/>
    <b v="0"/>
    <s v="music/indie rock"/>
    <x v="1"/>
    <s v="indie rock"/>
    <x v="3"/>
    <s v="Jun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x v="795"/>
    <b v="0"/>
    <b v="0"/>
    <s v="film &amp; video/documentary"/>
    <x v="4"/>
    <s v="documentary"/>
    <x v="8"/>
    <s v="Dec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x v="796"/>
    <b v="0"/>
    <b v="0"/>
    <s v="publishing/translations"/>
    <x v="5"/>
    <s v="translations"/>
    <x v="6"/>
    <s v="May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x v="797"/>
    <b v="0"/>
    <b v="1"/>
    <s v="film &amp; video/documentary"/>
    <x v="4"/>
    <s v="documentary"/>
    <x v="0"/>
    <s v="Jun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x v="798"/>
    <b v="0"/>
    <b v="1"/>
    <s v="film &amp; video/television"/>
    <x v="4"/>
    <s v="television"/>
    <x v="2"/>
    <s v="Jul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x v="799"/>
    <b v="0"/>
    <b v="0"/>
    <s v="theater/plays"/>
    <x v="3"/>
    <s v="plays"/>
    <x v="9"/>
    <s v="Feb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x v="800"/>
    <b v="0"/>
    <b v="1"/>
    <s v="food/food trucks"/>
    <x v="0"/>
    <s v="food trucks"/>
    <x v="8"/>
    <s v="Jul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x v="368"/>
    <b v="0"/>
    <b v="0"/>
    <s v="theater/plays"/>
    <x v="3"/>
    <s v="plays"/>
    <x v="3"/>
    <s v="Apr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x v="801"/>
    <b v="0"/>
    <b v="0"/>
    <s v="film &amp; video/documentary"/>
    <x v="4"/>
    <s v="documentary"/>
    <x v="3"/>
    <s v="Dec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x v="802"/>
    <b v="0"/>
    <b v="0"/>
    <s v="music/jazz"/>
    <x v="1"/>
    <s v="jazz"/>
    <x v="2"/>
    <s v="Oct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x v="803"/>
    <b v="0"/>
    <b v="1"/>
    <s v="technology/web"/>
    <x v="2"/>
    <s v="web"/>
    <x v="1"/>
    <s v="Sep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x v="482"/>
    <b v="0"/>
    <b v="1"/>
    <s v="music/rock"/>
    <x v="1"/>
    <s v="rock"/>
    <x v="9"/>
    <s v="Jul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x v="496"/>
    <b v="0"/>
    <b v="0"/>
    <s v="technology/web"/>
    <x v="2"/>
    <s v="web"/>
    <x v="7"/>
    <s v="Jan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x v="804"/>
    <b v="0"/>
    <b v="1"/>
    <s v="publishing/nonfiction"/>
    <x v="5"/>
    <s v="nonfiction"/>
    <x v="4"/>
    <s v="May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x v="805"/>
    <b v="0"/>
    <b v="0"/>
    <s v="publishing/radio &amp; podcasts"/>
    <x v="5"/>
    <s v="radio &amp; podcasts"/>
    <x v="4"/>
    <s v="Oct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x v="806"/>
    <b v="0"/>
    <b v="0"/>
    <s v="theater/plays"/>
    <x v="3"/>
    <s v="plays"/>
    <x v="2"/>
    <s v="Sep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x v="807"/>
    <b v="1"/>
    <b v="1"/>
    <s v="film &amp; video/documentary"/>
    <x v="4"/>
    <s v="documentary"/>
    <x v="5"/>
    <s v="Ma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x v="808"/>
    <b v="0"/>
    <b v="0"/>
    <s v="theater/plays"/>
    <x v="3"/>
    <s v="plays"/>
    <x v="8"/>
    <s v="Apr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x v="104"/>
    <b v="0"/>
    <b v="0"/>
    <s v="games/video games"/>
    <x v="6"/>
    <s v="video games"/>
    <x v="4"/>
    <s v="May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x v="809"/>
    <b v="0"/>
    <b v="1"/>
    <s v="theater/plays"/>
    <x v="3"/>
    <s v="plays"/>
    <x v="9"/>
    <s v="Jun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x v="810"/>
    <b v="0"/>
    <b v="0"/>
    <s v="theater/plays"/>
    <x v="3"/>
    <s v="plays"/>
    <x v="0"/>
    <s v="Jan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x v="811"/>
    <b v="1"/>
    <b v="0"/>
    <s v="technology/web"/>
    <x v="2"/>
    <s v="web"/>
    <x v="3"/>
    <s v="Sep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x v="812"/>
    <b v="1"/>
    <b v="0"/>
    <s v="film &amp; video/drama"/>
    <x v="4"/>
    <s v="drama"/>
    <x v="4"/>
    <s v="Sep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x v="813"/>
    <b v="0"/>
    <b v="0"/>
    <s v="film &amp; video/drama"/>
    <x v="4"/>
    <s v="drama"/>
    <x v="3"/>
    <s v="May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x v="814"/>
    <b v="0"/>
    <b v="0"/>
    <s v="theater/plays"/>
    <x v="3"/>
    <s v="plays"/>
    <x v="2"/>
    <s v="Aug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x v="815"/>
    <b v="0"/>
    <b v="0"/>
    <s v="film &amp; video/television"/>
    <x v="4"/>
    <s v="television"/>
    <x v="5"/>
    <s v="Aug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x v="414"/>
    <b v="0"/>
    <b v="0"/>
    <s v="photography/photography books"/>
    <x v="7"/>
    <s v="photography books"/>
    <x v="1"/>
    <s v="Dec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x v="816"/>
    <b v="0"/>
    <b v="1"/>
    <s v="film &amp; video/shorts"/>
    <x v="4"/>
    <s v="shorts"/>
    <x v="8"/>
    <s v="Jun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x v="82"/>
    <b v="0"/>
    <b v="0"/>
    <s v="publishing/radio &amp; podcasts"/>
    <x v="5"/>
    <s v="radio &amp; podcasts"/>
    <x v="4"/>
    <s v="Jul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x v="817"/>
    <b v="0"/>
    <b v="1"/>
    <s v="theater/plays"/>
    <x v="3"/>
    <s v="plays"/>
    <x v="5"/>
    <s v="Oct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x v="818"/>
    <b v="1"/>
    <b v="0"/>
    <s v="film &amp; video/animation"/>
    <x v="4"/>
    <s v="animation"/>
    <x v="3"/>
    <s v="Feb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x v="819"/>
    <b v="0"/>
    <b v="0"/>
    <s v="technology/web"/>
    <x v="2"/>
    <s v="web"/>
    <x v="4"/>
    <s v="F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x v="320"/>
    <b v="0"/>
    <b v="1"/>
    <s v="music/world music"/>
    <x v="1"/>
    <s v="world music"/>
    <x v="9"/>
    <s v="De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x v="820"/>
    <b v="0"/>
    <b v="0"/>
    <s v="theater/plays"/>
    <x v="3"/>
    <s v="plays"/>
    <x v="6"/>
    <s v="Jul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x v="821"/>
    <b v="0"/>
    <b v="0"/>
    <s v="theater/plays"/>
    <x v="3"/>
    <s v="plays"/>
    <x v="3"/>
    <s v="Oct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x v="822"/>
    <b v="0"/>
    <b v="0"/>
    <s v="theater/plays"/>
    <x v="3"/>
    <s v="plays"/>
    <x v="5"/>
    <s v="Sep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x v="823"/>
    <b v="0"/>
    <b v="0"/>
    <s v="food/food trucks"/>
    <x v="0"/>
    <s v="food trucks"/>
    <x v="7"/>
    <s v="May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x v="824"/>
    <b v="0"/>
    <b v="0"/>
    <s v="theater/plays"/>
    <x v="3"/>
    <s v="plays"/>
    <x v="4"/>
    <s v="Jul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x v="497"/>
    <b v="0"/>
    <b v="0"/>
    <s v="technology/web"/>
    <x v="2"/>
    <s v="web"/>
    <x v="2"/>
    <s v="Dec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x v="825"/>
    <b v="0"/>
    <b v="0"/>
    <s v="theater/plays"/>
    <x v="3"/>
    <s v="plays"/>
    <x v="5"/>
    <s v="May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x v="826"/>
    <b v="0"/>
    <b v="1"/>
    <s v="theater/plays"/>
    <x v="3"/>
    <s v="plays"/>
    <x v="0"/>
    <s v="Feb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x v="827"/>
    <b v="0"/>
    <b v="1"/>
    <s v="theater/plays"/>
    <x v="3"/>
    <s v="plays"/>
    <x v="1"/>
    <s v="Jun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x v="828"/>
    <b v="0"/>
    <b v="0"/>
    <s v="music/rock"/>
    <x v="1"/>
    <s v="rock"/>
    <x v="1"/>
    <s v="Mar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x v="829"/>
    <b v="0"/>
    <b v="0"/>
    <s v="theater/plays"/>
    <x v="3"/>
    <s v="plays"/>
    <x v="2"/>
    <s v="Apr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x v="830"/>
    <b v="0"/>
    <b v="0"/>
    <s v="theater/plays"/>
    <x v="3"/>
    <s v="plays"/>
    <x v="7"/>
    <s v="Feb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x v="94"/>
    <b v="0"/>
    <b v="0"/>
    <s v="theater/plays"/>
    <x v="3"/>
    <s v="plays"/>
    <x v="0"/>
    <s v="Jul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x v="831"/>
    <b v="1"/>
    <b v="0"/>
    <s v="theater/plays"/>
    <x v="3"/>
    <s v="plays"/>
    <x v="3"/>
    <s v="Jul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x v="832"/>
    <b v="0"/>
    <b v="0"/>
    <s v="film &amp; video/documentary"/>
    <x v="4"/>
    <s v="documentary"/>
    <x v="0"/>
    <s v="Nov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x v="833"/>
    <b v="0"/>
    <b v="1"/>
    <s v="publishing/fiction"/>
    <x v="5"/>
    <s v="fiction"/>
    <x v="9"/>
    <s v="Ju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x v="834"/>
    <b v="0"/>
    <b v="1"/>
    <s v="games/video games"/>
    <x v="6"/>
    <s v="video games"/>
    <x v="8"/>
    <s v="May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x v="835"/>
    <b v="0"/>
    <b v="0"/>
    <s v="technology/web"/>
    <x v="2"/>
    <s v="web"/>
    <x v="4"/>
    <s v="Dec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x v="836"/>
    <b v="1"/>
    <b v="0"/>
    <s v="theater/plays"/>
    <x v="3"/>
    <s v="plays"/>
    <x v="8"/>
    <s v="Jan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x v="611"/>
    <b v="0"/>
    <b v="0"/>
    <s v="theater/plays"/>
    <x v="3"/>
    <s v="plays"/>
    <x v="8"/>
    <s v="Jan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x v="837"/>
    <b v="0"/>
    <b v="0"/>
    <s v="food/food trucks"/>
    <x v="0"/>
    <s v="food trucks"/>
    <x v="1"/>
    <s v="Sep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x v="334"/>
    <b v="0"/>
    <b v="0"/>
    <s v="photography/photography books"/>
    <x v="7"/>
    <s v="photography books"/>
    <x v="5"/>
    <s v="Feb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x v="838"/>
    <b v="1"/>
    <b v="0"/>
    <s v="photography/photography books"/>
    <x v="7"/>
    <s v="photography books"/>
    <x v="4"/>
    <s v="Apr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x v="839"/>
    <b v="0"/>
    <b v="0"/>
    <s v="theater/plays"/>
    <x v="3"/>
    <s v="plays"/>
    <x v="8"/>
    <s v="Jun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x v="216"/>
    <b v="0"/>
    <b v="0"/>
    <s v="theater/plays"/>
    <x v="3"/>
    <s v="plays"/>
    <x v="1"/>
    <s v="Sep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x v="840"/>
    <b v="1"/>
    <b v="1"/>
    <s v="film &amp; video/documentary"/>
    <x v="4"/>
    <s v="documentary"/>
    <x v="1"/>
    <s v="Dec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x v="133"/>
    <b v="0"/>
    <b v="0"/>
    <s v="technology/web"/>
    <x v="2"/>
    <s v="web"/>
    <x v="0"/>
    <s v="Apr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x v="354"/>
    <b v="0"/>
    <b v="1"/>
    <s v="theater/plays"/>
    <x v="3"/>
    <s v="plays"/>
    <x v="3"/>
    <s v="Apr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x v="721"/>
    <b v="0"/>
    <b v="1"/>
    <s v="music/rock"/>
    <x v="1"/>
    <s v="rock"/>
    <x v="7"/>
    <s v="Dec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x v="841"/>
    <b v="0"/>
    <b v="0"/>
    <s v="film &amp; video/documentary"/>
    <x v="4"/>
    <s v="documentary"/>
    <x v="7"/>
    <s v="Aug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x v="842"/>
    <b v="0"/>
    <b v="1"/>
    <s v="film &amp; video/science fiction"/>
    <x v="4"/>
    <s v="science fiction"/>
    <x v="0"/>
    <s v="Dec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x v="843"/>
    <b v="0"/>
    <b v="0"/>
    <s v="technology/web"/>
    <x v="2"/>
    <s v="web"/>
    <x v="4"/>
    <s v="Sep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x v="844"/>
    <b v="0"/>
    <b v="0"/>
    <s v="theater/plays"/>
    <x v="3"/>
    <s v="plays"/>
    <x v="4"/>
    <s v="Nov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x v="845"/>
    <b v="0"/>
    <b v="0"/>
    <s v="film &amp; video/science fiction"/>
    <x v="4"/>
    <s v="science fiction"/>
    <x v="0"/>
    <s v="Dec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x v="846"/>
    <b v="0"/>
    <b v="0"/>
    <s v="theater/plays"/>
    <x v="3"/>
    <s v="plays"/>
    <x v="4"/>
    <s v="Feb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x v="847"/>
    <b v="0"/>
    <b v="0"/>
    <s v="film &amp; video/animation"/>
    <x v="4"/>
    <s v="animation"/>
    <x v="6"/>
    <s v="Ju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x v="688"/>
    <b v="0"/>
    <b v="0"/>
    <s v="publishing/translations"/>
    <x v="5"/>
    <s v="translations"/>
    <x v="6"/>
    <s v="Jun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x v="848"/>
    <b v="0"/>
    <b v="0"/>
    <s v="technology/web"/>
    <x v="2"/>
    <s v="web"/>
    <x v="7"/>
    <s v="F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x v="248"/>
    <b v="0"/>
    <b v="0"/>
    <s v="publishing/translations"/>
    <x v="5"/>
    <s v="translations"/>
    <x v="8"/>
    <s v="Feb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x v="849"/>
    <b v="0"/>
    <b v="0"/>
    <s v="food/food trucks"/>
    <x v="0"/>
    <s v="food trucks"/>
    <x v="2"/>
    <s v="Nov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x v="850"/>
    <b v="0"/>
    <b v="1"/>
    <s v="photography/photography books"/>
    <x v="7"/>
    <s v="photography books"/>
    <x v="8"/>
    <s v="Mar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x v="851"/>
    <b v="0"/>
    <b v="0"/>
    <s v="theater/plays"/>
    <x v="3"/>
    <s v="plays"/>
    <x v="0"/>
    <s v="May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x v="852"/>
    <b v="0"/>
    <b v="0"/>
    <s v="music/rock"/>
    <x v="1"/>
    <s v="rock"/>
    <x v="6"/>
    <s v="Jan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x v="853"/>
    <b v="0"/>
    <b v="0"/>
    <s v="theater/plays"/>
    <x v="3"/>
    <s v="plays"/>
    <x v="5"/>
    <s v="Jun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x v="104"/>
    <b v="0"/>
    <b v="0"/>
    <s v="music/world music"/>
    <x v="1"/>
    <s v="world music"/>
    <x v="4"/>
    <s v="Apr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x v="854"/>
    <b v="0"/>
    <b v="0"/>
    <s v="food/food trucks"/>
    <x v="0"/>
    <s v="food trucks"/>
    <x v="8"/>
    <s v="Jan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x v="855"/>
    <b v="0"/>
    <b v="0"/>
    <s v="theater/plays"/>
    <x v="3"/>
    <s v="plays"/>
    <x v="3"/>
    <s v="Dec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x v="856"/>
    <b v="0"/>
    <b v="0"/>
    <s v="theater/plays"/>
    <x v="3"/>
    <s v="plays"/>
    <x v="8"/>
    <s v="May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x v="857"/>
    <b v="0"/>
    <b v="0"/>
    <s v="film &amp; video/television"/>
    <x v="4"/>
    <s v="television"/>
    <x v="2"/>
    <s v="Oct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x v="858"/>
    <b v="0"/>
    <b v="1"/>
    <s v="technology/web"/>
    <x v="2"/>
    <s v="web"/>
    <x v="1"/>
    <s v="Jun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x v="859"/>
    <b v="0"/>
    <b v="1"/>
    <s v="theater/plays"/>
    <x v="3"/>
    <s v="plays"/>
    <x v="6"/>
    <s v="Dec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x v="860"/>
    <b v="0"/>
    <b v="0"/>
    <s v="music/indie rock"/>
    <x v="1"/>
    <s v="indie rock"/>
    <x v="2"/>
    <s v="May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x v="264"/>
    <b v="0"/>
    <b v="1"/>
    <s v="theater/plays"/>
    <x v="3"/>
    <s v="plays"/>
    <x v="0"/>
    <s v="Nov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x v="65"/>
    <b v="0"/>
    <b v="1"/>
    <s v="theater/plays"/>
    <x v="3"/>
    <s v="plays"/>
    <x v="8"/>
    <s v="Jan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x v="861"/>
    <b v="0"/>
    <b v="0"/>
    <s v="food/food trucks"/>
    <x v="0"/>
    <s v="food trucks"/>
    <x v="9"/>
    <s v="Feb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x v="862"/>
    <b v="0"/>
    <b v="0"/>
    <s v="games/video games"/>
    <x v="6"/>
    <s v="video games"/>
    <x v="7"/>
    <s v="Nov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x v="454"/>
    <b v="0"/>
    <b v="0"/>
    <s v="theater/plays"/>
    <x v="3"/>
    <s v="plays"/>
    <x v="0"/>
    <s v="Mar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x v="863"/>
    <b v="1"/>
    <b v="0"/>
    <s v="publishing/nonfiction"/>
    <x v="5"/>
    <s v="nonfiction"/>
    <x v="0"/>
    <s v="Oct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x v="864"/>
    <b v="0"/>
    <b v="0"/>
    <s v="technology/web"/>
    <x v="2"/>
    <s v="web"/>
    <x v="5"/>
    <s v="Dec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x v="865"/>
    <b v="0"/>
    <b v="1"/>
    <s v="film &amp; video/documentary"/>
    <x v="4"/>
    <s v="documentary"/>
    <x v="8"/>
    <s v="Jul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x v="866"/>
    <b v="0"/>
    <b v="0"/>
    <s v="film &amp; video/documentary"/>
    <x v="4"/>
    <s v="documentary"/>
    <x v="3"/>
    <s v="Aug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x v="867"/>
    <b v="0"/>
    <b v="0"/>
    <s v="theater/plays"/>
    <x v="3"/>
    <s v="plays"/>
    <x v="3"/>
    <s v="Sep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x v="868"/>
    <b v="0"/>
    <b v="1"/>
    <s v="music/rock"/>
    <x v="1"/>
    <s v="rock"/>
    <x v="2"/>
    <s v="Dec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x v="296"/>
    <b v="0"/>
    <b v="0"/>
    <s v="music/rock"/>
    <x v="1"/>
    <s v="rock"/>
    <x v="8"/>
    <s v="Apr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x v="869"/>
    <b v="0"/>
    <b v="0"/>
    <s v="film &amp; video/documentary"/>
    <x v="4"/>
    <s v="documentary"/>
    <x v="5"/>
    <s v="Apr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x v="274"/>
    <b v="0"/>
    <b v="0"/>
    <s v="publishing/radio &amp; podcasts"/>
    <x v="5"/>
    <s v="radio &amp; podcasts"/>
    <x v="7"/>
    <s v="Nov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x v="354"/>
    <b v="0"/>
    <b v="0"/>
    <s v="publishing/translations"/>
    <x v="5"/>
    <s v="translations"/>
    <x v="3"/>
    <s v="Apr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x v="870"/>
    <b v="0"/>
    <b v="1"/>
    <s v="film &amp; video/drama"/>
    <x v="4"/>
    <s v="drama"/>
    <x v="7"/>
    <s v="Mar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x v="871"/>
    <b v="0"/>
    <b v="1"/>
    <s v="music/rock"/>
    <x v="1"/>
    <s v="rock"/>
    <x v="1"/>
    <s v="Sep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x v="98"/>
    <b v="0"/>
    <b v="1"/>
    <s v="film &amp; video/drama"/>
    <x v="4"/>
    <s v="drama"/>
    <x v="9"/>
    <s v="May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x v="872"/>
    <b v="0"/>
    <b v="1"/>
    <s v="photography/photography books"/>
    <x v="7"/>
    <s v="photography books"/>
    <x v="0"/>
    <s v="Dec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x v="873"/>
    <b v="0"/>
    <b v="1"/>
    <s v="publishing/translations"/>
    <x v="5"/>
    <s v="translations"/>
    <x v="1"/>
    <s v="Oct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x v="526"/>
    <b v="0"/>
    <b v="1"/>
    <s v="food/food trucks"/>
    <x v="0"/>
    <s v="food trucks"/>
    <x v="9"/>
    <s v="Nov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x v="874"/>
    <b v="0"/>
    <b v="0"/>
    <s v="theater/plays"/>
    <x v="3"/>
    <s v="plays"/>
    <x v="2"/>
    <s v="Jan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x v="875"/>
    <b v="0"/>
    <b v="0"/>
    <s v="theater/plays"/>
    <x v="3"/>
    <s v="plays"/>
    <x v="1"/>
    <s v="Jan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x v="876"/>
    <b v="0"/>
    <b v="1"/>
    <s v="music/indie rock"/>
    <x v="1"/>
    <s v="indie rock"/>
    <x v="6"/>
    <s v="Feb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x v="877"/>
    <b v="0"/>
    <b v="0"/>
    <s v="food/food trucks"/>
    <x v="0"/>
    <s v="food trucks"/>
    <x v="7"/>
    <s v="Jun"/>
  </r>
  <r>
    <m/>
    <m/>
    <m/>
    <m/>
    <m/>
    <m/>
    <x v="4"/>
    <m/>
    <m/>
    <m/>
    <m/>
    <m/>
    <x v="879"/>
    <m/>
    <x v="878"/>
    <m/>
    <m/>
    <m/>
    <x v="9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D8074-B68A-4D1D-9A66-8E6D6D4F365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0" baseItem="0"/>
  </dataFields>
  <formats count="6">
    <format dxfId="25">
      <pivotArea outline="0" collapsedLevelsAreSubtotals="1" fieldPosition="0"/>
    </format>
    <format dxfId="24">
      <pivotArea field="18" type="button" dataOnly="0" labelOnly="1" outline="0" axis="axisRow" fieldPosition="0"/>
    </format>
    <format dxfId="23">
      <pivotArea dataOnly="0" labelOnly="1" fieldPosition="0">
        <references count="1">
          <reference field="18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0AC91-7206-4F81-878B-31C925068F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4C81E-A6D8-4EAD-BD25-97E2AB47773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4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E4" zoomScale="70" zoomScaleNormal="70" workbookViewId="0">
      <selection activeCell="K7" sqref="K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59765625" customWidth="1"/>
    <col min="8" max="8" width="13" bestFit="1" customWidth="1"/>
    <col min="9" max="9" width="16.3984375" bestFit="1" customWidth="1"/>
    <col min="12" max="12" width="11.19921875" bestFit="1" customWidth="1"/>
    <col min="13" max="13" width="22.3984375" style="9" bestFit="1" customWidth="1"/>
    <col min="14" max="14" width="17.09765625" customWidth="1"/>
    <col min="15" max="15" width="21.09765625" style="9" bestFit="1" customWidth="1"/>
    <col min="18" max="18" width="28" bestFit="1" customWidth="1"/>
    <col min="19" max="19" width="14.69921875" bestFit="1" customWidth="1"/>
    <col min="20" max="20" width="12.3984375" bestFit="1" customWidth="1"/>
  </cols>
  <sheetData>
    <row r="1" spans="1:22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2073</v>
      </c>
      <c r="V1" s="1" t="s">
        <v>2074</v>
      </c>
    </row>
    <row r="2" spans="1:22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f>IF(E2=0,0,E2/H2)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>
        <f>YEAR(M2)</f>
        <v>2015</v>
      </c>
      <c r="V2" s="9" t="str">
        <f>TEXT(MONTH(M2)*28,"mmm")</f>
        <v>Nov</v>
      </c>
    </row>
    <row r="3" spans="1:22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 t="shared" ref="I3:I66" si="1">IF(E3=0,0,E3/H3)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>
        <f t="shared" ref="U3:U66" si="4">YEAR(M3)</f>
        <v>2014</v>
      </c>
      <c r="V3" s="9" t="str">
        <f t="shared" ref="V3:V66" si="5">TEXT(MONTH(M3)*28,"mmm")</f>
        <v>Aug</v>
      </c>
    </row>
    <row r="4" spans="1:22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>
        <f t="shared" si="4"/>
        <v>2013</v>
      </c>
      <c r="V4" s="9" t="str">
        <f t="shared" si="5"/>
        <v>Nov</v>
      </c>
    </row>
    <row r="5" spans="1:22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>
        <f t="shared" si="4"/>
        <v>2019</v>
      </c>
      <c r="V5" s="9" t="str">
        <f t="shared" si="5"/>
        <v>Aug</v>
      </c>
    </row>
    <row r="6" spans="1:22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>
        <f t="shared" si="4"/>
        <v>2019</v>
      </c>
      <c r="V6" s="9" t="str">
        <f t="shared" si="5"/>
        <v>Jan</v>
      </c>
    </row>
    <row r="7" spans="1:22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>
        <f t="shared" si="4"/>
        <v>2012</v>
      </c>
      <c r="V7" s="9" t="str">
        <f t="shared" si="5"/>
        <v>Aug</v>
      </c>
    </row>
    <row r="8" spans="1:22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>
        <f t="shared" si="4"/>
        <v>2017</v>
      </c>
      <c r="V8" s="9" t="str">
        <f t="shared" si="5"/>
        <v>Sep</v>
      </c>
    </row>
    <row r="9" spans="1:22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>
        <f t="shared" si="4"/>
        <v>2015</v>
      </c>
      <c r="V9" s="9" t="str">
        <f t="shared" si="5"/>
        <v>Aug</v>
      </c>
    </row>
    <row r="10" spans="1:22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>
        <f t="shared" si="4"/>
        <v>2010</v>
      </c>
      <c r="V10" s="9" t="str">
        <f t="shared" si="5"/>
        <v>Aug</v>
      </c>
    </row>
    <row r="11" spans="1:22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>
        <f t="shared" si="4"/>
        <v>2013</v>
      </c>
      <c r="V11" s="9" t="str">
        <f t="shared" si="5"/>
        <v>Sep</v>
      </c>
    </row>
    <row r="12" spans="1:22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>
        <f t="shared" si="4"/>
        <v>2010</v>
      </c>
      <c r="V12" s="9" t="str">
        <f t="shared" si="5"/>
        <v>Aug</v>
      </c>
    </row>
    <row r="13" spans="1:22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>
        <f t="shared" si="4"/>
        <v>2010</v>
      </c>
      <c r="V13" s="9" t="str">
        <f t="shared" si="5"/>
        <v>Sep</v>
      </c>
    </row>
    <row r="14" spans="1:22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>
        <f t="shared" si="4"/>
        <v>2019</v>
      </c>
      <c r="V14" s="9" t="str">
        <f t="shared" si="5"/>
        <v>Oct</v>
      </c>
    </row>
    <row r="15" spans="1:22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>
        <f t="shared" si="4"/>
        <v>2016</v>
      </c>
      <c r="V15" s="9" t="str">
        <f t="shared" si="5"/>
        <v>Jun</v>
      </c>
    </row>
    <row r="16" spans="1:22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>
        <f t="shared" si="4"/>
        <v>2012</v>
      </c>
      <c r="V16" s="9" t="str">
        <f t="shared" si="5"/>
        <v>Mar</v>
      </c>
    </row>
    <row r="17" spans="1:22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>
        <f t="shared" si="4"/>
        <v>2019</v>
      </c>
      <c r="V17" s="9" t="str">
        <f t="shared" si="5"/>
        <v>Dec</v>
      </c>
    </row>
    <row r="18" spans="1:22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>
        <f t="shared" si="4"/>
        <v>2014</v>
      </c>
      <c r="V18" s="9" t="str">
        <f t="shared" si="5"/>
        <v>Jan</v>
      </c>
    </row>
    <row r="19" spans="1:22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>
        <f t="shared" si="4"/>
        <v>2011</v>
      </c>
      <c r="V19" s="9" t="str">
        <f t="shared" si="5"/>
        <v>Jan</v>
      </c>
    </row>
    <row r="20" spans="1:22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>
        <f t="shared" si="4"/>
        <v>2018</v>
      </c>
      <c r="V20" s="9" t="str">
        <f t="shared" si="5"/>
        <v>Sep</v>
      </c>
    </row>
    <row r="21" spans="1:22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>
        <f t="shared" si="4"/>
        <v>2019</v>
      </c>
      <c r="V21" s="9" t="str">
        <f t="shared" si="5"/>
        <v>Mar</v>
      </c>
    </row>
    <row r="22" spans="1:22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>
        <f t="shared" si="4"/>
        <v>2014</v>
      </c>
      <c r="V22" s="9" t="str">
        <f t="shared" si="5"/>
        <v>Jul</v>
      </c>
    </row>
    <row r="23" spans="1:22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>
        <f t="shared" si="4"/>
        <v>2011</v>
      </c>
      <c r="V23" s="9" t="str">
        <f t="shared" si="5"/>
        <v>Aug</v>
      </c>
    </row>
    <row r="24" spans="1:22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>
        <f t="shared" si="4"/>
        <v>2018</v>
      </c>
      <c r="V24" s="9" t="str">
        <f t="shared" si="5"/>
        <v>Apr</v>
      </c>
    </row>
    <row r="25" spans="1:22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>
        <f t="shared" si="4"/>
        <v>2019</v>
      </c>
      <c r="V25" s="9" t="str">
        <f t="shared" si="5"/>
        <v>Feb</v>
      </c>
    </row>
    <row r="26" spans="1:22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>
        <f t="shared" si="4"/>
        <v>2014</v>
      </c>
      <c r="V26" s="9" t="str">
        <f t="shared" si="5"/>
        <v>Jun</v>
      </c>
    </row>
    <row r="27" spans="1:22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>
        <f t="shared" si="4"/>
        <v>2011</v>
      </c>
      <c r="V27" s="9" t="str">
        <f t="shared" si="5"/>
        <v>May</v>
      </c>
    </row>
    <row r="28" spans="1:22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>
        <f t="shared" si="4"/>
        <v>2018</v>
      </c>
      <c r="V28" s="9" t="str">
        <f t="shared" si="5"/>
        <v>Jul</v>
      </c>
    </row>
    <row r="29" spans="1:22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>
        <f t="shared" si="4"/>
        <v>2015</v>
      </c>
      <c r="V29" s="9" t="str">
        <f t="shared" si="5"/>
        <v>Oct</v>
      </c>
    </row>
    <row r="30" spans="1:22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>
        <f t="shared" si="4"/>
        <v>2010</v>
      </c>
      <c r="V30" s="9" t="str">
        <f t="shared" si="5"/>
        <v>Feb</v>
      </c>
    </row>
    <row r="31" spans="1:22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>
        <f t="shared" si="4"/>
        <v>2018</v>
      </c>
      <c r="V31" s="9" t="str">
        <f t="shared" si="5"/>
        <v>Jul</v>
      </c>
    </row>
    <row r="32" spans="1:22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>
        <f t="shared" si="4"/>
        <v>2019</v>
      </c>
      <c r="V32" s="9" t="str">
        <f t="shared" si="5"/>
        <v>May</v>
      </c>
    </row>
    <row r="33" spans="1:22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>
        <f t="shared" si="4"/>
        <v>2016</v>
      </c>
      <c r="V33" s="9" t="str">
        <f t="shared" si="5"/>
        <v>Jan</v>
      </c>
    </row>
    <row r="34" spans="1:22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>
        <f t="shared" si="4"/>
        <v>2018</v>
      </c>
      <c r="V34" s="9" t="str">
        <f t="shared" si="5"/>
        <v>Jan</v>
      </c>
    </row>
    <row r="35" spans="1:22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>
        <f t="shared" si="4"/>
        <v>2014</v>
      </c>
      <c r="V35" s="9" t="str">
        <f t="shared" si="5"/>
        <v>Oct</v>
      </c>
    </row>
    <row r="36" spans="1:22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>
        <f t="shared" si="4"/>
        <v>2017</v>
      </c>
      <c r="V36" s="9" t="str">
        <f t="shared" si="5"/>
        <v>Mar</v>
      </c>
    </row>
    <row r="37" spans="1:22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>
        <f t="shared" si="4"/>
        <v>2019</v>
      </c>
      <c r="V37" s="9" t="str">
        <f t="shared" si="5"/>
        <v>Jan</v>
      </c>
    </row>
    <row r="38" spans="1:22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>
        <f t="shared" si="4"/>
        <v>2011</v>
      </c>
      <c r="V38" s="9" t="str">
        <f t="shared" si="5"/>
        <v>Feb</v>
      </c>
    </row>
    <row r="39" spans="1:22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>
        <f t="shared" si="4"/>
        <v>2019</v>
      </c>
      <c r="V39" s="9" t="str">
        <f t="shared" si="5"/>
        <v>Oct</v>
      </c>
    </row>
    <row r="40" spans="1:22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>
        <f t="shared" si="4"/>
        <v>2010</v>
      </c>
      <c r="V40" s="9" t="str">
        <f t="shared" si="5"/>
        <v>Oct</v>
      </c>
    </row>
    <row r="41" spans="1:22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>
        <f t="shared" si="4"/>
        <v>2013</v>
      </c>
      <c r="V41" s="9" t="str">
        <f t="shared" si="5"/>
        <v>Feb</v>
      </c>
    </row>
    <row r="42" spans="1:22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>
        <f t="shared" si="4"/>
        <v>2010</v>
      </c>
      <c r="V42" s="9" t="str">
        <f t="shared" si="5"/>
        <v>Jun</v>
      </c>
    </row>
    <row r="43" spans="1:22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>
        <f t="shared" si="4"/>
        <v>2012</v>
      </c>
      <c r="V43" s="9" t="str">
        <f t="shared" si="5"/>
        <v>Sep</v>
      </c>
    </row>
    <row r="44" spans="1:22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>
        <f t="shared" si="4"/>
        <v>2011</v>
      </c>
      <c r="V44" s="9" t="str">
        <f t="shared" si="5"/>
        <v>Jul</v>
      </c>
    </row>
    <row r="45" spans="1:22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>
        <f t="shared" si="4"/>
        <v>2014</v>
      </c>
      <c r="V45" s="9" t="str">
        <f t="shared" si="5"/>
        <v>Jul</v>
      </c>
    </row>
    <row r="46" spans="1:22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>
        <f t="shared" si="4"/>
        <v>2019</v>
      </c>
      <c r="V46" s="9" t="str">
        <f t="shared" si="5"/>
        <v>Mar</v>
      </c>
    </row>
    <row r="47" spans="1:22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>
        <f t="shared" si="4"/>
        <v>2016</v>
      </c>
      <c r="V47" s="9" t="str">
        <f t="shared" si="5"/>
        <v>Nov</v>
      </c>
    </row>
    <row r="48" spans="1:22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>
        <f t="shared" si="4"/>
        <v>2010</v>
      </c>
      <c r="V48" s="9" t="str">
        <f t="shared" si="5"/>
        <v>Jul</v>
      </c>
    </row>
    <row r="49" spans="1:22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>
        <f t="shared" si="4"/>
        <v>2014</v>
      </c>
      <c r="V49" s="9" t="str">
        <f t="shared" si="5"/>
        <v>Mar</v>
      </c>
    </row>
    <row r="50" spans="1:22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>
        <f t="shared" si="4"/>
        <v>2015</v>
      </c>
      <c r="V50" s="9" t="str">
        <f t="shared" si="5"/>
        <v>Jun</v>
      </c>
    </row>
    <row r="51" spans="1:22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>
        <f t="shared" si="4"/>
        <v>2019</v>
      </c>
      <c r="V51" s="9" t="str">
        <f t="shared" si="5"/>
        <v>Oct</v>
      </c>
    </row>
    <row r="52" spans="1:22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>
        <f t="shared" si="4"/>
        <v>2013</v>
      </c>
      <c r="V52" s="9" t="str">
        <f t="shared" si="5"/>
        <v>Aug</v>
      </c>
    </row>
    <row r="53" spans="1:22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>
        <f t="shared" si="4"/>
        <v>2012</v>
      </c>
      <c r="V53" s="9" t="str">
        <f t="shared" si="5"/>
        <v>Mar</v>
      </c>
    </row>
    <row r="54" spans="1:22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>
        <f t="shared" si="4"/>
        <v>2010</v>
      </c>
      <c r="V54" s="9" t="str">
        <f t="shared" si="5"/>
        <v>Sep</v>
      </c>
    </row>
    <row r="55" spans="1:22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>
        <f t="shared" si="4"/>
        <v>2014</v>
      </c>
      <c r="V55" s="9" t="str">
        <f t="shared" si="5"/>
        <v>May</v>
      </c>
    </row>
    <row r="56" spans="1:22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>
        <f t="shared" si="4"/>
        <v>2018</v>
      </c>
      <c r="V56" s="9" t="str">
        <f t="shared" si="5"/>
        <v>Mar</v>
      </c>
    </row>
    <row r="57" spans="1:22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>
        <f t="shared" si="4"/>
        <v>2018</v>
      </c>
      <c r="V57" s="9" t="str">
        <f t="shared" si="5"/>
        <v>Jul</v>
      </c>
    </row>
    <row r="58" spans="1:22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>
        <f t="shared" si="4"/>
        <v>2015</v>
      </c>
      <c r="V58" s="9" t="str">
        <f t="shared" si="5"/>
        <v>Jan</v>
      </c>
    </row>
    <row r="59" spans="1:22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>
        <f t="shared" si="4"/>
        <v>2017</v>
      </c>
      <c r="V59" s="9" t="str">
        <f t="shared" si="5"/>
        <v>Sep</v>
      </c>
    </row>
    <row r="60" spans="1:22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>
        <f t="shared" si="4"/>
        <v>2015</v>
      </c>
      <c r="V60" s="9" t="str">
        <f t="shared" si="5"/>
        <v>Sep</v>
      </c>
    </row>
    <row r="61" spans="1:22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>
        <f t="shared" si="4"/>
        <v>2017</v>
      </c>
      <c r="V61" s="9" t="str">
        <f t="shared" si="5"/>
        <v>Jun</v>
      </c>
    </row>
    <row r="62" spans="1:22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>
        <f t="shared" si="4"/>
        <v>2012</v>
      </c>
      <c r="V62" s="9" t="str">
        <f t="shared" si="5"/>
        <v>Jul</v>
      </c>
    </row>
    <row r="63" spans="1:22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>
        <f t="shared" si="4"/>
        <v>2011</v>
      </c>
      <c r="V63" s="9" t="str">
        <f t="shared" si="5"/>
        <v>Feb</v>
      </c>
    </row>
    <row r="64" spans="1:22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>
        <f t="shared" si="4"/>
        <v>2015</v>
      </c>
      <c r="V64" s="9" t="str">
        <f t="shared" si="5"/>
        <v>Jun</v>
      </c>
    </row>
    <row r="65" spans="1:22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>
        <f t="shared" si="4"/>
        <v>2017</v>
      </c>
      <c r="V65" s="9" t="str">
        <f t="shared" si="5"/>
        <v>Apr</v>
      </c>
    </row>
    <row r="66" spans="1:22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>
        <f t="shared" si="4"/>
        <v>2018</v>
      </c>
      <c r="V66" s="9" t="str">
        <f t="shared" si="5"/>
        <v>Jul</v>
      </c>
    </row>
    <row r="67" spans="1:22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ref="I67:I130" si="7">IF(E67=0,0,E67/H67)</f>
        <v>61.038135593220339</v>
      </c>
      <c r="J67" t="s">
        <v>21</v>
      </c>
      <c r="K67" t="s">
        <v>22</v>
      </c>
      <c r="L67">
        <v>1296108000</v>
      </c>
      <c r="M67" s="8">
        <f t="shared" ref="M67:M130" si="8">(((L67/60)/60)/24)+DATE(1970,1,1)</f>
        <v>40570.25</v>
      </c>
      <c r="N67">
        <v>1296712800</v>
      </c>
      <c r="O67" s="10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>
        <f t="shared" ref="U67:U130" si="10">YEAR(M67)</f>
        <v>2011</v>
      </c>
      <c r="V67" s="9" t="str">
        <f t="shared" ref="V67:V130" si="11">TEXT(MONTH(M67)*28,"mmm")</f>
        <v>Jan</v>
      </c>
    </row>
    <row r="68" spans="1:22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 s="8">
        <f t="shared" si="8"/>
        <v>42102.208333333328</v>
      </c>
      <c r="N68">
        <v>1428901200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>
        <f t="shared" si="10"/>
        <v>2015</v>
      </c>
      <c r="V68" s="9" t="str">
        <f t="shared" si="11"/>
        <v>Apr</v>
      </c>
    </row>
    <row r="69" spans="1:22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8"/>
        <v>40203.25</v>
      </c>
      <c r="N69">
        <v>1264831200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>
        <f t="shared" si="10"/>
        <v>2010</v>
      </c>
      <c r="V69" s="9" t="str">
        <f t="shared" si="11"/>
        <v>Jan</v>
      </c>
    </row>
    <row r="70" spans="1:22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8"/>
        <v>42943.208333333328</v>
      </c>
      <c r="N70">
        <v>1505192400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>
        <f t="shared" si="10"/>
        <v>2017</v>
      </c>
      <c r="V70" s="9" t="str">
        <f t="shared" si="11"/>
        <v>Jul</v>
      </c>
    </row>
    <row r="71" spans="1:22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8"/>
        <v>40531.25</v>
      </c>
      <c r="N71">
        <v>1295676000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>
        <f t="shared" si="10"/>
        <v>2010</v>
      </c>
      <c r="V71" s="9" t="str">
        <f t="shared" si="11"/>
        <v>Dec</v>
      </c>
    </row>
    <row r="72" spans="1:22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8"/>
        <v>40484.208333333336</v>
      </c>
      <c r="N72">
        <v>1292911200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>
        <f t="shared" si="10"/>
        <v>2010</v>
      </c>
      <c r="V72" s="9" t="str">
        <f t="shared" si="11"/>
        <v>Nov</v>
      </c>
    </row>
    <row r="73" spans="1:22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8"/>
        <v>43799.25</v>
      </c>
      <c r="N73">
        <v>1575439200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>
        <f t="shared" si="10"/>
        <v>2019</v>
      </c>
      <c r="V73" s="9" t="str">
        <f t="shared" si="11"/>
        <v>Nov</v>
      </c>
    </row>
    <row r="74" spans="1:22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8"/>
        <v>42186.208333333328</v>
      </c>
      <c r="N74">
        <v>1438837200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>
        <f t="shared" si="10"/>
        <v>2015</v>
      </c>
      <c r="V74" s="9" t="str">
        <f t="shared" si="11"/>
        <v>Jul</v>
      </c>
    </row>
    <row r="75" spans="1:22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8"/>
        <v>42701.25</v>
      </c>
      <c r="N75">
        <v>1480485600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>
        <f t="shared" si="10"/>
        <v>2016</v>
      </c>
      <c r="V75" s="9" t="str">
        <f t="shared" si="11"/>
        <v>Nov</v>
      </c>
    </row>
    <row r="76" spans="1:22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8"/>
        <v>42456.208333333328</v>
      </c>
      <c r="N76">
        <v>1459141200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>
        <f t="shared" si="10"/>
        <v>2016</v>
      </c>
      <c r="V76" s="9" t="str">
        <f t="shared" si="11"/>
        <v>Mar</v>
      </c>
    </row>
    <row r="77" spans="1:22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8"/>
        <v>43296.208333333328</v>
      </c>
      <c r="N77">
        <v>1532322000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>
        <f t="shared" si="10"/>
        <v>2018</v>
      </c>
      <c r="V77" s="9" t="str">
        <f t="shared" si="11"/>
        <v>Jul</v>
      </c>
    </row>
    <row r="78" spans="1:22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8"/>
        <v>42027.25</v>
      </c>
      <c r="N78">
        <v>1426222800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>
        <f t="shared" si="10"/>
        <v>2015</v>
      </c>
      <c r="V78" s="9" t="str">
        <f t="shared" si="11"/>
        <v>Jan</v>
      </c>
    </row>
    <row r="79" spans="1:22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8"/>
        <v>40448.208333333336</v>
      </c>
      <c r="N79">
        <v>1286773200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>
        <f t="shared" si="10"/>
        <v>2010</v>
      </c>
      <c r="V79" s="9" t="str">
        <f t="shared" si="11"/>
        <v>Sep</v>
      </c>
    </row>
    <row r="80" spans="1:22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8"/>
        <v>43206.208333333328</v>
      </c>
      <c r="N80">
        <v>1523941200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>
        <f t="shared" si="10"/>
        <v>2018</v>
      </c>
      <c r="V80" s="9" t="str">
        <f t="shared" si="11"/>
        <v>Apr</v>
      </c>
    </row>
    <row r="81" spans="1:22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8"/>
        <v>43267.208333333328</v>
      </c>
      <c r="N81">
        <v>1529557200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>
        <f t="shared" si="10"/>
        <v>2018</v>
      </c>
      <c r="V81" s="9" t="str">
        <f t="shared" si="11"/>
        <v>Jun</v>
      </c>
    </row>
    <row r="82" spans="1:22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8"/>
        <v>42976.208333333328</v>
      </c>
      <c r="N82">
        <v>1506574800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>
        <f t="shared" si="10"/>
        <v>2017</v>
      </c>
      <c r="V82" s="9" t="str">
        <f t="shared" si="11"/>
        <v>Aug</v>
      </c>
    </row>
    <row r="83" spans="1:22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8"/>
        <v>43062.25</v>
      </c>
      <c r="N83">
        <v>1513576800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>
        <f t="shared" si="10"/>
        <v>2017</v>
      </c>
      <c r="V83" s="9" t="str">
        <f t="shared" si="11"/>
        <v>Nov</v>
      </c>
    </row>
    <row r="84" spans="1:22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8"/>
        <v>43482.25</v>
      </c>
      <c r="N84">
        <v>1548309600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>
        <f t="shared" si="10"/>
        <v>2019</v>
      </c>
      <c r="V84" s="9" t="str">
        <f t="shared" si="11"/>
        <v>Jan</v>
      </c>
    </row>
    <row r="85" spans="1:22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8"/>
        <v>42579.208333333328</v>
      </c>
      <c r="N85">
        <v>1471582800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>
        <f t="shared" si="10"/>
        <v>2016</v>
      </c>
      <c r="V85" s="9" t="str">
        <f t="shared" si="11"/>
        <v>Jul</v>
      </c>
    </row>
    <row r="86" spans="1:22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8"/>
        <v>41118.208333333336</v>
      </c>
      <c r="N86">
        <v>1344315600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>
        <f t="shared" si="10"/>
        <v>2012</v>
      </c>
      <c r="V86" s="9" t="str">
        <f t="shared" si="11"/>
        <v>Jul</v>
      </c>
    </row>
    <row r="87" spans="1:22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8"/>
        <v>40797.208333333336</v>
      </c>
      <c r="N87">
        <v>1316408400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>
        <f t="shared" si="10"/>
        <v>2011</v>
      </c>
      <c r="V87" s="9" t="str">
        <f t="shared" si="11"/>
        <v>Sep</v>
      </c>
    </row>
    <row r="88" spans="1:22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8"/>
        <v>42128.208333333328</v>
      </c>
      <c r="N88">
        <v>1431838800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>
        <f t="shared" si="10"/>
        <v>2015</v>
      </c>
      <c r="V88" s="9" t="str">
        <f t="shared" si="11"/>
        <v>May</v>
      </c>
    </row>
    <row r="89" spans="1:22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8"/>
        <v>40610.25</v>
      </c>
      <c r="N89">
        <v>1300510800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>
        <f t="shared" si="10"/>
        <v>2011</v>
      </c>
      <c r="V89" s="9" t="str">
        <f t="shared" si="11"/>
        <v>Mar</v>
      </c>
    </row>
    <row r="90" spans="1:22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8"/>
        <v>42110.208333333328</v>
      </c>
      <c r="N90">
        <v>1431061200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>
        <f t="shared" si="10"/>
        <v>2015</v>
      </c>
      <c r="V90" s="9" t="str">
        <f t="shared" si="11"/>
        <v>Apr</v>
      </c>
    </row>
    <row r="91" spans="1:22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8"/>
        <v>40283.208333333336</v>
      </c>
      <c r="N91">
        <v>1271480400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>
        <f t="shared" si="10"/>
        <v>2010</v>
      </c>
      <c r="V91" s="9" t="str">
        <f t="shared" si="11"/>
        <v>Apr</v>
      </c>
    </row>
    <row r="92" spans="1:22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8"/>
        <v>42425.25</v>
      </c>
      <c r="N92">
        <v>1456380000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>
        <f t="shared" si="10"/>
        <v>2016</v>
      </c>
      <c r="V92" s="9" t="str">
        <f t="shared" si="11"/>
        <v>Feb</v>
      </c>
    </row>
    <row r="93" spans="1:22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8"/>
        <v>42588.208333333328</v>
      </c>
      <c r="N93">
        <v>1472878800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>
        <f t="shared" si="10"/>
        <v>2016</v>
      </c>
      <c r="V93" s="9" t="str">
        <f t="shared" si="11"/>
        <v>Aug</v>
      </c>
    </row>
    <row r="94" spans="1:22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8"/>
        <v>40352.208333333336</v>
      </c>
      <c r="N94">
        <v>1277355600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>
        <f t="shared" si="10"/>
        <v>2010</v>
      </c>
      <c r="V94" s="9" t="str">
        <f t="shared" si="11"/>
        <v>Jun</v>
      </c>
    </row>
    <row r="95" spans="1:22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8"/>
        <v>41202.208333333336</v>
      </c>
      <c r="N95">
        <v>1351054800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>
        <f t="shared" si="10"/>
        <v>2012</v>
      </c>
      <c r="V95" s="9" t="str">
        <f t="shared" si="11"/>
        <v>Oct</v>
      </c>
    </row>
    <row r="96" spans="1:22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8"/>
        <v>43562.208333333328</v>
      </c>
      <c r="N96">
        <v>1555563600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>
        <f t="shared" si="10"/>
        <v>2019</v>
      </c>
      <c r="V96" s="9" t="str">
        <f t="shared" si="11"/>
        <v>Apr</v>
      </c>
    </row>
    <row r="97" spans="1:22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8"/>
        <v>43752.208333333328</v>
      </c>
      <c r="N97">
        <v>1571634000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>
        <f t="shared" si="10"/>
        <v>2019</v>
      </c>
      <c r="V97" s="9" t="str">
        <f t="shared" si="11"/>
        <v>Oct</v>
      </c>
    </row>
    <row r="98" spans="1:22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8"/>
        <v>40612.25</v>
      </c>
      <c r="N98">
        <v>1300856400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>
        <f t="shared" si="10"/>
        <v>2011</v>
      </c>
      <c r="V98" s="9" t="str">
        <f t="shared" si="11"/>
        <v>Mar</v>
      </c>
    </row>
    <row r="99" spans="1:22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8"/>
        <v>42180.208333333328</v>
      </c>
      <c r="N99">
        <v>1439874000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>
        <f t="shared" si="10"/>
        <v>2015</v>
      </c>
      <c r="V99" s="9" t="str">
        <f t="shared" si="11"/>
        <v>Jun</v>
      </c>
    </row>
    <row r="100" spans="1:22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8"/>
        <v>42212.208333333328</v>
      </c>
      <c r="N100">
        <v>1438318800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>
        <f t="shared" si="10"/>
        <v>2015</v>
      </c>
      <c r="V100" s="9" t="str">
        <f t="shared" si="11"/>
        <v>Jul</v>
      </c>
    </row>
    <row r="101" spans="1:22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8"/>
        <v>41968.25</v>
      </c>
      <c r="N101">
        <v>1419400800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>
        <f t="shared" si="10"/>
        <v>2014</v>
      </c>
      <c r="V101" s="9" t="str">
        <f t="shared" si="11"/>
        <v>Nov</v>
      </c>
    </row>
    <row r="102" spans="1:22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8">
        <f t="shared" si="8"/>
        <v>40835.208333333336</v>
      </c>
      <c r="N102">
        <v>1320555600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>
        <f t="shared" si="10"/>
        <v>2011</v>
      </c>
      <c r="V102" s="9" t="str">
        <f t="shared" si="11"/>
        <v>Oct</v>
      </c>
    </row>
    <row r="103" spans="1:22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8"/>
        <v>42056.25</v>
      </c>
      <c r="N103">
        <v>1425103200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>
        <f t="shared" si="10"/>
        <v>2015</v>
      </c>
      <c r="V103" s="9" t="str">
        <f t="shared" si="11"/>
        <v>Feb</v>
      </c>
    </row>
    <row r="104" spans="1:22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8"/>
        <v>43234.208333333328</v>
      </c>
      <c r="N104">
        <v>1526878800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>
        <f t="shared" si="10"/>
        <v>2018</v>
      </c>
      <c r="V104" s="9" t="str">
        <f t="shared" si="11"/>
        <v>May</v>
      </c>
    </row>
    <row r="105" spans="1:22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8"/>
        <v>40475.208333333336</v>
      </c>
      <c r="N105">
        <v>1288674000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>
        <f t="shared" si="10"/>
        <v>2010</v>
      </c>
      <c r="V105" s="9" t="str">
        <f t="shared" si="11"/>
        <v>Oct</v>
      </c>
    </row>
    <row r="106" spans="1:22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8"/>
        <v>42878.208333333328</v>
      </c>
      <c r="N106">
        <v>1495602000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>
        <f t="shared" si="10"/>
        <v>2017</v>
      </c>
      <c r="V106" s="9" t="str">
        <f t="shared" si="11"/>
        <v>May</v>
      </c>
    </row>
    <row r="107" spans="1:22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8"/>
        <v>41366.208333333336</v>
      </c>
      <c r="N107">
        <v>1366434000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>
        <f t="shared" si="10"/>
        <v>2013</v>
      </c>
      <c r="V107" s="9" t="str">
        <f t="shared" si="11"/>
        <v>Apr</v>
      </c>
    </row>
    <row r="108" spans="1:22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8"/>
        <v>43716.208333333328</v>
      </c>
      <c r="N108">
        <v>1568350800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>
        <f t="shared" si="10"/>
        <v>2019</v>
      </c>
      <c r="V108" s="9" t="str">
        <f t="shared" si="11"/>
        <v>Sep</v>
      </c>
    </row>
    <row r="109" spans="1:22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8"/>
        <v>43213.208333333328</v>
      </c>
      <c r="N109">
        <v>1525928400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>
        <f t="shared" si="10"/>
        <v>2018</v>
      </c>
      <c r="V109" s="9" t="str">
        <f t="shared" si="11"/>
        <v>Apr</v>
      </c>
    </row>
    <row r="110" spans="1:22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8"/>
        <v>41005.208333333336</v>
      </c>
      <c r="N110">
        <v>1336885200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>
        <f t="shared" si="10"/>
        <v>2012</v>
      </c>
      <c r="V110" s="9" t="str">
        <f t="shared" si="11"/>
        <v>Apr</v>
      </c>
    </row>
    <row r="111" spans="1:22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8"/>
        <v>41651.25</v>
      </c>
      <c r="N111">
        <v>1389679200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>
        <f t="shared" si="10"/>
        <v>2014</v>
      </c>
      <c r="V111" s="9" t="str">
        <f t="shared" si="11"/>
        <v>Jan</v>
      </c>
    </row>
    <row r="112" spans="1:22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8"/>
        <v>43354.208333333328</v>
      </c>
      <c r="N112">
        <v>1538283600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>
        <f t="shared" si="10"/>
        <v>2018</v>
      </c>
      <c r="V112" s="9" t="str">
        <f t="shared" si="11"/>
        <v>Sep</v>
      </c>
    </row>
    <row r="113" spans="1:22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8"/>
        <v>41174.208333333336</v>
      </c>
      <c r="N113">
        <v>1348808400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>
        <f t="shared" si="10"/>
        <v>2012</v>
      </c>
      <c r="V113" s="9" t="str">
        <f t="shared" si="11"/>
        <v>Sep</v>
      </c>
    </row>
    <row r="114" spans="1:22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8">
        <f t="shared" si="8"/>
        <v>41875.208333333336</v>
      </c>
      <c r="N114">
        <v>1410152400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>
        <f t="shared" si="10"/>
        <v>2014</v>
      </c>
      <c r="V114" s="9" t="str">
        <f t="shared" si="11"/>
        <v>Aug</v>
      </c>
    </row>
    <row r="115" spans="1:22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8"/>
        <v>42990.208333333328</v>
      </c>
      <c r="N115">
        <v>1505797200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>
        <f t="shared" si="10"/>
        <v>2017</v>
      </c>
      <c r="V115" s="9" t="str">
        <f t="shared" si="11"/>
        <v>Sep</v>
      </c>
    </row>
    <row r="116" spans="1:22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8"/>
        <v>43564.208333333328</v>
      </c>
      <c r="N116">
        <v>1554872400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>
        <f t="shared" si="10"/>
        <v>2019</v>
      </c>
      <c r="V116" s="9" t="str">
        <f t="shared" si="11"/>
        <v>Apr</v>
      </c>
    </row>
    <row r="117" spans="1:22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8"/>
        <v>43056.25</v>
      </c>
      <c r="N117">
        <v>1513922400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>
        <f t="shared" si="10"/>
        <v>2017</v>
      </c>
      <c r="V117" s="9" t="str">
        <f t="shared" si="11"/>
        <v>Nov</v>
      </c>
    </row>
    <row r="118" spans="1:22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8"/>
        <v>42265.208333333328</v>
      </c>
      <c r="N118">
        <v>1442638800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>
        <f t="shared" si="10"/>
        <v>2015</v>
      </c>
      <c r="V118" s="9" t="str">
        <f t="shared" si="11"/>
        <v>Sep</v>
      </c>
    </row>
    <row r="119" spans="1:22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8"/>
        <v>40808.208333333336</v>
      </c>
      <c r="N119">
        <v>1317186000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>
        <f t="shared" si="10"/>
        <v>2011</v>
      </c>
      <c r="V119" s="9" t="str">
        <f t="shared" si="11"/>
        <v>Sep</v>
      </c>
    </row>
    <row r="120" spans="1:22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8"/>
        <v>41665.25</v>
      </c>
      <c r="N120">
        <v>1391234400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>
        <f t="shared" si="10"/>
        <v>2014</v>
      </c>
      <c r="V120" s="9" t="str">
        <f t="shared" si="11"/>
        <v>Jan</v>
      </c>
    </row>
    <row r="121" spans="1:22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8"/>
        <v>41806.208333333336</v>
      </c>
      <c r="N121">
        <v>1404363600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>
        <f t="shared" si="10"/>
        <v>2014</v>
      </c>
      <c r="V121" s="9" t="str">
        <f t="shared" si="11"/>
        <v>Jun</v>
      </c>
    </row>
    <row r="122" spans="1:22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8"/>
        <v>42111.208333333328</v>
      </c>
      <c r="N122">
        <v>1429592400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>
        <f t="shared" si="10"/>
        <v>2015</v>
      </c>
      <c r="V122" s="9" t="str">
        <f t="shared" si="11"/>
        <v>Apr</v>
      </c>
    </row>
    <row r="123" spans="1:22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8"/>
        <v>41917.208333333336</v>
      </c>
      <c r="N123">
        <v>1413608400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>
        <f t="shared" si="10"/>
        <v>2014</v>
      </c>
      <c r="V123" s="9" t="str">
        <f t="shared" si="11"/>
        <v>Oct</v>
      </c>
    </row>
    <row r="124" spans="1:22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8"/>
        <v>41970.25</v>
      </c>
      <c r="N124">
        <v>1419400800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>
        <f t="shared" si="10"/>
        <v>2014</v>
      </c>
      <c r="V124" s="9" t="str">
        <f t="shared" si="11"/>
        <v>Nov</v>
      </c>
    </row>
    <row r="125" spans="1:22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8"/>
        <v>42332.25</v>
      </c>
      <c r="N125">
        <v>1448604000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>
        <f t="shared" si="10"/>
        <v>2015</v>
      </c>
      <c r="V125" s="9" t="str">
        <f t="shared" si="11"/>
        <v>Nov</v>
      </c>
    </row>
    <row r="126" spans="1:22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8"/>
        <v>43598.208333333328</v>
      </c>
      <c r="N126">
        <v>1562302800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>
        <f t="shared" si="10"/>
        <v>2019</v>
      </c>
      <c r="V126" s="9" t="str">
        <f t="shared" si="11"/>
        <v>May</v>
      </c>
    </row>
    <row r="127" spans="1:22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8"/>
        <v>43362.208333333328</v>
      </c>
      <c r="N127">
        <v>1537678800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>
        <f t="shared" si="10"/>
        <v>2018</v>
      </c>
      <c r="V127" s="9" t="str">
        <f t="shared" si="11"/>
        <v>Sep</v>
      </c>
    </row>
    <row r="128" spans="1:22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8"/>
        <v>42596.208333333328</v>
      </c>
      <c r="N128">
        <v>1473570000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>
        <f t="shared" si="10"/>
        <v>2016</v>
      </c>
      <c r="V128" s="9" t="str">
        <f t="shared" si="11"/>
        <v>Aug</v>
      </c>
    </row>
    <row r="129" spans="1:22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8"/>
        <v>40310.208333333336</v>
      </c>
      <c r="N129">
        <v>1273899600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>
        <f t="shared" si="10"/>
        <v>2010</v>
      </c>
      <c r="V129" s="9" t="str">
        <f t="shared" si="11"/>
        <v>May</v>
      </c>
    </row>
    <row r="130" spans="1:22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si="8"/>
        <v>40417.208333333336</v>
      </c>
      <c r="N130">
        <v>1284008400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>
        <f t="shared" si="10"/>
        <v>2010</v>
      </c>
      <c r="V130" s="9" t="str">
        <f t="shared" si="11"/>
        <v>Aug</v>
      </c>
    </row>
    <row r="131" spans="1:22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4">
        <f t="shared" ref="I131:I194" si="13">IF(E131=0,0,E131/H131)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4">(((L131/60)/60)/24)+DATE(1970,1,1)</f>
        <v>42038.25</v>
      </c>
      <c r="N131">
        <v>1425103200</v>
      </c>
      <c r="O131" s="10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>
        <f t="shared" ref="U131:U194" si="16">YEAR(M131)</f>
        <v>2015</v>
      </c>
      <c r="V131" s="9" t="str">
        <f t="shared" ref="V131:V194" si="17">TEXT(MONTH(M131)*28,"mmm")</f>
        <v>Feb</v>
      </c>
    </row>
    <row r="132" spans="1:22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 s="8">
        <f t="shared" si="14"/>
        <v>40842.208333333336</v>
      </c>
      <c r="N132">
        <v>1320991200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>
        <f t="shared" si="16"/>
        <v>2011</v>
      </c>
      <c r="V132" s="9" t="str">
        <f t="shared" si="17"/>
        <v>Oct</v>
      </c>
    </row>
    <row r="133" spans="1:22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 s="8">
        <f t="shared" si="14"/>
        <v>41607.25</v>
      </c>
      <c r="N133">
        <v>1386828000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>
        <f t="shared" si="16"/>
        <v>2013</v>
      </c>
      <c r="V133" s="9" t="str">
        <f t="shared" si="17"/>
        <v>Nov</v>
      </c>
    </row>
    <row r="134" spans="1:22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 s="8">
        <f t="shared" si="14"/>
        <v>43112.25</v>
      </c>
      <c r="N134">
        <v>1517119200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>
        <f t="shared" si="16"/>
        <v>2018</v>
      </c>
      <c r="V134" s="9" t="str">
        <f t="shared" si="17"/>
        <v>Jan</v>
      </c>
    </row>
    <row r="135" spans="1:22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 s="8">
        <f t="shared" si="14"/>
        <v>40767.208333333336</v>
      </c>
      <c r="N135">
        <v>1315026000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>
        <f t="shared" si="16"/>
        <v>2011</v>
      </c>
      <c r="V135" s="9" t="str">
        <f t="shared" si="17"/>
        <v>Aug</v>
      </c>
    </row>
    <row r="136" spans="1:22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 s="8">
        <f t="shared" si="14"/>
        <v>40713.208333333336</v>
      </c>
      <c r="N136">
        <v>1312693200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>
        <f t="shared" si="16"/>
        <v>2011</v>
      </c>
      <c r="V136" s="9" t="str">
        <f t="shared" si="17"/>
        <v>Jun</v>
      </c>
    </row>
    <row r="137" spans="1:22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 s="8">
        <f t="shared" si="14"/>
        <v>41340.25</v>
      </c>
      <c r="N137">
        <v>1363064400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>
        <f t="shared" si="16"/>
        <v>2013</v>
      </c>
      <c r="V137" s="9" t="str">
        <f t="shared" si="17"/>
        <v>Mar</v>
      </c>
    </row>
    <row r="138" spans="1:22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 s="8">
        <f t="shared" si="14"/>
        <v>41797.208333333336</v>
      </c>
      <c r="N138">
        <v>1403154000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>
        <f t="shared" si="16"/>
        <v>2014</v>
      </c>
      <c r="V138" s="9" t="str">
        <f t="shared" si="17"/>
        <v>Jun</v>
      </c>
    </row>
    <row r="139" spans="1:22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 s="8">
        <f t="shared" si="14"/>
        <v>40457.208333333336</v>
      </c>
      <c r="N139">
        <v>1286859600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>
        <f t="shared" si="16"/>
        <v>2010</v>
      </c>
      <c r="V139" s="9" t="str">
        <f t="shared" si="17"/>
        <v>Oct</v>
      </c>
    </row>
    <row r="140" spans="1:22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 s="8">
        <f t="shared" si="14"/>
        <v>41180.208333333336</v>
      </c>
      <c r="N140">
        <v>1349326800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>
        <f t="shared" si="16"/>
        <v>2012</v>
      </c>
      <c r="V140" s="9" t="str">
        <f t="shared" si="17"/>
        <v>Sep</v>
      </c>
    </row>
    <row r="141" spans="1:22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 s="8">
        <f t="shared" si="14"/>
        <v>42115.208333333328</v>
      </c>
      <c r="N141">
        <v>1430974800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>
        <f t="shared" si="16"/>
        <v>2015</v>
      </c>
      <c r="V141" s="9" t="str">
        <f t="shared" si="17"/>
        <v>Apr</v>
      </c>
    </row>
    <row r="142" spans="1:22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 s="8">
        <f t="shared" si="14"/>
        <v>43156.25</v>
      </c>
      <c r="N142">
        <v>1519970400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>
        <f t="shared" si="16"/>
        <v>2018</v>
      </c>
      <c r="V142" s="9" t="str">
        <f t="shared" si="17"/>
        <v>Feb</v>
      </c>
    </row>
    <row r="143" spans="1:22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 s="8">
        <f t="shared" si="14"/>
        <v>42167.208333333328</v>
      </c>
      <c r="N143">
        <v>1434603600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>
        <f t="shared" si="16"/>
        <v>2015</v>
      </c>
      <c r="V143" s="9" t="str">
        <f t="shared" si="17"/>
        <v>Jun</v>
      </c>
    </row>
    <row r="144" spans="1:22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 s="8">
        <f t="shared" si="14"/>
        <v>41005.208333333336</v>
      </c>
      <c r="N144">
        <v>1337230800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>
        <f t="shared" si="16"/>
        <v>2012</v>
      </c>
      <c r="V144" s="9" t="str">
        <f t="shared" si="17"/>
        <v>Apr</v>
      </c>
    </row>
    <row r="145" spans="1:22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 s="8">
        <f t="shared" si="14"/>
        <v>40357.208333333336</v>
      </c>
      <c r="N145">
        <v>1279429200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>
        <f t="shared" si="16"/>
        <v>2010</v>
      </c>
      <c r="V145" s="9" t="str">
        <f t="shared" si="17"/>
        <v>Jun</v>
      </c>
    </row>
    <row r="146" spans="1:22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 s="8">
        <f t="shared" si="14"/>
        <v>43633.208333333328</v>
      </c>
      <c r="N146">
        <v>1561438800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>
        <f t="shared" si="16"/>
        <v>2019</v>
      </c>
      <c r="V146" s="9" t="str">
        <f t="shared" si="17"/>
        <v>Jun</v>
      </c>
    </row>
    <row r="147" spans="1:22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 s="8">
        <f t="shared" si="14"/>
        <v>41889.208333333336</v>
      </c>
      <c r="N147">
        <v>1410498000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>
        <f t="shared" si="16"/>
        <v>2014</v>
      </c>
      <c r="V147" s="9" t="str">
        <f t="shared" si="17"/>
        <v>Sep</v>
      </c>
    </row>
    <row r="148" spans="1:22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 s="8">
        <f t="shared" si="14"/>
        <v>40855.25</v>
      </c>
      <c r="N148">
        <v>1322460000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>
        <f t="shared" si="16"/>
        <v>2011</v>
      </c>
      <c r="V148" s="9" t="str">
        <f t="shared" si="17"/>
        <v>Nov</v>
      </c>
    </row>
    <row r="149" spans="1:22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 s="8">
        <f t="shared" si="14"/>
        <v>42534.208333333328</v>
      </c>
      <c r="N149">
        <v>1466312400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>
        <f t="shared" si="16"/>
        <v>2016</v>
      </c>
      <c r="V149" s="9" t="str">
        <f t="shared" si="17"/>
        <v>Jun</v>
      </c>
    </row>
    <row r="150" spans="1:22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 s="8">
        <f t="shared" si="14"/>
        <v>42941.208333333328</v>
      </c>
      <c r="N150">
        <v>1501736400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>
        <f t="shared" si="16"/>
        <v>2017</v>
      </c>
      <c r="V150" s="9" t="str">
        <f t="shared" si="17"/>
        <v>Jul</v>
      </c>
    </row>
    <row r="151" spans="1:22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 s="8">
        <f t="shared" si="14"/>
        <v>41275.25</v>
      </c>
      <c r="N151">
        <v>1361512800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>
        <f t="shared" si="16"/>
        <v>2013</v>
      </c>
      <c r="V151" s="9" t="str">
        <f t="shared" si="17"/>
        <v>Jan</v>
      </c>
    </row>
    <row r="152" spans="1:22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 s="8">
        <f t="shared" si="14"/>
        <v>43450.25</v>
      </c>
      <c r="N152">
        <v>1545026400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>
        <f t="shared" si="16"/>
        <v>2018</v>
      </c>
      <c r="V152" s="9" t="str">
        <f t="shared" si="17"/>
        <v>Dec</v>
      </c>
    </row>
    <row r="153" spans="1:22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 s="8">
        <f t="shared" si="14"/>
        <v>41799.208333333336</v>
      </c>
      <c r="N153">
        <v>1406696400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>
        <f t="shared" si="16"/>
        <v>2014</v>
      </c>
      <c r="V153" s="9" t="str">
        <f t="shared" si="17"/>
        <v>Jun</v>
      </c>
    </row>
    <row r="154" spans="1:22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 s="8">
        <f t="shared" si="14"/>
        <v>42783.25</v>
      </c>
      <c r="N154">
        <v>1487916000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>
        <f t="shared" si="16"/>
        <v>2017</v>
      </c>
      <c r="V154" s="9" t="str">
        <f t="shared" si="17"/>
        <v>Feb</v>
      </c>
    </row>
    <row r="155" spans="1:22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 s="8">
        <f t="shared" si="14"/>
        <v>41201.208333333336</v>
      </c>
      <c r="N155">
        <v>1351141200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>
        <f t="shared" si="16"/>
        <v>2012</v>
      </c>
      <c r="V155" s="9" t="str">
        <f t="shared" si="17"/>
        <v>Oct</v>
      </c>
    </row>
    <row r="156" spans="1:22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 s="8">
        <f t="shared" si="14"/>
        <v>42502.208333333328</v>
      </c>
      <c r="N156">
        <v>1465016400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>
        <f t="shared" si="16"/>
        <v>2016</v>
      </c>
      <c r="V156" s="9" t="str">
        <f t="shared" si="17"/>
        <v>May</v>
      </c>
    </row>
    <row r="157" spans="1:22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 s="8">
        <f t="shared" si="14"/>
        <v>40262.208333333336</v>
      </c>
      <c r="N157">
        <v>1270789200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>
        <f t="shared" si="16"/>
        <v>2010</v>
      </c>
      <c r="V157" s="9" t="str">
        <f t="shared" si="17"/>
        <v>Mar</v>
      </c>
    </row>
    <row r="158" spans="1:22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 s="8">
        <f t="shared" si="14"/>
        <v>43743.208333333328</v>
      </c>
      <c r="N158">
        <v>1572325200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>
        <f t="shared" si="16"/>
        <v>2019</v>
      </c>
      <c r="V158" s="9" t="str">
        <f t="shared" si="17"/>
        <v>Oct</v>
      </c>
    </row>
    <row r="159" spans="1:22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 s="8">
        <f t="shared" si="14"/>
        <v>41638.25</v>
      </c>
      <c r="N159">
        <v>1389420000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>
        <f t="shared" si="16"/>
        <v>2013</v>
      </c>
      <c r="V159" s="9" t="str">
        <f t="shared" si="17"/>
        <v>Dec</v>
      </c>
    </row>
    <row r="160" spans="1:22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 s="8">
        <f t="shared" si="14"/>
        <v>42346.25</v>
      </c>
      <c r="N160">
        <v>1449640800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>
        <f t="shared" si="16"/>
        <v>2015</v>
      </c>
      <c r="V160" s="9" t="str">
        <f t="shared" si="17"/>
        <v>Dec</v>
      </c>
    </row>
    <row r="161" spans="1:22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 s="8">
        <f t="shared" si="14"/>
        <v>43551.208333333328</v>
      </c>
      <c r="N161">
        <v>1555218000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>
        <f t="shared" si="16"/>
        <v>2019</v>
      </c>
      <c r="V161" s="9" t="str">
        <f t="shared" si="17"/>
        <v>Mar</v>
      </c>
    </row>
    <row r="162" spans="1:22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 s="8">
        <f t="shared" si="14"/>
        <v>43582.208333333328</v>
      </c>
      <c r="N162">
        <v>1557723600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>
        <f t="shared" si="16"/>
        <v>2019</v>
      </c>
      <c r="V162" s="9" t="str">
        <f t="shared" si="17"/>
        <v>Apr</v>
      </c>
    </row>
    <row r="163" spans="1:22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 s="8">
        <f t="shared" si="14"/>
        <v>42270.208333333328</v>
      </c>
      <c r="N163">
        <v>1443502800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>
        <f t="shared" si="16"/>
        <v>2015</v>
      </c>
      <c r="V163" s="9" t="str">
        <f t="shared" si="17"/>
        <v>Sep</v>
      </c>
    </row>
    <row r="164" spans="1:22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 s="8">
        <f t="shared" si="14"/>
        <v>43442.25</v>
      </c>
      <c r="N164">
        <v>1546840800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>
        <f t="shared" si="16"/>
        <v>2018</v>
      </c>
      <c r="V164" s="9" t="str">
        <f t="shared" si="17"/>
        <v>Dec</v>
      </c>
    </row>
    <row r="165" spans="1:22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 s="8">
        <f t="shared" si="14"/>
        <v>43028.208333333328</v>
      </c>
      <c r="N165">
        <v>1512712800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>
        <f t="shared" si="16"/>
        <v>2017</v>
      </c>
      <c r="V165" s="9" t="str">
        <f t="shared" si="17"/>
        <v>Oct</v>
      </c>
    </row>
    <row r="166" spans="1:22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 s="8">
        <f t="shared" si="14"/>
        <v>43016.208333333328</v>
      </c>
      <c r="N166">
        <v>1507525200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>
        <f t="shared" si="16"/>
        <v>2017</v>
      </c>
      <c r="V166" s="9" t="str">
        <f t="shared" si="17"/>
        <v>Oct</v>
      </c>
    </row>
    <row r="167" spans="1:22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 s="8">
        <f t="shared" si="14"/>
        <v>42948.208333333328</v>
      </c>
      <c r="N167">
        <v>1504328400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>
        <f t="shared" si="16"/>
        <v>2017</v>
      </c>
      <c r="V167" s="9" t="str">
        <f t="shared" si="17"/>
        <v>Aug</v>
      </c>
    </row>
    <row r="168" spans="1:22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 s="8">
        <f t="shared" si="14"/>
        <v>40534.25</v>
      </c>
      <c r="N168">
        <v>1293343200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>
        <f t="shared" si="16"/>
        <v>2010</v>
      </c>
      <c r="V168" s="9" t="str">
        <f t="shared" si="17"/>
        <v>Dec</v>
      </c>
    </row>
    <row r="169" spans="1:22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 s="8">
        <f t="shared" si="14"/>
        <v>41435.208333333336</v>
      </c>
      <c r="N169">
        <v>1371704400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>
        <f t="shared" si="16"/>
        <v>2013</v>
      </c>
      <c r="V169" s="9" t="str">
        <f t="shared" si="17"/>
        <v>Jun</v>
      </c>
    </row>
    <row r="170" spans="1:22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 s="8">
        <f t="shared" si="14"/>
        <v>43518.25</v>
      </c>
      <c r="N170">
        <v>1552798800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>
        <f t="shared" si="16"/>
        <v>2019</v>
      </c>
      <c r="V170" s="9" t="str">
        <f t="shared" si="17"/>
        <v>Feb</v>
      </c>
    </row>
    <row r="171" spans="1:22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 s="8">
        <f t="shared" si="14"/>
        <v>41077.208333333336</v>
      </c>
      <c r="N171">
        <v>1342328400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>
        <f t="shared" si="16"/>
        <v>2012</v>
      </c>
      <c r="V171" s="9" t="str">
        <f t="shared" si="17"/>
        <v>Jun</v>
      </c>
    </row>
    <row r="172" spans="1:22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 s="8">
        <f t="shared" si="14"/>
        <v>42950.208333333328</v>
      </c>
      <c r="N172">
        <v>1502341200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>
        <f t="shared" si="16"/>
        <v>2017</v>
      </c>
      <c r="V172" s="9" t="str">
        <f t="shared" si="17"/>
        <v>Aug</v>
      </c>
    </row>
    <row r="173" spans="1:22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 s="8">
        <f t="shared" si="14"/>
        <v>41718.208333333336</v>
      </c>
      <c r="N173">
        <v>1397192400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>
        <f t="shared" si="16"/>
        <v>2014</v>
      </c>
      <c r="V173" s="9" t="str">
        <f t="shared" si="17"/>
        <v>Mar</v>
      </c>
    </row>
    <row r="174" spans="1:22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 s="8">
        <f t="shared" si="14"/>
        <v>41839.208333333336</v>
      </c>
      <c r="N174">
        <v>1407042000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>
        <f t="shared" si="16"/>
        <v>2014</v>
      </c>
      <c r="V174" s="9" t="str">
        <f t="shared" si="17"/>
        <v>Jul</v>
      </c>
    </row>
    <row r="175" spans="1:22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 s="8">
        <f t="shared" si="14"/>
        <v>41412.208333333336</v>
      </c>
      <c r="N175">
        <v>1369371600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>
        <f t="shared" si="16"/>
        <v>2013</v>
      </c>
      <c r="V175" s="9" t="str">
        <f t="shared" si="17"/>
        <v>May</v>
      </c>
    </row>
    <row r="176" spans="1:22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 s="8">
        <f t="shared" si="14"/>
        <v>42282.208333333328</v>
      </c>
      <c r="N176">
        <v>1444107600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>
        <f t="shared" si="16"/>
        <v>2015</v>
      </c>
      <c r="V176" s="9" t="str">
        <f t="shared" si="17"/>
        <v>Oct</v>
      </c>
    </row>
    <row r="177" spans="1:22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 s="8">
        <f t="shared" si="14"/>
        <v>42613.208333333328</v>
      </c>
      <c r="N177">
        <v>1474261200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>
        <f t="shared" si="16"/>
        <v>2016</v>
      </c>
      <c r="V177" s="9" t="str">
        <f t="shared" si="17"/>
        <v>Aug</v>
      </c>
    </row>
    <row r="178" spans="1:22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 s="8">
        <f t="shared" si="14"/>
        <v>42616.208333333328</v>
      </c>
      <c r="N178">
        <v>1473656400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>
        <f t="shared" si="16"/>
        <v>2016</v>
      </c>
      <c r="V178" s="9" t="str">
        <f t="shared" si="17"/>
        <v>Sep</v>
      </c>
    </row>
    <row r="179" spans="1:22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 s="8">
        <f t="shared" si="14"/>
        <v>40497.25</v>
      </c>
      <c r="N179">
        <v>1291960800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>
        <f t="shared" si="16"/>
        <v>2010</v>
      </c>
      <c r="V179" s="9" t="str">
        <f t="shared" si="17"/>
        <v>Nov</v>
      </c>
    </row>
    <row r="180" spans="1:22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 s="8">
        <f t="shared" si="14"/>
        <v>42999.208333333328</v>
      </c>
      <c r="N180">
        <v>1506747600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>
        <f t="shared" si="16"/>
        <v>2017</v>
      </c>
      <c r="V180" s="9" t="str">
        <f t="shared" si="17"/>
        <v>Sep</v>
      </c>
    </row>
    <row r="181" spans="1:22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 s="8">
        <f t="shared" si="14"/>
        <v>41350.208333333336</v>
      </c>
      <c r="N181">
        <v>1363582800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>
        <f t="shared" si="16"/>
        <v>2013</v>
      </c>
      <c r="V181" s="9" t="str">
        <f t="shared" si="17"/>
        <v>Mar</v>
      </c>
    </row>
    <row r="182" spans="1:22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 s="8">
        <f t="shared" si="14"/>
        <v>40259.208333333336</v>
      </c>
      <c r="N182">
        <v>1269666000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>
        <f t="shared" si="16"/>
        <v>2010</v>
      </c>
      <c r="V182" s="9" t="str">
        <f t="shared" si="17"/>
        <v>Mar</v>
      </c>
    </row>
    <row r="183" spans="1:22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 s="8">
        <f t="shared" si="14"/>
        <v>43012.208333333328</v>
      </c>
      <c r="N183">
        <v>1508648400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>
        <f t="shared" si="16"/>
        <v>2017</v>
      </c>
      <c r="V183" s="9" t="str">
        <f t="shared" si="17"/>
        <v>Oct</v>
      </c>
    </row>
    <row r="184" spans="1:22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 s="8">
        <f t="shared" si="14"/>
        <v>43631.208333333328</v>
      </c>
      <c r="N184">
        <v>1561957200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>
        <f t="shared" si="16"/>
        <v>2019</v>
      </c>
      <c r="V184" s="9" t="str">
        <f t="shared" si="17"/>
        <v>Jun</v>
      </c>
    </row>
    <row r="185" spans="1:22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 s="8">
        <f t="shared" si="14"/>
        <v>40430.208333333336</v>
      </c>
      <c r="N185">
        <v>1285131600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>
        <f t="shared" si="16"/>
        <v>2010</v>
      </c>
      <c r="V185" s="9" t="str">
        <f t="shared" si="17"/>
        <v>Sep</v>
      </c>
    </row>
    <row r="186" spans="1:22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 s="8">
        <f t="shared" si="14"/>
        <v>43588.208333333328</v>
      </c>
      <c r="N186">
        <v>1556946000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>
        <f t="shared" si="16"/>
        <v>2019</v>
      </c>
      <c r="V186" s="9" t="str">
        <f t="shared" si="17"/>
        <v>May</v>
      </c>
    </row>
    <row r="187" spans="1:22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 s="8">
        <f t="shared" si="14"/>
        <v>43233.208333333328</v>
      </c>
      <c r="N187">
        <v>1527138000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>
        <f t="shared" si="16"/>
        <v>2018</v>
      </c>
      <c r="V187" s="9" t="str">
        <f t="shared" si="17"/>
        <v>May</v>
      </c>
    </row>
    <row r="188" spans="1:22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 s="8">
        <f t="shared" si="14"/>
        <v>41782.208333333336</v>
      </c>
      <c r="N188">
        <v>1402117200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>
        <f t="shared" si="16"/>
        <v>2014</v>
      </c>
      <c r="V188" s="9" t="str">
        <f t="shared" si="17"/>
        <v>May</v>
      </c>
    </row>
    <row r="189" spans="1:22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 s="8">
        <f t="shared" si="14"/>
        <v>41328.25</v>
      </c>
      <c r="N189">
        <v>1364014800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>
        <f t="shared" si="16"/>
        <v>2013</v>
      </c>
      <c r="V189" s="9" t="str">
        <f t="shared" si="17"/>
        <v>Feb</v>
      </c>
    </row>
    <row r="190" spans="1:22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 s="8">
        <f t="shared" si="14"/>
        <v>41975.25</v>
      </c>
      <c r="N190">
        <v>1417586400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>
        <f t="shared" si="16"/>
        <v>2014</v>
      </c>
      <c r="V190" s="9" t="str">
        <f t="shared" si="17"/>
        <v>Dec</v>
      </c>
    </row>
    <row r="191" spans="1:22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 s="8">
        <f t="shared" si="14"/>
        <v>42433.25</v>
      </c>
      <c r="N191">
        <v>1457071200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>
        <f t="shared" si="16"/>
        <v>2016</v>
      </c>
      <c r="V191" s="9" t="str">
        <f t="shared" si="17"/>
        <v>Mar</v>
      </c>
    </row>
    <row r="192" spans="1:22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 s="8">
        <f t="shared" si="14"/>
        <v>41429.208333333336</v>
      </c>
      <c r="N192">
        <v>1370408400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>
        <f t="shared" si="16"/>
        <v>2013</v>
      </c>
      <c r="V192" s="9" t="str">
        <f t="shared" si="17"/>
        <v>Jun</v>
      </c>
    </row>
    <row r="193" spans="1:22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 s="8">
        <f t="shared" si="14"/>
        <v>43536.208333333328</v>
      </c>
      <c r="N193">
        <v>1552626000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>
        <f t="shared" si="16"/>
        <v>2019</v>
      </c>
      <c r="V193" s="9" t="str">
        <f t="shared" si="17"/>
        <v>Mar</v>
      </c>
    </row>
    <row r="194" spans="1:22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 s="8">
        <f t="shared" si="14"/>
        <v>41817.208333333336</v>
      </c>
      <c r="N194">
        <v>1404190800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>
        <f t="shared" si="16"/>
        <v>2014</v>
      </c>
      <c r="V194" s="9" t="str">
        <f t="shared" si="17"/>
        <v>Jun</v>
      </c>
    </row>
    <row r="195" spans="1:22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4">
        <f t="shared" ref="I195:I258" si="19">IF(E195=0,0,E195/H195)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20">(((L195/60)/60)/24)+DATE(1970,1,1)</f>
        <v>43198.208333333328</v>
      </c>
      <c r="N195">
        <v>1523509200</v>
      </c>
      <c r="O195" s="10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>
        <f t="shared" ref="U195:U258" si="22">YEAR(M195)</f>
        <v>2018</v>
      </c>
      <c r="V195" s="9" t="str">
        <f t="shared" ref="V195:V258" si="23">TEXT(MONTH(M195)*28,"mmm")</f>
        <v>Apr</v>
      </c>
    </row>
    <row r="196" spans="1:22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 s="8">
        <f t="shared" si="20"/>
        <v>42261.208333333328</v>
      </c>
      <c r="N196">
        <v>1443589200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>
        <f t="shared" si="22"/>
        <v>2015</v>
      </c>
      <c r="V196" s="9" t="str">
        <f t="shared" si="23"/>
        <v>Sep</v>
      </c>
    </row>
    <row r="197" spans="1:22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 s="8">
        <f t="shared" si="20"/>
        <v>43310.208333333328</v>
      </c>
      <c r="N197">
        <v>1533445200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>
        <f t="shared" si="22"/>
        <v>2018</v>
      </c>
      <c r="V197" s="9" t="str">
        <f t="shared" si="23"/>
        <v>Jul</v>
      </c>
    </row>
    <row r="198" spans="1:22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 s="8">
        <f t="shared" si="20"/>
        <v>42616.208333333328</v>
      </c>
      <c r="N198">
        <v>1474520400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>
        <f t="shared" si="22"/>
        <v>2016</v>
      </c>
      <c r="V198" s="9" t="str">
        <f t="shared" si="23"/>
        <v>Sep</v>
      </c>
    </row>
    <row r="199" spans="1:22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 s="8">
        <f t="shared" si="20"/>
        <v>42909.208333333328</v>
      </c>
      <c r="N199">
        <v>1499403600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>
        <f t="shared" si="22"/>
        <v>2017</v>
      </c>
      <c r="V199" s="9" t="str">
        <f t="shared" si="23"/>
        <v>Jun</v>
      </c>
    </row>
    <row r="200" spans="1:22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 s="8">
        <f t="shared" si="20"/>
        <v>40396.208333333336</v>
      </c>
      <c r="N200">
        <v>1283576400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>
        <f t="shared" si="22"/>
        <v>2010</v>
      </c>
      <c r="V200" s="9" t="str">
        <f t="shared" si="23"/>
        <v>Aug</v>
      </c>
    </row>
    <row r="201" spans="1:22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 s="8">
        <f t="shared" si="20"/>
        <v>42192.208333333328</v>
      </c>
      <c r="N201">
        <v>1436590800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>
        <f t="shared" si="22"/>
        <v>2015</v>
      </c>
      <c r="V201" s="9" t="str">
        <f t="shared" si="23"/>
        <v>Jul</v>
      </c>
    </row>
    <row r="202" spans="1:22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 s="8">
        <f t="shared" si="20"/>
        <v>40262.208333333336</v>
      </c>
      <c r="N202">
        <v>1270443600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>
        <f t="shared" si="22"/>
        <v>2010</v>
      </c>
      <c r="V202" s="9" t="str">
        <f t="shared" si="23"/>
        <v>Mar</v>
      </c>
    </row>
    <row r="203" spans="1:22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 s="8">
        <f t="shared" si="20"/>
        <v>41845.208333333336</v>
      </c>
      <c r="N203">
        <v>1407819600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>
        <f t="shared" si="22"/>
        <v>2014</v>
      </c>
      <c r="V203" s="9" t="str">
        <f t="shared" si="23"/>
        <v>Jul</v>
      </c>
    </row>
    <row r="204" spans="1:22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 s="8">
        <f t="shared" si="20"/>
        <v>40818.208333333336</v>
      </c>
      <c r="N204">
        <v>1317877200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>
        <f t="shared" si="22"/>
        <v>2011</v>
      </c>
      <c r="V204" s="9" t="str">
        <f t="shared" si="23"/>
        <v>Oct</v>
      </c>
    </row>
    <row r="205" spans="1:22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 s="8">
        <f t="shared" si="20"/>
        <v>42752.25</v>
      </c>
      <c r="N205">
        <v>1484805600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>
        <f t="shared" si="22"/>
        <v>2017</v>
      </c>
      <c r="V205" s="9" t="str">
        <f t="shared" si="23"/>
        <v>Jan</v>
      </c>
    </row>
    <row r="206" spans="1:22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 s="8">
        <f t="shared" si="20"/>
        <v>40636.208333333336</v>
      </c>
      <c r="N206">
        <v>1302670800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>
        <f t="shared" si="22"/>
        <v>2011</v>
      </c>
      <c r="V206" s="9" t="str">
        <f t="shared" si="23"/>
        <v>Apr</v>
      </c>
    </row>
    <row r="207" spans="1:22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 s="8">
        <f t="shared" si="20"/>
        <v>43390.208333333328</v>
      </c>
      <c r="N207">
        <v>1540789200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>
        <f t="shared" si="22"/>
        <v>2018</v>
      </c>
      <c r="V207" s="9" t="str">
        <f t="shared" si="23"/>
        <v>Oct</v>
      </c>
    </row>
    <row r="208" spans="1:22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 s="8">
        <f t="shared" si="20"/>
        <v>40236.25</v>
      </c>
      <c r="N208">
        <v>1268028000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>
        <f t="shared" si="22"/>
        <v>2010</v>
      </c>
      <c r="V208" s="9" t="str">
        <f t="shared" si="23"/>
        <v>Feb</v>
      </c>
    </row>
    <row r="209" spans="1:22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 s="8">
        <f t="shared" si="20"/>
        <v>43340.208333333328</v>
      </c>
      <c r="N209">
        <v>1537160400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>
        <f t="shared" si="22"/>
        <v>2018</v>
      </c>
      <c r="V209" s="9" t="str">
        <f t="shared" si="23"/>
        <v>Aug</v>
      </c>
    </row>
    <row r="210" spans="1:22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 s="8">
        <f t="shared" si="20"/>
        <v>43048.25</v>
      </c>
      <c r="N210">
        <v>1512280800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>
        <f t="shared" si="22"/>
        <v>2017</v>
      </c>
      <c r="V210" s="9" t="str">
        <f t="shared" si="23"/>
        <v>Nov</v>
      </c>
    </row>
    <row r="211" spans="1:22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 s="8">
        <f t="shared" si="20"/>
        <v>42496.208333333328</v>
      </c>
      <c r="N211">
        <v>1463115600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>
        <f t="shared" si="22"/>
        <v>2016</v>
      </c>
      <c r="V211" s="9" t="str">
        <f t="shared" si="23"/>
        <v>May</v>
      </c>
    </row>
    <row r="212" spans="1:22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 s="8">
        <f t="shared" si="20"/>
        <v>42797.25</v>
      </c>
      <c r="N212">
        <v>1490850000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>
        <f t="shared" si="22"/>
        <v>2017</v>
      </c>
      <c r="V212" s="9" t="str">
        <f t="shared" si="23"/>
        <v>Mar</v>
      </c>
    </row>
    <row r="213" spans="1:22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 s="8">
        <f t="shared" si="20"/>
        <v>41513.208333333336</v>
      </c>
      <c r="N213">
        <v>1379653200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>
        <f t="shared" si="22"/>
        <v>2013</v>
      </c>
      <c r="V213" s="9" t="str">
        <f t="shared" si="23"/>
        <v>Aug</v>
      </c>
    </row>
    <row r="214" spans="1:22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 s="8">
        <f t="shared" si="20"/>
        <v>43814.25</v>
      </c>
      <c r="N214">
        <v>1580364000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>
        <f t="shared" si="22"/>
        <v>2019</v>
      </c>
      <c r="V214" s="9" t="str">
        <f t="shared" si="23"/>
        <v>Dec</v>
      </c>
    </row>
    <row r="215" spans="1:22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 s="8">
        <f t="shared" si="20"/>
        <v>40488.208333333336</v>
      </c>
      <c r="N215">
        <v>1289714400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>
        <f t="shared" si="22"/>
        <v>2010</v>
      </c>
      <c r="V215" s="9" t="str">
        <f t="shared" si="23"/>
        <v>Nov</v>
      </c>
    </row>
    <row r="216" spans="1:22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 s="8">
        <f t="shared" si="20"/>
        <v>40409.208333333336</v>
      </c>
      <c r="N216">
        <v>1282712400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>
        <f t="shared" si="22"/>
        <v>2010</v>
      </c>
      <c r="V216" s="9" t="str">
        <f t="shared" si="23"/>
        <v>Aug</v>
      </c>
    </row>
    <row r="217" spans="1:22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 s="8">
        <f t="shared" si="20"/>
        <v>43509.25</v>
      </c>
      <c r="N217">
        <v>1550210400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>
        <f t="shared" si="22"/>
        <v>2019</v>
      </c>
      <c r="V217" s="9" t="str">
        <f t="shared" si="23"/>
        <v>Feb</v>
      </c>
    </row>
    <row r="218" spans="1:22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 s="8">
        <f t="shared" si="20"/>
        <v>40869.25</v>
      </c>
      <c r="N218">
        <v>1322114400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>
        <f t="shared" si="22"/>
        <v>2011</v>
      </c>
      <c r="V218" s="9" t="str">
        <f t="shared" si="23"/>
        <v>Nov</v>
      </c>
    </row>
    <row r="219" spans="1:22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 s="8">
        <f t="shared" si="20"/>
        <v>43583.208333333328</v>
      </c>
      <c r="N219">
        <v>1557205200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>
        <f t="shared" si="22"/>
        <v>2019</v>
      </c>
      <c r="V219" s="9" t="str">
        <f t="shared" si="23"/>
        <v>Apr</v>
      </c>
    </row>
    <row r="220" spans="1:22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 s="8">
        <f t="shared" si="20"/>
        <v>40858.25</v>
      </c>
      <c r="N220">
        <v>1323928800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>
        <f t="shared" si="22"/>
        <v>2011</v>
      </c>
      <c r="V220" s="9" t="str">
        <f t="shared" si="23"/>
        <v>Nov</v>
      </c>
    </row>
    <row r="221" spans="1:22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 s="8">
        <f t="shared" si="20"/>
        <v>41137.208333333336</v>
      </c>
      <c r="N221">
        <v>1346130000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>
        <f t="shared" si="22"/>
        <v>2012</v>
      </c>
      <c r="V221" s="9" t="str">
        <f t="shared" si="23"/>
        <v>Aug</v>
      </c>
    </row>
    <row r="222" spans="1:22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 s="8">
        <f t="shared" si="20"/>
        <v>40725.208333333336</v>
      </c>
      <c r="N222">
        <v>1311051600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>
        <f t="shared" si="22"/>
        <v>2011</v>
      </c>
      <c r="V222" s="9" t="str">
        <f t="shared" si="23"/>
        <v>Jul</v>
      </c>
    </row>
    <row r="223" spans="1:22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 s="8">
        <f t="shared" si="20"/>
        <v>41081.208333333336</v>
      </c>
      <c r="N223">
        <v>1340427600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>
        <f t="shared" si="22"/>
        <v>2012</v>
      </c>
      <c r="V223" s="9" t="str">
        <f t="shared" si="23"/>
        <v>Jun</v>
      </c>
    </row>
    <row r="224" spans="1:22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 s="8">
        <f t="shared" si="20"/>
        <v>41914.208333333336</v>
      </c>
      <c r="N224">
        <v>1412312400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>
        <f t="shared" si="22"/>
        <v>2014</v>
      </c>
      <c r="V224" s="9" t="str">
        <f t="shared" si="23"/>
        <v>Oct</v>
      </c>
    </row>
    <row r="225" spans="1:22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 s="8">
        <f t="shared" si="20"/>
        <v>42445.208333333328</v>
      </c>
      <c r="N225">
        <v>1459314000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>
        <f t="shared" si="22"/>
        <v>2016</v>
      </c>
      <c r="V225" s="9" t="str">
        <f t="shared" si="23"/>
        <v>Mar</v>
      </c>
    </row>
    <row r="226" spans="1:22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 s="8">
        <f t="shared" si="20"/>
        <v>41906.208333333336</v>
      </c>
      <c r="N226">
        <v>1415426400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>
        <f t="shared" si="22"/>
        <v>2014</v>
      </c>
      <c r="V226" s="9" t="str">
        <f t="shared" si="23"/>
        <v>Sep</v>
      </c>
    </row>
    <row r="227" spans="1:22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 s="8">
        <f t="shared" si="20"/>
        <v>41762.208333333336</v>
      </c>
      <c r="N227">
        <v>1399093200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>
        <f t="shared" si="22"/>
        <v>2014</v>
      </c>
      <c r="V227" s="9" t="str">
        <f t="shared" si="23"/>
        <v>May</v>
      </c>
    </row>
    <row r="228" spans="1:22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 s="8">
        <f t="shared" si="20"/>
        <v>40276.208333333336</v>
      </c>
      <c r="N228">
        <v>1273899600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>
        <f t="shared" si="22"/>
        <v>2010</v>
      </c>
      <c r="V228" s="9" t="str">
        <f t="shared" si="23"/>
        <v>Apr</v>
      </c>
    </row>
    <row r="229" spans="1:22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 s="8">
        <f t="shared" si="20"/>
        <v>42139.208333333328</v>
      </c>
      <c r="N229">
        <v>1432184400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>
        <f t="shared" si="22"/>
        <v>2015</v>
      </c>
      <c r="V229" s="9" t="str">
        <f t="shared" si="23"/>
        <v>May</v>
      </c>
    </row>
    <row r="230" spans="1:22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 s="8">
        <f t="shared" si="20"/>
        <v>42613.208333333328</v>
      </c>
      <c r="N230">
        <v>1474779600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>
        <f t="shared" si="22"/>
        <v>2016</v>
      </c>
      <c r="V230" s="9" t="str">
        <f t="shared" si="23"/>
        <v>Aug</v>
      </c>
    </row>
    <row r="231" spans="1:22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 s="8">
        <f t="shared" si="20"/>
        <v>42887.208333333328</v>
      </c>
      <c r="N231">
        <v>1500440400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>
        <f t="shared" si="22"/>
        <v>2017</v>
      </c>
      <c r="V231" s="9" t="str">
        <f t="shared" si="23"/>
        <v>Jun</v>
      </c>
    </row>
    <row r="232" spans="1:22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 s="8">
        <f t="shared" si="20"/>
        <v>43805.25</v>
      </c>
      <c r="N232">
        <v>1575612000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>
        <f t="shared" si="22"/>
        <v>2019</v>
      </c>
      <c r="V232" s="9" t="str">
        <f t="shared" si="23"/>
        <v>Dec</v>
      </c>
    </row>
    <row r="233" spans="1:22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 s="8">
        <f t="shared" si="20"/>
        <v>41415.208333333336</v>
      </c>
      <c r="N233">
        <v>1374123600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>
        <f t="shared" si="22"/>
        <v>2013</v>
      </c>
      <c r="V233" s="9" t="str">
        <f t="shared" si="23"/>
        <v>May</v>
      </c>
    </row>
    <row r="234" spans="1:22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 s="8">
        <f t="shared" si="20"/>
        <v>42576.208333333328</v>
      </c>
      <c r="N234">
        <v>1469509200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>
        <f t="shared" si="22"/>
        <v>2016</v>
      </c>
      <c r="V234" s="9" t="str">
        <f t="shared" si="23"/>
        <v>Jul</v>
      </c>
    </row>
    <row r="235" spans="1:22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 s="8">
        <f t="shared" si="20"/>
        <v>40706.208333333336</v>
      </c>
      <c r="N235">
        <v>1309237200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>
        <f t="shared" si="22"/>
        <v>2011</v>
      </c>
      <c r="V235" s="9" t="str">
        <f t="shared" si="23"/>
        <v>Jun</v>
      </c>
    </row>
    <row r="236" spans="1:22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 s="8">
        <f t="shared" si="20"/>
        <v>42969.208333333328</v>
      </c>
      <c r="N236">
        <v>1503982800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>
        <f t="shared" si="22"/>
        <v>2017</v>
      </c>
      <c r="V236" s="9" t="str">
        <f t="shared" si="23"/>
        <v>Aug</v>
      </c>
    </row>
    <row r="237" spans="1:22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 s="8">
        <f t="shared" si="20"/>
        <v>42779.25</v>
      </c>
      <c r="N237">
        <v>1487397600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>
        <f t="shared" si="22"/>
        <v>2017</v>
      </c>
      <c r="V237" s="9" t="str">
        <f t="shared" si="23"/>
        <v>Feb</v>
      </c>
    </row>
    <row r="238" spans="1:22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 s="8">
        <f t="shared" si="20"/>
        <v>43641.208333333328</v>
      </c>
      <c r="N238">
        <v>1562043600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>
        <f t="shared" si="22"/>
        <v>2019</v>
      </c>
      <c r="V238" s="9" t="str">
        <f t="shared" si="23"/>
        <v>Jun</v>
      </c>
    </row>
    <row r="239" spans="1:22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 s="8">
        <f t="shared" si="20"/>
        <v>41754.208333333336</v>
      </c>
      <c r="N239">
        <v>1398574800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>
        <f t="shared" si="22"/>
        <v>2014</v>
      </c>
      <c r="V239" s="9" t="str">
        <f t="shared" si="23"/>
        <v>Apr</v>
      </c>
    </row>
    <row r="240" spans="1:22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 s="8">
        <f t="shared" si="20"/>
        <v>43083.25</v>
      </c>
      <c r="N240">
        <v>1515391200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>
        <f t="shared" si="22"/>
        <v>2017</v>
      </c>
      <c r="V240" s="9" t="str">
        <f t="shared" si="23"/>
        <v>Dec</v>
      </c>
    </row>
    <row r="241" spans="1:22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 s="8">
        <f t="shared" si="20"/>
        <v>42245.208333333328</v>
      </c>
      <c r="N241">
        <v>1441170000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>
        <f t="shared" si="22"/>
        <v>2015</v>
      </c>
      <c r="V241" s="9" t="str">
        <f t="shared" si="23"/>
        <v>Aug</v>
      </c>
    </row>
    <row r="242" spans="1:22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 s="8">
        <f t="shared" si="20"/>
        <v>40396.208333333336</v>
      </c>
      <c r="N242">
        <v>1281157200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>
        <f t="shared" si="22"/>
        <v>2010</v>
      </c>
      <c r="V242" s="9" t="str">
        <f t="shared" si="23"/>
        <v>Aug</v>
      </c>
    </row>
    <row r="243" spans="1:22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 s="8">
        <f t="shared" si="20"/>
        <v>41742.208333333336</v>
      </c>
      <c r="N243">
        <v>1398229200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>
        <f t="shared" si="22"/>
        <v>2014</v>
      </c>
      <c r="V243" s="9" t="str">
        <f t="shared" si="23"/>
        <v>Apr</v>
      </c>
    </row>
    <row r="244" spans="1:22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 s="8">
        <f t="shared" si="20"/>
        <v>42865.208333333328</v>
      </c>
      <c r="N244">
        <v>1495256400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>
        <f t="shared" si="22"/>
        <v>2017</v>
      </c>
      <c r="V244" s="9" t="str">
        <f t="shared" si="23"/>
        <v>May</v>
      </c>
    </row>
    <row r="245" spans="1:22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 s="8">
        <f t="shared" si="20"/>
        <v>43163.25</v>
      </c>
      <c r="N245">
        <v>1520402400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>
        <f t="shared" si="22"/>
        <v>2018</v>
      </c>
      <c r="V245" s="9" t="str">
        <f t="shared" si="23"/>
        <v>Mar</v>
      </c>
    </row>
    <row r="246" spans="1:22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 s="8">
        <f t="shared" si="20"/>
        <v>41834.208333333336</v>
      </c>
      <c r="N246">
        <v>1409806800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>
        <f t="shared" si="22"/>
        <v>2014</v>
      </c>
      <c r="V246" s="9" t="str">
        <f t="shared" si="23"/>
        <v>Jul</v>
      </c>
    </row>
    <row r="247" spans="1:22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 s="8">
        <f t="shared" si="20"/>
        <v>41736.208333333336</v>
      </c>
      <c r="N247">
        <v>1396933200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>
        <f t="shared" si="22"/>
        <v>2014</v>
      </c>
      <c r="V247" s="9" t="str">
        <f t="shared" si="23"/>
        <v>Apr</v>
      </c>
    </row>
    <row r="248" spans="1:22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 s="8">
        <f t="shared" si="20"/>
        <v>41491.208333333336</v>
      </c>
      <c r="N248">
        <v>1376024400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>
        <f t="shared" si="22"/>
        <v>2013</v>
      </c>
      <c r="V248" s="9" t="str">
        <f t="shared" si="23"/>
        <v>Aug</v>
      </c>
    </row>
    <row r="249" spans="1:22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 s="8">
        <f t="shared" si="20"/>
        <v>42726.25</v>
      </c>
      <c r="N249">
        <v>1483682400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>
        <f t="shared" si="22"/>
        <v>2016</v>
      </c>
      <c r="V249" s="9" t="str">
        <f t="shared" si="23"/>
        <v>Dec</v>
      </c>
    </row>
    <row r="250" spans="1:22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 s="8">
        <f t="shared" si="20"/>
        <v>42004.25</v>
      </c>
      <c r="N250">
        <v>1420437600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>
        <f t="shared" si="22"/>
        <v>2014</v>
      </c>
      <c r="V250" s="9" t="str">
        <f t="shared" si="23"/>
        <v>Dec</v>
      </c>
    </row>
    <row r="251" spans="1:22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 s="8">
        <f t="shared" si="20"/>
        <v>42006.25</v>
      </c>
      <c r="N251">
        <v>1420783200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>
        <f t="shared" si="22"/>
        <v>2015</v>
      </c>
      <c r="V251" s="9" t="str">
        <f t="shared" si="23"/>
        <v>Jan</v>
      </c>
    </row>
    <row r="252" spans="1:22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 s="8">
        <f t="shared" si="20"/>
        <v>40203.25</v>
      </c>
      <c r="N252">
        <v>1267423200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>
        <f t="shared" si="22"/>
        <v>2010</v>
      </c>
      <c r="V252" s="9" t="str">
        <f t="shared" si="23"/>
        <v>Jan</v>
      </c>
    </row>
    <row r="253" spans="1:22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 s="8">
        <f t="shared" si="20"/>
        <v>41252.25</v>
      </c>
      <c r="N253">
        <v>1355205600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>
        <f t="shared" si="22"/>
        <v>2012</v>
      </c>
      <c r="V253" s="9" t="str">
        <f t="shared" si="23"/>
        <v>Dec</v>
      </c>
    </row>
    <row r="254" spans="1:22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 s="8">
        <f t="shared" si="20"/>
        <v>41572.208333333336</v>
      </c>
      <c r="N254">
        <v>1383109200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>
        <f t="shared" si="22"/>
        <v>2013</v>
      </c>
      <c r="V254" s="9" t="str">
        <f t="shared" si="23"/>
        <v>Oct</v>
      </c>
    </row>
    <row r="255" spans="1:22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 s="8">
        <f t="shared" si="20"/>
        <v>40641.208333333336</v>
      </c>
      <c r="N255">
        <v>1303275600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>
        <f t="shared" si="22"/>
        <v>2011</v>
      </c>
      <c r="V255" s="9" t="str">
        <f t="shared" si="23"/>
        <v>Apr</v>
      </c>
    </row>
    <row r="256" spans="1:22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 s="8">
        <f t="shared" si="20"/>
        <v>42787.25</v>
      </c>
      <c r="N256">
        <v>1487829600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>
        <f t="shared" si="22"/>
        <v>2017</v>
      </c>
      <c r="V256" s="9" t="str">
        <f t="shared" si="23"/>
        <v>Feb</v>
      </c>
    </row>
    <row r="257" spans="1:22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 s="8">
        <f t="shared" si="20"/>
        <v>40590.25</v>
      </c>
      <c r="N257">
        <v>1298268000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>
        <f t="shared" si="22"/>
        <v>2011</v>
      </c>
      <c r="V257" s="9" t="str">
        <f t="shared" si="23"/>
        <v>Feb</v>
      </c>
    </row>
    <row r="258" spans="1:22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 s="8">
        <f t="shared" si="20"/>
        <v>42393.25</v>
      </c>
      <c r="N258">
        <v>1456812000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>
        <f t="shared" si="22"/>
        <v>2016</v>
      </c>
      <c r="V258" s="9" t="str">
        <f t="shared" si="23"/>
        <v>Jan</v>
      </c>
    </row>
    <row r="259" spans="1:22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4">
        <f t="shared" ref="I259:I322" si="25">IF(E259=0,0,E259/H259)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26">(((L259/60)/60)/24)+DATE(1970,1,1)</f>
        <v>41338.25</v>
      </c>
      <c r="N259">
        <v>1363669200</v>
      </c>
      <c r="O259" s="10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>
        <f t="shared" ref="U259:U322" si="28">YEAR(M259)</f>
        <v>2013</v>
      </c>
      <c r="V259" s="9" t="str">
        <f t="shared" ref="V259:V322" si="29">TEXT(MONTH(M259)*28,"mmm")</f>
        <v>Mar</v>
      </c>
    </row>
    <row r="260" spans="1:22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 s="8">
        <f t="shared" si="26"/>
        <v>42712.25</v>
      </c>
      <c r="N260">
        <v>1482904800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>
        <f t="shared" si="28"/>
        <v>2016</v>
      </c>
      <c r="V260" s="9" t="str">
        <f t="shared" si="29"/>
        <v>Dec</v>
      </c>
    </row>
    <row r="261" spans="1:22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 s="8">
        <f t="shared" si="26"/>
        <v>41251.25</v>
      </c>
      <c r="N261">
        <v>1356588000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>
        <f t="shared" si="28"/>
        <v>2012</v>
      </c>
      <c r="V261" s="9" t="str">
        <f t="shared" si="29"/>
        <v>Dec</v>
      </c>
    </row>
    <row r="262" spans="1:22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 s="8">
        <f t="shared" si="26"/>
        <v>41180.208333333336</v>
      </c>
      <c r="N262">
        <v>1349845200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>
        <f t="shared" si="28"/>
        <v>2012</v>
      </c>
      <c r="V262" s="9" t="str">
        <f t="shared" si="29"/>
        <v>Sep</v>
      </c>
    </row>
    <row r="263" spans="1:22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 s="8">
        <f t="shared" si="26"/>
        <v>40415.208333333336</v>
      </c>
      <c r="N263">
        <v>1283058000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>
        <f t="shared" si="28"/>
        <v>2010</v>
      </c>
      <c r="V263" s="9" t="str">
        <f t="shared" si="29"/>
        <v>Aug</v>
      </c>
    </row>
    <row r="264" spans="1:22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 s="8">
        <f t="shared" si="26"/>
        <v>40638.208333333336</v>
      </c>
      <c r="N264">
        <v>1304226000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>
        <f t="shared" si="28"/>
        <v>2011</v>
      </c>
      <c r="V264" s="9" t="str">
        <f t="shared" si="29"/>
        <v>Apr</v>
      </c>
    </row>
    <row r="265" spans="1:22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 s="8">
        <f t="shared" si="26"/>
        <v>40187.25</v>
      </c>
      <c r="N265">
        <v>1263016800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>
        <f t="shared" si="28"/>
        <v>2010</v>
      </c>
      <c r="V265" s="9" t="str">
        <f t="shared" si="29"/>
        <v>Jan</v>
      </c>
    </row>
    <row r="266" spans="1:22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 s="8">
        <f t="shared" si="26"/>
        <v>41317.25</v>
      </c>
      <c r="N266">
        <v>1362031200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>
        <f t="shared" si="28"/>
        <v>2013</v>
      </c>
      <c r="V266" s="9" t="str">
        <f t="shared" si="29"/>
        <v>Feb</v>
      </c>
    </row>
    <row r="267" spans="1:22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 s="8">
        <f t="shared" si="26"/>
        <v>42372.25</v>
      </c>
      <c r="N267">
        <v>1455602400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>
        <f t="shared" si="28"/>
        <v>2016</v>
      </c>
      <c r="V267" s="9" t="str">
        <f t="shared" si="29"/>
        <v>Jan</v>
      </c>
    </row>
    <row r="268" spans="1:22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 s="8">
        <f t="shared" si="26"/>
        <v>41950.25</v>
      </c>
      <c r="N268">
        <v>1418191200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>
        <f t="shared" si="28"/>
        <v>2014</v>
      </c>
      <c r="V268" s="9" t="str">
        <f t="shared" si="29"/>
        <v>Nov</v>
      </c>
    </row>
    <row r="269" spans="1:22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 s="8">
        <f t="shared" si="26"/>
        <v>41206.208333333336</v>
      </c>
      <c r="N269">
        <v>1352440800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>
        <f t="shared" si="28"/>
        <v>2012</v>
      </c>
      <c r="V269" s="9" t="str">
        <f t="shared" si="29"/>
        <v>Oct</v>
      </c>
    </row>
    <row r="270" spans="1:22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 s="8">
        <f t="shared" si="26"/>
        <v>41186.208333333336</v>
      </c>
      <c r="N270">
        <v>1353304800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>
        <f t="shared" si="28"/>
        <v>2012</v>
      </c>
      <c r="V270" s="9" t="str">
        <f t="shared" si="29"/>
        <v>Oct</v>
      </c>
    </row>
    <row r="271" spans="1:22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 s="8">
        <f t="shared" si="26"/>
        <v>43496.25</v>
      </c>
      <c r="N271">
        <v>1550728800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>
        <f t="shared" si="28"/>
        <v>2019</v>
      </c>
      <c r="V271" s="9" t="str">
        <f t="shared" si="29"/>
        <v>Jan</v>
      </c>
    </row>
    <row r="272" spans="1:22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 s="8">
        <f t="shared" si="26"/>
        <v>40514.25</v>
      </c>
      <c r="N272">
        <v>1291442400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>
        <f t="shared" si="28"/>
        <v>2010</v>
      </c>
      <c r="V272" s="9" t="str">
        <f t="shared" si="29"/>
        <v>Dec</v>
      </c>
    </row>
    <row r="273" spans="1:22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 s="8">
        <f t="shared" si="26"/>
        <v>42345.25</v>
      </c>
      <c r="N273">
        <v>1452146400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>
        <f t="shared" si="28"/>
        <v>2015</v>
      </c>
      <c r="V273" s="9" t="str">
        <f t="shared" si="29"/>
        <v>Dec</v>
      </c>
    </row>
    <row r="274" spans="1:22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 s="8">
        <f t="shared" si="26"/>
        <v>43656.208333333328</v>
      </c>
      <c r="N274">
        <v>1564894800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>
        <f t="shared" si="28"/>
        <v>2019</v>
      </c>
      <c r="V274" s="9" t="str">
        <f t="shared" si="29"/>
        <v>Jul</v>
      </c>
    </row>
    <row r="275" spans="1:22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 s="8">
        <f t="shared" si="26"/>
        <v>42995.208333333328</v>
      </c>
      <c r="N275">
        <v>1505883600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>
        <f t="shared" si="28"/>
        <v>2017</v>
      </c>
      <c r="V275" s="9" t="str">
        <f t="shared" si="29"/>
        <v>Sep</v>
      </c>
    </row>
    <row r="276" spans="1:22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 s="8">
        <f t="shared" si="26"/>
        <v>43045.25</v>
      </c>
      <c r="N276">
        <v>1510380000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>
        <f t="shared" si="28"/>
        <v>2017</v>
      </c>
      <c r="V276" s="9" t="str">
        <f t="shared" si="29"/>
        <v>Nov</v>
      </c>
    </row>
    <row r="277" spans="1:22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 s="8">
        <f t="shared" si="26"/>
        <v>43561.208333333328</v>
      </c>
      <c r="N277">
        <v>1555218000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>
        <f t="shared" si="28"/>
        <v>2019</v>
      </c>
      <c r="V277" s="9" t="str">
        <f t="shared" si="29"/>
        <v>Apr</v>
      </c>
    </row>
    <row r="278" spans="1:22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 s="8">
        <f t="shared" si="26"/>
        <v>41018.208333333336</v>
      </c>
      <c r="N278">
        <v>1335243600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>
        <f t="shared" si="28"/>
        <v>2012</v>
      </c>
      <c r="V278" s="9" t="str">
        <f t="shared" si="29"/>
        <v>Apr</v>
      </c>
    </row>
    <row r="279" spans="1:22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 s="8">
        <f t="shared" si="26"/>
        <v>40378.208333333336</v>
      </c>
      <c r="N279">
        <v>1279688400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>
        <f t="shared" si="28"/>
        <v>2010</v>
      </c>
      <c r="V279" s="9" t="str">
        <f t="shared" si="29"/>
        <v>Jul</v>
      </c>
    </row>
    <row r="280" spans="1:22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 s="8">
        <f t="shared" si="26"/>
        <v>41239.25</v>
      </c>
      <c r="N280">
        <v>1356069600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>
        <f t="shared" si="28"/>
        <v>2012</v>
      </c>
      <c r="V280" s="9" t="str">
        <f t="shared" si="29"/>
        <v>Nov</v>
      </c>
    </row>
    <row r="281" spans="1:22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 s="8">
        <f t="shared" si="26"/>
        <v>43346.208333333328</v>
      </c>
      <c r="N281">
        <v>1536210000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>
        <f t="shared" si="28"/>
        <v>2018</v>
      </c>
      <c r="V281" s="9" t="str">
        <f t="shared" si="29"/>
        <v>Sep</v>
      </c>
    </row>
    <row r="282" spans="1:22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 s="8">
        <f t="shared" si="26"/>
        <v>43060.25</v>
      </c>
      <c r="N282">
        <v>1511762400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>
        <f t="shared" si="28"/>
        <v>2017</v>
      </c>
      <c r="V282" s="9" t="str">
        <f t="shared" si="29"/>
        <v>Nov</v>
      </c>
    </row>
    <row r="283" spans="1:22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 s="8">
        <f t="shared" si="26"/>
        <v>40979.25</v>
      </c>
      <c r="N283">
        <v>1333256400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>
        <f t="shared" si="28"/>
        <v>2012</v>
      </c>
      <c r="V283" s="9" t="str">
        <f t="shared" si="29"/>
        <v>Mar</v>
      </c>
    </row>
    <row r="284" spans="1:22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 s="8">
        <f t="shared" si="26"/>
        <v>42701.25</v>
      </c>
      <c r="N284">
        <v>1480744800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>
        <f t="shared" si="28"/>
        <v>2016</v>
      </c>
      <c r="V284" s="9" t="str">
        <f t="shared" si="29"/>
        <v>Nov</v>
      </c>
    </row>
    <row r="285" spans="1:22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 s="8">
        <f t="shared" si="26"/>
        <v>42520.208333333328</v>
      </c>
      <c r="N285">
        <v>1465016400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>
        <f t="shared" si="28"/>
        <v>2016</v>
      </c>
      <c r="V285" s="9" t="str">
        <f t="shared" si="29"/>
        <v>May</v>
      </c>
    </row>
    <row r="286" spans="1:22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 s="8">
        <f t="shared" si="26"/>
        <v>41030.208333333336</v>
      </c>
      <c r="N286">
        <v>1336280400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>
        <f t="shared" si="28"/>
        <v>2012</v>
      </c>
      <c r="V286" s="9" t="str">
        <f t="shared" si="29"/>
        <v>May</v>
      </c>
    </row>
    <row r="287" spans="1:22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 s="8">
        <f t="shared" si="26"/>
        <v>42623.208333333328</v>
      </c>
      <c r="N287">
        <v>1476766800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>
        <f t="shared" si="28"/>
        <v>2016</v>
      </c>
      <c r="V287" s="9" t="str">
        <f t="shared" si="29"/>
        <v>Sep</v>
      </c>
    </row>
    <row r="288" spans="1:22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 s="8">
        <f t="shared" si="26"/>
        <v>42697.25</v>
      </c>
      <c r="N288">
        <v>1480485600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>
        <f t="shared" si="28"/>
        <v>2016</v>
      </c>
      <c r="V288" s="9" t="str">
        <f t="shared" si="29"/>
        <v>Nov</v>
      </c>
    </row>
    <row r="289" spans="1:22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 s="8">
        <f t="shared" si="26"/>
        <v>42122.208333333328</v>
      </c>
      <c r="N289">
        <v>1430197200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>
        <f t="shared" si="28"/>
        <v>2015</v>
      </c>
      <c r="V289" s="9" t="str">
        <f t="shared" si="29"/>
        <v>Apr</v>
      </c>
    </row>
    <row r="290" spans="1:22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 s="8">
        <f t="shared" si="26"/>
        <v>40982.208333333336</v>
      </c>
      <c r="N290">
        <v>1331787600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>
        <f t="shared" si="28"/>
        <v>2012</v>
      </c>
      <c r="V290" s="9" t="str">
        <f t="shared" si="29"/>
        <v>Mar</v>
      </c>
    </row>
    <row r="291" spans="1:22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 s="8">
        <f t="shared" si="26"/>
        <v>42219.208333333328</v>
      </c>
      <c r="N291">
        <v>1438837200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>
        <f t="shared" si="28"/>
        <v>2015</v>
      </c>
      <c r="V291" s="9" t="str">
        <f t="shared" si="29"/>
        <v>Aug</v>
      </c>
    </row>
    <row r="292" spans="1:22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 s="8">
        <f t="shared" si="26"/>
        <v>41404.208333333336</v>
      </c>
      <c r="N292">
        <v>1370926800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>
        <f t="shared" si="28"/>
        <v>2013</v>
      </c>
      <c r="V292" s="9" t="str">
        <f t="shared" si="29"/>
        <v>May</v>
      </c>
    </row>
    <row r="293" spans="1:22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 s="8">
        <f t="shared" si="26"/>
        <v>40831.208333333336</v>
      </c>
      <c r="N293">
        <v>1319000400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>
        <f t="shared" si="28"/>
        <v>2011</v>
      </c>
      <c r="V293" s="9" t="str">
        <f t="shared" si="29"/>
        <v>Oct</v>
      </c>
    </row>
    <row r="294" spans="1:22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 s="8">
        <f t="shared" si="26"/>
        <v>40984.208333333336</v>
      </c>
      <c r="N294">
        <v>1333429200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>
        <f t="shared" si="28"/>
        <v>2012</v>
      </c>
      <c r="V294" s="9" t="str">
        <f t="shared" si="29"/>
        <v>Mar</v>
      </c>
    </row>
    <row r="295" spans="1:22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 s="8">
        <f t="shared" si="26"/>
        <v>40456.208333333336</v>
      </c>
      <c r="N295">
        <v>1287032400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>
        <f t="shared" si="28"/>
        <v>2010</v>
      </c>
      <c r="V295" s="9" t="str">
        <f t="shared" si="29"/>
        <v>Oct</v>
      </c>
    </row>
    <row r="296" spans="1:22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 s="8">
        <f t="shared" si="26"/>
        <v>43399.208333333328</v>
      </c>
      <c r="N296">
        <v>1541570400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>
        <f t="shared" si="28"/>
        <v>2018</v>
      </c>
      <c r="V296" s="9" t="str">
        <f t="shared" si="29"/>
        <v>Oct</v>
      </c>
    </row>
    <row r="297" spans="1:22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 s="8">
        <f t="shared" si="26"/>
        <v>41562.208333333336</v>
      </c>
      <c r="N297">
        <v>1383976800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>
        <f t="shared" si="28"/>
        <v>2013</v>
      </c>
      <c r="V297" s="9" t="str">
        <f t="shared" si="29"/>
        <v>Oct</v>
      </c>
    </row>
    <row r="298" spans="1:22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 s="8">
        <f t="shared" si="26"/>
        <v>43493.25</v>
      </c>
      <c r="N298">
        <v>1550556000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>
        <f t="shared" si="28"/>
        <v>2019</v>
      </c>
      <c r="V298" s="9" t="str">
        <f t="shared" si="29"/>
        <v>Jan</v>
      </c>
    </row>
    <row r="299" spans="1:22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 s="8">
        <f t="shared" si="26"/>
        <v>41653.25</v>
      </c>
      <c r="N299">
        <v>1390456800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>
        <f t="shared" si="28"/>
        <v>2014</v>
      </c>
      <c r="V299" s="9" t="str">
        <f t="shared" si="29"/>
        <v>Jan</v>
      </c>
    </row>
    <row r="300" spans="1:22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 s="8">
        <f t="shared" si="26"/>
        <v>42426.25</v>
      </c>
      <c r="N300">
        <v>1458018000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>
        <f t="shared" si="28"/>
        <v>2016</v>
      </c>
      <c r="V300" s="9" t="str">
        <f t="shared" si="29"/>
        <v>Feb</v>
      </c>
    </row>
    <row r="301" spans="1:22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 s="8">
        <f t="shared" si="26"/>
        <v>42432.25</v>
      </c>
      <c r="N301">
        <v>1461819600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>
        <f t="shared" si="28"/>
        <v>2016</v>
      </c>
      <c r="V301" s="9" t="str">
        <f t="shared" si="29"/>
        <v>Mar</v>
      </c>
    </row>
    <row r="302" spans="1:22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 s="8">
        <f t="shared" si="26"/>
        <v>42977.208333333328</v>
      </c>
      <c r="N302">
        <v>1504155600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>
        <f t="shared" si="28"/>
        <v>2017</v>
      </c>
      <c r="V302" s="9" t="str">
        <f t="shared" si="29"/>
        <v>Aug</v>
      </c>
    </row>
    <row r="303" spans="1:22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 s="8">
        <f t="shared" si="26"/>
        <v>42061.25</v>
      </c>
      <c r="N303">
        <v>1426395600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>
        <f t="shared" si="28"/>
        <v>2015</v>
      </c>
      <c r="V303" s="9" t="str">
        <f t="shared" si="29"/>
        <v>Feb</v>
      </c>
    </row>
    <row r="304" spans="1:22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 s="8">
        <f t="shared" si="26"/>
        <v>43345.208333333328</v>
      </c>
      <c r="N304">
        <v>1537074000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>
        <f t="shared" si="28"/>
        <v>2018</v>
      </c>
      <c r="V304" s="9" t="str">
        <f t="shared" si="29"/>
        <v>Sep</v>
      </c>
    </row>
    <row r="305" spans="1:22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 s="8">
        <f t="shared" si="26"/>
        <v>42376.25</v>
      </c>
      <c r="N305">
        <v>1452578400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>
        <f t="shared" si="28"/>
        <v>2016</v>
      </c>
      <c r="V305" s="9" t="str">
        <f t="shared" si="29"/>
        <v>Jan</v>
      </c>
    </row>
    <row r="306" spans="1:22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 s="8">
        <f t="shared" si="26"/>
        <v>42589.208333333328</v>
      </c>
      <c r="N306">
        <v>1474088400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>
        <f t="shared" si="28"/>
        <v>2016</v>
      </c>
      <c r="V306" s="9" t="str">
        <f t="shared" si="29"/>
        <v>Aug</v>
      </c>
    </row>
    <row r="307" spans="1:22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 s="8">
        <f t="shared" si="26"/>
        <v>42448.208333333328</v>
      </c>
      <c r="N307">
        <v>1461906000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>
        <f t="shared" si="28"/>
        <v>2016</v>
      </c>
      <c r="V307" s="9" t="str">
        <f t="shared" si="29"/>
        <v>Mar</v>
      </c>
    </row>
    <row r="308" spans="1:22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 s="8">
        <f t="shared" si="26"/>
        <v>42930.208333333328</v>
      </c>
      <c r="N308">
        <v>1500267600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>
        <f t="shared" si="28"/>
        <v>2017</v>
      </c>
      <c r="V308" s="9" t="str">
        <f t="shared" si="29"/>
        <v>Jul</v>
      </c>
    </row>
    <row r="309" spans="1:22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 s="8">
        <f t="shared" si="26"/>
        <v>41066.208333333336</v>
      </c>
      <c r="N309">
        <v>1340686800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>
        <f t="shared" si="28"/>
        <v>2012</v>
      </c>
      <c r="V309" s="9" t="str">
        <f t="shared" si="29"/>
        <v>Jun</v>
      </c>
    </row>
    <row r="310" spans="1:22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 s="8">
        <f t="shared" si="26"/>
        <v>40651.208333333336</v>
      </c>
      <c r="N310">
        <v>1303189200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>
        <f t="shared" si="28"/>
        <v>2011</v>
      </c>
      <c r="V310" s="9" t="str">
        <f t="shared" si="29"/>
        <v>Apr</v>
      </c>
    </row>
    <row r="311" spans="1:22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 s="8">
        <f t="shared" si="26"/>
        <v>40807.208333333336</v>
      </c>
      <c r="N311">
        <v>1318309200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>
        <f t="shared" si="28"/>
        <v>2011</v>
      </c>
      <c r="V311" s="9" t="str">
        <f t="shared" si="29"/>
        <v>Sep</v>
      </c>
    </row>
    <row r="312" spans="1:22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 s="8">
        <f t="shared" si="26"/>
        <v>40277.208333333336</v>
      </c>
      <c r="N312">
        <v>1272171600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>
        <f t="shared" si="28"/>
        <v>2010</v>
      </c>
      <c r="V312" s="9" t="str">
        <f t="shared" si="29"/>
        <v>Apr</v>
      </c>
    </row>
    <row r="313" spans="1:22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 s="8">
        <f t="shared" si="26"/>
        <v>40590.25</v>
      </c>
      <c r="N313">
        <v>1298872800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>
        <f t="shared" si="28"/>
        <v>2011</v>
      </c>
      <c r="V313" s="9" t="str">
        <f t="shared" si="29"/>
        <v>Feb</v>
      </c>
    </row>
    <row r="314" spans="1:22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 s="8">
        <f t="shared" si="26"/>
        <v>41572.208333333336</v>
      </c>
      <c r="N314">
        <v>1383282000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>
        <f t="shared" si="28"/>
        <v>2013</v>
      </c>
      <c r="V314" s="9" t="str">
        <f t="shared" si="29"/>
        <v>Oct</v>
      </c>
    </row>
    <row r="315" spans="1:22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 s="8">
        <f t="shared" si="26"/>
        <v>40966.25</v>
      </c>
      <c r="N315">
        <v>1330495200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>
        <f t="shared" si="28"/>
        <v>2012</v>
      </c>
      <c r="V315" s="9" t="str">
        <f t="shared" si="29"/>
        <v>Feb</v>
      </c>
    </row>
    <row r="316" spans="1:22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 s="8">
        <f t="shared" si="26"/>
        <v>43536.208333333328</v>
      </c>
      <c r="N316">
        <v>1552798800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>
        <f t="shared" si="28"/>
        <v>2019</v>
      </c>
      <c r="V316" s="9" t="str">
        <f t="shared" si="29"/>
        <v>Mar</v>
      </c>
    </row>
    <row r="317" spans="1:22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 s="8">
        <f t="shared" si="26"/>
        <v>41783.208333333336</v>
      </c>
      <c r="N317">
        <v>1403413200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>
        <f t="shared" si="28"/>
        <v>2014</v>
      </c>
      <c r="V317" s="9" t="str">
        <f t="shared" si="29"/>
        <v>May</v>
      </c>
    </row>
    <row r="318" spans="1:22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 s="8">
        <f t="shared" si="26"/>
        <v>43788.25</v>
      </c>
      <c r="N318">
        <v>1574229600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>
        <f t="shared" si="28"/>
        <v>2019</v>
      </c>
      <c r="V318" s="9" t="str">
        <f t="shared" si="29"/>
        <v>Nov</v>
      </c>
    </row>
    <row r="319" spans="1:22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 s="8">
        <f t="shared" si="26"/>
        <v>42869.208333333328</v>
      </c>
      <c r="N319">
        <v>1495861200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>
        <f t="shared" si="28"/>
        <v>2017</v>
      </c>
      <c r="V319" s="9" t="str">
        <f t="shared" si="29"/>
        <v>May</v>
      </c>
    </row>
    <row r="320" spans="1:22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 s="8">
        <f t="shared" si="26"/>
        <v>41684.25</v>
      </c>
      <c r="N320">
        <v>1392530400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>
        <f t="shared" si="28"/>
        <v>2014</v>
      </c>
      <c r="V320" s="9" t="str">
        <f t="shared" si="29"/>
        <v>Feb</v>
      </c>
    </row>
    <row r="321" spans="1:22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 s="8">
        <f t="shared" si="26"/>
        <v>40402.208333333336</v>
      </c>
      <c r="N321">
        <v>1283662800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>
        <f t="shared" si="28"/>
        <v>2010</v>
      </c>
      <c r="V321" s="9" t="str">
        <f t="shared" si="29"/>
        <v>Aug</v>
      </c>
    </row>
    <row r="322" spans="1:22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 s="8">
        <f t="shared" si="26"/>
        <v>40673.208333333336</v>
      </c>
      <c r="N322">
        <v>1305781200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>
        <f t="shared" si="28"/>
        <v>2011</v>
      </c>
      <c r="V322" s="9" t="str">
        <f t="shared" si="29"/>
        <v>May</v>
      </c>
    </row>
    <row r="323" spans="1:22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4">
        <f t="shared" ref="I323:I386" si="31">IF(E323=0,0,E323/H323)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32">(((L323/60)/60)/24)+DATE(1970,1,1)</f>
        <v>40634.208333333336</v>
      </c>
      <c r="N323">
        <v>1302325200</v>
      </c>
      <c r="O323" s="10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>
        <f t="shared" ref="U323:U386" si="34">YEAR(M323)</f>
        <v>2011</v>
      </c>
      <c r="V323" s="9" t="str">
        <f t="shared" ref="V323:V386" si="35">TEXT(MONTH(M323)*28,"mmm")</f>
        <v>Apr</v>
      </c>
    </row>
    <row r="324" spans="1:22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 s="8">
        <f t="shared" si="32"/>
        <v>40507.25</v>
      </c>
      <c r="N324">
        <v>1291788000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>
        <f t="shared" si="34"/>
        <v>2010</v>
      </c>
      <c r="V324" s="9" t="str">
        <f t="shared" si="35"/>
        <v>Nov</v>
      </c>
    </row>
    <row r="325" spans="1:22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 s="8">
        <f t="shared" si="32"/>
        <v>41725.208333333336</v>
      </c>
      <c r="N325">
        <v>1396069200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>
        <f t="shared" si="34"/>
        <v>2014</v>
      </c>
      <c r="V325" s="9" t="str">
        <f t="shared" si="35"/>
        <v>Mar</v>
      </c>
    </row>
    <row r="326" spans="1:22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 s="8">
        <f t="shared" si="32"/>
        <v>42176.208333333328</v>
      </c>
      <c r="N326">
        <v>1435899600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>
        <f t="shared" si="34"/>
        <v>2015</v>
      </c>
      <c r="V326" s="9" t="str">
        <f t="shared" si="35"/>
        <v>Jun</v>
      </c>
    </row>
    <row r="327" spans="1:22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 s="8">
        <f t="shared" si="32"/>
        <v>43267.208333333328</v>
      </c>
      <c r="N327">
        <v>1531112400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>
        <f t="shared" si="34"/>
        <v>2018</v>
      </c>
      <c r="V327" s="9" t="str">
        <f t="shared" si="35"/>
        <v>Jun</v>
      </c>
    </row>
    <row r="328" spans="1:22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 s="8">
        <f t="shared" si="32"/>
        <v>42364.25</v>
      </c>
      <c r="N328">
        <v>1451628000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>
        <f t="shared" si="34"/>
        <v>2015</v>
      </c>
      <c r="V328" s="9" t="str">
        <f t="shared" si="35"/>
        <v>Dec</v>
      </c>
    </row>
    <row r="329" spans="1:22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 s="8">
        <f t="shared" si="32"/>
        <v>43705.208333333328</v>
      </c>
      <c r="N329">
        <v>1567314000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>
        <f t="shared" si="34"/>
        <v>2019</v>
      </c>
      <c r="V329" s="9" t="str">
        <f t="shared" si="35"/>
        <v>Aug</v>
      </c>
    </row>
    <row r="330" spans="1:22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 s="8">
        <f t="shared" si="32"/>
        <v>43434.25</v>
      </c>
      <c r="N330">
        <v>1544508000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>
        <f t="shared" si="34"/>
        <v>2018</v>
      </c>
      <c r="V330" s="9" t="str">
        <f t="shared" si="35"/>
        <v>Nov</v>
      </c>
    </row>
    <row r="331" spans="1:22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 s="8">
        <f t="shared" si="32"/>
        <v>42716.25</v>
      </c>
      <c r="N331">
        <v>1482472800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>
        <f t="shared" si="34"/>
        <v>2016</v>
      </c>
      <c r="V331" s="9" t="str">
        <f t="shared" si="35"/>
        <v>Dec</v>
      </c>
    </row>
    <row r="332" spans="1:22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 s="8">
        <f t="shared" si="32"/>
        <v>43077.25</v>
      </c>
      <c r="N332">
        <v>1512799200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>
        <f t="shared" si="34"/>
        <v>2017</v>
      </c>
      <c r="V332" s="9" t="str">
        <f t="shared" si="35"/>
        <v>Dec</v>
      </c>
    </row>
    <row r="333" spans="1:22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 s="8">
        <f t="shared" si="32"/>
        <v>40896.25</v>
      </c>
      <c r="N333">
        <v>1324360800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>
        <f t="shared" si="34"/>
        <v>2011</v>
      </c>
      <c r="V333" s="9" t="str">
        <f t="shared" si="35"/>
        <v>Dec</v>
      </c>
    </row>
    <row r="334" spans="1:22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 s="8">
        <f t="shared" si="32"/>
        <v>41361.208333333336</v>
      </c>
      <c r="N334">
        <v>1364533200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>
        <f t="shared" si="34"/>
        <v>2013</v>
      </c>
      <c r="V334" s="9" t="str">
        <f t="shared" si="35"/>
        <v>Mar</v>
      </c>
    </row>
    <row r="335" spans="1:22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 s="8">
        <f t="shared" si="32"/>
        <v>43424.25</v>
      </c>
      <c r="N335">
        <v>1545112800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>
        <f t="shared" si="34"/>
        <v>2018</v>
      </c>
      <c r="V335" s="9" t="str">
        <f t="shared" si="35"/>
        <v>Nov</v>
      </c>
    </row>
    <row r="336" spans="1:22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 s="8">
        <f t="shared" si="32"/>
        <v>43110.25</v>
      </c>
      <c r="N336">
        <v>1516168800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>
        <f t="shared" si="34"/>
        <v>2018</v>
      </c>
      <c r="V336" s="9" t="str">
        <f t="shared" si="35"/>
        <v>Jan</v>
      </c>
    </row>
    <row r="337" spans="1:22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 s="8">
        <f t="shared" si="32"/>
        <v>43784.25</v>
      </c>
      <c r="N337">
        <v>1574920800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>
        <f t="shared" si="34"/>
        <v>2019</v>
      </c>
      <c r="V337" s="9" t="str">
        <f t="shared" si="35"/>
        <v>Nov</v>
      </c>
    </row>
    <row r="338" spans="1:22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 s="8">
        <f t="shared" si="32"/>
        <v>40527.25</v>
      </c>
      <c r="N338">
        <v>1292479200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>
        <f t="shared" si="34"/>
        <v>2010</v>
      </c>
      <c r="V338" s="9" t="str">
        <f t="shared" si="35"/>
        <v>Dec</v>
      </c>
    </row>
    <row r="339" spans="1:22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 s="8">
        <f t="shared" si="32"/>
        <v>43780.25</v>
      </c>
      <c r="N339">
        <v>1573538400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>
        <f t="shared" si="34"/>
        <v>2019</v>
      </c>
      <c r="V339" s="9" t="str">
        <f t="shared" si="35"/>
        <v>Nov</v>
      </c>
    </row>
    <row r="340" spans="1:22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 s="8">
        <f t="shared" si="32"/>
        <v>40821.208333333336</v>
      </c>
      <c r="N340">
        <v>1320382800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>
        <f t="shared" si="34"/>
        <v>2011</v>
      </c>
      <c r="V340" s="9" t="str">
        <f t="shared" si="35"/>
        <v>Oct</v>
      </c>
    </row>
    <row r="341" spans="1:22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 s="8">
        <f t="shared" si="32"/>
        <v>42949.208333333328</v>
      </c>
      <c r="N341">
        <v>1502859600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>
        <f t="shared" si="34"/>
        <v>2017</v>
      </c>
      <c r="V341" s="9" t="str">
        <f t="shared" si="35"/>
        <v>Aug</v>
      </c>
    </row>
    <row r="342" spans="1:22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 s="8">
        <f t="shared" si="32"/>
        <v>40889.25</v>
      </c>
      <c r="N342">
        <v>1323756000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>
        <f t="shared" si="34"/>
        <v>2011</v>
      </c>
      <c r="V342" s="9" t="str">
        <f t="shared" si="35"/>
        <v>Dec</v>
      </c>
    </row>
    <row r="343" spans="1:22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 s="8">
        <f t="shared" si="32"/>
        <v>42244.208333333328</v>
      </c>
      <c r="N343">
        <v>1441342800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>
        <f t="shared" si="34"/>
        <v>2015</v>
      </c>
      <c r="V343" s="9" t="str">
        <f t="shared" si="35"/>
        <v>Aug</v>
      </c>
    </row>
    <row r="344" spans="1:22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 s="8">
        <f t="shared" si="32"/>
        <v>41475.208333333336</v>
      </c>
      <c r="N344">
        <v>1375333200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>
        <f t="shared" si="34"/>
        <v>2013</v>
      </c>
      <c r="V344" s="9" t="str">
        <f t="shared" si="35"/>
        <v>Jul</v>
      </c>
    </row>
    <row r="345" spans="1:22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 s="8">
        <f t="shared" si="32"/>
        <v>41597.25</v>
      </c>
      <c r="N345">
        <v>1389420000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>
        <f t="shared" si="34"/>
        <v>2013</v>
      </c>
      <c r="V345" s="9" t="str">
        <f t="shared" si="35"/>
        <v>Nov</v>
      </c>
    </row>
    <row r="346" spans="1:22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 s="8">
        <f t="shared" si="32"/>
        <v>43122.25</v>
      </c>
      <c r="N346">
        <v>1520056800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>
        <f t="shared" si="34"/>
        <v>2018</v>
      </c>
      <c r="V346" s="9" t="str">
        <f t="shared" si="35"/>
        <v>Jan</v>
      </c>
    </row>
    <row r="347" spans="1:22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 s="8">
        <f t="shared" si="32"/>
        <v>42194.208333333328</v>
      </c>
      <c r="N347">
        <v>1436504400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>
        <f t="shared" si="34"/>
        <v>2015</v>
      </c>
      <c r="V347" s="9" t="str">
        <f t="shared" si="35"/>
        <v>Jul</v>
      </c>
    </row>
    <row r="348" spans="1:22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 s="8">
        <f t="shared" si="32"/>
        <v>42971.208333333328</v>
      </c>
      <c r="N348">
        <v>1508302800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>
        <f t="shared" si="34"/>
        <v>2017</v>
      </c>
      <c r="V348" s="9" t="str">
        <f t="shared" si="35"/>
        <v>Aug</v>
      </c>
    </row>
    <row r="349" spans="1:22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 s="8">
        <f t="shared" si="32"/>
        <v>42046.25</v>
      </c>
      <c r="N349">
        <v>1425708000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>
        <f t="shared" si="34"/>
        <v>2015</v>
      </c>
      <c r="V349" s="9" t="str">
        <f t="shared" si="35"/>
        <v>Feb</v>
      </c>
    </row>
    <row r="350" spans="1:22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 s="8">
        <f t="shared" si="32"/>
        <v>42782.25</v>
      </c>
      <c r="N350">
        <v>1488348000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>
        <f t="shared" si="34"/>
        <v>2017</v>
      </c>
      <c r="V350" s="9" t="str">
        <f t="shared" si="35"/>
        <v>Feb</v>
      </c>
    </row>
    <row r="351" spans="1:22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 s="8">
        <f t="shared" si="32"/>
        <v>42930.208333333328</v>
      </c>
      <c r="N351">
        <v>1502600400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>
        <f t="shared" si="34"/>
        <v>2017</v>
      </c>
      <c r="V351" s="9" t="str">
        <f t="shared" si="35"/>
        <v>Jul</v>
      </c>
    </row>
    <row r="352" spans="1:22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 s="8">
        <f t="shared" si="32"/>
        <v>42144.208333333328</v>
      </c>
      <c r="N352">
        <v>1433653200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>
        <f t="shared" si="34"/>
        <v>2015</v>
      </c>
      <c r="V352" s="9" t="str">
        <f t="shared" si="35"/>
        <v>May</v>
      </c>
    </row>
    <row r="353" spans="1:22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 s="8">
        <f t="shared" si="32"/>
        <v>42240.208333333328</v>
      </c>
      <c r="N353">
        <v>1441602000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>
        <f t="shared" si="34"/>
        <v>2015</v>
      </c>
      <c r="V353" s="9" t="str">
        <f t="shared" si="35"/>
        <v>Aug</v>
      </c>
    </row>
    <row r="354" spans="1:22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 s="8">
        <f t="shared" si="32"/>
        <v>42315.25</v>
      </c>
      <c r="N354">
        <v>1447567200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>
        <f t="shared" si="34"/>
        <v>2015</v>
      </c>
      <c r="V354" s="9" t="str">
        <f t="shared" si="35"/>
        <v>Nov</v>
      </c>
    </row>
    <row r="355" spans="1:22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 s="8">
        <f t="shared" si="32"/>
        <v>43651.208333333328</v>
      </c>
      <c r="N355">
        <v>1562389200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>
        <f t="shared" si="34"/>
        <v>2019</v>
      </c>
      <c r="V355" s="9" t="str">
        <f t="shared" si="35"/>
        <v>Jul</v>
      </c>
    </row>
    <row r="356" spans="1:22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 s="8">
        <f t="shared" si="32"/>
        <v>41520.208333333336</v>
      </c>
      <c r="N356">
        <v>1378789200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>
        <f t="shared" si="34"/>
        <v>2013</v>
      </c>
      <c r="V356" s="9" t="str">
        <f t="shared" si="35"/>
        <v>Sep</v>
      </c>
    </row>
    <row r="357" spans="1:22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 s="8">
        <f t="shared" si="32"/>
        <v>42757.25</v>
      </c>
      <c r="N357">
        <v>1488520800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>
        <f t="shared" si="34"/>
        <v>2017</v>
      </c>
      <c r="V357" s="9" t="str">
        <f t="shared" si="35"/>
        <v>Jan</v>
      </c>
    </row>
    <row r="358" spans="1:22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 s="8">
        <f t="shared" si="32"/>
        <v>40922.25</v>
      </c>
      <c r="N358">
        <v>1327298400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>
        <f t="shared" si="34"/>
        <v>2012</v>
      </c>
      <c r="V358" s="9" t="str">
        <f t="shared" si="35"/>
        <v>Jan</v>
      </c>
    </row>
    <row r="359" spans="1:22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 s="8">
        <f t="shared" si="32"/>
        <v>42250.208333333328</v>
      </c>
      <c r="N359">
        <v>1443416400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>
        <f t="shared" si="34"/>
        <v>2015</v>
      </c>
      <c r="V359" s="9" t="str">
        <f t="shared" si="35"/>
        <v>Sep</v>
      </c>
    </row>
    <row r="360" spans="1:22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 s="8">
        <f t="shared" si="32"/>
        <v>43322.208333333328</v>
      </c>
      <c r="N360">
        <v>1534136400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>
        <f t="shared" si="34"/>
        <v>2018</v>
      </c>
      <c r="V360" s="9" t="str">
        <f t="shared" si="35"/>
        <v>Aug</v>
      </c>
    </row>
    <row r="361" spans="1:22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 s="8">
        <f t="shared" si="32"/>
        <v>40782.208333333336</v>
      </c>
      <c r="N361">
        <v>1315026000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>
        <f t="shared" si="34"/>
        <v>2011</v>
      </c>
      <c r="V361" s="9" t="str">
        <f t="shared" si="35"/>
        <v>Aug</v>
      </c>
    </row>
    <row r="362" spans="1:22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 s="8">
        <f t="shared" si="32"/>
        <v>40544.25</v>
      </c>
      <c r="N362">
        <v>1295071200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>
        <f t="shared" si="34"/>
        <v>2011</v>
      </c>
      <c r="V362" s="9" t="str">
        <f t="shared" si="35"/>
        <v>Jan</v>
      </c>
    </row>
    <row r="363" spans="1:22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 s="8">
        <f t="shared" si="32"/>
        <v>43015.208333333328</v>
      </c>
      <c r="N363">
        <v>1509426000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>
        <f t="shared" si="34"/>
        <v>2017</v>
      </c>
      <c r="V363" s="9" t="str">
        <f t="shared" si="35"/>
        <v>Oct</v>
      </c>
    </row>
    <row r="364" spans="1:22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 s="8">
        <f t="shared" si="32"/>
        <v>40570.25</v>
      </c>
      <c r="N364">
        <v>1299391200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>
        <f t="shared" si="34"/>
        <v>2011</v>
      </c>
      <c r="V364" s="9" t="str">
        <f t="shared" si="35"/>
        <v>Jan</v>
      </c>
    </row>
    <row r="365" spans="1:22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 s="8">
        <f t="shared" si="32"/>
        <v>40904.25</v>
      </c>
      <c r="N365">
        <v>1325052000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>
        <f t="shared" si="34"/>
        <v>2011</v>
      </c>
      <c r="V365" s="9" t="str">
        <f t="shared" si="35"/>
        <v>Dec</v>
      </c>
    </row>
    <row r="366" spans="1:22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 s="8">
        <f t="shared" si="32"/>
        <v>43164.25</v>
      </c>
      <c r="N366">
        <v>1522818000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>
        <f t="shared" si="34"/>
        <v>2018</v>
      </c>
      <c r="V366" s="9" t="str">
        <f t="shared" si="35"/>
        <v>Mar</v>
      </c>
    </row>
    <row r="367" spans="1:22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 s="8">
        <f t="shared" si="32"/>
        <v>42733.25</v>
      </c>
      <c r="N367">
        <v>1485324000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>
        <f t="shared" si="34"/>
        <v>2016</v>
      </c>
      <c r="V367" s="9" t="str">
        <f t="shared" si="35"/>
        <v>Dec</v>
      </c>
    </row>
    <row r="368" spans="1:22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 s="8">
        <f t="shared" si="32"/>
        <v>40546.25</v>
      </c>
      <c r="N368">
        <v>1294120800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>
        <f t="shared" si="34"/>
        <v>2011</v>
      </c>
      <c r="V368" s="9" t="str">
        <f t="shared" si="35"/>
        <v>Jan</v>
      </c>
    </row>
    <row r="369" spans="1:22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 s="8">
        <f t="shared" si="32"/>
        <v>41930.208333333336</v>
      </c>
      <c r="N369">
        <v>1415685600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>
        <f t="shared" si="34"/>
        <v>2014</v>
      </c>
      <c r="V369" s="9" t="str">
        <f t="shared" si="35"/>
        <v>Oct</v>
      </c>
    </row>
    <row r="370" spans="1:22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 s="8">
        <f t="shared" si="32"/>
        <v>40464.208333333336</v>
      </c>
      <c r="N370">
        <v>1288933200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>
        <f t="shared" si="34"/>
        <v>2010</v>
      </c>
      <c r="V370" s="9" t="str">
        <f t="shared" si="35"/>
        <v>Oct</v>
      </c>
    </row>
    <row r="371" spans="1:22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 s="8">
        <f t="shared" si="32"/>
        <v>41308.25</v>
      </c>
      <c r="N371">
        <v>1363237200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>
        <f t="shared" si="34"/>
        <v>2013</v>
      </c>
      <c r="V371" s="9" t="str">
        <f t="shared" si="35"/>
        <v>Feb</v>
      </c>
    </row>
    <row r="372" spans="1:22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 s="8">
        <f t="shared" si="32"/>
        <v>43570.208333333328</v>
      </c>
      <c r="N372">
        <v>1555822800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>
        <f t="shared" si="34"/>
        <v>2019</v>
      </c>
      <c r="V372" s="9" t="str">
        <f t="shared" si="35"/>
        <v>Apr</v>
      </c>
    </row>
    <row r="373" spans="1:22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 s="8">
        <f t="shared" si="32"/>
        <v>42043.25</v>
      </c>
      <c r="N373">
        <v>1427778000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>
        <f t="shared" si="34"/>
        <v>2015</v>
      </c>
      <c r="V373" s="9" t="str">
        <f t="shared" si="35"/>
        <v>Feb</v>
      </c>
    </row>
    <row r="374" spans="1:22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 s="8">
        <f t="shared" si="32"/>
        <v>42012.25</v>
      </c>
      <c r="N374">
        <v>1422424800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>
        <f t="shared" si="34"/>
        <v>2015</v>
      </c>
      <c r="V374" s="9" t="str">
        <f t="shared" si="35"/>
        <v>Jan</v>
      </c>
    </row>
    <row r="375" spans="1:22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 s="8">
        <f t="shared" si="32"/>
        <v>42964.208333333328</v>
      </c>
      <c r="N375">
        <v>1503637200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>
        <f t="shared" si="34"/>
        <v>2017</v>
      </c>
      <c r="V375" s="9" t="str">
        <f t="shared" si="35"/>
        <v>Aug</v>
      </c>
    </row>
    <row r="376" spans="1:22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 s="8">
        <f t="shared" si="32"/>
        <v>43476.25</v>
      </c>
      <c r="N376">
        <v>1547618400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>
        <f t="shared" si="34"/>
        <v>2019</v>
      </c>
      <c r="V376" s="9" t="str">
        <f t="shared" si="35"/>
        <v>Jan</v>
      </c>
    </row>
    <row r="377" spans="1:22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 s="8">
        <f t="shared" si="32"/>
        <v>42293.208333333328</v>
      </c>
      <c r="N377">
        <v>1449900000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>
        <f t="shared" si="34"/>
        <v>2015</v>
      </c>
      <c r="V377" s="9" t="str">
        <f t="shared" si="35"/>
        <v>Oct</v>
      </c>
    </row>
    <row r="378" spans="1:22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 s="8">
        <f t="shared" si="32"/>
        <v>41826.208333333336</v>
      </c>
      <c r="N378">
        <v>1405141200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>
        <f t="shared" si="34"/>
        <v>2014</v>
      </c>
      <c r="V378" s="9" t="str">
        <f t="shared" si="35"/>
        <v>Jul</v>
      </c>
    </row>
    <row r="379" spans="1:22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 s="8">
        <f t="shared" si="32"/>
        <v>43760.208333333328</v>
      </c>
      <c r="N379">
        <v>1572933600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>
        <f t="shared" si="34"/>
        <v>2019</v>
      </c>
      <c r="V379" s="9" t="str">
        <f t="shared" si="35"/>
        <v>Oct</v>
      </c>
    </row>
    <row r="380" spans="1:22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 s="8">
        <f t="shared" si="32"/>
        <v>43241.208333333328</v>
      </c>
      <c r="N380">
        <v>1530162000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>
        <f t="shared" si="34"/>
        <v>2018</v>
      </c>
      <c r="V380" s="9" t="str">
        <f t="shared" si="35"/>
        <v>May</v>
      </c>
    </row>
    <row r="381" spans="1:22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 s="8">
        <f t="shared" si="32"/>
        <v>40843.208333333336</v>
      </c>
      <c r="N381">
        <v>1320904800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>
        <f t="shared" si="34"/>
        <v>2011</v>
      </c>
      <c r="V381" s="9" t="str">
        <f t="shared" si="35"/>
        <v>Oct</v>
      </c>
    </row>
    <row r="382" spans="1:22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 s="8">
        <f t="shared" si="32"/>
        <v>41448.208333333336</v>
      </c>
      <c r="N382">
        <v>1372395600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>
        <f t="shared" si="34"/>
        <v>2013</v>
      </c>
      <c r="V382" s="9" t="str">
        <f t="shared" si="35"/>
        <v>Jun</v>
      </c>
    </row>
    <row r="383" spans="1:22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 s="8">
        <f t="shared" si="32"/>
        <v>42163.208333333328</v>
      </c>
      <c r="N383">
        <v>1437714000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>
        <f t="shared" si="34"/>
        <v>2015</v>
      </c>
      <c r="V383" s="9" t="str">
        <f t="shared" si="35"/>
        <v>Jun</v>
      </c>
    </row>
    <row r="384" spans="1:22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 s="8">
        <f t="shared" si="32"/>
        <v>43024.208333333328</v>
      </c>
      <c r="N384">
        <v>1509771600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>
        <f t="shared" si="34"/>
        <v>2017</v>
      </c>
      <c r="V384" s="9" t="str">
        <f t="shared" si="35"/>
        <v>Oct</v>
      </c>
    </row>
    <row r="385" spans="1:22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 s="8">
        <f t="shared" si="32"/>
        <v>43509.25</v>
      </c>
      <c r="N385">
        <v>1550556000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>
        <f t="shared" si="34"/>
        <v>2019</v>
      </c>
      <c r="V385" s="9" t="str">
        <f t="shared" si="35"/>
        <v>Feb</v>
      </c>
    </row>
    <row r="386" spans="1:22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 s="8">
        <f t="shared" si="32"/>
        <v>42776.25</v>
      </c>
      <c r="N386">
        <v>1489039200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>
        <f t="shared" si="34"/>
        <v>2017</v>
      </c>
      <c r="V386" s="9" t="str">
        <f t="shared" si="35"/>
        <v>Feb</v>
      </c>
    </row>
    <row r="387" spans="1:22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4">
        <f t="shared" ref="I387:I450" si="37">IF(E387=0,0,E387/H387)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38">(((L387/60)/60)/24)+DATE(1970,1,1)</f>
        <v>43553.208333333328</v>
      </c>
      <c r="N387">
        <v>1556600400</v>
      </c>
      <c r="O387" s="10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>
        <f t="shared" ref="U387:U450" si="40">YEAR(M387)</f>
        <v>2019</v>
      </c>
      <c r="V387" s="9" t="str">
        <f t="shared" ref="V387:V450" si="41">TEXT(MONTH(M387)*28,"mmm")</f>
        <v>Mar</v>
      </c>
    </row>
    <row r="388" spans="1:22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 s="8">
        <f t="shared" si="38"/>
        <v>40355.208333333336</v>
      </c>
      <c r="N388">
        <v>1278565200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>
        <f t="shared" si="40"/>
        <v>2010</v>
      </c>
      <c r="V388" s="9" t="str">
        <f t="shared" si="41"/>
        <v>Jun</v>
      </c>
    </row>
    <row r="389" spans="1:22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 s="8">
        <f t="shared" si="38"/>
        <v>41072.208333333336</v>
      </c>
      <c r="N389">
        <v>1339909200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>
        <f t="shared" si="40"/>
        <v>2012</v>
      </c>
      <c r="V389" s="9" t="str">
        <f t="shared" si="41"/>
        <v>Jun</v>
      </c>
    </row>
    <row r="390" spans="1:22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 s="8">
        <f t="shared" si="38"/>
        <v>40912.25</v>
      </c>
      <c r="N390">
        <v>1325829600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>
        <f t="shared" si="40"/>
        <v>2012</v>
      </c>
      <c r="V390" s="9" t="str">
        <f t="shared" si="41"/>
        <v>Jan</v>
      </c>
    </row>
    <row r="391" spans="1:22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 s="8">
        <f t="shared" si="38"/>
        <v>40479.208333333336</v>
      </c>
      <c r="N391">
        <v>1290578400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>
        <f t="shared" si="40"/>
        <v>2010</v>
      </c>
      <c r="V391" s="9" t="str">
        <f t="shared" si="41"/>
        <v>Oct</v>
      </c>
    </row>
    <row r="392" spans="1:22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 s="8">
        <f t="shared" si="38"/>
        <v>41530.208333333336</v>
      </c>
      <c r="N392">
        <v>1380344400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>
        <f t="shared" si="40"/>
        <v>2013</v>
      </c>
      <c r="V392" s="9" t="str">
        <f t="shared" si="41"/>
        <v>Sep</v>
      </c>
    </row>
    <row r="393" spans="1:22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 s="8">
        <f t="shared" si="38"/>
        <v>41653.25</v>
      </c>
      <c r="N393">
        <v>1389852000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>
        <f t="shared" si="40"/>
        <v>2014</v>
      </c>
      <c r="V393" s="9" t="str">
        <f t="shared" si="41"/>
        <v>Jan</v>
      </c>
    </row>
    <row r="394" spans="1:22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 s="8">
        <f t="shared" si="38"/>
        <v>40549.25</v>
      </c>
      <c r="N394">
        <v>1294466400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>
        <f t="shared" si="40"/>
        <v>2011</v>
      </c>
      <c r="V394" s="9" t="str">
        <f t="shared" si="41"/>
        <v>Jan</v>
      </c>
    </row>
    <row r="395" spans="1:22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 s="8">
        <f t="shared" si="38"/>
        <v>42933.208333333328</v>
      </c>
      <c r="N395">
        <v>1500354000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>
        <f t="shared" si="40"/>
        <v>2017</v>
      </c>
      <c r="V395" s="9" t="str">
        <f t="shared" si="41"/>
        <v>Jul</v>
      </c>
    </row>
    <row r="396" spans="1:22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 s="8">
        <f t="shared" si="38"/>
        <v>41484.208333333336</v>
      </c>
      <c r="N396">
        <v>1375938000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>
        <f t="shared" si="40"/>
        <v>2013</v>
      </c>
      <c r="V396" s="9" t="str">
        <f t="shared" si="41"/>
        <v>Jul</v>
      </c>
    </row>
    <row r="397" spans="1:22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 s="8">
        <f t="shared" si="38"/>
        <v>40885.25</v>
      </c>
      <c r="N397">
        <v>1323410400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>
        <f t="shared" si="40"/>
        <v>2011</v>
      </c>
      <c r="V397" s="9" t="str">
        <f t="shared" si="41"/>
        <v>Dec</v>
      </c>
    </row>
    <row r="398" spans="1:22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 s="8">
        <f t="shared" si="38"/>
        <v>43378.208333333328</v>
      </c>
      <c r="N398">
        <v>1539406800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>
        <f t="shared" si="40"/>
        <v>2018</v>
      </c>
      <c r="V398" s="9" t="str">
        <f t="shared" si="41"/>
        <v>Oct</v>
      </c>
    </row>
    <row r="399" spans="1:22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 s="8">
        <f t="shared" si="38"/>
        <v>41417.208333333336</v>
      </c>
      <c r="N399">
        <v>1369803600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>
        <f t="shared" si="40"/>
        <v>2013</v>
      </c>
      <c r="V399" s="9" t="str">
        <f t="shared" si="41"/>
        <v>May</v>
      </c>
    </row>
    <row r="400" spans="1:22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 s="8">
        <f t="shared" si="38"/>
        <v>43228.208333333328</v>
      </c>
      <c r="N400">
        <v>1525928400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>
        <f t="shared" si="40"/>
        <v>2018</v>
      </c>
      <c r="V400" s="9" t="str">
        <f t="shared" si="41"/>
        <v>May</v>
      </c>
    </row>
    <row r="401" spans="1:22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 s="8">
        <f t="shared" si="38"/>
        <v>40576.25</v>
      </c>
      <c r="N401">
        <v>1297231200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>
        <f t="shared" si="40"/>
        <v>2011</v>
      </c>
      <c r="V401" s="9" t="str">
        <f t="shared" si="41"/>
        <v>Feb</v>
      </c>
    </row>
    <row r="402" spans="1:22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 s="8">
        <f t="shared" si="38"/>
        <v>41502.208333333336</v>
      </c>
      <c r="N402">
        <v>1378530000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>
        <f t="shared" si="40"/>
        <v>2013</v>
      </c>
      <c r="V402" s="9" t="str">
        <f t="shared" si="41"/>
        <v>Aug</v>
      </c>
    </row>
    <row r="403" spans="1:22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 s="8">
        <f t="shared" si="38"/>
        <v>43765.208333333328</v>
      </c>
      <c r="N403">
        <v>1572152400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>
        <f t="shared" si="40"/>
        <v>2019</v>
      </c>
      <c r="V403" s="9" t="str">
        <f t="shared" si="41"/>
        <v>Oct</v>
      </c>
    </row>
    <row r="404" spans="1:22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 s="8">
        <f t="shared" si="38"/>
        <v>40914.25</v>
      </c>
      <c r="N404">
        <v>1329890400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>
        <f t="shared" si="40"/>
        <v>2012</v>
      </c>
      <c r="V404" s="9" t="str">
        <f t="shared" si="41"/>
        <v>Jan</v>
      </c>
    </row>
    <row r="405" spans="1:22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 s="8">
        <f t="shared" si="38"/>
        <v>40310.208333333336</v>
      </c>
      <c r="N405">
        <v>1276750800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>
        <f t="shared" si="40"/>
        <v>2010</v>
      </c>
      <c r="V405" s="9" t="str">
        <f t="shared" si="41"/>
        <v>May</v>
      </c>
    </row>
    <row r="406" spans="1:22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 s="8">
        <f t="shared" si="38"/>
        <v>43053.25</v>
      </c>
      <c r="N406">
        <v>1510898400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>
        <f t="shared" si="40"/>
        <v>2017</v>
      </c>
      <c r="V406" s="9" t="str">
        <f t="shared" si="41"/>
        <v>Nov</v>
      </c>
    </row>
    <row r="407" spans="1:22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 s="8">
        <f t="shared" si="38"/>
        <v>43255.208333333328</v>
      </c>
      <c r="N407">
        <v>1532408400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>
        <f t="shared" si="40"/>
        <v>2018</v>
      </c>
      <c r="V407" s="9" t="str">
        <f t="shared" si="41"/>
        <v>Jun</v>
      </c>
    </row>
    <row r="408" spans="1:22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 s="8">
        <f t="shared" si="38"/>
        <v>41304.25</v>
      </c>
      <c r="N408">
        <v>1360562400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>
        <f t="shared" si="40"/>
        <v>2013</v>
      </c>
      <c r="V408" s="9" t="str">
        <f t="shared" si="41"/>
        <v>Jan</v>
      </c>
    </row>
    <row r="409" spans="1:22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 s="8">
        <f t="shared" si="38"/>
        <v>43751.208333333328</v>
      </c>
      <c r="N409">
        <v>1571547600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>
        <f t="shared" si="40"/>
        <v>2019</v>
      </c>
      <c r="V409" s="9" t="str">
        <f t="shared" si="41"/>
        <v>Oct</v>
      </c>
    </row>
    <row r="410" spans="1:22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 s="8">
        <f t="shared" si="38"/>
        <v>42541.208333333328</v>
      </c>
      <c r="N410">
        <v>1468126800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>
        <f t="shared" si="40"/>
        <v>2016</v>
      </c>
      <c r="V410" s="9" t="str">
        <f t="shared" si="41"/>
        <v>Jun</v>
      </c>
    </row>
    <row r="411" spans="1:22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 s="8">
        <f t="shared" si="38"/>
        <v>42843.208333333328</v>
      </c>
      <c r="N411">
        <v>1492837200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>
        <f t="shared" si="40"/>
        <v>2017</v>
      </c>
      <c r="V411" s="9" t="str">
        <f t="shared" si="41"/>
        <v>Apr</v>
      </c>
    </row>
    <row r="412" spans="1:22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 s="8">
        <f t="shared" si="38"/>
        <v>42122.208333333328</v>
      </c>
      <c r="N412">
        <v>1430197200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>
        <f t="shared" si="40"/>
        <v>2015</v>
      </c>
      <c r="V412" s="9" t="str">
        <f t="shared" si="41"/>
        <v>Apr</v>
      </c>
    </row>
    <row r="413" spans="1:22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 s="8">
        <f t="shared" si="38"/>
        <v>42884.208333333328</v>
      </c>
      <c r="N413">
        <v>1496206800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>
        <f t="shared" si="40"/>
        <v>2017</v>
      </c>
      <c r="V413" s="9" t="str">
        <f t="shared" si="41"/>
        <v>May</v>
      </c>
    </row>
    <row r="414" spans="1:22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 s="8">
        <f t="shared" si="38"/>
        <v>41642.25</v>
      </c>
      <c r="N414">
        <v>1389592800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>
        <f t="shared" si="40"/>
        <v>2014</v>
      </c>
      <c r="V414" s="9" t="str">
        <f t="shared" si="41"/>
        <v>Jan</v>
      </c>
    </row>
    <row r="415" spans="1:22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 s="8">
        <f t="shared" si="38"/>
        <v>43431.25</v>
      </c>
      <c r="N415">
        <v>1545631200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>
        <f t="shared" si="40"/>
        <v>2018</v>
      </c>
      <c r="V415" s="9" t="str">
        <f t="shared" si="41"/>
        <v>Nov</v>
      </c>
    </row>
    <row r="416" spans="1:22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 s="8">
        <f t="shared" si="38"/>
        <v>40288.208333333336</v>
      </c>
      <c r="N416">
        <v>1272430800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>
        <f t="shared" si="40"/>
        <v>2010</v>
      </c>
      <c r="V416" s="9" t="str">
        <f t="shared" si="41"/>
        <v>Apr</v>
      </c>
    </row>
    <row r="417" spans="1:22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 s="8">
        <f t="shared" si="38"/>
        <v>40921.25</v>
      </c>
      <c r="N417">
        <v>1327903200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>
        <f t="shared" si="40"/>
        <v>2012</v>
      </c>
      <c r="V417" s="9" t="str">
        <f t="shared" si="41"/>
        <v>Jan</v>
      </c>
    </row>
    <row r="418" spans="1:22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 s="8">
        <f t="shared" si="38"/>
        <v>40560.25</v>
      </c>
      <c r="N418">
        <v>1296021600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>
        <f t="shared" si="40"/>
        <v>2011</v>
      </c>
      <c r="V418" s="9" t="str">
        <f t="shared" si="41"/>
        <v>Jan</v>
      </c>
    </row>
    <row r="419" spans="1:22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 s="8">
        <f t="shared" si="38"/>
        <v>43407.208333333328</v>
      </c>
      <c r="N419">
        <v>1543298400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>
        <f t="shared" si="40"/>
        <v>2018</v>
      </c>
      <c r="V419" s="9" t="str">
        <f t="shared" si="41"/>
        <v>Nov</v>
      </c>
    </row>
    <row r="420" spans="1:22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 s="8">
        <f t="shared" si="38"/>
        <v>41035.208333333336</v>
      </c>
      <c r="N420">
        <v>1336366800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>
        <f t="shared" si="40"/>
        <v>2012</v>
      </c>
      <c r="V420" s="9" t="str">
        <f t="shared" si="41"/>
        <v>May</v>
      </c>
    </row>
    <row r="421" spans="1:22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 s="8">
        <f t="shared" si="38"/>
        <v>40899.25</v>
      </c>
      <c r="N421">
        <v>1325052000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>
        <f t="shared" si="40"/>
        <v>2011</v>
      </c>
      <c r="V421" s="9" t="str">
        <f t="shared" si="41"/>
        <v>Dec</v>
      </c>
    </row>
    <row r="422" spans="1:22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 s="8">
        <f t="shared" si="38"/>
        <v>42911.208333333328</v>
      </c>
      <c r="N422">
        <v>1499576400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>
        <f t="shared" si="40"/>
        <v>2017</v>
      </c>
      <c r="V422" s="9" t="str">
        <f t="shared" si="41"/>
        <v>Jun</v>
      </c>
    </row>
    <row r="423" spans="1:22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 s="8">
        <f t="shared" si="38"/>
        <v>42915.208333333328</v>
      </c>
      <c r="N423">
        <v>1501304400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>
        <f t="shared" si="40"/>
        <v>2017</v>
      </c>
      <c r="V423" s="9" t="str">
        <f t="shared" si="41"/>
        <v>Jun</v>
      </c>
    </row>
    <row r="424" spans="1:22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 s="8">
        <f t="shared" si="38"/>
        <v>40285.208333333336</v>
      </c>
      <c r="N424">
        <v>1273208400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>
        <f t="shared" si="40"/>
        <v>2010</v>
      </c>
      <c r="V424" s="9" t="str">
        <f t="shared" si="41"/>
        <v>Apr</v>
      </c>
    </row>
    <row r="425" spans="1:22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 s="8">
        <f t="shared" si="38"/>
        <v>40808.208333333336</v>
      </c>
      <c r="N425">
        <v>1316840400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>
        <f t="shared" si="40"/>
        <v>2011</v>
      </c>
      <c r="V425" s="9" t="str">
        <f t="shared" si="41"/>
        <v>Sep</v>
      </c>
    </row>
    <row r="426" spans="1:22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 s="8">
        <f t="shared" si="38"/>
        <v>43208.208333333328</v>
      </c>
      <c r="N426">
        <v>1524546000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>
        <f t="shared" si="40"/>
        <v>2018</v>
      </c>
      <c r="V426" s="9" t="str">
        <f t="shared" si="41"/>
        <v>Apr</v>
      </c>
    </row>
    <row r="427" spans="1:22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 s="8">
        <f t="shared" si="38"/>
        <v>42213.208333333328</v>
      </c>
      <c r="N427">
        <v>1438578000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>
        <f t="shared" si="40"/>
        <v>2015</v>
      </c>
      <c r="V427" s="9" t="str">
        <f t="shared" si="41"/>
        <v>Jul</v>
      </c>
    </row>
    <row r="428" spans="1:22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 s="8">
        <f t="shared" si="38"/>
        <v>41332.25</v>
      </c>
      <c r="N428">
        <v>1362549600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>
        <f t="shared" si="40"/>
        <v>2013</v>
      </c>
      <c r="V428" s="9" t="str">
        <f t="shared" si="41"/>
        <v>Feb</v>
      </c>
    </row>
    <row r="429" spans="1:22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 s="8">
        <f t="shared" si="38"/>
        <v>41895.208333333336</v>
      </c>
      <c r="N429">
        <v>1413349200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>
        <f t="shared" si="40"/>
        <v>2014</v>
      </c>
      <c r="V429" s="9" t="str">
        <f t="shared" si="41"/>
        <v>Sep</v>
      </c>
    </row>
    <row r="430" spans="1:22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 s="8">
        <f t="shared" si="38"/>
        <v>40585.25</v>
      </c>
      <c r="N430">
        <v>1298008800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>
        <f t="shared" si="40"/>
        <v>2011</v>
      </c>
      <c r="V430" s="9" t="str">
        <f t="shared" si="41"/>
        <v>Feb</v>
      </c>
    </row>
    <row r="431" spans="1:22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 s="8">
        <f t="shared" si="38"/>
        <v>41680.25</v>
      </c>
      <c r="N431">
        <v>1394427600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>
        <f t="shared" si="40"/>
        <v>2014</v>
      </c>
      <c r="V431" s="9" t="str">
        <f t="shared" si="41"/>
        <v>Feb</v>
      </c>
    </row>
    <row r="432" spans="1:22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 s="8">
        <f t="shared" si="38"/>
        <v>43737.208333333328</v>
      </c>
      <c r="N432">
        <v>1572670800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>
        <f t="shared" si="40"/>
        <v>2019</v>
      </c>
      <c r="V432" s="9" t="str">
        <f t="shared" si="41"/>
        <v>Sep</v>
      </c>
    </row>
    <row r="433" spans="1:22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 s="8">
        <f t="shared" si="38"/>
        <v>43273.208333333328</v>
      </c>
      <c r="N433">
        <v>1531112400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>
        <f t="shared" si="40"/>
        <v>2018</v>
      </c>
      <c r="V433" s="9" t="str">
        <f t="shared" si="41"/>
        <v>Jun</v>
      </c>
    </row>
    <row r="434" spans="1:22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 s="8">
        <f t="shared" si="38"/>
        <v>41761.208333333336</v>
      </c>
      <c r="N434">
        <v>1400734800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>
        <f t="shared" si="40"/>
        <v>2014</v>
      </c>
      <c r="V434" s="9" t="str">
        <f t="shared" si="41"/>
        <v>May</v>
      </c>
    </row>
    <row r="435" spans="1:22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 s="8">
        <f t="shared" si="38"/>
        <v>41603.25</v>
      </c>
      <c r="N435">
        <v>1386741600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>
        <f t="shared" si="40"/>
        <v>2013</v>
      </c>
      <c r="V435" s="9" t="str">
        <f t="shared" si="41"/>
        <v>Nov</v>
      </c>
    </row>
    <row r="436" spans="1:22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 s="8">
        <f t="shared" si="38"/>
        <v>42705.25</v>
      </c>
      <c r="N436">
        <v>1481781600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>
        <f t="shared" si="40"/>
        <v>2016</v>
      </c>
      <c r="V436" s="9" t="str">
        <f t="shared" si="41"/>
        <v>Dec</v>
      </c>
    </row>
    <row r="437" spans="1:22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 s="8">
        <f t="shared" si="38"/>
        <v>41988.25</v>
      </c>
      <c r="N437">
        <v>1419660000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>
        <f t="shared" si="40"/>
        <v>2014</v>
      </c>
      <c r="V437" s="9" t="str">
        <f t="shared" si="41"/>
        <v>Dec</v>
      </c>
    </row>
    <row r="438" spans="1:22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 s="8">
        <f t="shared" si="38"/>
        <v>43575.208333333328</v>
      </c>
      <c r="N438">
        <v>1555822800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>
        <f t="shared" si="40"/>
        <v>2019</v>
      </c>
      <c r="V438" s="9" t="str">
        <f t="shared" si="41"/>
        <v>Apr</v>
      </c>
    </row>
    <row r="439" spans="1:22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 s="8">
        <f t="shared" si="38"/>
        <v>42260.208333333328</v>
      </c>
      <c r="N439">
        <v>1442379600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>
        <f t="shared" si="40"/>
        <v>2015</v>
      </c>
      <c r="V439" s="9" t="str">
        <f t="shared" si="41"/>
        <v>Sep</v>
      </c>
    </row>
    <row r="440" spans="1:22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 s="8">
        <f t="shared" si="38"/>
        <v>41337.25</v>
      </c>
      <c r="N440">
        <v>1364965200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>
        <f t="shared" si="40"/>
        <v>2013</v>
      </c>
      <c r="V440" s="9" t="str">
        <f t="shared" si="41"/>
        <v>Mar</v>
      </c>
    </row>
    <row r="441" spans="1:22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 s="8">
        <f t="shared" si="38"/>
        <v>42680.208333333328</v>
      </c>
      <c r="N441">
        <v>1479016800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>
        <f t="shared" si="40"/>
        <v>2016</v>
      </c>
      <c r="V441" s="9" t="str">
        <f t="shared" si="41"/>
        <v>Nov</v>
      </c>
    </row>
    <row r="442" spans="1:22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 s="8">
        <f t="shared" si="38"/>
        <v>42916.208333333328</v>
      </c>
      <c r="N442">
        <v>1499662800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>
        <f t="shared" si="40"/>
        <v>2017</v>
      </c>
      <c r="V442" s="9" t="str">
        <f t="shared" si="41"/>
        <v>Jun</v>
      </c>
    </row>
    <row r="443" spans="1:22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 s="8">
        <f t="shared" si="38"/>
        <v>41025.208333333336</v>
      </c>
      <c r="N443">
        <v>1337835600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>
        <f t="shared" si="40"/>
        <v>2012</v>
      </c>
      <c r="V443" s="9" t="str">
        <f t="shared" si="41"/>
        <v>Apr</v>
      </c>
    </row>
    <row r="444" spans="1:22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 s="8">
        <f t="shared" si="38"/>
        <v>42980.208333333328</v>
      </c>
      <c r="N444">
        <v>1505710800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>
        <f t="shared" si="40"/>
        <v>2017</v>
      </c>
      <c r="V444" s="9" t="str">
        <f t="shared" si="41"/>
        <v>Sep</v>
      </c>
    </row>
    <row r="445" spans="1:22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 s="8">
        <f t="shared" si="38"/>
        <v>40451.208333333336</v>
      </c>
      <c r="N445">
        <v>1287464400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>
        <f t="shared" si="40"/>
        <v>2010</v>
      </c>
      <c r="V445" s="9" t="str">
        <f t="shared" si="41"/>
        <v>Sep</v>
      </c>
    </row>
    <row r="446" spans="1:22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 s="8">
        <f t="shared" si="38"/>
        <v>40748.208333333336</v>
      </c>
      <c r="N446">
        <v>1311656400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>
        <f t="shared" si="40"/>
        <v>2011</v>
      </c>
      <c r="V446" s="9" t="str">
        <f t="shared" si="41"/>
        <v>Jul</v>
      </c>
    </row>
    <row r="447" spans="1:22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 s="8">
        <f t="shared" si="38"/>
        <v>40515.25</v>
      </c>
      <c r="N447">
        <v>1293170400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>
        <f t="shared" si="40"/>
        <v>2010</v>
      </c>
      <c r="V447" s="9" t="str">
        <f t="shared" si="41"/>
        <v>Dec</v>
      </c>
    </row>
    <row r="448" spans="1:22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 s="8">
        <f t="shared" si="38"/>
        <v>41261.25</v>
      </c>
      <c r="N448">
        <v>1355983200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>
        <f t="shared" si="40"/>
        <v>2012</v>
      </c>
      <c r="V448" s="9" t="str">
        <f t="shared" si="41"/>
        <v>Dec</v>
      </c>
    </row>
    <row r="449" spans="1:22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 s="8">
        <f t="shared" si="38"/>
        <v>43088.25</v>
      </c>
      <c r="N449">
        <v>1515045600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>
        <f t="shared" si="40"/>
        <v>2017</v>
      </c>
      <c r="V449" s="9" t="str">
        <f t="shared" si="41"/>
        <v>Dec</v>
      </c>
    </row>
    <row r="450" spans="1:22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 s="8">
        <f t="shared" si="38"/>
        <v>41378.208333333336</v>
      </c>
      <c r="N450">
        <v>1366088400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>
        <f t="shared" si="40"/>
        <v>2013</v>
      </c>
      <c r="V450" s="9" t="str">
        <f t="shared" si="41"/>
        <v>Apr</v>
      </c>
    </row>
    <row r="451" spans="1:22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4">
        <f t="shared" ref="I451:I514" si="43">IF(E451=0,0,E451/H451)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44">(((L451/60)/60)/24)+DATE(1970,1,1)</f>
        <v>43530.25</v>
      </c>
      <c r="N451">
        <v>1553317200</v>
      </c>
      <c r="O451" s="10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>
        <f t="shared" ref="U451:U514" si="46">YEAR(M451)</f>
        <v>2019</v>
      </c>
      <c r="V451" s="9" t="str">
        <f t="shared" ref="V451:V514" si="47">TEXT(MONTH(M451)*28,"mmm")</f>
        <v>Mar</v>
      </c>
    </row>
    <row r="452" spans="1:22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 s="8">
        <f t="shared" si="44"/>
        <v>43394.208333333328</v>
      </c>
      <c r="N452">
        <v>1542088800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>
        <f t="shared" si="46"/>
        <v>2018</v>
      </c>
      <c r="V452" s="9" t="str">
        <f t="shared" si="47"/>
        <v>Oct</v>
      </c>
    </row>
    <row r="453" spans="1:22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 s="8">
        <f t="shared" si="44"/>
        <v>42935.208333333328</v>
      </c>
      <c r="N453">
        <v>1503118800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>
        <f t="shared" si="46"/>
        <v>2017</v>
      </c>
      <c r="V453" s="9" t="str">
        <f t="shared" si="47"/>
        <v>Jul</v>
      </c>
    </row>
    <row r="454" spans="1:22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 s="8">
        <f t="shared" si="44"/>
        <v>40365.208333333336</v>
      </c>
      <c r="N454">
        <v>1278478800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>
        <f t="shared" si="46"/>
        <v>2010</v>
      </c>
      <c r="V454" s="9" t="str">
        <f t="shared" si="47"/>
        <v>Jul</v>
      </c>
    </row>
    <row r="455" spans="1:22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 s="8">
        <f t="shared" si="44"/>
        <v>42705.25</v>
      </c>
      <c r="N455">
        <v>1484114400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>
        <f t="shared" si="46"/>
        <v>2016</v>
      </c>
      <c r="V455" s="9" t="str">
        <f t="shared" si="47"/>
        <v>Dec</v>
      </c>
    </row>
    <row r="456" spans="1:22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 s="8">
        <f t="shared" si="44"/>
        <v>41568.208333333336</v>
      </c>
      <c r="N456">
        <v>1385445600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>
        <f t="shared" si="46"/>
        <v>2013</v>
      </c>
      <c r="V456" s="9" t="str">
        <f t="shared" si="47"/>
        <v>Oct</v>
      </c>
    </row>
    <row r="457" spans="1:22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 s="8">
        <f t="shared" si="44"/>
        <v>40809.208333333336</v>
      </c>
      <c r="N457">
        <v>1318741200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>
        <f t="shared" si="46"/>
        <v>2011</v>
      </c>
      <c r="V457" s="9" t="str">
        <f t="shared" si="47"/>
        <v>Sep</v>
      </c>
    </row>
    <row r="458" spans="1:22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 s="8">
        <f t="shared" si="44"/>
        <v>43141.25</v>
      </c>
      <c r="N458">
        <v>1518242400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>
        <f t="shared" si="46"/>
        <v>2018</v>
      </c>
      <c r="V458" s="9" t="str">
        <f t="shared" si="47"/>
        <v>Feb</v>
      </c>
    </row>
    <row r="459" spans="1:22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 s="8">
        <f t="shared" si="44"/>
        <v>42657.208333333328</v>
      </c>
      <c r="N459">
        <v>1476594000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>
        <f t="shared" si="46"/>
        <v>2016</v>
      </c>
      <c r="V459" s="9" t="str">
        <f t="shared" si="47"/>
        <v>Oct</v>
      </c>
    </row>
    <row r="460" spans="1:22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 s="8">
        <f t="shared" si="44"/>
        <v>40265.208333333336</v>
      </c>
      <c r="N460">
        <v>1273554000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>
        <f t="shared" si="46"/>
        <v>2010</v>
      </c>
      <c r="V460" s="9" t="str">
        <f t="shared" si="47"/>
        <v>Mar</v>
      </c>
    </row>
    <row r="461" spans="1:22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 s="8">
        <f t="shared" si="44"/>
        <v>42001.25</v>
      </c>
      <c r="N461">
        <v>1421906400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>
        <f t="shared" si="46"/>
        <v>2014</v>
      </c>
      <c r="V461" s="9" t="str">
        <f t="shared" si="47"/>
        <v>Dec</v>
      </c>
    </row>
    <row r="462" spans="1:22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 s="8">
        <f t="shared" si="44"/>
        <v>40399.208333333336</v>
      </c>
      <c r="N462">
        <v>1281589200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>
        <f t="shared" si="46"/>
        <v>2010</v>
      </c>
      <c r="V462" s="9" t="str">
        <f t="shared" si="47"/>
        <v>Aug</v>
      </c>
    </row>
    <row r="463" spans="1:22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 s="8">
        <f t="shared" si="44"/>
        <v>41757.208333333336</v>
      </c>
      <c r="N463">
        <v>1400389200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>
        <f t="shared" si="46"/>
        <v>2014</v>
      </c>
      <c r="V463" s="9" t="str">
        <f t="shared" si="47"/>
        <v>Apr</v>
      </c>
    </row>
    <row r="464" spans="1:22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 s="8">
        <f t="shared" si="44"/>
        <v>41304.25</v>
      </c>
      <c r="N464">
        <v>1362808800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>
        <f t="shared" si="46"/>
        <v>2013</v>
      </c>
      <c r="V464" s="9" t="str">
        <f t="shared" si="47"/>
        <v>Jan</v>
      </c>
    </row>
    <row r="465" spans="1:22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 s="8">
        <f t="shared" si="44"/>
        <v>41639.25</v>
      </c>
      <c r="N465">
        <v>1388815200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>
        <f t="shared" si="46"/>
        <v>2013</v>
      </c>
      <c r="V465" s="9" t="str">
        <f t="shared" si="47"/>
        <v>Dec</v>
      </c>
    </row>
    <row r="466" spans="1:22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 s="8">
        <f t="shared" si="44"/>
        <v>43142.25</v>
      </c>
      <c r="N466">
        <v>1519538400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>
        <f t="shared" si="46"/>
        <v>2018</v>
      </c>
      <c r="V466" s="9" t="str">
        <f t="shared" si="47"/>
        <v>Feb</v>
      </c>
    </row>
    <row r="467" spans="1:22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 s="8">
        <f t="shared" si="44"/>
        <v>43127.25</v>
      </c>
      <c r="N467">
        <v>1517810400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>
        <f t="shared" si="46"/>
        <v>2018</v>
      </c>
      <c r="V467" s="9" t="str">
        <f t="shared" si="47"/>
        <v>Jan</v>
      </c>
    </row>
    <row r="468" spans="1:22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 s="8">
        <f t="shared" si="44"/>
        <v>41409.208333333336</v>
      </c>
      <c r="N468">
        <v>1370581200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>
        <f t="shared" si="46"/>
        <v>2013</v>
      </c>
      <c r="V468" s="9" t="str">
        <f t="shared" si="47"/>
        <v>May</v>
      </c>
    </row>
    <row r="469" spans="1:22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 s="8">
        <f t="shared" si="44"/>
        <v>42331.25</v>
      </c>
      <c r="N469">
        <v>1448863200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>
        <f t="shared" si="46"/>
        <v>2015</v>
      </c>
      <c r="V469" s="9" t="str">
        <f t="shared" si="47"/>
        <v>Nov</v>
      </c>
    </row>
    <row r="470" spans="1:22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 s="8">
        <f t="shared" si="44"/>
        <v>43569.208333333328</v>
      </c>
      <c r="N470">
        <v>1556600400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>
        <f t="shared" si="46"/>
        <v>2019</v>
      </c>
      <c r="V470" s="9" t="str">
        <f t="shared" si="47"/>
        <v>Apr</v>
      </c>
    </row>
    <row r="471" spans="1:22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 s="8">
        <f t="shared" si="44"/>
        <v>42142.208333333328</v>
      </c>
      <c r="N471">
        <v>1432098000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>
        <f t="shared" si="46"/>
        <v>2015</v>
      </c>
      <c r="V471" s="9" t="str">
        <f t="shared" si="47"/>
        <v>May</v>
      </c>
    </row>
    <row r="472" spans="1:22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 s="8">
        <f t="shared" si="44"/>
        <v>42716.25</v>
      </c>
      <c r="N472">
        <v>1482127200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>
        <f t="shared" si="46"/>
        <v>2016</v>
      </c>
      <c r="V472" s="9" t="str">
        <f t="shared" si="47"/>
        <v>Dec</v>
      </c>
    </row>
    <row r="473" spans="1:22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 s="8">
        <f t="shared" si="44"/>
        <v>41031.208333333336</v>
      </c>
      <c r="N473">
        <v>1335934800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>
        <f t="shared" si="46"/>
        <v>2012</v>
      </c>
      <c r="V473" s="9" t="str">
        <f t="shared" si="47"/>
        <v>May</v>
      </c>
    </row>
    <row r="474" spans="1:22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 s="8">
        <f t="shared" si="44"/>
        <v>43535.208333333328</v>
      </c>
      <c r="N474">
        <v>1556946000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>
        <f t="shared" si="46"/>
        <v>2019</v>
      </c>
      <c r="V474" s="9" t="str">
        <f t="shared" si="47"/>
        <v>Mar</v>
      </c>
    </row>
    <row r="475" spans="1:22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 s="8">
        <f t="shared" si="44"/>
        <v>43277.208333333328</v>
      </c>
      <c r="N475">
        <v>1530075600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>
        <f t="shared" si="46"/>
        <v>2018</v>
      </c>
      <c r="V475" s="9" t="str">
        <f t="shared" si="47"/>
        <v>Jun</v>
      </c>
    </row>
    <row r="476" spans="1:22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 s="8">
        <f t="shared" si="44"/>
        <v>41989.25</v>
      </c>
      <c r="N476">
        <v>1418796000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>
        <f t="shared" si="46"/>
        <v>2014</v>
      </c>
      <c r="V476" s="9" t="str">
        <f t="shared" si="47"/>
        <v>Dec</v>
      </c>
    </row>
    <row r="477" spans="1:22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 s="8">
        <f t="shared" si="44"/>
        <v>41450.208333333336</v>
      </c>
      <c r="N477">
        <v>1372482000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>
        <f t="shared" si="46"/>
        <v>2013</v>
      </c>
      <c r="V477" s="9" t="str">
        <f t="shared" si="47"/>
        <v>Jun</v>
      </c>
    </row>
    <row r="478" spans="1:22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 s="8">
        <f t="shared" si="44"/>
        <v>43322.208333333328</v>
      </c>
      <c r="N478">
        <v>1534395600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>
        <f t="shared" si="46"/>
        <v>2018</v>
      </c>
      <c r="V478" s="9" t="str">
        <f t="shared" si="47"/>
        <v>Aug</v>
      </c>
    </row>
    <row r="479" spans="1:22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 s="8">
        <f t="shared" si="44"/>
        <v>40720.208333333336</v>
      </c>
      <c r="N479">
        <v>1311397200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>
        <f t="shared" si="46"/>
        <v>2011</v>
      </c>
      <c r="V479" s="9" t="str">
        <f t="shared" si="47"/>
        <v>Jun</v>
      </c>
    </row>
    <row r="480" spans="1:22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 s="8">
        <f t="shared" si="44"/>
        <v>42072.208333333328</v>
      </c>
      <c r="N480">
        <v>1426914000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>
        <f t="shared" si="46"/>
        <v>2015</v>
      </c>
      <c r="V480" s="9" t="str">
        <f t="shared" si="47"/>
        <v>Mar</v>
      </c>
    </row>
    <row r="481" spans="1:22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 s="8">
        <f t="shared" si="44"/>
        <v>42945.208333333328</v>
      </c>
      <c r="N481">
        <v>1501477200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>
        <f t="shared" si="46"/>
        <v>2017</v>
      </c>
      <c r="V481" s="9" t="str">
        <f t="shared" si="47"/>
        <v>Jul</v>
      </c>
    </row>
    <row r="482" spans="1:22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 s="8">
        <f t="shared" si="44"/>
        <v>40248.25</v>
      </c>
      <c r="N482">
        <v>1269061200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>
        <f t="shared" si="46"/>
        <v>2010</v>
      </c>
      <c r="V482" s="9" t="str">
        <f t="shared" si="47"/>
        <v>Mar</v>
      </c>
    </row>
    <row r="483" spans="1:22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 s="8">
        <f t="shared" si="44"/>
        <v>41913.208333333336</v>
      </c>
      <c r="N483">
        <v>1415772000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>
        <f t="shared" si="46"/>
        <v>2014</v>
      </c>
      <c r="V483" s="9" t="str">
        <f t="shared" si="47"/>
        <v>Oct</v>
      </c>
    </row>
    <row r="484" spans="1:22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 s="8">
        <f t="shared" si="44"/>
        <v>40963.25</v>
      </c>
      <c r="N484">
        <v>1331013600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>
        <f t="shared" si="46"/>
        <v>2012</v>
      </c>
      <c r="V484" s="9" t="str">
        <f t="shared" si="47"/>
        <v>Feb</v>
      </c>
    </row>
    <row r="485" spans="1:22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 s="8">
        <f t="shared" si="44"/>
        <v>43811.25</v>
      </c>
      <c r="N485">
        <v>1576735200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>
        <f t="shared" si="46"/>
        <v>2019</v>
      </c>
      <c r="V485" s="9" t="str">
        <f t="shared" si="47"/>
        <v>Dec</v>
      </c>
    </row>
    <row r="486" spans="1:22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 s="8">
        <f t="shared" si="44"/>
        <v>41855.208333333336</v>
      </c>
      <c r="N486">
        <v>1411362000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>
        <f t="shared" si="46"/>
        <v>2014</v>
      </c>
      <c r="V486" s="9" t="str">
        <f t="shared" si="47"/>
        <v>Aug</v>
      </c>
    </row>
    <row r="487" spans="1:22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 s="8">
        <f t="shared" si="44"/>
        <v>43626.208333333328</v>
      </c>
      <c r="N487">
        <v>1563685200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>
        <f t="shared" si="46"/>
        <v>2019</v>
      </c>
      <c r="V487" s="9" t="str">
        <f t="shared" si="47"/>
        <v>Jun</v>
      </c>
    </row>
    <row r="488" spans="1:22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 s="8">
        <f t="shared" si="44"/>
        <v>43168.25</v>
      </c>
      <c r="N488">
        <v>1521867600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>
        <f t="shared" si="46"/>
        <v>2018</v>
      </c>
      <c r="V488" s="9" t="str">
        <f t="shared" si="47"/>
        <v>Mar</v>
      </c>
    </row>
    <row r="489" spans="1:22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 s="8">
        <f t="shared" si="44"/>
        <v>42845.208333333328</v>
      </c>
      <c r="N489">
        <v>1495515600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>
        <f t="shared" si="46"/>
        <v>2017</v>
      </c>
      <c r="V489" s="9" t="str">
        <f t="shared" si="47"/>
        <v>Apr</v>
      </c>
    </row>
    <row r="490" spans="1:22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 s="8">
        <f t="shared" si="44"/>
        <v>42403.25</v>
      </c>
      <c r="N490">
        <v>1455948000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>
        <f t="shared" si="46"/>
        <v>2016</v>
      </c>
      <c r="V490" s="9" t="str">
        <f t="shared" si="47"/>
        <v>Feb</v>
      </c>
    </row>
    <row r="491" spans="1:22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 s="8">
        <f t="shared" si="44"/>
        <v>40406.208333333336</v>
      </c>
      <c r="N491">
        <v>1282366800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>
        <f t="shared" si="46"/>
        <v>2010</v>
      </c>
      <c r="V491" s="9" t="str">
        <f t="shared" si="47"/>
        <v>Aug</v>
      </c>
    </row>
    <row r="492" spans="1:22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 s="8">
        <f t="shared" si="44"/>
        <v>43786.25</v>
      </c>
      <c r="N492">
        <v>1574575200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>
        <f t="shared" si="46"/>
        <v>2019</v>
      </c>
      <c r="V492" s="9" t="str">
        <f t="shared" si="47"/>
        <v>Nov</v>
      </c>
    </row>
    <row r="493" spans="1:22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 s="8">
        <f t="shared" si="44"/>
        <v>41456.208333333336</v>
      </c>
      <c r="N493">
        <v>1374901200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>
        <f t="shared" si="46"/>
        <v>2013</v>
      </c>
      <c r="V493" s="9" t="str">
        <f t="shared" si="47"/>
        <v>Jul</v>
      </c>
    </row>
    <row r="494" spans="1:22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 s="8">
        <f t="shared" si="44"/>
        <v>40336.208333333336</v>
      </c>
      <c r="N494">
        <v>1278910800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>
        <f t="shared" si="46"/>
        <v>2010</v>
      </c>
      <c r="V494" s="9" t="str">
        <f t="shared" si="47"/>
        <v>Jun</v>
      </c>
    </row>
    <row r="495" spans="1:22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 s="8">
        <f t="shared" si="44"/>
        <v>43645.208333333328</v>
      </c>
      <c r="N495">
        <v>1562907600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>
        <f t="shared" si="46"/>
        <v>2019</v>
      </c>
      <c r="V495" s="9" t="str">
        <f t="shared" si="47"/>
        <v>Jun</v>
      </c>
    </row>
    <row r="496" spans="1:22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 s="8">
        <f t="shared" si="44"/>
        <v>40990.208333333336</v>
      </c>
      <c r="N496">
        <v>1332478800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>
        <f t="shared" si="46"/>
        <v>2012</v>
      </c>
      <c r="V496" s="9" t="str">
        <f t="shared" si="47"/>
        <v>Mar</v>
      </c>
    </row>
    <row r="497" spans="1:22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 s="8">
        <f t="shared" si="44"/>
        <v>41800.208333333336</v>
      </c>
      <c r="N497">
        <v>1402722000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>
        <f t="shared" si="46"/>
        <v>2014</v>
      </c>
      <c r="V497" s="9" t="str">
        <f t="shared" si="47"/>
        <v>Jun</v>
      </c>
    </row>
    <row r="498" spans="1:22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 s="8">
        <f t="shared" si="44"/>
        <v>42876.208333333328</v>
      </c>
      <c r="N498">
        <v>1496811600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>
        <f t="shared" si="46"/>
        <v>2017</v>
      </c>
      <c r="V498" s="9" t="str">
        <f t="shared" si="47"/>
        <v>May</v>
      </c>
    </row>
    <row r="499" spans="1:22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 s="8">
        <f t="shared" si="44"/>
        <v>42724.25</v>
      </c>
      <c r="N499">
        <v>1482213600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>
        <f t="shared" si="46"/>
        <v>2016</v>
      </c>
      <c r="V499" s="9" t="str">
        <f t="shared" si="47"/>
        <v>Dec</v>
      </c>
    </row>
    <row r="500" spans="1:22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 s="8">
        <f t="shared" si="44"/>
        <v>42005.25</v>
      </c>
      <c r="N500">
        <v>1420264800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>
        <f t="shared" si="46"/>
        <v>2015</v>
      </c>
      <c r="V500" s="9" t="str">
        <f t="shared" si="47"/>
        <v>Jan</v>
      </c>
    </row>
    <row r="501" spans="1:22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 s="8">
        <f t="shared" si="44"/>
        <v>42444.208333333328</v>
      </c>
      <c r="N501">
        <v>1458450000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>
        <f t="shared" si="46"/>
        <v>2016</v>
      </c>
      <c r="V501" s="9" t="str">
        <f t="shared" si="47"/>
        <v>Mar</v>
      </c>
    </row>
    <row r="502" spans="1:22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 s="8">
        <f t="shared" si="44"/>
        <v>41395.208333333336</v>
      </c>
      <c r="N502">
        <v>1369803600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>
        <f t="shared" si="46"/>
        <v>2013</v>
      </c>
      <c r="V502" s="9" t="str">
        <f t="shared" si="47"/>
        <v>May</v>
      </c>
    </row>
    <row r="503" spans="1:22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 s="8">
        <f t="shared" si="44"/>
        <v>41345.208333333336</v>
      </c>
      <c r="N503">
        <v>1363237200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>
        <f t="shared" si="46"/>
        <v>2013</v>
      </c>
      <c r="V503" s="9" t="str">
        <f t="shared" si="47"/>
        <v>Mar</v>
      </c>
    </row>
    <row r="504" spans="1:22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 s="8">
        <f t="shared" si="44"/>
        <v>41117.208333333336</v>
      </c>
      <c r="N504">
        <v>1345870800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>
        <f t="shared" si="46"/>
        <v>2012</v>
      </c>
      <c r="V504" s="9" t="str">
        <f t="shared" si="47"/>
        <v>Jul</v>
      </c>
    </row>
    <row r="505" spans="1:22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 s="8">
        <f t="shared" si="44"/>
        <v>42186.208333333328</v>
      </c>
      <c r="N505">
        <v>1437454800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>
        <f t="shared" si="46"/>
        <v>2015</v>
      </c>
      <c r="V505" s="9" t="str">
        <f t="shared" si="47"/>
        <v>Jul</v>
      </c>
    </row>
    <row r="506" spans="1:22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 s="8">
        <f t="shared" si="44"/>
        <v>42142.208333333328</v>
      </c>
      <c r="N506">
        <v>1432011600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>
        <f t="shared" si="46"/>
        <v>2015</v>
      </c>
      <c r="V506" s="9" t="str">
        <f t="shared" si="47"/>
        <v>May</v>
      </c>
    </row>
    <row r="507" spans="1:22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 s="8">
        <f t="shared" si="44"/>
        <v>41341.25</v>
      </c>
      <c r="N507">
        <v>1366347600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>
        <f t="shared" si="46"/>
        <v>2013</v>
      </c>
      <c r="V507" s="9" t="str">
        <f t="shared" si="47"/>
        <v>Mar</v>
      </c>
    </row>
    <row r="508" spans="1:22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 s="8">
        <f t="shared" si="44"/>
        <v>43062.25</v>
      </c>
      <c r="N508">
        <v>1512885600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>
        <f t="shared" si="46"/>
        <v>2017</v>
      </c>
      <c r="V508" s="9" t="str">
        <f t="shared" si="47"/>
        <v>Nov</v>
      </c>
    </row>
    <row r="509" spans="1:22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 s="8">
        <f t="shared" si="44"/>
        <v>41373.208333333336</v>
      </c>
      <c r="N509">
        <v>1369717200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>
        <f t="shared" si="46"/>
        <v>2013</v>
      </c>
      <c r="V509" s="9" t="str">
        <f t="shared" si="47"/>
        <v>Apr</v>
      </c>
    </row>
    <row r="510" spans="1:22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 s="8">
        <f t="shared" si="44"/>
        <v>43310.208333333328</v>
      </c>
      <c r="N510">
        <v>1534654800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>
        <f t="shared" si="46"/>
        <v>2018</v>
      </c>
      <c r="V510" s="9" t="str">
        <f t="shared" si="47"/>
        <v>Jul</v>
      </c>
    </row>
    <row r="511" spans="1:22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 s="8">
        <f t="shared" si="44"/>
        <v>41034.208333333336</v>
      </c>
      <c r="N511">
        <v>1337058000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>
        <f t="shared" si="46"/>
        <v>2012</v>
      </c>
      <c r="V511" s="9" t="str">
        <f t="shared" si="47"/>
        <v>May</v>
      </c>
    </row>
    <row r="512" spans="1:22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 s="8">
        <f t="shared" si="44"/>
        <v>43251.208333333328</v>
      </c>
      <c r="N512">
        <v>1529816400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>
        <f t="shared" si="46"/>
        <v>2018</v>
      </c>
      <c r="V512" s="9" t="str">
        <f t="shared" si="47"/>
        <v>May</v>
      </c>
    </row>
    <row r="513" spans="1:22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 s="8">
        <f t="shared" si="44"/>
        <v>43671.208333333328</v>
      </c>
      <c r="N513">
        <v>1564894800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>
        <f t="shared" si="46"/>
        <v>2019</v>
      </c>
      <c r="V513" s="9" t="str">
        <f t="shared" si="47"/>
        <v>Jul</v>
      </c>
    </row>
    <row r="514" spans="1:22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 s="8">
        <f t="shared" si="44"/>
        <v>41825.208333333336</v>
      </c>
      <c r="N514">
        <v>1404622800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>
        <f t="shared" si="46"/>
        <v>2014</v>
      </c>
      <c r="V514" s="9" t="str">
        <f t="shared" si="47"/>
        <v>Jul</v>
      </c>
    </row>
    <row r="515" spans="1:22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4">
        <f t="shared" ref="I515:I578" si="49">IF(E515=0,0,E515/H515)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50">(((L515/60)/60)/24)+DATE(1970,1,1)</f>
        <v>40430.208333333336</v>
      </c>
      <c r="N515">
        <v>1284181200</v>
      </c>
      <c r="O515" s="10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>
        <f t="shared" ref="U515:U578" si="52">YEAR(M515)</f>
        <v>2010</v>
      </c>
      <c r="V515" s="9" t="str">
        <f t="shared" ref="V515:V578" si="53">TEXT(MONTH(M515)*28,"mmm")</f>
        <v>Sep</v>
      </c>
    </row>
    <row r="516" spans="1:22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 s="8">
        <f t="shared" si="50"/>
        <v>41614.25</v>
      </c>
      <c r="N516">
        <v>1386741600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>
        <f t="shared" si="52"/>
        <v>2013</v>
      </c>
      <c r="V516" s="9" t="str">
        <f t="shared" si="53"/>
        <v>Dec</v>
      </c>
    </row>
    <row r="517" spans="1:22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 s="8">
        <f t="shared" si="50"/>
        <v>40900.25</v>
      </c>
      <c r="N517">
        <v>1324792800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>
        <f t="shared" si="52"/>
        <v>2011</v>
      </c>
      <c r="V517" s="9" t="str">
        <f t="shared" si="53"/>
        <v>Dec</v>
      </c>
    </row>
    <row r="518" spans="1:22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 s="8">
        <f t="shared" si="50"/>
        <v>40396.208333333336</v>
      </c>
      <c r="N518">
        <v>1284354000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>
        <f t="shared" si="52"/>
        <v>2010</v>
      </c>
      <c r="V518" s="9" t="str">
        <f t="shared" si="53"/>
        <v>Aug</v>
      </c>
    </row>
    <row r="519" spans="1:22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 s="8">
        <f t="shared" si="50"/>
        <v>42860.208333333328</v>
      </c>
      <c r="N519">
        <v>1494392400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>
        <f t="shared" si="52"/>
        <v>2017</v>
      </c>
      <c r="V519" s="9" t="str">
        <f t="shared" si="53"/>
        <v>May</v>
      </c>
    </row>
    <row r="520" spans="1:22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 s="8">
        <f t="shared" si="50"/>
        <v>43154.25</v>
      </c>
      <c r="N520">
        <v>1519538400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>
        <f t="shared" si="52"/>
        <v>2018</v>
      </c>
      <c r="V520" s="9" t="str">
        <f t="shared" si="53"/>
        <v>Feb</v>
      </c>
    </row>
    <row r="521" spans="1:22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 s="8">
        <f t="shared" si="50"/>
        <v>42012.25</v>
      </c>
      <c r="N521">
        <v>1421906400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>
        <f t="shared" si="52"/>
        <v>2015</v>
      </c>
      <c r="V521" s="9" t="str">
        <f t="shared" si="53"/>
        <v>Jan</v>
      </c>
    </row>
    <row r="522" spans="1:22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 s="8">
        <f t="shared" si="50"/>
        <v>43574.208333333328</v>
      </c>
      <c r="N522">
        <v>1555909200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>
        <f t="shared" si="52"/>
        <v>2019</v>
      </c>
      <c r="V522" s="9" t="str">
        <f t="shared" si="53"/>
        <v>Apr</v>
      </c>
    </row>
    <row r="523" spans="1:22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 s="8">
        <f t="shared" si="50"/>
        <v>42605.208333333328</v>
      </c>
      <c r="N523">
        <v>1472446800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>
        <f t="shared" si="52"/>
        <v>2016</v>
      </c>
      <c r="V523" s="9" t="str">
        <f t="shared" si="53"/>
        <v>Aug</v>
      </c>
    </row>
    <row r="524" spans="1:22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 s="8">
        <f t="shared" si="50"/>
        <v>41093.208333333336</v>
      </c>
      <c r="N524">
        <v>1342328400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>
        <f t="shared" si="52"/>
        <v>2012</v>
      </c>
      <c r="V524" s="9" t="str">
        <f t="shared" si="53"/>
        <v>Jul</v>
      </c>
    </row>
    <row r="525" spans="1:22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 s="8">
        <f t="shared" si="50"/>
        <v>40241.25</v>
      </c>
      <c r="N525">
        <v>1268114400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>
        <f t="shared" si="52"/>
        <v>2010</v>
      </c>
      <c r="V525" s="9" t="str">
        <f t="shared" si="53"/>
        <v>Mar</v>
      </c>
    </row>
    <row r="526" spans="1:22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 s="8">
        <f t="shared" si="50"/>
        <v>40294.208333333336</v>
      </c>
      <c r="N526">
        <v>1273381200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>
        <f t="shared" si="52"/>
        <v>2010</v>
      </c>
      <c r="V526" s="9" t="str">
        <f t="shared" si="53"/>
        <v>Apr</v>
      </c>
    </row>
    <row r="527" spans="1:22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 s="8">
        <f t="shared" si="50"/>
        <v>40505.25</v>
      </c>
      <c r="N527">
        <v>1290837600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>
        <f t="shared" si="52"/>
        <v>2010</v>
      </c>
      <c r="V527" s="9" t="str">
        <f t="shared" si="53"/>
        <v>Nov</v>
      </c>
    </row>
    <row r="528" spans="1:22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 s="8">
        <f t="shared" si="50"/>
        <v>42364.25</v>
      </c>
      <c r="N528">
        <v>1454306400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>
        <f t="shared" si="52"/>
        <v>2015</v>
      </c>
      <c r="V528" s="9" t="str">
        <f t="shared" si="53"/>
        <v>Dec</v>
      </c>
    </row>
    <row r="529" spans="1:22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 s="8">
        <f t="shared" si="50"/>
        <v>42405.25</v>
      </c>
      <c r="N529">
        <v>1457762400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>
        <f t="shared" si="52"/>
        <v>2016</v>
      </c>
      <c r="V529" s="9" t="str">
        <f t="shared" si="53"/>
        <v>Feb</v>
      </c>
    </row>
    <row r="530" spans="1:22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 s="8">
        <f t="shared" si="50"/>
        <v>41601.25</v>
      </c>
      <c r="N530">
        <v>1389074400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>
        <f t="shared" si="52"/>
        <v>2013</v>
      </c>
      <c r="V530" s="9" t="str">
        <f t="shared" si="53"/>
        <v>Nov</v>
      </c>
    </row>
    <row r="531" spans="1:22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 s="8">
        <f t="shared" si="50"/>
        <v>41769.208333333336</v>
      </c>
      <c r="N531">
        <v>1402117200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>
        <f t="shared" si="52"/>
        <v>2014</v>
      </c>
      <c r="V531" s="9" t="str">
        <f t="shared" si="53"/>
        <v>May</v>
      </c>
    </row>
    <row r="532" spans="1:22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 s="8">
        <f t="shared" si="50"/>
        <v>40421.208333333336</v>
      </c>
      <c r="N532">
        <v>1284440400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>
        <f t="shared" si="52"/>
        <v>2010</v>
      </c>
      <c r="V532" s="9" t="str">
        <f t="shared" si="53"/>
        <v>Aug</v>
      </c>
    </row>
    <row r="533" spans="1:22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 s="8">
        <f t="shared" si="50"/>
        <v>41589.25</v>
      </c>
      <c r="N533">
        <v>1388988000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>
        <f t="shared" si="52"/>
        <v>2013</v>
      </c>
      <c r="V533" s="9" t="str">
        <f t="shared" si="53"/>
        <v>Nov</v>
      </c>
    </row>
    <row r="534" spans="1:22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 s="8">
        <f t="shared" si="50"/>
        <v>43125.25</v>
      </c>
      <c r="N534">
        <v>1516946400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>
        <f t="shared" si="52"/>
        <v>2018</v>
      </c>
      <c r="V534" s="9" t="str">
        <f t="shared" si="53"/>
        <v>Jan</v>
      </c>
    </row>
    <row r="535" spans="1:22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 s="8">
        <f t="shared" si="50"/>
        <v>41479.208333333336</v>
      </c>
      <c r="N535">
        <v>1377752400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>
        <f t="shared" si="52"/>
        <v>2013</v>
      </c>
      <c r="V535" s="9" t="str">
        <f t="shared" si="53"/>
        <v>Jul</v>
      </c>
    </row>
    <row r="536" spans="1:22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 s="8">
        <f t="shared" si="50"/>
        <v>43329.208333333328</v>
      </c>
      <c r="N536">
        <v>1534568400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>
        <f t="shared" si="52"/>
        <v>2018</v>
      </c>
      <c r="V536" s="9" t="str">
        <f t="shared" si="53"/>
        <v>Aug</v>
      </c>
    </row>
    <row r="537" spans="1:22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 s="8">
        <f t="shared" si="50"/>
        <v>43259.208333333328</v>
      </c>
      <c r="N537">
        <v>1528606800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>
        <f t="shared" si="52"/>
        <v>2018</v>
      </c>
      <c r="V537" s="9" t="str">
        <f t="shared" si="53"/>
        <v>Jun</v>
      </c>
    </row>
    <row r="538" spans="1:22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 s="8">
        <f t="shared" si="50"/>
        <v>40414.208333333336</v>
      </c>
      <c r="N538">
        <v>1284872400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>
        <f t="shared" si="52"/>
        <v>2010</v>
      </c>
      <c r="V538" s="9" t="str">
        <f t="shared" si="53"/>
        <v>Aug</v>
      </c>
    </row>
    <row r="539" spans="1:22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 s="8">
        <f t="shared" si="50"/>
        <v>43342.208333333328</v>
      </c>
      <c r="N539">
        <v>1537592400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>
        <f t="shared" si="52"/>
        <v>2018</v>
      </c>
      <c r="V539" s="9" t="str">
        <f t="shared" si="53"/>
        <v>Aug</v>
      </c>
    </row>
    <row r="540" spans="1:22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 s="8">
        <f t="shared" si="50"/>
        <v>41539.208333333336</v>
      </c>
      <c r="N540">
        <v>1381208400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>
        <f t="shared" si="52"/>
        <v>2013</v>
      </c>
      <c r="V540" s="9" t="str">
        <f t="shared" si="53"/>
        <v>Sep</v>
      </c>
    </row>
    <row r="541" spans="1:22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 s="8">
        <f t="shared" si="50"/>
        <v>43647.208333333328</v>
      </c>
      <c r="N541">
        <v>1562475600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>
        <f t="shared" si="52"/>
        <v>2019</v>
      </c>
      <c r="V541" s="9" t="str">
        <f t="shared" si="53"/>
        <v>Jul</v>
      </c>
    </row>
    <row r="542" spans="1:22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 s="8">
        <f t="shared" si="50"/>
        <v>43225.208333333328</v>
      </c>
      <c r="N542">
        <v>1527397200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>
        <f t="shared" si="52"/>
        <v>2018</v>
      </c>
      <c r="V542" s="9" t="str">
        <f t="shared" si="53"/>
        <v>May</v>
      </c>
    </row>
    <row r="543" spans="1:22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 s="8">
        <f t="shared" si="50"/>
        <v>42165.208333333328</v>
      </c>
      <c r="N543">
        <v>1436158800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>
        <f t="shared" si="52"/>
        <v>2015</v>
      </c>
      <c r="V543" s="9" t="str">
        <f t="shared" si="53"/>
        <v>Jun</v>
      </c>
    </row>
    <row r="544" spans="1:22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 s="8">
        <f t="shared" si="50"/>
        <v>42391.25</v>
      </c>
      <c r="N544">
        <v>1456034400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>
        <f t="shared" si="52"/>
        <v>2016</v>
      </c>
      <c r="V544" s="9" t="str">
        <f t="shared" si="53"/>
        <v>Jan</v>
      </c>
    </row>
    <row r="545" spans="1:22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 s="8">
        <f t="shared" si="50"/>
        <v>41528.208333333336</v>
      </c>
      <c r="N545">
        <v>1380171600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>
        <f t="shared" si="52"/>
        <v>2013</v>
      </c>
      <c r="V545" s="9" t="str">
        <f t="shared" si="53"/>
        <v>Sep</v>
      </c>
    </row>
    <row r="546" spans="1:22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 s="8">
        <f t="shared" si="50"/>
        <v>42377.25</v>
      </c>
      <c r="N546">
        <v>1453356000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>
        <f t="shared" si="52"/>
        <v>2016</v>
      </c>
      <c r="V546" s="9" t="str">
        <f t="shared" si="53"/>
        <v>Jan</v>
      </c>
    </row>
    <row r="547" spans="1:22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 s="8">
        <f t="shared" si="50"/>
        <v>43824.25</v>
      </c>
      <c r="N547">
        <v>1578981600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>
        <f t="shared" si="52"/>
        <v>2019</v>
      </c>
      <c r="V547" s="9" t="str">
        <f t="shared" si="53"/>
        <v>Dec</v>
      </c>
    </row>
    <row r="548" spans="1:22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 s="8">
        <f t="shared" si="50"/>
        <v>43360.208333333328</v>
      </c>
      <c r="N548">
        <v>1537419600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>
        <f t="shared" si="52"/>
        <v>2018</v>
      </c>
      <c r="V548" s="9" t="str">
        <f t="shared" si="53"/>
        <v>Sep</v>
      </c>
    </row>
    <row r="549" spans="1:22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 s="8">
        <f t="shared" si="50"/>
        <v>42029.25</v>
      </c>
      <c r="N549">
        <v>1423202400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>
        <f t="shared" si="52"/>
        <v>2015</v>
      </c>
      <c r="V549" s="9" t="str">
        <f t="shared" si="53"/>
        <v>Jan</v>
      </c>
    </row>
    <row r="550" spans="1:22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 s="8">
        <f t="shared" si="50"/>
        <v>42461.208333333328</v>
      </c>
      <c r="N550">
        <v>1460610000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>
        <f t="shared" si="52"/>
        <v>2016</v>
      </c>
      <c r="V550" s="9" t="str">
        <f t="shared" si="53"/>
        <v>Apr</v>
      </c>
    </row>
    <row r="551" spans="1:22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 s="8">
        <f t="shared" si="50"/>
        <v>41422.208333333336</v>
      </c>
      <c r="N551">
        <v>1370494800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>
        <f t="shared" si="52"/>
        <v>2013</v>
      </c>
      <c r="V551" s="9" t="str">
        <f t="shared" si="53"/>
        <v>May</v>
      </c>
    </row>
    <row r="552" spans="1:22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 s="8">
        <f t="shared" si="50"/>
        <v>40968.25</v>
      </c>
      <c r="N552">
        <v>1332306000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>
        <f t="shared" si="52"/>
        <v>2012</v>
      </c>
      <c r="V552" s="9" t="str">
        <f t="shared" si="53"/>
        <v>Feb</v>
      </c>
    </row>
    <row r="553" spans="1:22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 s="8">
        <f t="shared" si="50"/>
        <v>41993.25</v>
      </c>
      <c r="N553">
        <v>1422511200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>
        <f t="shared" si="52"/>
        <v>2014</v>
      </c>
      <c r="V553" s="9" t="str">
        <f t="shared" si="53"/>
        <v>Dec</v>
      </c>
    </row>
    <row r="554" spans="1:22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 s="8">
        <f t="shared" si="50"/>
        <v>42700.25</v>
      </c>
      <c r="N554">
        <v>1480312800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>
        <f t="shared" si="52"/>
        <v>2016</v>
      </c>
      <c r="V554" s="9" t="str">
        <f t="shared" si="53"/>
        <v>Nov</v>
      </c>
    </row>
    <row r="555" spans="1:22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 s="8">
        <f t="shared" si="50"/>
        <v>40545.25</v>
      </c>
      <c r="N555">
        <v>1294034400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>
        <f t="shared" si="52"/>
        <v>2011</v>
      </c>
      <c r="V555" s="9" t="str">
        <f t="shared" si="53"/>
        <v>Jan</v>
      </c>
    </row>
    <row r="556" spans="1:22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 s="8">
        <f t="shared" si="50"/>
        <v>42723.25</v>
      </c>
      <c r="N556">
        <v>1482645600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>
        <f t="shared" si="52"/>
        <v>2016</v>
      </c>
      <c r="V556" s="9" t="str">
        <f t="shared" si="53"/>
        <v>Dec</v>
      </c>
    </row>
    <row r="557" spans="1:22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 s="8">
        <f t="shared" si="50"/>
        <v>41731.208333333336</v>
      </c>
      <c r="N557">
        <v>1399093200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>
        <f t="shared" si="52"/>
        <v>2014</v>
      </c>
      <c r="V557" s="9" t="str">
        <f t="shared" si="53"/>
        <v>Apr</v>
      </c>
    </row>
    <row r="558" spans="1:22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 s="8">
        <f t="shared" si="50"/>
        <v>40792.208333333336</v>
      </c>
      <c r="N558">
        <v>1315890000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>
        <f t="shared" si="52"/>
        <v>2011</v>
      </c>
      <c r="V558" s="9" t="str">
        <f t="shared" si="53"/>
        <v>Sep</v>
      </c>
    </row>
    <row r="559" spans="1:22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 s="8">
        <f t="shared" si="50"/>
        <v>42279.208333333328</v>
      </c>
      <c r="N559">
        <v>1444021200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>
        <f t="shared" si="52"/>
        <v>2015</v>
      </c>
      <c r="V559" s="9" t="str">
        <f t="shared" si="53"/>
        <v>Oct</v>
      </c>
    </row>
    <row r="560" spans="1:22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 s="8">
        <f t="shared" si="50"/>
        <v>42424.25</v>
      </c>
      <c r="N560">
        <v>1460005200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>
        <f t="shared" si="52"/>
        <v>2016</v>
      </c>
      <c r="V560" s="9" t="str">
        <f t="shared" si="53"/>
        <v>Feb</v>
      </c>
    </row>
    <row r="561" spans="1:22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 s="8">
        <f t="shared" si="50"/>
        <v>42584.208333333328</v>
      </c>
      <c r="N561">
        <v>1470718800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>
        <f t="shared" si="52"/>
        <v>2016</v>
      </c>
      <c r="V561" s="9" t="str">
        <f t="shared" si="53"/>
        <v>Aug</v>
      </c>
    </row>
    <row r="562" spans="1:22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 s="8">
        <f t="shared" si="50"/>
        <v>40865.25</v>
      </c>
      <c r="N562">
        <v>1325052000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>
        <f t="shared" si="52"/>
        <v>2011</v>
      </c>
      <c r="V562" s="9" t="str">
        <f t="shared" si="53"/>
        <v>Nov</v>
      </c>
    </row>
    <row r="563" spans="1:22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 s="8">
        <f t="shared" si="50"/>
        <v>40833.208333333336</v>
      </c>
      <c r="N563">
        <v>1319000400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>
        <f t="shared" si="52"/>
        <v>2011</v>
      </c>
      <c r="V563" s="9" t="str">
        <f t="shared" si="53"/>
        <v>Oct</v>
      </c>
    </row>
    <row r="564" spans="1:22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 s="8">
        <f t="shared" si="50"/>
        <v>43536.208333333328</v>
      </c>
      <c r="N564">
        <v>1552539600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>
        <f t="shared" si="52"/>
        <v>2019</v>
      </c>
      <c r="V564" s="9" t="str">
        <f t="shared" si="53"/>
        <v>Mar</v>
      </c>
    </row>
    <row r="565" spans="1:22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 s="8">
        <f t="shared" si="50"/>
        <v>43417.25</v>
      </c>
      <c r="N565">
        <v>1543816800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>
        <f t="shared" si="52"/>
        <v>2018</v>
      </c>
      <c r="V565" s="9" t="str">
        <f t="shared" si="53"/>
        <v>Nov</v>
      </c>
    </row>
    <row r="566" spans="1:22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 s="8">
        <f t="shared" si="50"/>
        <v>42078.208333333328</v>
      </c>
      <c r="N566">
        <v>1427086800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>
        <f t="shared" si="52"/>
        <v>2015</v>
      </c>
      <c r="V566" s="9" t="str">
        <f t="shared" si="53"/>
        <v>Mar</v>
      </c>
    </row>
    <row r="567" spans="1:22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 s="8">
        <f t="shared" si="50"/>
        <v>40862.25</v>
      </c>
      <c r="N567">
        <v>1323064800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>
        <f t="shared" si="52"/>
        <v>2011</v>
      </c>
      <c r="V567" s="9" t="str">
        <f t="shared" si="53"/>
        <v>Nov</v>
      </c>
    </row>
    <row r="568" spans="1:22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 s="8">
        <f t="shared" si="50"/>
        <v>42424.25</v>
      </c>
      <c r="N568">
        <v>1458277200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>
        <f t="shared" si="52"/>
        <v>2016</v>
      </c>
      <c r="V568" s="9" t="str">
        <f t="shared" si="53"/>
        <v>Feb</v>
      </c>
    </row>
    <row r="569" spans="1:22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 s="8">
        <f t="shared" si="50"/>
        <v>41830.208333333336</v>
      </c>
      <c r="N569">
        <v>1405141200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>
        <f t="shared" si="52"/>
        <v>2014</v>
      </c>
      <c r="V569" s="9" t="str">
        <f t="shared" si="53"/>
        <v>Jul</v>
      </c>
    </row>
    <row r="570" spans="1:22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 s="8">
        <f t="shared" si="50"/>
        <v>40374.208333333336</v>
      </c>
      <c r="N570">
        <v>1283058000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>
        <f t="shared" si="52"/>
        <v>2010</v>
      </c>
      <c r="V570" s="9" t="str">
        <f t="shared" si="53"/>
        <v>Jul</v>
      </c>
    </row>
    <row r="571" spans="1:22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 s="8">
        <f t="shared" si="50"/>
        <v>40554.25</v>
      </c>
      <c r="N571">
        <v>1295762400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>
        <f t="shared" si="52"/>
        <v>2011</v>
      </c>
      <c r="V571" s="9" t="str">
        <f t="shared" si="53"/>
        <v>Jan</v>
      </c>
    </row>
    <row r="572" spans="1:22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 s="8">
        <f t="shared" si="50"/>
        <v>41993.25</v>
      </c>
      <c r="N572">
        <v>1419573600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>
        <f t="shared" si="52"/>
        <v>2014</v>
      </c>
      <c r="V572" s="9" t="str">
        <f t="shared" si="53"/>
        <v>Dec</v>
      </c>
    </row>
    <row r="573" spans="1:22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 s="8">
        <f t="shared" si="50"/>
        <v>42174.208333333328</v>
      </c>
      <c r="N573">
        <v>1438750800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>
        <f t="shared" si="52"/>
        <v>2015</v>
      </c>
      <c r="V573" s="9" t="str">
        <f t="shared" si="53"/>
        <v>Jun</v>
      </c>
    </row>
    <row r="574" spans="1:22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 s="8">
        <f t="shared" si="50"/>
        <v>42275.208333333328</v>
      </c>
      <c r="N574">
        <v>1444798800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>
        <f t="shared" si="52"/>
        <v>2015</v>
      </c>
      <c r="V574" s="9" t="str">
        <f t="shared" si="53"/>
        <v>Sep</v>
      </c>
    </row>
    <row r="575" spans="1:22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 s="8">
        <f t="shared" si="50"/>
        <v>41761.208333333336</v>
      </c>
      <c r="N575">
        <v>1399179600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>
        <f t="shared" si="52"/>
        <v>2014</v>
      </c>
      <c r="V575" s="9" t="str">
        <f t="shared" si="53"/>
        <v>May</v>
      </c>
    </row>
    <row r="576" spans="1:22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 s="8">
        <f t="shared" si="50"/>
        <v>43806.25</v>
      </c>
      <c r="N576">
        <v>1576562400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>
        <f t="shared" si="52"/>
        <v>2019</v>
      </c>
      <c r="V576" s="9" t="str">
        <f t="shared" si="53"/>
        <v>Dec</v>
      </c>
    </row>
    <row r="577" spans="1:22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 s="8">
        <f t="shared" si="50"/>
        <v>41779.208333333336</v>
      </c>
      <c r="N577">
        <v>1400821200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>
        <f t="shared" si="52"/>
        <v>2014</v>
      </c>
      <c r="V577" s="9" t="str">
        <f t="shared" si="53"/>
        <v>May</v>
      </c>
    </row>
    <row r="578" spans="1:22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 s="8">
        <f t="shared" si="50"/>
        <v>43040.208333333328</v>
      </c>
      <c r="N578">
        <v>1510984800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>
        <f t="shared" si="52"/>
        <v>2017</v>
      </c>
      <c r="V578" s="9" t="str">
        <f t="shared" si="53"/>
        <v>Nov</v>
      </c>
    </row>
    <row r="579" spans="1:22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4">
        <f t="shared" ref="I579:I642" si="55">IF(E579=0,0,E579/H579)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56">(((L579/60)/60)/24)+DATE(1970,1,1)</f>
        <v>40613.25</v>
      </c>
      <c r="N579">
        <v>1302066000</v>
      </c>
      <c r="O579" s="10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>
        <f t="shared" ref="U579:U642" si="58">YEAR(M579)</f>
        <v>2011</v>
      </c>
      <c r="V579" s="9" t="str">
        <f t="shared" ref="V579:V642" si="59">TEXT(MONTH(M579)*28,"mmm")</f>
        <v>Mar</v>
      </c>
    </row>
    <row r="580" spans="1:22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 s="8">
        <f t="shared" si="56"/>
        <v>40878.25</v>
      </c>
      <c r="N580">
        <v>1322978400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>
        <f t="shared" si="58"/>
        <v>2011</v>
      </c>
      <c r="V580" s="9" t="str">
        <f t="shared" si="59"/>
        <v>Dec</v>
      </c>
    </row>
    <row r="581" spans="1:22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 s="8">
        <f t="shared" si="56"/>
        <v>40762.208333333336</v>
      </c>
      <c r="N581">
        <v>1313730000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>
        <f t="shared" si="58"/>
        <v>2011</v>
      </c>
      <c r="V581" s="9" t="str">
        <f t="shared" si="59"/>
        <v>Aug</v>
      </c>
    </row>
    <row r="582" spans="1:22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 s="8">
        <f t="shared" si="56"/>
        <v>41696.25</v>
      </c>
      <c r="N582">
        <v>1394085600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>
        <f t="shared" si="58"/>
        <v>2014</v>
      </c>
      <c r="V582" s="9" t="str">
        <f t="shared" si="59"/>
        <v>Feb</v>
      </c>
    </row>
    <row r="583" spans="1:22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 s="8">
        <f t="shared" si="56"/>
        <v>40662.208333333336</v>
      </c>
      <c r="N583">
        <v>1305349200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>
        <f t="shared" si="58"/>
        <v>2011</v>
      </c>
      <c r="V583" s="9" t="str">
        <f t="shared" si="59"/>
        <v>Apr</v>
      </c>
    </row>
    <row r="584" spans="1:22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 s="8">
        <f t="shared" si="56"/>
        <v>42165.208333333328</v>
      </c>
      <c r="N584">
        <v>1434344400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>
        <f t="shared" si="58"/>
        <v>2015</v>
      </c>
      <c r="V584" s="9" t="str">
        <f t="shared" si="59"/>
        <v>Jun</v>
      </c>
    </row>
    <row r="585" spans="1:22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 s="8">
        <f t="shared" si="56"/>
        <v>40959.25</v>
      </c>
      <c r="N585">
        <v>1331186400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>
        <f t="shared" si="58"/>
        <v>2012</v>
      </c>
      <c r="V585" s="9" t="str">
        <f t="shared" si="59"/>
        <v>Feb</v>
      </c>
    </row>
    <row r="586" spans="1:22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 s="8">
        <f t="shared" si="56"/>
        <v>41024.208333333336</v>
      </c>
      <c r="N586">
        <v>1336539600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>
        <f t="shared" si="58"/>
        <v>2012</v>
      </c>
      <c r="V586" s="9" t="str">
        <f t="shared" si="59"/>
        <v>Apr</v>
      </c>
    </row>
    <row r="587" spans="1:22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 s="8">
        <f t="shared" si="56"/>
        <v>40255.208333333336</v>
      </c>
      <c r="N587">
        <v>1269752400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>
        <f t="shared" si="58"/>
        <v>2010</v>
      </c>
      <c r="V587" s="9" t="str">
        <f t="shared" si="59"/>
        <v>Mar</v>
      </c>
    </row>
    <row r="588" spans="1:22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 s="8">
        <f t="shared" si="56"/>
        <v>40499.25</v>
      </c>
      <c r="N588">
        <v>1291615200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>
        <f t="shared" si="58"/>
        <v>2010</v>
      </c>
      <c r="V588" s="9" t="str">
        <f t="shared" si="59"/>
        <v>Nov</v>
      </c>
    </row>
    <row r="589" spans="1:22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 s="8">
        <f t="shared" si="56"/>
        <v>43484.25</v>
      </c>
      <c r="N589">
        <v>1552366800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>
        <f t="shared" si="58"/>
        <v>2019</v>
      </c>
      <c r="V589" s="9" t="str">
        <f t="shared" si="59"/>
        <v>Jan</v>
      </c>
    </row>
    <row r="590" spans="1:22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 s="8">
        <f t="shared" si="56"/>
        <v>40262.208333333336</v>
      </c>
      <c r="N590">
        <v>1272171600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>
        <f t="shared" si="58"/>
        <v>2010</v>
      </c>
      <c r="V590" s="9" t="str">
        <f t="shared" si="59"/>
        <v>Mar</v>
      </c>
    </row>
    <row r="591" spans="1:22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 s="8">
        <f t="shared" si="56"/>
        <v>42190.208333333328</v>
      </c>
      <c r="N591">
        <v>1436677200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>
        <f t="shared" si="58"/>
        <v>2015</v>
      </c>
      <c r="V591" s="9" t="str">
        <f t="shared" si="59"/>
        <v>Jul</v>
      </c>
    </row>
    <row r="592" spans="1:22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 s="8">
        <f t="shared" si="56"/>
        <v>41994.25</v>
      </c>
      <c r="N592">
        <v>1420092000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>
        <f t="shared" si="58"/>
        <v>2014</v>
      </c>
      <c r="V592" s="9" t="str">
        <f t="shared" si="59"/>
        <v>Dec</v>
      </c>
    </row>
    <row r="593" spans="1:22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 s="8">
        <f t="shared" si="56"/>
        <v>40373.208333333336</v>
      </c>
      <c r="N593">
        <v>1279947600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>
        <f t="shared" si="58"/>
        <v>2010</v>
      </c>
      <c r="V593" s="9" t="str">
        <f t="shared" si="59"/>
        <v>Jul</v>
      </c>
    </row>
    <row r="594" spans="1:22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 s="8">
        <f t="shared" si="56"/>
        <v>41789.208333333336</v>
      </c>
      <c r="N594">
        <v>1402203600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>
        <f t="shared" si="58"/>
        <v>2014</v>
      </c>
      <c r="V594" s="9" t="str">
        <f t="shared" si="59"/>
        <v>May</v>
      </c>
    </row>
    <row r="595" spans="1:22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 s="8">
        <f t="shared" si="56"/>
        <v>41724.208333333336</v>
      </c>
      <c r="N595">
        <v>1396933200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>
        <f t="shared" si="58"/>
        <v>2014</v>
      </c>
      <c r="V595" s="9" t="str">
        <f t="shared" si="59"/>
        <v>Mar</v>
      </c>
    </row>
    <row r="596" spans="1:22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 s="8">
        <f t="shared" si="56"/>
        <v>42548.208333333328</v>
      </c>
      <c r="N596">
        <v>1467262800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>
        <f t="shared" si="58"/>
        <v>2016</v>
      </c>
      <c r="V596" s="9" t="str">
        <f t="shared" si="59"/>
        <v>Jun</v>
      </c>
    </row>
    <row r="597" spans="1:22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 s="8">
        <f t="shared" si="56"/>
        <v>40253.208333333336</v>
      </c>
      <c r="N597">
        <v>1270530000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>
        <f t="shared" si="58"/>
        <v>2010</v>
      </c>
      <c r="V597" s="9" t="str">
        <f t="shared" si="59"/>
        <v>Mar</v>
      </c>
    </row>
    <row r="598" spans="1:22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 s="8">
        <f t="shared" si="56"/>
        <v>42434.25</v>
      </c>
      <c r="N598">
        <v>1457762400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>
        <f t="shared" si="58"/>
        <v>2016</v>
      </c>
      <c r="V598" s="9" t="str">
        <f t="shared" si="59"/>
        <v>Mar</v>
      </c>
    </row>
    <row r="599" spans="1:22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 s="8">
        <f t="shared" si="56"/>
        <v>43786.25</v>
      </c>
      <c r="N599">
        <v>1575525600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>
        <f t="shared" si="58"/>
        <v>2019</v>
      </c>
      <c r="V599" s="9" t="str">
        <f t="shared" si="59"/>
        <v>Nov</v>
      </c>
    </row>
    <row r="600" spans="1:22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 s="8">
        <f t="shared" si="56"/>
        <v>40344.208333333336</v>
      </c>
      <c r="N600">
        <v>1279083600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>
        <f t="shared" si="58"/>
        <v>2010</v>
      </c>
      <c r="V600" s="9" t="str">
        <f t="shared" si="59"/>
        <v>Jun</v>
      </c>
    </row>
    <row r="601" spans="1:22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 s="8">
        <f t="shared" si="56"/>
        <v>42047.25</v>
      </c>
      <c r="N601">
        <v>1424412000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>
        <f t="shared" si="58"/>
        <v>2015</v>
      </c>
      <c r="V601" s="9" t="str">
        <f t="shared" si="59"/>
        <v>Feb</v>
      </c>
    </row>
    <row r="602" spans="1:22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 s="8">
        <f t="shared" si="56"/>
        <v>41485.208333333336</v>
      </c>
      <c r="N602">
        <v>1376197200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>
        <f t="shared" si="58"/>
        <v>2013</v>
      </c>
      <c r="V602" s="9" t="str">
        <f t="shared" si="59"/>
        <v>Jul</v>
      </c>
    </row>
    <row r="603" spans="1:22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 s="8">
        <f t="shared" si="56"/>
        <v>41789.208333333336</v>
      </c>
      <c r="N603">
        <v>1402894800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>
        <f t="shared" si="58"/>
        <v>2014</v>
      </c>
      <c r="V603" s="9" t="str">
        <f t="shared" si="59"/>
        <v>May</v>
      </c>
    </row>
    <row r="604" spans="1:22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 s="8">
        <f t="shared" si="56"/>
        <v>42160.208333333328</v>
      </c>
      <c r="N604">
        <v>1434430800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>
        <f t="shared" si="58"/>
        <v>2015</v>
      </c>
      <c r="V604" s="9" t="str">
        <f t="shared" si="59"/>
        <v>Jun</v>
      </c>
    </row>
    <row r="605" spans="1:22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 s="8">
        <f t="shared" si="56"/>
        <v>43573.208333333328</v>
      </c>
      <c r="N605">
        <v>1557896400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>
        <f t="shared" si="58"/>
        <v>2019</v>
      </c>
      <c r="V605" s="9" t="str">
        <f t="shared" si="59"/>
        <v>Apr</v>
      </c>
    </row>
    <row r="606" spans="1:22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 s="8">
        <f t="shared" si="56"/>
        <v>40565.25</v>
      </c>
      <c r="N606">
        <v>1297490400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>
        <f t="shared" si="58"/>
        <v>2011</v>
      </c>
      <c r="V606" s="9" t="str">
        <f t="shared" si="59"/>
        <v>Jan</v>
      </c>
    </row>
    <row r="607" spans="1:22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 s="8">
        <f t="shared" si="56"/>
        <v>42280.208333333328</v>
      </c>
      <c r="N607">
        <v>1447394400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>
        <f t="shared" si="58"/>
        <v>2015</v>
      </c>
      <c r="V607" s="9" t="str">
        <f t="shared" si="59"/>
        <v>Oct</v>
      </c>
    </row>
    <row r="608" spans="1:22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 s="8">
        <f t="shared" si="56"/>
        <v>42436.25</v>
      </c>
      <c r="N608">
        <v>1458277200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>
        <f t="shared" si="58"/>
        <v>2016</v>
      </c>
      <c r="V608" s="9" t="str">
        <f t="shared" si="59"/>
        <v>Mar</v>
      </c>
    </row>
    <row r="609" spans="1:22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 s="8">
        <f t="shared" si="56"/>
        <v>41721.208333333336</v>
      </c>
      <c r="N609">
        <v>1395723600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>
        <f t="shared" si="58"/>
        <v>2014</v>
      </c>
      <c r="V609" s="9" t="str">
        <f t="shared" si="59"/>
        <v>Mar</v>
      </c>
    </row>
    <row r="610" spans="1:22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 s="8">
        <f t="shared" si="56"/>
        <v>43530.25</v>
      </c>
      <c r="N610">
        <v>1552197600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>
        <f t="shared" si="58"/>
        <v>2019</v>
      </c>
      <c r="V610" s="9" t="str">
        <f t="shared" si="59"/>
        <v>Mar</v>
      </c>
    </row>
    <row r="611" spans="1:22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 s="8">
        <f t="shared" si="56"/>
        <v>43481.25</v>
      </c>
      <c r="N611">
        <v>1549087200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>
        <f t="shared" si="58"/>
        <v>2019</v>
      </c>
      <c r="V611" s="9" t="str">
        <f t="shared" si="59"/>
        <v>Jan</v>
      </c>
    </row>
    <row r="612" spans="1:22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 s="8">
        <f t="shared" si="56"/>
        <v>41259.25</v>
      </c>
      <c r="N612">
        <v>1356847200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>
        <f t="shared" si="58"/>
        <v>2012</v>
      </c>
      <c r="V612" s="9" t="str">
        <f t="shared" si="59"/>
        <v>Dec</v>
      </c>
    </row>
    <row r="613" spans="1:22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 s="8">
        <f t="shared" si="56"/>
        <v>41480.208333333336</v>
      </c>
      <c r="N613">
        <v>1375765200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>
        <f t="shared" si="58"/>
        <v>2013</v>
      </c>
      <c r="V613" s="9" t="str">
        <f t="shared" si="59"/>
        <v>Jul</v>
      </c>
    </row>
    <row r="614" spans="1:22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 s="8">
        <f t="shared" si="56"/>
        <v>40474.208333333336</v>
      </c>
      <c r="N614">
        <v>1289800800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>
        <f t="shared" si="58"/>
        <v>2010</v>
      </c>
      <c r="V614" s="9" t="str">
        <f t="shared" si="59"/>
        <v>Oct</v>
      </c>
    </row>
    <row r="615" spans="1:22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 s="8">
        <f t="shared" si="56"/>
        <v>42973.208333333328</v>
      </c>
      <c r="N615">
        <v>1504501200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>
        <f t="shared" si="58"/>
        <v>2017</v>
      </c>
      <c r="V615" s="9" t="str">
        <f t="shared" si="59"/>
        <v>Aug</v>
      </c>
    </row>
    <row r="616" spans="1:22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 s="8">
        <f t="shared" si="56"/>
        <v>42746.25</v>
      </c>
      <c r="N616">
        <v>1485669600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>
        <f t="shared" si="58"/>
        <v>2017</v>
      </c>
      <c r="V616" s="9" t="str">
        <f t="shared" si="59"/>
        <v>Jan</v>
      </c>
    </row>
    <row r="617" spans="1:22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 s="8">
        <f t="shared" si="56"/>
        <v>42489.208333333328</v>
      </c>
      <c r="N617">
        <v>1462770000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>
        <f t="shared" si="58"/>
        <v>2016</v>
      </c>
      <c r="V617" s="9" t="str">
        <f t="shared" si="59"/>
        <v>Apr</v>
      </c>
    </row>
    <row r="618" spans="1:22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 s="8">
        <f t="shared" si="56"/>
        <v>41537.208333333336</v>
      </c>
      <c r="N618">
        <v>1379739600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>
        <f t="shared" si="58"/>
        <v>2013</v>
      </c>
      <c r="V618" s="9" t="str">
        <f t="shared" si="59"/>
        <v>Sep</v>
      </c>
    </row>
    <row r="619" spans="1:22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 s="8">
        <f t="shared" si="56"/>
        <v>41794.208333333336</v>
      </c>
      <c r="N619">
        <v>1402722000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>
        <f t="shared" si="58"/>
        <v>2014</v>
      </c>
      <c r="V619" s="9" t="str">
        <f t="shared" si="59"/>
        <v>Jun</v>
      </c>
    </row>
    <row r="620" spans="1:22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 s="8">
        <f t="shared" si="56"/>
        <v>41396.208333333336</v>
      </c>
      <c r="N620">
        <v>1369285200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>
        <f t="shared" si="58"/>
        <v>2013</v>
      </c>
      <c r="V620" s="9" t="str">
        <f t="shared" si="59"/>
        <v>May</v>
      </c>
    </row>
    <row r="621" spans="1:22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 s="8">
        <f t="shared" si="56"/>
        <v>40669.208333333336</v>
      </c>
      <c r="N621">
        <v>1304744400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>
        <f t="shared" si="58"/>
        <v>2011</v>
      </c>
      <c r="V621" s="9" t="str">
        <f t="shared" si="59"/>
        <v>May</v>
      </c>
    </row>
    <row r="622" spans="1:22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 s="8">
        <f t="shared" si="56"/>
        <v>42559.208333333328</v>
      </c>
      <c r="N622">
        <v>1468299600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>
        <f t="shared" si="58"/>
        <v>2016</v>
      </c>
      <c r="V622" s="9" t="str">
        <f t="shared" si="59"/>
        <v>Jul</v>
      </c>
    </row>
    <row r="623" spans="1:22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 s="8">
        <f t="shared" si="56"/>
        <v>42626.208333333328</v>
      </c>
      <c r="N623">
        <v>1474174800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>
        <f t="shared" si="58"/>
        <v>2016</v>
      </c>
      <c r="V623" s="9" t="str">
        <f t="shared" si="59"/>
        <v>Sep</v>
      </c>
    </row>
    <row r="624" spans="1:22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 s="8">
        <f t="shared" si="56"/>
        <v>43205.208333333328</v>
      </c>
      <c r="N624">
        <v>1526014800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>
        <f t="shared" si="58"/>
        <v>2018</v>
      </c>
      <c r="V624" s="9" t="str">
        <f t="shared" si="59"/>
        <v>Apr</v>
      </c>
    </row>
    <row r="625" spans="1:22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 s="8">
        <f t="shared" si="56"/>
        <v>42201.208333333328</v>
      </c>
      <c r="N625">
        <v>1437454800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>
        <f t="shared" si="58"/>
        <v>2015</v>
      </c>
      <c r="V625" s="9" t="str">
        <f t="shared" si="59"/>
        <v>Jul</v>
      </c>
    </row>
    <row r="626" spans="1:22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 s="8">
        <f t="shared" si="56"/>
        <v>42029.25</v>
      </c>
      <c r="N626">
        <v>1422684000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>
        <f t="shared" si="58"/>
        <v>2015</v>
      </c>
      <c r="V626" s="9" t="str">
        <f t="shared" si="59"/>
        <v>Jan</v>
      </c>
    </row>
    <row r="627" spans="1:22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 s="8">
        <f t="shared" si="56"/>
        <v>43857.25</v>
      </c>
      <c r="N627">
        <v>1581314400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>
        <f t="shared" si="58"/>
        <v>2020</v>
      </c>
      <c r="V627" s="9" t="str">
        <f t="shared" si="59"/>
        <v>Jan</v>
      </c>
    </row>
    <row r="628" spans="1:22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 s="8">
        <f t="shared" si="56"/>
        <v>40449.208333333336</v>
      </c>
      <c r="N628">
        <v>1286427600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>
        <f t="shared" si="58"/>
        <v>2010</v>
      </c>
      <c r="V628" s="9" t="str">
        <f t="shared" si="59"/>
        <v>Sep</v>
      </c>
    </row>
    <row r="629" spans="1:22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 s="8">
        <f t="shared" si="56"/>
        <v>40345.208333333336</v>
      </c>
      <c r="N629">
        <v>1278738000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>
        <f t="shared" si="58"/>
        <v>2010</v>
      </c>
      <c r="V629" s="9" t="str">
        <f t="shared" si="59"/>
        <v>Jun</v>
      </c>
    </row>
    <row r="630" spans="1:22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 s="8">
        <f t="shared" si="56"/>
        <v>40455.208333333336</v>
      </c>
      <c r="N630">
        <v>1286427600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>
        <f t="shared" si="58"/>
        <v>2010</v>
      </c>
      <c r="V630" s="9" t="str">
        <f t="shared" si="59"/>
        <v>Oct</v>
      </c>
    </row>
    <row r="631" spans="1:22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 s="8">
        <f t="shared" si="56"/>
        <v>42557.208333333328</v>
      </c>
      <c r="N631">
        <v>1467954000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>
        <f t="shared" si="58"/>
        <v>2016</v>
      </c>
      <c r="V631" s="9" t="str">
        <f t="shared" si="59"/>
        <v>Jul</v>
      </c>
    </row>
    <row r="632" spans="1:22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 s="8">
        <f t="shared" si="56"/>
        <v>43586.208333333328</v>
      </c>
      <c r="N632">
        <v>1557637200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>
        <f t="shared" si="58"/>
        <v>2019</v>
      </c>
      <c r="V632" s="9" t="str">
        <f t="shared" si="59"/>
        <v>May</v>
      </c>
    </row>
    <row r="633" spans="1:22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 s="8">
        <f t="shared" si="56"/>
        <v>43550.208333333328</v>
      </c>
      <c r="N633">
        <v>1553922000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>
        <f t="shared" si="58"/>
        <v>2019</v>
      </c>
      <c r="V633" s="9" t="str">
        <f t="shared" si="59"/>
        <v>Mar</v>
      </c>
    </row>
    <row r="634" spans="1:22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 s="8">
        <f t="shared" si="56"/>
        <v>41945.208333333336</v>
      </c>
      <c r="N634">
        <v>1416463200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>
        <f t="shared" si="58"/>
        <v>2014</v>
      </c>
      <c r="V634" s="9" t="str">
        <f t="shared" si="59"/>
        <v>Nov</v>
      </c>
    </row>
    <row r="635" spans="1:22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 s="8">
        <f t="shared" si="56"/>
        <v>42315.25</v>
      </c>
      <c r="N635">
        <v>1447221600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>
        <f t="shared" si="58"/>
        <v>2015</v>
      </c>
      <c r="V635" s="9" t="str">
        <f t="shared" si="59"/>
        <v>Nov</v>
      </c>
    </row>
    <row r="636" spans="1:22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 s="8">
        <f t="shared" si="56"/>
        <v>42819.208333333328</v>
      </c>
      <c r="N636">
        <v>1491627600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>
        <f t="shared" si="58"/>
        <v>2017</v>
      </c>
      <c r="V636" s="9" t="str">
        <f t="shared" si="59"/>
        <v>Mar</v>
      </c>
    </row>
    <row r="637" spans="1:22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 s="8">
        <f t="shared" si="56"/>
        <v>41314.25</v>
      </c>
      <c r="N637">
        <v>1363150800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>
        <f t="shared" si="58"/>
        <v>2013</v>
      </c>
      <c r="V637" s="9" t="str">
        <f t="shared" si="59"/>
        <v>Feb</v>
      </c>
    </row>
    <row r="638" spans="1:22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 s="8">
        <f t="shared" si="56"/>
        <v>40926.25</v>
      </c>
      <c r="N638">
        <v>1330754400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>
        <f t="shared" si="58"/>
        <v>2012</v>
      </c>
      <c r="V638" s="9" t="str">
        <f t="shared" si="59"/>
        <v>Jan</v>
      </c>
    </row>
    <row r="639" spans="1:22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 s="8">
        <f t="shared" si="56"/>
        <v>42688.25</v>
      </c>
      <c r="N639">
        <v>1479794400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>
        <f t="shared" si="58"/>
        <v>2016</v>
      </c>
      <c r="V639" s="9" t="str">
        <f t="shared" si="59"/>
        <v>Nov</v>
      </c>
    </row>
    <row r="640" spans="1:22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 s="8">
        <f t="shared" si="56"/>
        <v>40386.208333333336</v>
      </c>
      <c r="N640">
        <v>1281243600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>
        <f t="shared" si="58"/>
        <v>2010</v>
      </c>
      <c r="V640" s="9" t="str">
        <f t="shared" si="59"/>
        <v>Jul</v>
      </c>
    </row>
    <row r="641" spans="1:22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 s="8">
        <f t="shared" si="56"/>
        <v>43309.208333333328</v>
      </c>
      <c r="N641">
        <v>1532754000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>
        <f t="shared" si="58"/>
        <v>2018</v>
      </c>
      <c r="V641" s="9" t="str">
        <f t="shared" si="59"/>
        <v>Jul</v>
      </c>
    </row>
    <row r="642" spans="1:22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 s="8">
        <f t="shared" si="56"/>
        <v>42387.25</v>
      </c>
      <c r="N642">
        <v>1453356000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>
        <f t="shared" si="58"/>
        <v>2016</v>
      </c>
      <c r="V642" s="9" t="str">
        <f t="shared" si="59"/>
        <v>Jan</v>
      </c>
    </row>
    <row r="643" spans="1:22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4">
        <f t="shared" ref="I643:I706" si="61">IF(E643=0,0,E643/H643)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62">(((L643/60)/60)/24)+DATE(1970,1,1)</f>
        <v>42786.25</v>
      </c>
      <c r="N643">
        <v>1489986000</v>
      </c>
      <c r="O643" s="10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>
        <f t="shared" ref="U643:U706" si="64">YEAR(M643)</f>
        <v>2017</v>
      </c>
      <c r="V643" s="9" t="str">
        <f t="shared" ref="V643:V706" si="65">TEXT(MONTH(M643)*28,"mmm")</f>
        <v>Feb</v>
      </c>
    </row>
    <row r="644" spans="1:22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 s="8">
        <f t="shared" si="62"/>
        <v>43451.25</v>
      </c>
      <c r="N644">
        <v>1545804000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>
        <f t="shared" si="64"/>
        <v>2018</v>
      </c>
      <c r="V644" s="9" t="str">
        <f t="shared" si="65"/>
        <v>Dec</v>
      </c>
    </row>
    <row r="645" spans="1:22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 s="8">
        <f t="shared" si="62"/>
        <v>42795.25</v>
      </c>
      <c r="N645">
        <v>1489899600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>
        <f t="shared" si="64"/>
        <v>2017</v>
      </c>
      <c r="V645" s="9" t="str">
        <f t="shared" si="65"/>
        <v>Mar</v>
      </c>
    </row>
    <row r="646" spans="1:22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 s="8">
        <f t="shared" si="62"/>
        <v>43452.25</v>
      </c>
      <c r="N646">
        <v>1546495200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>
        <f t="shared" si="64"/>
        <v>2018</v>
      </c>
      <c r="V646" s="9" t="str">
        <f t="shared" si="65"/>
        <v>Dec</v>
      </c>
    </row>
    <row r="647" spans="1:22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 s="8">
        <f t="shared" si="62"/>
        <v>43369.208333333328</v>
      </c>
      <c r="N647">
        <v>1539752400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>
        <f t="shared" si="64"/>
        <v>2018</v>
      </c>
      <c r="V647" s="9" t="str">
        <f t="shared" si="65"/>
        <v>Sep</v>
      </c>
    </row>
    <row r="648" spans="1:22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 s="8">
        <f t="shared" si="62"/>
        <v>41346.208333333336</v>
      </c>
      <c r="N648">
        <v>1364101200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>
        <f t="shared" si="64"/>
        <v>2013</v>
      </c>
      <c r="V648" s="9" t="str">
        <f t="shared" si="65"/>
        <v>Mar</v>
      </c>
    </row>
    <row r="649" spans="1:22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 s="8">
        <f t="shared" si="62"/>
        <v>43199.208333333328</v>
      </c>
      <c r="N649">
        <v>1525323600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>
        <f t="shared" si="64"/>
        <v>2018</v>
      </c>
      <c r="V649" s="9" t="str">
        <f t="shared" si="65"/>
        <v>Apr</v>
      </c>
    </row>
    <row r="650" spans="1:22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 s="8">
        <f t="shared" si="62"/>
        <v>42922.208333333328</v>
      </c>
      <c r="N650">
        <v>1500872400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>
        <f t="shared" si="64"/>
        <v>2017</v>
      </c>
      <c r="V650" s="9" t="str">
        <f t="shared" si="65"/>
        <v>Jul</v>
      </c>
    </row>
    <row r="651" spans="1:22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 s="8">
        <f t="shared" si="62"/>
        <v>40471.208333333336</v>
      </c>
      <c r="N651">
        <v>1288501200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>
        <f t="shared" si="64"/>
        <v>2010</v>
      </c>
      <c r="V651" s="9" t="str">
        <f t="shared" si="65"/>
        <v>Oct</v>
      </c>
    </row>
    <row r="652" spans="1:22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 s="8">
        <f t="shared" si="62"/>
        <v>41828.208333333336</v>
      </c>
      <c r="N652">
        <v>1407128400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>
        <f t="shared" si="64"/>
        <v>2014</v>
      </c>
      <c r="V652" s="9" t="str">
        <f t="shared" si="65"/>
        <v>Jul</v>
      </c>
    </row>
    <row r="653" spans="1:22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 s="8">
        <f t="shared" si="62"/>
        <v>41692.25</v>
      </c>
      <c r="N653">
        <v>1394344800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>
        <f t="shared" si="64"/>
        <v>2014</v>
      </c>
      <c r="V653" s="9" t="str">
        <f t="shared" si="65"/>
        <v>Feb</v>
      </c>
    </row>
    <row r="654" spans="1:22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 s="8">
        <f t="shared" si="62"/>
        <v>42587.208333333328</v>
      </c>
      <c r="N654">
        <v>1474088400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>
        <f t="shared" si="64"/>
        <v>2016</v>
      </c>
      <c r="V654" s="9" t="str">
        <f t="shared" si="65"/>
        <v>Aug</v>
      </c>
    </row>
    <row r="655" spans="1:22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 s="8">
        <f t="shared" si="62"/>
        <v>42468.208333333328</v>
      </c>
      <c r="N655">
        <v>1460264400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>
        <f t="shared" si="64"/>
        <v>2016</v>
      </c>
      <c r="V655" s="9" t="str">
        <f t="shared" si="65"/>
        <v>Apr</v>
      </c>
    </row>
    <row r="656" spans="1:22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 s="8">
        <f t="shared" si="62"/>
        <v>42240.208333333328</v>
      </c>
      <c r="N656">
        <v>1440824400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>
        <f t="shared" si="64"/>
        <v>2015</v>
      </c>
      <c r="V656" s="9" t="str">
        <f t="shared" si="65"/>
        <v>Aug</v>
      </c>
    </row>
    <row r="657" spans="1:22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 s="8">
        <f t="shared" si="62"/>
        <v>42796.25</v>
      </c>
      <c r="N657">
        <v>1489554000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>
        <f t="shared" si="64"/>
        <v>2017</v>
      </c>
      <c r="V657" s="9" t="str">
        <f t="shared" si="65"/>
        <v>Mar</v>
      </c>
    </row>
    <row r="658" spans="1:22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 s="8">
        <f t="shared" si="62"/>
        <v>43097.25</v>
      </c>
      <c r="N658">
        <v>1514872800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>
        <f t="shared" si="64"/>
        <v>2017</v>
      </c>
      <c r="V658" s="9" t="str">
        <f t="shared" si="65"/>
        <v>Dec</v>
      </c>
    </row>
    <row r="659" spans="1:22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 s="8">
        <f t="shared" si="62"/>
        <v>43096.25</v>
      </c>
      <c r="N659">
        <v>1515736800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>
        <f t="shared" si="64"/>
        <v>2017</v>
      </c>
      <c r="V659" s="9" t="str">
        <f t="shared" si="65"/>
        <v>Dec</v>
      </c>
    </row>
    <row r="660" spans="1:22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 s="8">
        <f t="shared" si="62"/>
        <v>42246.208333333328</v>
      </c>
      <c r="N660">
        <v>1442898000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>
        <f t="shared" si="64"/>
        <v>2015</v>
      </c>
      <c r="V660" s="9" t="str">
        <f t="shared" si="65"/>
        <v>Aug</v>
      </c>
    </row>
    <row r="661" spans="1:22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 s="8">
        <f t="shared" si="62"/>
        <v>40570.25</v>
      </c>
      <c r="N661">
        <v>1296194400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>
        <f t="shared" si="64"/>
        <v>2011</v>
      </c>
      <c r="V661" s="9" t="str">
        <f t="shared" si="65"/>
        <v>Jan</v>
      </c>
    </row>
    <row r="662" spans="1:22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 s="8">
        <f t="shared" si="62"/>
        <v>42237.208333333328</v>
      </c>
      <c r="N662">
        <v>1440910800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>
        <f t="shared" si="64"/>
        <v>2015</v>
      </c>
      <c r="V662" s="9" t="str">
        <f t="shared" si="65"/>
        <v>Aug</v>
      </c>
    </row>
    <row r="663" spans="1:22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 s="8">
        <f t="shared" si="62"/>
        <v>40996.208333333336</v>
      </c>
      <c r="N663">
        <v>1335502800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>
        <f t="shared" si="64"/>
        <v>2012</v>
      </c>
      <c r="V663" s="9" t="str">
        <f t="shared" si="65"/>
        <v>Mar</v>
      </c>
    </row>
    <row r="664" spans="1:22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 s="8">
        <f t="shared" si="62"/>
        <v>43443.25</v>
      </c>
      <c r="N664">
        <v>1544680800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>
        <f t="shared" si="64"/>
        <v>2018</v>
      </c>
      <c r="V664" s="9" t="str">
        <f t="shared" si="65"/>
        <v>Dec</v>
      </c>
    </row>
    <row r="665" spans="1:22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 s="8">
        <f t="shared" si="62"/>
        <v>40458.208333333336</v>
      </c>
      <c r="N665">
        <v>1288414800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>
        <f t="shared" si="64"/>
        <v>2010</v>
      </c>
      <c r="V665" s="9" t="str">
        <f t="shared" si="65"/>
        <v>Oct</v>
      </c>
    </row>
    <row r="666" spans="1:22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 s="8">
        <f t="shared" si="62"/>
        <v>40959.25</v>
      </c>
      <c r="N666">
        <v>1330581600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>
        <f t="shared" si="64"/>
        <v>2012</v>
      </c>
      <c r="V666" s="9" t="str">
        <f t="shared" si="65"/>
        <v>Feb</v>
      </c>
    </row>
    <row r="667" spans="1:22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 s="8">
        <f t="shared" si="62"/>
        <v>40733.208333333336</v>
      </c>
      <c r="N667">
        <v>1311397200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>
        <f t="shared" si="64"/>
        <v>2011</v>
      </c>
      <c r="V667" s="9" t="str">
        <f t="shared" si="65"/>
        <v>Jul</v>
      </c>
    </row>
    <row r="668" spans="1:22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 s="8">
        <f t="shared" si="62"/>
        <v>41516.208333333336</v>
      </c>
      <c r="N668">
        <v>1378357200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>
        <f t="shared" si="64"/>
        <v>2013</v>
      </c>
      <c r="V668" s="9" t="str">
        <f t="shared" si="65"/>
        <v>Aug</v>
      </c>
    </row>
    <row r="669" spans="1:22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 s="8">
        <f t="shared" si="62"/>
        <v>41892.208333333336</v>
      </c>
      <c r="N669">
        <v>1411102800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>
        <f t="shared" si="64"/>
        <v>2014</v>
      </c>
      <c r="V669" s="9" t="str">
        <f t="shared" si="65"/>
        <v>Sep</v>
      </c>
    </row>
    <row r="670" spans="1:22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 s="8">
        <f t="shared" si="62"/>
        <v>41122.208333333336</v>
      </c>
      <c r="N670">
        <v>1344834000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>
        <f t="shared" si="64"/>
        <v>2012</v>
      </c>
      <c r="V670" s="9" t="str">
        <f t="shared" si="65"/>
        <v>Aug</v>
      </c>
    </row>
    <row r="671" spans="1:22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 s="8">
        <f t="shared" si="62"/>
        <v>42912.208333333328</v>
      </c>
      <c r="N671">
        <v>1499230800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>
        <f t="shared" si="64"/>
        <v>2017</v>
      </c>
      <c r="V671" s="9" t="str">
        <f t="shared" si="65"/>
        <v>Jun</v>
      </c>
    </row>
    <row r="672" spans="1:22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 s="8">
        <f t="shared" si="62"/>
        <v>42425.25</v>
      </c>
      <c r="N672">
        <v>1457416800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>
        <f t="shared" si="64"/>
        <v>2016</v>
      </c>
      <c r="V672" s="9" t="str">
        <f t="shared" si="65"/>
        <v>Feb</v>
      </c>
    </row>
    <row r="673" spans="1:22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 s="8">
        <f t="shared" si="62"/>
        <v>40390.208333333336</v>
      </c>
      <c r="N673">
        <v>1280898000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>
        <f t="shared" si="64"/>
        <v>2010</v>
      </c>
      <c r="V673" s="9" t="str">
        <f t="shared" si="65"/>
        <v>Jul</v>
      </c>
    </row>
    <row r="674" spans="1:22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 s="8">
        <f t="shared" si="62"/>
        <v>43180.208333333328</v>
      </c>
      <c r="N674">
        <v>1522472400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>
        <f t="shared" si="64"/>
        <v>2018</v>
      </c>
      <c r="V674" s="9" t="str">
        <f t="shared" si="65"/>
        <v>Mar</v>
      </c>
    </row>
    <row r="675" spans="1:22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 s="8">
        <f t="shared" si="62"/>
        <v>42475.208333333328</v>
      </c>
      <c r="N675">
        <v>1462510800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>
        <f t="shared" si="64"/>
        <v>2016</v>
      </c>
      <c r="V675" s="9" t="str">
        <f t="shared" si="65"/>
        <v>Apr</v>
      </c>
    </row>
    <row r="676" spans="1:22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 s="8">
        <f t="shared" si="62"/>
        <v>40774.208333333336</v>
      </c>
      <c r="N676">
        <v>1317790800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>
        <f t="shared" si="64"/>
        <v>2011</v>
      </c>
      <c r="V676" s="9" t="str">
        <f t="shared" si="65"/>
        <v>Aug</v>
      </c>
    </row>
    <row r="677" spans="1:22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 s="8">
        <f t="shared" si="62"/>
        <v>43719.208333333328</v>
      </c>
      <c r="N677">
        <v>1568782800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>
        <f t="shared" si="64"/>
        <v>2019</v>
      </c>
      <c r="V677" s="9" t="str">
        <f t="shared" si="65"/>
        <v>Sep</v>
      </c>
    </row>
    <row r="678" spans="1:22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 s="8">
        <f t="shared" si="62"/>
        <v>41178.208333333336</v>
      </c>
      <c r="N678">
        <v>1349413200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>
        <f t="shared" si="64"/>
        <v>2012</v>
      </c>
      <c r="V678" s="9" t="str">
        <f t="shared" si="65"/>
        <v>Sep</v>
      </c>
    </row>
    <row r="679" spans="1:22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 s="8">
        <f t="shared" si="62"/>
        <v>42561.208333333328</v>
      </c>
      <c r="N679">
        <v>1472446800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>
        <f t="shared" si="64"/>
        <v>2016</v>
      </c>
      <c r="V679" s="9" t="str">
        <f t="shared" si="65"/>
        <v>Jul</v>
      </c>
    </row>
    <row r="680" spans="1:22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 s="8">
        <f t="shared" si="62"/>
        <v>43484.25</v>
      </c>
      <c r="N680">
        <v>1548050400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>
        <f t="shared" si="64"/>
        <v>2019</v>
      </c>
      <c r="V680" s="9" t="str">
        <f t="shared" si="65"/>
        <v>Jan</v>
      </c>
    </row>
    <row r="681" spans="1:22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 s="8">
        <f t="shared" si="62"/>
        <v>43756.208333333328</v>
      </c>
      <c r="N681">
        <v>1571806800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>
        <f t="shared" si="64"/>
        <v>2019</v>
      </c>
      <c r="V681" s="9" t="str">
        <f t="shared" si="65"/>
        <v>Oct</v>
      </c>
    </row>
    <row r="682" spans="1:22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 s="8">
        <f t="shared" si="62"/>
        <v>43813.25</v>
      </c>
      <c r="N682">
        <v>1576476000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>
        <f t="shared" si="64"/>
        <v>2019</v>
      </c>
      <c r="V682" s="9" t="str">
        <f t="shared" si="65"/>
        <v>Dec</v>
      </c>
    </row>
    <row r="683" spans="1:22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 s="8">
        <f t="shared" si="62"/>
        <v>40898.25</v>
      </c>
      <c r="N683">
        <v>1324965600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>
        <f t="shared" si="64"/>
        <v>2011</v>
      </c>
      <c r="V683" s="9" t="str">
        <f t="shared" si="65"/>
        <v>Dec</v>
      </c>
    </row>
    <row r="684" spans="1:22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 s="8">
        <f t="shared" si="62"/>
        <v>41619.25</v>
      </c>
      <c r="N684">
        <v>1387519200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>
        <f t="shared" si="64"/>
        <v>2013</v>
      </c>
      <c r="V684" s="9" t="str">
        <f t="shared" si="65"/>
        <v>Dec</v>
      </c>
    </row>
    <row r="685" spans="1:22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 s="8">
        <f t="shared" si="62"/>
        <v>43359.208333333328</v>
      </c>
      <c r="N685">
        <v>1537246800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>
        <f t="shared" si="64"/>
        <v>2018</v>
      </c>
      <c r="V685" s="9" t="str">
        <f t="shared" si="65"/>
        <v>Sep</v>
      </c>
    </row>
    <row r="686" spans="1:22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 s="8">
        <f t="shared" si="62"/>
        <v>40358.208333333336</v>
      </c>
      <c r="N686">
        <v>1279515600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>
        <f t="shared" si="64"/>
        <v>2010</v>
      </c>
      <c r="V686" s="9" t="str">
        <f t="shared" si="65"/>
        <v>Jun</v>
      </c>
    </row>
    <row r="687" spans="1:22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 s="8">
        <f t="shared" si="62"/>
        <v>42239.208333333328</v>
      </c>
      <c r="N687">
        <v>1442379600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>
        <f t="shared" si="64"/>
        <v>2015</v>
      </c>
      <c r="V687" s="9" t="str">
        <f t="shared" si="65"/>
        <v>Aug</v>
      </c>
    </row>
    <row r="688" spans="1:22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 s="8">
        <f t="shared" si="62"/>
        <v>43186.208333333328</v>
      </c>
      <c r="N688">
        <v>1523077200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>
        <f t="shared" si="64"/>
        <v>2018</v>
      </c>
      <c r="V688" s="9" t="str">
        <f t="shared" si="65"/>
        <v>Mar</v>
      </c>
    </row>
    <row r="689" spans="1:22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 s="8">
        <f t="shared" si="62"/>
        <v>42806.25</v>
      </c>
      <c r="N689">
        <v>1489554000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>
        <f t="shared" si="64"/>
        <v>2017</v>
      </c>
      <c r="V689" s="9" t="str">
        <f t="shared" si="65"/>
        <v>Mar</v>
      </c>
    </row>
    <row r="690" spans="1:22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 s="8">
        <f t="shared" si="62"/>
        <v>43475.25</v>
      </c>
      <c r="N690">
        <v>1548482400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>
        <f t="shared" si="64"/>
        <v>2019</v>
      </c>
      <c r="V690" s="9" t="str">
        <f t="shared" si="65"/>
        <v>Jan</v>
      </c>
    </row>
    <row r="691" spans="1:22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 s="8">
        <f t="shared" si="62"/>
        <v>41576.208333333336</v>
      </c>
      <c r="N691">
        <v>1384063200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>
        <f t="shared" si="64"/>
        <v>2013</v>
      </c>
      <c r="V691" s="9" t="str">
        <f t="shared" si="65"/>
        <v>Oct</v>
      </c>
    </row>
    <row r="692" spans="1:22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 s="8">
        <f t="shared" si="62"/>
        <v>40874.25</v>
      </c>
      <c r="N692">
        <v>1322892000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>
        <f t="shared" si="64"/>
        <v>2011</v>
      </c>
      <c r="V692" s="9" t="str">
        <f t="shared" si="65"/>
        <v>Nov</v>
      </c>
    </row>
    <row r="693" spans="1:22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 s="8">
        <f t="shared" si="62"/>
        <v>41185.208333333336</v>
      </c>
      <c r="N693">
        <v>1350709200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>
        <f t="shared" si="64"/>
        <v>2012</v>
      </c>
      <c r="V693" s="9" t="str">
        <f t="shared" si="65"/>
        <v>Oct</v>
      </c>
    </row>
    <row r="694" spans="1:22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 s="8">
        <f t="shared" si="62"/>
        <v>43655.208333333328</v>
      </c>
      <c r="N694">
        <v>1564203600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>
        <f t="shared" si="64"/>
        <v>2019</v>
      </c>
      <c r="V694" s="9" t="str">
        <f t="shared" si="65"/>
        <v>Jul</v>
      </c>
    </row>
    <row r="695" spans="1:22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 s="8">
        <f t="shared" si="62"/>
        <v>43025.208333333328</v>
      </c>
      <c r="N695">
        <v>1509685200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>
        <f t="shared" si="64"/>
        <v>2017</v>
      </c>
      <c r="V695" s="9" t="str">
        <f t="shared" si="65"/>
        <v>Oct</v>
      </c>
    </row>
    <row r="696" spans="1:22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 s="8">
        <f t="shared" si="62"/>
        <v>43066.25</v>
      </c>
      <c r="N696">
        <v>1514959200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>
        <f t="shared" si="64"/>
        <v>2017</v>
      </c>
      <c r="V696" s="9" t="str">
        <f t="shared" si="65"/>
        <v>Nov</v>
      </c>
    </row>
    <row r="697" spans="1:22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 s="8">
        <f t="shared" si="62"/>
        <v>42322.25</v>
      </c>
      <c r="N697">
        <v>1448863200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>
        <f t="shared" si="64"/>
        <v>2015</v>
      </c>
      <c r="V697" s="9" t="str">
        <f t="shared" si="65"/>
        <v>Nov</v>
      </c>
    </row>
    <row r="698" spans="1:22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 s="8">
        <f t="shared" si="62"/>
        <v>42114.208333333328</v>
      </c>
      <c r="N698">
        <v>1429592400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>
        <f t="shared" si="64"/>
        <v>2015</v>
      </c>
      <c r="V698" s="9" t="str">
        <f t="shared" si="65"/>
        <v>Apr</v>
      </c>
    </row>
    <row r="699" spans="1:22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 s="8">
        <f t="shared" si="62"/>
        <v>43190.208333333328</v>
      </c>
      <c r="N699">
        <v>1522645200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>
        <f t="shared" si="64"/>
        <v>2018</v>
      </c>
      <c r="V699" s="9" t="str">
        <f t="shared" si="65"/>
        <v>Mar</v>
      </c>
    </row>
    <row r="700" spans="1:22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 s="8">
        <f t="shared" si="62"/>
        <v>40871.25</v>
      </c>
      <c r="N700">
        <v>1323324000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>
        <f t="shared" si="64"/>
        <v>2011</v>
      </c>
      <c r="V700" s="9" t="str">
        <f t="shared" si="65"/>
        <v>Nov</v>
      </c>
    </row>
    <row r="701" spans="1:22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 s="8">
        <f t="shared" si="62"/>
        <v>43641.208333333328</v>
      </c>
      <c r="N701">
        <v>1561525200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>
        <f t="shared" si="64"/>
        <v>2019</v>
      </c>
      <c r="V701" s="9" t="str">
        <f t="shared" si="65"/>
        <v>Jun</v>
      </c>
    </row>
    <row r="702" spans="1:22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 s="8">
        <f t="shared" si="62"/>
        <v>40203.25</v>
      </c>
      <c r="N702">
        <v>1265695200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>
        <f t="shared" si="64"/>
        <v>2010</v>
      </c>
      <c r="V702" s="9" t="str">
        <f t="shared" si="65"/>
        <v>Jan</v>
      </c>
    </row>
    <row r="703" spans="1:22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 s="8">
        <f t="shared" si="62"/>
        <v>40629.208333333336</v>
      </c>
      <c r="N703">
        <v>1301806800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>
        <f t="shared" si="64"/>
        <v>2011</v>
      </c>
      <c r="V703" s="9" t="str">
        <f t="shared" si="65"/>
        <v>Mar</v>
      </c>
    </row>
    <row r="704" spans="1:22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 s="8">
        <f t="shared" si="62"/>
        <v>41477.208333333336</v>
      </c>
      <c r="N704">
        <v>1374901200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>
        <f t="shared" si="64"/>
        <v>2013</v>
      </c>
      <c r="V704" s="9" t="str">
        <f t="shared" si="65"/>
        <v>Jul</v>
      </c>
    </row>
    <row r="705" spans="1:22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 s="8">
        <f t="shared" si="62"/>
        <v>41020.208333333336</v>
      </c>
      <c r="N705">
        <v>1336453200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>
        <f t="shared" si="64"/>
        <v>2012</v>
      </c>
      <c r="V705" s="9" t="str">
        <f t="shared" si="65"/>
        <v>Apr</v>
      </c>
    </row>
    <row r="706" spans="1:22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 s="8">
        <f t="shared" si="62"/>
        <v>42555.208333333328</v>
      </c>
      <c r="N706">
        <v>1468904400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>
        <f t="shared" si="64"/>
        <v>2016</v>
      </c>
      <c r="V706" s="9" t="str">
        <f t="shared" si="65"/>
        <v>Jul</v>
      </c>
    </row>
    <row r="707" spans="1:22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4">
        <f t="shared" ref="I707:I770" si="67">IF(E707=0,0,E707/H707)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68">(((L707/60)/60)/24)+DATE(1970,1,1)</f>
        <v>41619.25</v>
      </c>
      <c r="N707">
        <v>1387087200</v>
      </c>
      <c r="O707" s="10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>
        <f t="shared" ref="U707:U770" si="70">YEAR(M707)</f>
        <v>2013</v>
      </c>
      <c r="V707" s="9" t="str">
        <f t="shared" ref="V707:V770" si="71">TEXT(MONTH(M707)*28,"mmm")</f>
        <v>Dec</v>
      </c>
    </row>
    <row r="708" spans="1:22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 s="8">
        <f t="shared" si="68"/>
        <v>43471.25</v>
      </c>
      <c r="N708">
        <v>1547445600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>
        <f t="shared" si="70"/>
        <v>2019</v>
      </c>
      <c r="V708" s="9" t="str">
        <f t="shared" si="71"/>
        <v>Jan</v>
      </c>
    </row>
    <row r="709" spans="1:22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 s="8">
        <f t="shared" si="68"/>
        <v>43442.25</v>
      </c>
      <c r="N709">
        <v>1547359200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>
        <f t="shared" si="70"/>
        <v>2018</v>
      </c>
      <c r="V709" s="9" t="str">
        <f t="shared" si="71"/>
        <v>Dec</v>
      </c>
    </row>
    <row r="710" spans="1:22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 s="8">
        <f t="shared" si="68"/>
        <v>42877.208333333328</v>
      </c>
      <c r="N710">
        <v>1496293200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>
        <f t="shared" si="70"/>
        <v>2017</v>
      </c>
      <c r="V710" s="9" t="str">
        <f t="shared" si="71"/>
        <v>May</v>
      </c>
    </row>
    <row r="711" spans="1:22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 s="8">
        <f t="shared" si="68"/>
        <v>41018.208333333336</v>
      </c>
      <c r="N711">
        <v>1335416400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>
        <f t="shared" si="70"/>
        <v>2012</v>
      </c>
      <c r="V711" s="9" t="str">
        <f t="shared" si="71"/>
        <v>Apr</v>
      </c>
    </row>
    <row r="712" spans="1:22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 s="8">
        <f t="shared" si="68"/>
        <v>43295.208333333328</v>
      </c>
      <c r="N712">
        <v>1532149200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>
        <f t="shared" si="70"/>
        <v>2018</v>
      </c>
      <c r="V712" s="9" t="str">
        <f t="shared" si="71"/>
        <v>Jul</v>
      </c>
    </row>
    <row r="713" spans="1:22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 s="8">
        <f t="shared" si="68"/>
        <v>42393.25</v>
      </c>
      <c r="N713">
        <v>1453788000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>
        <f t="shared" si="70"/>
        <v>2016</v>
      </c>
      <c r="V713" s="9" t="str">
        <f t="shared" si="71"/>
        <v>Jan</v>
      </c>
    </row>
    <row r="714" spans="1:22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 s="8">
        <f t="shared" si="68"/>
        <v>42559.208333333328</v>
      </c>
      <c r="N714">
        <v>1471496400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>
        <f t="shared" si="70"/>
        <v>2016</v>
      </c>
      <c r="V714" s="9" t="str">
        <f t="shared" si="71"/>
        <v>Jul</v>
      </c>
    </row>
    <row r="715" spans="1:22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 s="8">
        <f t="shared" si="68"/>
        <v>42604.208333333328</v>
      </c>
      <c r="N715">
        <v>1472878800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>
        <f t="shared" si="70"/>
        <v>2016</v>
      </c>
      <c r="V715" s="9" t="str">
        <f t="shared" si="71"/>
        <v>Aug</v>
      </c>
    </row>
    <row r="716" spans="1:22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 s="8">
        <f t="shared" si="68"/>
        <v>41870.208333333336</v>
      </c>
      <c r="N716">
        <v>1408510800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>
        <f t="shared" si="70"/>
        <v>2014</v>
      </c>
      <c r="V716" s="9" t="str">
        <f t="shared" si="71"/>
        <v>Aug</v>
      </c>
    </row>
    <row r="717" spans="1:22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 s="8">
        <f t="shared" si="68"/>
        <v>40397.208333333336</v>
      </c>
      <c r="N717">
        <v>1281589200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>
        <f t="shared" si="70"/>
        <v>2010</v>
      </c>
      <c r="V717" s="9" t="str">
        <f t="shared" si="71"/>
        <v>Aug</v>
      </c>
    </row>
    <row r="718" spans="1:22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 s="8">
        <f t="shared" si="68"/>
        <v>41465.208333333336</v>
      </c>
      <c r="N718">
        <v>1375851600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>
        <f t="shared" si="70"/>
        <v>2013</v>
      </c>
      <c r="V718" s="9" t="str">
        <f t="shared" si="71"/>
        <v>Jul</v>
      </c>
    </row>
    <row r="719" spans="1:22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 s="8">
        <f t="shared" si="68"/>
        <v>40777.208333333336</v>
      </c>
      <c r="N719">
        <v>1315803600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>
        <f t="shared" si="70"/>
        <v>2011</v>
      </c>
      <c r="V719" s="9" t="str">
        <f t="shared" si="71"/>
        <v>Aug</v>
      </c>
    </row>
    <row r="720" spans="1:22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 s="8">
        <f t="shared" si="68"/>
        <v>41442.208333333336</v>
      </c>
      <c r="N720">
        <v>1373691600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>
        <f t="shared" si="70"/>
        <v>2013</v>
      </c>
      <c r="V720" s="9" t="str">
        <f t="shared" si="71"/>
        <v>Jun</v>
      </c>
    </row>
    <row r="721" spans="1:22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 s="8">
        <f t="shared" si="68"/>
        <v>41058.208333333336</v>
      </c>
      <c r="N721">
        <v>1339218000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>
        <f t="shared" si="70"/>
        <v>2012</v>
      </c>
      <c r="V721" s="9" t="str">
        <f t="shared" si="71"/>
        <v>May</v>
      </c>
    </row>
    <row r="722" spans="1:22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 s="8">
        <f t="shared" si="68"/>
        <v>43152.25</v>
      </c>
      <c r="N722">
        <v>1520402400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>
        <f t="shared" si="70"/>
        <v>2018</v>
      </c>
      <c r="V722" s="9" t="str">
        <f t="shared" si="71"/>
        <v>Feb</v>
      </c>
    </row>
    <row r="723" spans="1:22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 s="8">
        <f t="shared" si="68"/>
        <v>43194.208333333328</v>
      </c>
      <c r="N723">
        <v>1523336400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>
        <f t="shared" si="70"/>
        <v>2018</v>
      </c>
      <c r="V723" s="9" t="str">
        <f t="shared" si="71"/>
        <v>Apr</v>
      </c>
    </row>
    <row r="724" spans="1:22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 s="8">
        <f t="shared" si="68"/>
        <v>43045.25</v>
      </c>
      <c r="N724">
        <v>1512280800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>
        <f t="shared" si="70"/>
        <v>2017</v>
      </c>
      <c r="V724" s="9" t="str">
        <f t="shared" si="71"/>
        <v>Nov</v>
      </c>
    </row>
    <row r="725" spans="1:22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 s="8">
        <f t="shared" si="68"/>
        <v>42431.25</v>
      </c>
      <c r="N725">
        <v>1458709200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>
        <f t="shared" si="70"/>
        <v>2016</v>
      </c>
      <c r="V725" s="9" t="str">
        <f t="shared" si="71"/>
        <v>Mar</v>
      </c>
    </row>
    <row r="726" spans="1:22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 s="8">
        <f t="shared" si="68"/>
        <v>41934.208333333336</v>
      </c>
      <c r="N726">
        <v>1414126800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>
        <f t="shared" si="70"/>
        <v>2014</v>
      </c>
      <c r="V726" s="9" t="str">
        <f t="shared" si="71"/>
        <v>Oct</v>
      </c>
    </row>
    <row r="727" spans="1:22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 s="8">
        <f t="shared" si="68"/>
        <v>41958.25</v>
      </c>
      <c r="N727">
        <v>1416204000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>
        <f t="shared" si="70"/>
        <v>2014</v>
      </c>
      <c r="V727" s="9" t="str">
        <f t="shared" si="71"/>
        <v>Nov</v>
      </c>
    </row>
    <row r="728" spans="1:22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 s="8">
        <f t="shared" si="68"/>
        <v>40476.208333333336</v>
      </c>
      <c r="N728">
        <v>1288501200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>
        <f t="shared" si="70"/>
        <v>2010</v>
      </c>
      <c r="V728" s="9" t="str">
        <f t="shared" si="71"/>
        <v>Oct</v>
      </c>
    </row>
    <row r="729" spans="1:22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 s="8">
        <f t="shared" si="68"/>
        <v>43485.25</v>
      </c>
      <c r="N729">
        <v>1552971600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>
        <f t="shared" si="70"/>
        <v>2019</v>
      </c>
      <c r="V729" s="9" t="str">
        <f t="shared" si="71"/>
        <v>Jan</v>
      </c>
    </row>
    <row r="730" spans="1:22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 s="8">
        <f t="shared" si="68"/>
        <v>42515.208333333328</v>
      </c>
      <c r="N730">
        <v>1465102800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>
        <f t="shared" si="70"/>
        <v>2016</v>
      </c>
      <c r="V730" s="9" t="str">
        <f t="shared" si="71"/>
        <v>May</v>
      </c>
    </row>
    <row r="731" spans="1:22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 s="8">
        <f t="shared" si="68"/>
        <v>41309.25</v>
      </c>
      <c r="N731">
        <v>1360130400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>
        <f t="shared" si="70"/>
        <v>2013</v>
      </c>
      <c r="V731" s="9" t="str">
        <f t="shared" si="71"/>
        <v>Feb</v>
      </c>
    </row>
    <row r="732" spans="1:22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 s="8">
        <f t="shared" si="68"/>
        <v>42147.208333333328</v>
      </c>
      <c r="N732">
        <v>1432875600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>
        <f t="shared" si="70"/>
        <v>2015</v>
      </c>
      <c r="V732" s="9" t="str">
        <f t="shared" si="71"/>
        <v>May</v>
      </c>
    </row>
    <row r="733" spans="1:22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 s="8">
        <f t="shared" si="68"/>
        <v>42939.208333333328</v>
      </c>
      <c r="N733">
        <v>1500872400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>
        <f t="shared" si="70"/>
        <v>2017</v>
      </c>
      <c r="V733" s="9" t="str">
        <f t="shared" si="71"/>
        <v>Jul</v>
      </c>
    </row>
    <row r="734" spans="1:22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 s="8">
        <f t="shared" si="68"/>
        <v>42816.208333333328</v>
      </c>
      <c r="N734">
        <v>1492146000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>
        <f t="shared" si="70"/>
        <v>2017</v>
      </c>
      <c r="V734" s="9" t="str">
        <f t="shared" si="71"/>
        <v>Mar</v>
      </c>
    </row>
    <row r="735" spans="1:22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 s="8">
        <f t="shared" si="68"/>
        <v>41844.208333333336</v>
      </c>
      <c r="N735">
        <v>1407301200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>
        <f t="shared" si="70"/>
        <v>2014</v>
      </c>
      <c r="V735" s="9" t="str">
        <f t="shared" si="71"/>
        <v>Jul</v>
      </c>
    </row>
    <row r="736" spans="1:22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 s="8">
        <f t="shared" si="68"/>
        <v>42763.25</v>
      </c>
      <c r="N736">
        <v>1486620000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>
        <f t="shared" si="70"/>
        <v>2017</v>
      </c>
      <c r="V736" s="9" t="str">
        <f t="shared" si="71"/>
        <v>Jan</v>
      </c>
    </row>
    <row r="737" spans="1:22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 s="8">
        <f t="shared" si="68"/>
        <v>42459.208333333328</v>
      </c>
      <c r="N737">
        <v>1459918800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>
        <f t="shared" si="70"/>
        <v>2016</v>
      </c>
      <c r="V737" s="9" t="str">
        <f t="shared" si="71"/>
        <v>Mar</v>
      </c>
    </row>
    <row r="738" spans="1:22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 s="8">
        <f t="shared" si="68"/>
        <v>42055.25</v>
      </c>
      <c r="N738">
        <v>1424757600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>
        <f t="shared" si="70"/>
        <v>2015</v>
      </c>
      <c r="V738" s="9" t="str">
        <f t="shared" si="71"/>
        <v>Feb</v>
      </c>
    </row>
    <row r="739" spans="1:22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 s="8">
        <f t="shared" si="68"/>
        <v>42685.25</v>
      </c>
      <c r="N739">
        <v>1479880800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>
        <f t="shared" si="70"/>
        <v>2016</v>
      </c>
      <c r="V739" s="9" t="str">
        <f t="shared" si="71"/>
        <v>Nov</v>
      </c>
    </row>
    <row r="740" spans="1:22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 s="8">
        <f t="shared" si="68"/>
        <v>41959.25</v>
      </c>
      <c r="N740">
        <v>1418018400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>
        <f t="shared" si="70"/>
        <v>2014</v>
      </c>
      <c r="V740" s="9" t="str">
        <f t="shared" si="71"/>
        <v>Nov</v>
      </c>
    </row>
    <row r="741" spans="1:22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 s="8">
        <f t="shared" si="68"/>
        <v>41089.208333333336</v>
      </c>
      <c r="N741">
        <v>1341032400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>
        <f t="shared" si="70"/>
        <v>2012</v>
      </c>
      <c r="V741" s="9" t="str">
        <f t="shared" si="71"/>
        <v>Jun</v>
      </c>
    </row>
    <row r="742" spans="1:22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 s="8">
        <f t="shared" si="68"/>
        <v>42769.25</v>
      </c>
      <c r="N742">
        <v>1486360800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>
        <f t="shared" si="70"/>
        <v>2017</v>
      </c>
      <c r="V742" s="9" t="str">
        <f t="shared" si="71"/>
        <v>Feb</v>
      </c>
    </row>
    <row r="743" spans="1:22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 s="8">
        <f t="shared" si="68"/>
        <v>40321.208333333336</v>
      </c>
      <c r="N743">
        <v>1274677200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>
        <f t="shared" si="70"/>
        <v>2010</v>
      </c>
      <c r="V743" s="9" t="str">
        <f t="shared" si="71"/>
        <v>May</v>
      </c>
    </row>
    <row r="744" spans="1:22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 s="8">
        <f t="shared" si="68"/>
        <v>40197.25</v>
      </c>
      <c r="N744">
        <v>1267509600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>
        <f t="shared" si="70"/>
        <v>2010</v>
      </c>
      <c r="V744" s="9" t="str">
        <f t="shared" si="71"/>
        <v>Jan</v>
      </c>
    </row>
    <row r="745" spans="1:22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 s="8">
        <f t="shared" si="68"/>
        <v>42298.208333333328</v>
      </c>
      <c r="N745">
        <v>1445922000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>
        <f t="shared" si="70"/>
        <v>2015</v>
      </c>
      <c r="V745" s="9" t="str">
        <f t="shared" si="71"/>
        <v>Oct</v>
      </c>
    </row>
    <row r="746" spans="1:22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 s="8">
        <f t="shared" si="68"/>
        <v>43322.208333333328</v>
      </c>
      <c r="N746">
        <v>1534050000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>
        <f t="shared" si="70"/>
        <v>2018</v>
      </c>
      <c r="V746" s="9" t="str">
        <f t="shared" si="71"/>
        <v>Aug</v>
      </c>
    </row>
    <row r="747" spans="1:22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 s="8">
        <f t="shared" si="68"/>
        <v>40328.208333333336</v>
      </c>
      <c r="N747">
        <v>1277528400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>
        <f t="shared" si="70"/>
        <v>2010</v>
      </c>
      <c r="V747" s="9" t="str">
        <f t="shared" si="71"/>
        <v>May</v>
      </c>
    </row>
    <row r="748" spans="1:22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 s="8">
        <f t="shared" si="68"/>
        <v>40825.208333333336</v>
      </c>
      <c r="N748">
        <v>1318568400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>
        <f t="shared" si="70"/>
        <v>2011</v>
      </c>
      <c r="V748" s="9" t="str">
        <f t="shared" si="71"/>
        <v>Oct</v>
      </c>
    </row>
    <row r="749" spans="1:22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 s="8">
        <f t="shared" si="68"/>
        <v>40423.208333333336</v>
      </c>
      <c r="N749">
        <v>1284354000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>
        <f t="shared" si="70"/>
        <v>2010</v>
      </c>
      <c r="V749" s="9" t="str">
        <f t="shared" si="71"/>
        <v>Sep</v>
      </c>
    </row>
    <row r="750" spans="1:22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 s="8">
        <f t="shared" si="68"/>
        <v>40238.25</v>
      </c>
      <c r="N750">
        <v>1269579600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>
        <f t="shared" si="70"/>
        <v>2010</v>
      </c>
      <c r="V750" s="9" t="str">
        <f t="shared" si="71"/>
        <v>Mar</v>
      </c>
    </row>
    <row r="751" spans="1:22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 s="8">
        <f t="shared" si="68"/>
        <v>41920.208333333336</v>
      </c>
      <c r="N751">
        <v>1413781200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>
        <f t="shared" si="70"/>
        <v>2014</v>
      </c>
      <c r="V751" s="9" t="str">
        <f t="shared" si="71"/>
        <v>Oct</v>
      </c>
    </row>
    <row r="752" spans="1:22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 s="8">
        <f t="shared" si="68"/>
        <v>40360.208333333336</v>
      </c>
      <c r="N752">
        <v>1280120400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>
        <f t="shared" si="70"/>
        <v>2010</v>
      </c>
      <c r="V752" s="9" t="str">
        <f t="shared" si="71"/>
        <v>Jul</v>
      </c>
    </row>
    <row r="753" spans="1:22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 s="8">
        <f t="shared" si="68"/>
        <v>42446.208333333328</v>
      </c>
      <c r="N753">
        <v>1459486800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>
        <f t="shared" si="70"/>
        <v>2016</v>
      </c>
      <c r="V753" s="9" t="str">
        <f t="shared" si="71"/>
        <v>Mar</v>
      </c>
    </row>
    <row r="754" spans="1:22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 s="8">
        <f t="shared" si="68"/>
        <v>40395.208333333336</v>
      </c>
      <c r="N754">
        <v>1282539600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>
        <f t="shared" si="70"/>
        <v>2010</v>
      </c>
      <c r="V754" s="9" t="str">
        <f t="shared" si="71"/>
        <v>Aug</v>
      </c>
    </row>
    <row r="755" spans="1:22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 s="8">
        <f t="shared" si="68"/>
        <v>40321.208333333336</v>
      </c>
      <c r="N755">
        <v>1275886800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>
        <f t="shared" si="70"/>
        <v>2010</v>
      </c>
      <c r="V755" s="9" t="str">
        <f t="shared" si="71"/>
        <v>May</v>
      </c>
    </row>
    <row r="756" spans="1:22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 s="8">
        <f t="shared" si="68"/>
        <v>41210.208333333336</v>
      </c>
      <c r="N756">
        <v>1355983200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>
        <f t="shared" si="70"/>
        <v>2012</v>
      </c>
      <c r="V756" s="9" t="str">
        <f t="shared" si="71"/>
        <v>Oct</v>
      </c>
    </row>
    <row r="757" spans="1:22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 s="8">
        <f t="shared" si="68"/>
        <v>43096.25</v>
      </c>
      <c r="N757">
        <v>1515391200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>
        <f t="shared" si="70"/>
        <v>2017</v>
      </c>
      <c r="V757" s="9" t="str">
        <f t="shared" si="71"/>
        <v>Dec</v>
      </c>
    </row>
    <row r="758" spans="1:22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 s="8">
        <f t="shared" si="68"/>
        <v>42024.25</v>
      </c>
      <c r="N758">
        <v>1422252000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>
        <f t="shared" si="70"/>
        <v>2015</v>
      </c>
      <c r="V758" s="9" t="str">
        <f t="shared" si="71"/>
        <v>Jan</v>
      </c>
    </row>
    <row r="759" spans="1:22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 s="8">
        <f t="shared" si="68"/>
        <v>40675.208333333336</v>
      </c>
      <c r="N759">
        <v>1305522000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>
        <f t="shared" si="70"/>
        <v>2011</v>
      </c>
      <c r="V759" s="9" t="str">
        <f t="shared" si="71"/>
        <v>May</v>
      </c>
    </row>
    <row r="760" spans="1:22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 s="8">
        <f t="shared" si="68"/>
        <v>41936.208333333336</v>
      </c>
      <c r="N760">
        <v>1414904400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>
        <f t="shared" si="70"/>
        <v>2014</v>
      </c>
      <c r="V760" s="9" t="str">
        <f t="shared" si="71"/>
        <v>Oct</v>
      </c>
    </row>
    <row r="761" spans="1:22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 s="8">
        <f t="shared" si="68"/>
        <v>43136.25</v>
      </c>
      <c r="N761">
        <v>1520402400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>
        <f t="shared" si="70"/>
        <v>2018</v>
      </c>
      <c r="V761" s="9" t="str">
        <f t="shared" si="71"/>
        <v>Feb</v>
      </c>
    </row>
    <row r="762" spans="1:22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 s="8">
        <f t="shared" si="68"/>
        <v>43678.208333333328</v>
      </c>
      <c r="N762">
        <v>1567141200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>
        <f t="shared" si="70"/>
        <v>2019</v>
      </c>
      <c r="V762" s="9" t="str">
        <f t="shared" si="71"/>
        <v>Aug</v>
      </c>
    </row>
    <row r="763" spans="1:22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 s="8">
        <f t="shared" si="68"/>
        <v>42938.208333333328</v>
      </c>
      <c r="N763">
        <v>1501131600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>
        <f t="shared" si="70"/>
        <v>2017</v>
      </c>
      <c r="V763" s="9" t="str">
        <f t="shared" si="71"/>
        <v>Jul</v>
      </c>
    </row>
    <row r="764" spans="1:22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 s="8">
        <f t="shared" si="68"/>
        <v>41241.25</v>
      </c>
      <c r="N764">
        <v>1355032800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>
        <f t="shared" si="70"/>
        <v>2012</v>
      </c>
      <c r="V764" s="9" t="str">
        <f t="shared" si="71"/>
        <v>Nov</v>
      </c>
    </row>
    <row r="765" spans="1:22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 s="8">
        <f t="shared" si="68"/>
        <v>41037.208333333336</v>
      </c>
      <c r="N765">
        <v>1339477200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>
        <f t="shared" si="70"/>
        <v>2012</v>
      </c>
      <c r="V765" s="9" t="str">
        <f t="shared" si="71"/>
        <v>May</v>
      </c>
    </row>
    <row r="766" spans="1:22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 s="8">
        <f t="shared" si="68"/>
        <v>40676.208333333336</v>
      </c>
      <c r="N766">
        <v>1305954000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>
        <f t="shared" si="70"/>
        <v>2011</v>
      </c>
      <c r="V766" s="9" t="str">
        <f t="shared" si="71"/>
        <v>May</v>
      </c>
    </row>
    <row r="767" spans="1:22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 s="8">
        <f t="shared" si="68"/>
        <v>42840.208333333328</v>
      </c>
      <c r="N767">
        <v>1494392400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>
        <f t="shared" si="70"/>
        <v>2017</v>
      </c>
      <c r="V767" s="9" t="str">
        <f t="shared" si="71"/>
        <v>Apr</v>
      </c>
    </row>
    <row r="768" spans="1:22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 s="8">
        <f t="shared" si="68"/>
        <v>43362.208333333328</v>
      </c>
      <c r="N768">
        <v>1537419600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>
        <f t="shared" si="70"/>
        <v>2018</v>
      </c>
      <c r="V768" s="9" t="str">
        <f t="shared" si="71"/>
        <v>Sep</v>
      </c>
    </row>
    <row r="769" spans="1:22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 s="8">
        <f t="shared" si="68"/>
        <v>42283.208333333328</v>
      </c>
      <c r="N769">
        <v>1447999200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>
        <f t="shared" si="70"/>
        <v>2015</v>
      </c>
      <c r="V769" s="9" t="str">
        <f t="shared" si="71"/>
        <v>Oct</v>
      </c>
    </row>
    <row r="770" spans="1:22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 s="8">
        <f t="shared" si="68"/>
        <v>41619.25</v>
      </c>
      <c r="N770">
        <v>1388037600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>
        <f t="shared" si="70"/>
        <v>2013</v>
      </c>
      <c r="V770" s="9" t="str">
        <f t="shared" si="71"/>
        <v>Dec</v>
      </c>
    </row>
    <row r="771" spans="1:22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4">
        <f t="shared" ref="I771:I834" si="73">IF(E771=0,0,E771/H771)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74">(((L771/60)/60)/24)+DATE(1970,1,1)</f>
        <v>41501.208333333336</v>
      </c>
      <c r="N771">
        <v>1378789200</v>
      </c>
      <c r="O771" s="10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>
        <f t="shared" ref="U771:U834" si="76">YEAR(M771)</f>
        <v>2013</v>
      </c>
      <c r="V771" s="9" t="str">
        <f t="shared" ref="V771:V834" si="77">TEXT(MONTH(M771)*28,"mmm")</f>
        <v>Aug</v>
      </c>
    </row>
    <row r="772" spans="1:22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 s="8">
        <f t="shared" si="74"/>
        <v>41743.208333333336</v>
      </c>
      <c r="N772">
        <v>1398056400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>
        <f t="shared" si="76"/>
        <v>2014</v>
      </c>
      <c r="V772" s="9" t="str">
        <f t="shared" si="77"/>
        <v>Apr</v>
      </c>
    </row>
    <row r="773" spans="1:22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 s="8">
        <f t="shared" si="74"/>
        <v>43491.25</v>
      </c>
      <c r="N773">
        <v>1550815200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>
        <f t="shared" si="76"/>
        <v>2019</v>
      </c>
      <c r="V773" s="9" t="str">
        <f t="shared" si="77"/>
        <v>Jan</v>
      </c>
    </row>
    <row r="774" spans="1:22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 s="8">
        <f t="shared" si="74"/>
        <v>43505.25</v>
      </c>
      <c r="N774">
        <v>1550037600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>
        <f t="shared" si="76"/>
        <v>2019</v>
      </c>
      <c r="V774" s="9" t="str">
        <f t="shared" si="77"/>
        <v>Feb</v>
      </c>
    </row>
    <row r="775" spans="1:22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 s="8">
        <f t="shared" si="74"/>
        <v>42838.208333333328</v>
      </c>
      <c r="N775">
        <v>1492923600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>
        <f t="shared" si="76"/>
        <v>2017</v>
      </c>
      <c r="V775" s="9" t="str">
        <f t="shared" si="77"/>
        <v>Apr</v>
      </c>
    </row>
    <row r="776" spans="1:22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 s="8">
        <f t="shared" si="74"/>
        <v>42513.208333333328</v>
      </c>
      <c r="N776">
        <v>1467522000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>
        <f t="shared" si="76"/>
        <v>2016</v>
      </c>
      <c r="V776" s="9" t="str">
        <f t="shared" si="77"/>
        <v>May</v>
      </c>
    </row>
    <row r="777" spans="1:22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 s="8">
        <f t="shared" si="74"/>
        <v>41949.25</v>
      </c>
      <c r="N777">
        <v>1416117600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>
        <f t="shared" si="76"/>
        <v>2014</v>
      </c>
      <c r="V777" s="9" t="str">
        <f t="shared" si="77"/>
        <v>Nov</v>
      </c>
    </row>
    <row r="778" spans="1:22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 s="8">
        <f t="shared" si="74"/>
        <v>43650.208333333328</v>
      </c>
      <c r="N778">
        <v>1563771600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>
        <f t="shared" si="76"/>
        <v>2019</v>
      </c>
      <c r="V778" s="9" t="str">
        <f t="shared" si="77"/>
        <v>Jul</v>
      </c>
    </row>
    <row r="779" spans="1:22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 s="8">
        <f t="shared" si="74"/>
        <v>40809.208333333336</v>
      </c>
      <c r="N779">
        <v>1319259600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>
        <f t="shared" si="76"/>
        <v>2011</v>
      </c>
      <c r="V779" s="9" t="str">
        <f t="shared" si="77"/>
        <v>Sep</v>
      </c>
    </row>
    <row r="780" spans="1:22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 s="8">
        <f t="shared" si="74"/>
        <v>40768.208333333336</v>
      </c>
      <c r="N780">
        <v>1313643600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>
        <f t="shared" si="76"/>
        <v>2011</v>
      </c>
      <c r="V780" s="9" t="str">
        <f t="shared" si="77"/>
        <v>Aug</v>
      </c>
    </row>
    <row r="781" spans="1:22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 s="8">
        <f t="shared" si="74"/>
        <v>42230.208333333328</v>
      </c>
      <c r="N781">
        <v>1440306000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>
        <f t="shared" si="76"/>
        <v>2015</v>
      </c>
      <c r="V781" s="9" t="str">
        <f t="shared" si="77"/>
        <v>Aug</v>
      </c>
    </row>
    <row r="782" spans="1:22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 s="8">
        <f t="shared" si="74"/>
        <v>42573.208333333328</v>
      </c>
      <c r="N782">
        <v>1470805200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>
        <f t="shared" si="76"/>
        <v>2016</v>
      </c>
      <c r="V782" s="9" t="str">
        <f t="shared" si="77"/>
        <v>Jul</v>
      </c>
    </row>
    <row r="783" spans="1:22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 s="8">
        <f t="shared" si="74"/>
        <v>40482.208333333336</v>
      </c>
      <c r="N783">
        <v>1292911200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>
        <f t="shared" si="76"/>
        <v>2010</v>
      </c>
      <c r="V783" s="9" t="str">
        <f t="shared" si="77"/>
        <v>Oct</v>
      </c>
    </row>
    <row r="784" spans="1:22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 s="8">
        <f t="shared" si="74"/>
        <v>40603.25</v>
      </c>
      <c r="N784">
        <v>1301374800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>
        <f t="shared" si="76"/>
        <v>2011</v>
      </c>
      <c r="V784" s="9" t="str">
        <f t="shared" si="77"/>
        <v>Mar</v>
      </c>
    </row>
    <row r="785" spans="1:22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 s="8">
        <f t="shared" si="74"/>
        <v>41625.25</v>
      </c>
      <c r="N785">
        <v>1387864800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>
        <f t="shared" si="76"/>
        <v>2013</v>
      </c>
      <c r="V785" s="9" t="str">
        <f t="shared" si="77"/>
        <v>Dec</v>
      </c>
    </row>
    <row r="786" spans="1:22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 s="8">
        <f t="shared" si="74"/>
        <v>42435.25</v>
      </c>
      <c r="N786">
        <v>1458190800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>
        <f t="shared" si="76"/>
        <v>2016</v>
      </c>
      <c r="V786" s="9" t="str">
        <f t="shared" si="77"/>
        <v>Mar</v>
      </c>
    </row>
    <row r="787" spans="1:22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 s="8">
        <f t="shared" si="74"/>
        <v>43582.208333333328</v>
      </c>
      <c r="N787">
        <v>1559278800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>
        <f t="shared" si="76"/>
        <v>2019</v>
      </c>
      <c r="V787" s="9" t="str">
        <f t="shared" si="77"/>
        <v>Apr</v>
      </c>
    </row>
    <row r="788" spans="1:22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 s="8">
        <f t="shared" si="74"/>
        <v>43186.208333333328</v>
      </c>
      <c r="N788">
        <v>1522731600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>
        <f t="shared" si="76"/>
        <v>2018</v>
      </c>
      <c r="V788" s="9" t="str">
        <f t="shared" si="77"/>
        <v>Mar</v>
      </c>
    </row>
    <row r="789" spans="1:22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 s="8">
        <f t="shared" si="74"/>
        <v>40684.208333333336</v>
      </c>
      <c r="N789">
        <v>1306731600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>
        <f t="shared" si="76"/>
        <v>2011</v>
      </c>
      <c r="V789" s="9" t="str">
        <f t="shared" si="77"/>
        <v>May</v>
      </c>
    </row>
    <row r="790" spans="1:22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 s="8">
        <f t="shared" si="74"/>
        <v>41202.208333333336</v>
      </c>
      <c r="N790">
        <v>1352527200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>
        <f t="shared" si="76"/>
        <v>2012</v>
      </c>
      <c r="V790" s="9" t="str">
        <f t="shared" si="77"/>
        <v>Oct</v>
      </c>
    </row>
    <row r="791" spans="1:22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 s="8">
        <f t="shared" si="74"/>
        <v>41786.208333333336</v>
      </c>
      <c r="N791">
        <v>1404363600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>
        <f t="shared" si="76"/>
        <v>2014</v>
      </c>
      <c r="V791" s="9" t="str">
        <f t="shared" si="77"/>
        <v>May</v>
      </c>
    </row>
    <row r="792" spans="1:22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 s="8">
        <f t="shared" si="74"/>
        <v>40223.25</v>
      </c>
      <c r="N792">
        <v>1266645600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>
        <f t="shared" si="76"/>
        <v>2010</v>
      </c>
      <c r="V792" s="9" t="str">
        <f t="shared" si="77"/>
        <v>Feb</v>
      </c>
    </row>
    <row r="793" spans="1:22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 s="8">
        <f t="shared" si="74"/>
        <v>42715.25</v>
      </c>
      <c r="N793">
        <v>1482818400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>
        <f t="shared" si="76"/>
        <v>2016</v>
      </c>
      <c r="V793" s="9" t="str">
        <f t="shared" si="77"/>
        <v>Dec</v>
      </c>
    </row>
    <row r="794" spans="1:22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 s="8">
        <f t="shared" si="74"/>
        <v>41451.208333333336</v>
      </c>
      <c r="N794">
        <v>1374642000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>
        <f t="shared" si="76"/>
        <v>2013</v>
      </c>
      <c r="V794" s="9" t="str">
        <f t="shared" si="77"/>
        <v>Jun</v>
      </c>
    </row>
    <row r="795" spans="1:22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 s="8">
        <f t="shared" si="74"/>
        <v>41450.208333333336</v>
      </c>
      <c r="N795">
        <v>1372482000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>
        <f t="shared" si="76"/>
        <v>2013</v>
      </c>
      <c r="V795" s="9" t="str">
        <f t="shared" si="77"/>
        <v>Jun</v>
      </c>
    </row>
    <row r="796" spans="1:22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 s="8">
        <f t="shared" si="74"/>
        <v>43091.25</v>
      </c>
      <c r="N796">
        <v>1514959200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>
        <f t="shared" si="76"/>
        <v>2017</v>
      </c>
      <c r="V796" s="9" t="str">
        <f t="shared" si="77"/>
        <v>Dec</v>
      </c>
    </row>
    <row r="797" spans="1:22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 s="8">
        <f t="shared" si="74"/>
        <v>42675.208333333328</v>
      </c>
      <c r="N797">
        <v>1478235600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>
        <f t="shared" si="76"/>
        <v>2016</v>
      </c>
      <c r="V797" s="9" t="str">
        <f t="shared" si="77"/>
        <v>Nov</v>
      </c>
    </row>
    <row r="798" spans="1:22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 s="8">
        <f t="shared" si="74"/>
        <v>41859.208333333336</v>
      </c>
      <c r="N798">
        <v>1408078800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>
        <f t="shared" si="76"/>
        <v>2014</v>
      </c>
      <c r="V798" s="9" t="str">
        <f t="shared" si="77"/>
        <v>Aug</v>
      </c>
    </row>
    <row r="799" spans="1:22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 s="8">
        <f t="shared" si="74"/>
        <v>43464.25</v>
      </c>
      <c r="N799">
        <v>1548136800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>
        <f t="shared" si="76"/>
        <v>2018</v>
      </c>
      <c r="V799" s="9" t="str">
        <f t="shared" si="77"/>
        <v>Dec</v>
      </c>
    </row>
    <row r="800" spans="1:22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 s="8">
        <f t="shared" si="74"/>
        <v>41060.208333333336</v>
      </c>
      <c r="N800">
        <v>1340859600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>
        <f t="shared" si="76"/>
        <v>2012</v>
      </c>
      <c r="V800" s="9" t="str">
        <f t="shared" si="77"/>
        <v>May</v>
      </c>
    </row>
    <row r="801" spans="1:22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 s="8">
        <f t="shared" si="74"/>
        <v>42399.25</v>
      </c>
      <c r="N801">
        <v>1454479200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>
        <f t="shared" si="76"/>
        <v>2016</v>
      </c>
      <c r="V801" s="9" t="str">
        <f t="shared" si="77"/>
        <v>Jan</v>
      </c>
    </row>
    <row r="802" spans="1:22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 s="8">
        <f t="shared" si="74"/>
        <v>42167.208333333328</v>
      </c>
      <c r="N802">
        <v>1434430800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>
        <f t="shared" si="76"/>
        <v>2015</v>
      </c>
      <c r="V802" s="9" t="str">
        <f t="shared" si="77"/>
        <v>Jun</v>
      </c>
    </row>
    <row r="803" spans="1:22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 s="8">
        <f t="shared" si="74"/>
        <v>43830.25</v>
      </c>
      <c r="N803">
        <v>1579672800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>
        <f t="shared" si="76"/>
        <v>2019</v>
      </c>
      <c r="V803" s="9" t="str">
        <f t="shared" si="77"/>
        <v>Dec</v>
      </c>
    </row>
    <row r="804" spans="1:22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 s="8">
        <f t="shared" si="74"/>
        <v>43650.208333333328</v>
      </c>
      <c r="N804">
        <v>1562389200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>
        <f t="shared" si="76"/>
        <v>2019</v>
      </c>
      <c r="V804" s="9" t="str">
        <f t="shared" si="77"/>
        <v>Jul</v>
      </c>
    </row>
    <row r="805" spans="1:22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 s="8">
        <f t="shared" si="74"/>
        <v>43492.25</v>
      </c>
      <c r="N805">
        <v>1551506400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>
        <f t="shared" si="76"/>
        <v>2019</v>
      </c>
      <c r="V805" s="9" t="str">
        <f t="shared" si="77"/>
        <v>Jan</v>
      </c>
    </row>
    <row r="806" spans="1:22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 s="8">
        <f t="shared" si="74"/>
        <v>43102.25</v>
      </c>
      <c r="N806">
        <v>1516600800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>
        <f t="shared" si="76"/>
        <v>2018</v>
      </c>
      <c r="V806" s="9" t="str">
        <f t="shared" si="77"/>
        <v>Jan</v>
      </c>
    </row>
    <row r="807" spans="1:22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 s="8">
        <f t="shared" si="74"/>
        <v>41958.25</v>
      </c>
      <c r="N807">
        <v>1420437600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>
        <f t="shared" si="76"/>
        <v>2014</v>
      </c>
      <c r="V807" s="9" t="str">
        <f t="shared" si="77"/>
        <v>Nov</v>
      </c>
    </row>
    <row r="808" spans="1:22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 s="8">
        <f t="shared" si="74"/>
        <v>40973.25</v>
      </c>
      <c r="N808">
        <v>1332997200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>
        <f t="shared" si="76"/>
        <v>2012</v>
      </c>
      <c r="V808" s="9" t="str">
        <f t="shared" si="77"/>
        <v>Mar</v>
      </c>
    </row>
    <row r="809" spans="1:22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 s="8">
        <f t="shared" si="74"/>
        <v>43753.208333333328</v>
      </c>
      <c r="N809">
        <v>1574920800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>
        <f t="shared" si="76"/>
        <v>2019</v>
      </c>
      <c r="V809" s="9" t="str">
        <f t="shared" si="77"/>
        <v>Oct</v>
      </c>
    </row>
    <row r="810" spans="1:22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 s="8">
        <f t="shared" si="74"/>
        <v>42507.208333333328</v>
      </c>
      <c r="N810">
        <v>1464930000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>
        <f t="shared" si="76"/>
        <v>2016</v>
      </c>
      <c r="V810" s="9" t="str">
        <f t="shared" si="77"/>
        <v>May</v>
      </c>
    </row>
    <row r="811" spans="1:22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 s="8">
        <f t="shared" si="74"/>
        <v>41135.208333333336</v>
      </c>
      <c r="N811">
        <v>1345006800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>
        <f t="shared" si="76"/>
        <v>2012</v>
      </c>
      <c r="V811" s="9" t="str">
        <f t="shared" si="77"/>
        <v>Aug</v>
      </c>
    </row>
    <row r="812" spans="1:22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 s="8">
        <f t="shared" si="74"/>
        <v>43067.25</v>
      </c>
      <c r="N812">
        <v>1512712800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>
        <f t="shared" si="76"/>
        <v>2017</v>
      </c>
      <c r="V812" s="9" t="str">
        <f t="shared" si="77"/>
        <v>Nov</v>
      </c>
    </row>
    <row r="813" spans="1:22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 s="8">
        <f t="shared" si="74"/>
        <v>42378.25</v>
      </c>
      <c r="N813">
        <v>1452492000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>
        <f t="shared" si="76"/>
        <v>2016</v>
      </c>
      <c r="V813" s="9" t="str">
        <f t="shared" si="77"/>
        <v>Jan</v>
      </c>
    </row>
    <row r="814" spans="1:22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 s="8">
        <f t="shared" si="74"/>
        <v>43206.208333333328</v>
      </c>
      <c r="N814">
        <v>1524286800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>
        <f t="shared" si="76"/>
        <v>2018</v>
      </c>
      <c r="V814" s="9" t="str">
        <f t="shared" si="77"/>
        <v>Apr</v>
      </c>
    </row>
    <row r="815" spans="1:22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 s="8">
        <f t="shared" si="74"/>
        <v>41148.208333333336</v>
      </c>
      <c r="N815">
        <v>1346907600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>
        <f t="shared" si="76"/>
        <v>2012</v>
      </c>
      <c r="V815" s="9" t="str">
        <f t="shared" si="77"/>
        <v>Aug</v>
      </c>
    </row>
    <row r="816" spans="1:22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 s="8">
        <f t="shared" si="74"/>
        <v>42517.208333333328</v>
      </c>
      <c r="N816">
        <v>1464498000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>
        <f t="shared" si="76"/>
        <v>2016</v>
      </c>
      <c r="V816" s="9" t="str">
        <f t="shared" si="77"/>
        <v>May</v>
      </c>
    </row>
    <row r="817" spans="1:22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 s="8">
        <f t="shared" si="74"/>
        <v>43068.25</v>
      </c>
      <c r="N817">
        <v>1514181600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>
        <f t="shared" si="76"/>
        <v>2017</v>
      </c>
      <c r="V817" s="9" t="str">
        <f t="shared" si="77"/>
        <v>Nov</v>
      </c>
    </row>
    <row r="818" spans="1:22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 s="8">
        <f t="shared" si="74"/>
        <v>41680.25</v>
      </c>
      <c r="N818">
        <v>1392184800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>
        <f t="shared" si="76"/>
        <v>2014</v>
      </c>
      <c r="V818" s="9" t="str">
        <f t="shared" si="77"/>
        <v>Feb</v>
      </c>
    </row>
    <row r="819" spans="1:22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 s="8">
        <f t="shared" si="74"/>
        <v>43589.208333333328</v>
      </c>
      <c r="N819">
        <v>1559365200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>
        <f t="shared" si="76"/>
        <v>2019</v>
      </c>
      <c r="V819" s="9" t="str">
        <f t="shared" si="77"/>
        <v>May</v>
      </c>
    </row>
    <row r="820" spans="1:22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 s="8">
        <f t="shared" si="74"/>
        <v>43486.25</v>
      </c>
      <c r="N820">
        <v>1549173600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>
        <f t="shared" si="76"/>
        <v>2019</v>
      </c>
      <c r="V820" s="9" t="str">
        <f t="shared" si="77"/>
        <v>Jan</v>
      </c>
    </row>
    <row r="821" spans="1:22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 s="8">
        <f t="shared" si="74"/>
        <v>41237.25</v>
      </c>
      <c r="N821">
        <v>1355032800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>
        <f t="shared" si="76"/>
        <v>2012</v>
      </c>
      <c r="V821" s="9" t="str">
        <f t="shared" si="77"/>
        <v>Nov</v>
      </c>
    </row>
    <row r="822" spans="1:22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 s="8">
        <f t="shared" si="74"/>
        <v>43310.208333333328</v>
      </c>
      <c r="N822">
        <v>1533963600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>
        <f t="shared" si="76"/>
        <v>2018</v>
      </c>
      <c r="V822" s="9" t="str">
        <f t="shared" si="77"/>
        <v>Jul</v>
      </c>
    </row>
    <row r="823" spans="1:22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 s="8">
        <f t="shared" si="74"/>
        <v>42794.25</v>
      </c>
      <c r="N823">
        <v>1489381200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>
        <f t="shared" si="76"/>
        <v>2017</v>
      </c>
      <c r="V823" s="9" t="str">
        <f t="shared" si="77"/>
        <v>Feb</v>
      </c>
    </row>
    <row r="824" spans="1:22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 s="8">
        <f t="shared" si="74"/>
        <v>41698.25</v>
      </c>
      <c r="N824">
        <v>1395032400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>
        <f t="shared" si="76"/>
        <v>2014</v>
      </c>
      <c r="V824" s="9" t="str">
        <f t="shared" si="77"/>
        <v>Feb</v>
      </c>
    </row>
    <row r="825" spans="1:22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 s="8">
        <f t="shared" si="74"/>
        <v>41892.208333333336</v>
      </c>
      <c r="N825">
        <v>1412485200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>
        <f t="shared" si="76"/>
        <v>2014</v>
      </c>
      <c r="V825" s="9" t="str">
        <f t="shared" si="77"/>
        <v>Sep</v>
      </c>
    </row>
    <row r="826" spans="1:22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 s="8">
        <f t="shared" si="74"/>
        <v>40348.208333333336</v>
      </c>
      <c r="N826">
        <v>1279688400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>
        <f t="shared" si="76"/>
        <v>2010</v>
      </c>
      <c r="V826" s="9" t="str">
        <f t="shared" si="77"/>
        <v>Jun</v>
      </c>
    </row>
    <row r="827" spans="1:22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 s="8">
        <f t="shared" si="74"/>
        <v>42941.208333333328</v>
      </c>
      <c r="N827">
        <v>1501995600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>
        <f t="shared" si="76"/>
        <v>2017</v>
      </c>
      <c r="V827" s="9" t="str">
        <f t="shared" si="77"/>
        <v>Jul</v>
      </c>
    </row>
    <row r="828" spans="1:22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 s="8">
        <f t="shared" si="74"/>
        <v>40525.25</v>
      </c>
      <c r="N828">
        <v>1294639200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>
        <f t="shared" si="76"/>
        <v>2010</v>
      </c>
      <c r="V828" s="9" t="str">
        <f t="shared" si="77"/>
        <v>Dec</v>
      </c>
    </row>
    <row r="829" spans="1:22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 s="8">
        <f t="shared" si="74"/>
        <v>40666.208333333336</v>
      </c>
      <c r="N829">
        <v>1305435600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>
        <f t="shared" si="76"/>
        <v>2011</v>
      </c>
      <c r="V829" s="9" t="str">
        <f t="shared" si="77"/>
        <v>May</v>
      </c>
    </row>
    <row r="830" spans="1:22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 s="8">
        <f t="shared" si="74"/>
        <v>43340.208333333328</v>
      </c>
      <c r="N830">
        <v>1537592400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>
        <f t="shared" si="76"/>
        <v>2018</v>
      </c>
      <c r="V830" s="9" t="str">
        <f t="shared" si="77"/>
        <v>Aug</v>
      </c>
    </row>
    <row r="831" spans="1:22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 s="8">
        <f t="shared" si="74"/>
        <v>42164.208333333328</v>
      </c>
      <c r="N831">
        <v>1435122000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>
        <f t="shared" si="76"/>
        <v>2015</v>
      </c>
      <c r="V831" s="9" t="str">
        <f t="shared" si="77"/>
        <v>Jun</v>
      </c>
    </row>
    <row r="832" spans="1:22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 s="8">
        <f t="shared" si="74"/>
        <v>43103.25</v>
      </c>
      <c r="N832">
        <v>1520056800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>
        <f t="shared" si="76"/>
        <v>2018</v>
      </c>
      <c r="V832" s="9" t="str">
        <f t="shared" si="77"/>
        <v>Jan</v>
      </c>
    </row>
    <row r="833" spans="1:22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 s="8">
        <f t="shared" si="74"/>
        <v>40994.208333333336</v>
      </c>
      <c r="N833">
        <v>1335675600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>
        <f t="shared" si="76"/>
        <v>2012</v>
      </c>
      <c r="V833" s="9" t="str">
        <f t="shared" si="77"/>
        <v>Mar</v>
      </c>
    </row>
    <row r="834" spans="1:22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 s="8">
        <f t="shared" si="74"/>
        <v>42299.208333333328</v>
      </c>
      <c r="N834">
        <v>1448431200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>
        <f t="shared" si="76"/>
        <v>2015</v>
      </c>
      <c r="V834" s="9" t="str">
        <f t="shared" si="77"/>
        <v>Oct</v>
      </c>
    </row>
    <row r="835" spans="1:22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4">
        <f t="shared" ref="I835:I898" si="79">IF(E835=0,0,E835/H835)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80">(((L835/60)/60)/24)+DATE(1970,1,1)</f>
        <v>40588.25</v>
      </c>
      <c r="N835">
        <v>1298613600</v>
      </c>
      <c r="O835" s="10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>
        <f t="shared" ref="U835:U898" si="82">YEAR(M835)</f>
        <v>2011</v>
      </c>
      <c r="V835" s="9" t="str">
        <f t="shared" ref="V835:V898" si="83">TEXT(MONTH(M835)*28,"mmm")</f>
        <v>Feb</v>
      </c>
    </row>
    <row r="836" spans="1:22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 s="8">
        <f t="shared" si="80"/>
        <v>41448.208333333336</v>
      </c>
      <c r="N836">
        <v>1372482000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>
        <f t="shared" si="82"/>
        <v>2013</v>
      </c>
      <c r="V836" s="9" t="str">
        <f t="shared" si="83"/>
        <v>Jun</v>
      </c>
    </row>
    <row r="837" spans="1:22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 s="8">
        <f t="shared" si="80"/>
        <v>42063.25</v>
      </c>
      <c r="N837">
        <v>1425621600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>
        <f t="shared" si="82"/>
        <v>2015</v>
      </c>
      <c r="V837" s="9" t="str">
        <f t="shared" si="83"/>
        <v>Feb</v>
      </c>
    </row>
    <row r="838" spans="1:22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 s="8">
        <f t="shared" si="80"/>
        <v>40214.25</v>
      </c>
      <c r="N838">
        <v>1266300000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>
        <f t="shared" si="82"/>
        <v>2010</v>
      </c>
      <c r="V838" s="9" t="str">
        <f t="shared" si="83"/>
        <v>Feb</v>
      </c>
    </row>
    <row r="839" spans="1:22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 s="8">
        <f t="shared" si="80"/>
        <v>40629.208333333336</v>
      </c>
      <c r="N839">
        <v>1305867600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>
        <f t="shared" si="82"/>
        <v>2011</v>
      </c>
      <c r="V839" s="9" t="str">
        <f t="shared" si="83"/>
        <v>Mar</v>
      </c>
    </row>
    <row r="840" spans="1:22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 s="8">
        <f t="shared" si="80"/>
        <v>43370.208333333328</v>
      </c>
      <c r="N840">
        <v>1538802000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>
        <f t="shared" si="82"/>
        <v>2018</v>
      </c>
      <c r="V840" s="9" t="str">
        <f t="shared" si="83"/>
        <v>Sep</v>
      </c>
    </row>
    <row r="841" spans="1:22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 s="8">
        <f t="shared" si="80"/>
        <v>41715.208333333336</v>
      </c>
      <c r="N841">
        <v>1398920400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>
        <f t="shared" si="82"/>
        <v>2014</v>
      </c>
      <c r="V841" s="9" t="str">
        <f t="shared" si="83"/>
        <v>Mar</v>
      </c>
    </row>
    <row r="842" spans="1:22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 s="8">
        <f t="shared" si="80"/>
        <v>41836.208333333336</v>
      </c>
      <c r="N842">
        <v>1405659600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>
        <f t="shared" si="82"/>
        <v>2014</v>
      </c>
      <c r="V842" s="9" t="str">
        <f t="shared" si="83"/>
        <v>Jul</v>
      </c>
    </row>
    <row r="843" spans="1:22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 s="8">
        <f t="shared" si="80"/>
        <v>42419.25</v>
      </c>
      <c r="N843">
        <v>1457244000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>
        <f t="shared" si="82"/>
        <v>2016</v>
      </c>
      <c r="V843" s="9" t="str">
        <f t="shared" si="83"/>
        <v>Feb</v>
      </c>
    </row>
    <row r="844" spans="1:22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 s="8">
        <f t="shared" si="80"/>
        <v>43266.208333333328</v>
      </c>
      <c r="N844">
        <v>1529298000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>
        <f t="shared" si="82"/>
        <v>2018</v>
      </c>
      <c r="V844" s="9" t="str">
        <f t="shared" si="83"/>
        <v>Jun</v>
      </c>
    </row>
    <row r="845" spans="1:22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 s="8">
        <f t="shared" si="80"/>
        <v>43338.208333333328</v>
      </c>
      <c r="N845">
        <v>1535778000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>
        <f t="shared" si="82"/>
        <v>2018</v>
      </c>
      <c r="V845" s="9" t="str">
        <f t="shared" si="83"/>
        <v>Aug</v>
      </c>
    </row>
    <row r="846" spans="1:22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 s="8">
        <f t="shared" si="80"/>
        <v>40930.25</v>
      </c>
      <c r="N846">
        <v>1327471200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>
        <f t="shared" si="82"/>
        <v>2012</v>
      </c>
      <c r="V846" s="9" t="str">
        <f t="shared" si="83"/>
        <v>Jan</v>
      </c>
    </row>
    <row r="847" spans="1:22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 s="8">
        <f t="shared" si="80"/>
        <v>43235.208333333328</v>
      </c>
      <c r="N847">
        <v>1529557200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>
        <f t="shared" si="82"/>
        <v>2018</v>
      </c>
      <c r="V847" s="9" t="str">
        <f t="shared" si="83"/>
        <v>May</v>
      </c>
    </row>
    <row r="848" spans="1:22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 s="8">
        <f t="shared" si="80"/>
        <v>43302.208333333328</v>
      </c>
      <c r="N848">
        <v>1535259600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>
        <f t="shared" si="82"/>
        <v>2018</v>
      </c>
      <c r="V848" s="9" t="str">
        <f t="shared" si="83"/>
        <v>Jul</v>
      </c>
    </row>
    <row r="849" spans="1:22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 s="8">
        <f t="shared" si="80"/>
        <v>43107.25</v>
      </c>
      <c r="N849">
        <v>1515564000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>
        <f t="shared" si="82"/>
        <v>2018</v>
      </c>
      <c r="V849" s="9" t="str">
        <f t="shared" si="83"/>
        <v>Jan</v>
      </c>
    </row>
    <row r="850" spans="1:22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 s="8">
        <f t="shared" si="80"/>
        <v>40341.208333333336</v>
      </c>
      <c r="N850">
        <v>1277096400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>
        <f t="shared" si="82"/>
        <v>2010</v>
      </c>
      <c r="V850" s="9" t="str">
        <f t="shared" si="83"/>
        <v>Jun</v>
      </c>
    </row>
    <row r="851" spans="1:22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 s="8">
        <f t="shared" si="80"/>
        <v>40948.25</v>
      </c>
      <c r="N851">
        <v>1329026400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>
        <f t="shared" si="82"/>
        <v>2012</v>
      </c>
      <c r="V851" s="9" t="str">
        <f t="shared" si="83"/>
        <v>Feb</v>
      </c>
    </row>
    <row r="852" spans="1:22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 s="8">
        <f t="shared" si="80"/>
        <v>40866.25</v>
      </c>
      <c r="N852">
        <v>1322978400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>
        <f t="shared" si="82"/>
        <v>2011</v>
      </c>
      <c r="V852" s="9" t="str">
        <f t="shared" si="83"/>
        <v>Nov</v>
      </c>
    </row>
    <row r="853" spans="1:22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 s="8">
        <f t="shared" si="80"/>
        <v>41031.208333333336</v>
      </c>
      <c r="N853">
        <v>1338786000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>
        <f t="shared" si="82"/>
        <v>2012</v>
      </c>
      <c r="V853" s="9" t="str">
        <f t="shared" si="83"/>
        <v>May</v>
      </c>
    </row>
    <row r="854" spans="1:22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 s="8">
        <f t="shared" si="80"/>
        <v>40740.208333333336</v>
      </c>
      <c r="N854">
        <v>1311656400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>
        <f t="shared" si="82"/>
        <v>2011</v>
      </c>
      <c r="V854" s="9" t="str">
        <f t="shared" si="83"/>
        <v>Jul</v>
      </c>
    </row>
    <row r="855" spans="1:22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 s="8">
        <f t="shared" si="80"/>
        <v>40714.208333333336</v>
      </c>
      <c r="N855">
        <v>1308978000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>
        <f t="shared" si="82"/>
        <v>2011</v>
      </c>
      <c r="V855" s="9" t="str">
        <f t="shared" si="83"/>
        <v>Jun</v>
      </c>
    </row>
    <row r="856" spans="1:22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 s="8">
        <f t="shared" si="80"/>
        <v>43787.25</v>
      </c>
      <c r="N856">
        <v>1576389600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>
        <f t="shared" si="82"/>
        <v>2019</v>
      </c>
      <c r="V856" s="9" t="str">
        <f t="shared" si="83"/>
        <v>Nov</v>
      </c>
    </row>
    <row r="857" spans="1:22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 s="8">
        <f t="shared" si="80"/>
        <v>40712.208333333336</v>
      </c>
      <c r="N857">
        <v>1311051600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>
        <f t="shared" si="82"/>
        <v>2011</v>
      </c>
      <c r="V857" s="9" t="str">
        <f t="shared" si="83"/>
        <v>Jun</v>
      </c>
    </row>
    <row r="858" spans="1:22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 s="8">
        <f t="shared" si="80"/>
        <v>41023.208333333336</v>
      </c>
      <c r="N858">
        <v>1336712400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>
        <f t="shared" si="82"/>
        <v>2012</v>
      </c>
      <c r="V858" s="9" t="str">
        <f t="shared" si="83"/>
        <v>Apr</v>
      </c>
    </row>
    <row r="859" spans="1:22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 s="8">
        <f t="shared" si="80"/>
        <v>40944.25</v>
      </c>
      <c r="N859">
        <v>1330408800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>
        <f t="shared" si="82"/>
        <v>2012</v>
      </c>
      <c r="V859" s="9" t="str">
        <f t="shared" si="83"/>
        <v>Feb</v>
      </c>
    </row>
    <row r="860" spans="1:22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 s="8">
        <f t="shared" si="80"/>
        <v>43211.208333333328</v>
      </c>
      <c r="N860">
        <v>1524891600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>
        <f t="shared" si="82"/>
        <v>2018</v>
      </c>
      <c r="V860" s="9" t="str">
        <f t="shared" si="83"/>
        <v>Apr</v>
      </c>
    </row>
    <row r="861" spans="1:22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 s="8">
        <f t="shared" si="80"/>
        <v>41334.25</v>
      </c>
      <c r="N861">
        <v>1363669200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>
        <f t="shared" si="82"/>
        <v>2013</v>
      </c>
      <c r="V861" s="9" t="str">
        <f t="shared" si="83"/>
        <v>Mar</v>
      </c>
    </row>
    <row r="862" spans="1:22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 s="8">
        <f t="shared" si="80"/>
        <v>43515.25</v>
      </c>
      <c r="N862">
        <v>1551420000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>
        <f t="shared" si="82"/>
        <v>2019</v>
      </c>
      <c r="V862" s="9" t="str">
        <f t="shared" si="83"/>
        <v>Feb</v>
      </c>
    </row>
    <row r="863" spans="1:22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 s="8">
        <f t="shared" si="80"/>
        <v>40258.208333333336</v>
      </c>
      <c r="N863">
        <v>1269838800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>
        <f t="shared" si="82"/>
        <v>2010</v>
      </c>
      <c r="V863" s="9" t="str">
        <f t="shared" si="83"/>
        <v>Mar</v>
      </c>
    </row>
    <row r="864" spans="1:22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 s="8">
        <f t="shared" si="80"/>
        <v>40756.208333333336</v>
      </c>
      <c r="N864">
        <v>1312520400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>
        <f t="shared" si="82"/>
        <v>2011</v>
      </c>
      <c r="V864" s="9" t="str">
        <f t="shared" si="83"/>
        <v>Aug</v>
      </c>
    </row>
    <row r="865" spans="1:22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 s="8">
        <f t="shared" si="80"/>
        <v>42172.208333333328</v>
      </c>
      <c r="N865">
        <v>1436504400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>
        <f t="shared" si="82"/>
        <v>2015</v>
      </c>
      <c r="V865" s="9" t="str">
        <f t="shared" si="83"/>
        <v>Jun</v>
      </c>
    </row>
    <row r="866" spans="1:22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 s="8">
        <f t="shared" si="80"/>
        <v>42601.208333333328</v>
      </c>
      <c r="N866">
        <v>1472014800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>
        <f t="shared" si="82"/>
        <v>2016</v>
      </c>
      <c r="V866" s="9" t="str">
        <f t="shared" si="83"/>
        <v>Aug</v>
      </c>
    </row>
    <row r="867" spans="1:22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 s="8">
        <f t="shared" si="80"/>
        <v>41897.208333333336</v>
      </c>
      <c r="N867">
        <v>1411534800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>
        <f t="shared" si="82"/>
        <v>2014</v>
      </c>
      <c r="V867" s="9" t="str">
        <f t="shared" si="83"/>
        <v>Sep</v>
      </c>
    </row>
    <row r="868" spans="1:22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 s="8">
        <f t="shared" si="80"/>
        <v>40671.208333333336</v>
      </c>
      <c r="N868">
        <v>1304917200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>
        <f t="shared" si="82"/>
        <v>2011</v>
      </c>
      <c r="V868" s="9" t="str">
        <f t="shared" si="83"/>
        <v>May</v>
      </c>
    </row>
    <row r="869" spans="1:22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 s="8">
        <f t="shared" si="80"/>
        <v>43382.208333333328</v>
      </c>
      <c r="N869">
        <v>1539579600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>
        <f t="shared" si="82"/>
        <v>2018</v>
      </c>
      <c r="V869" s="9" t="str">
        <f t="shared" si="83"/>
        <v>Oct</v>
      </c>
    </row>
    <row r="870" spans="1:22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 s="8">
        <f t="shared" si="80"/>
        <v>41559.208333333336</v>
      </c>
      <c r="N870">
        <v>1382504400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>
        <f t="shared" si="82"/>
        <v>2013</v>
      </c>
      <c r="V870" s="9" t="str">
        <f t="shared" si="83"/>
        <v>Oct</v>
      </c>
    </row>
    <row r="871" spans="1:22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 s="8">
        <f t="shared" si="80"/>
        <v>40350.208333333336</v>
      </c>
      <c r="N871">
        <v>1278306000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>
        <f t="shared" si="82"/>
        <v>2010</v>
      </c>
      <c r="V871" s="9" t="str">
        <f t="shared" si="83"/>
        <v>Jun</v>
      </c>
    </row>
    <row r="872" spans="1:22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 s="8">
        <f t="shared" si="80"/>
        <v>42240.208333333328</v>
      </c>
      <c r="N872">
        <v>1442552400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>
        <f t="shared" si="82"/>
        <v>2015</v>
      </c>
      <c r="V872" s="9" t="str">
        <f t="shared" si="83"/>
        <v>Aug</v>
      </c>
    </row>
    <row r="873" spans="1:22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 s="8">
        <f t="shared" si="80"/>
        <v>43040.208333333328</v>
      </c>
      <c r="N873">
        <v>1511071200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>
        <f t="shared" si="82"/>
        <v>2017</v>
      </c>
      <c r="V873" s="9" t="str">
        <f t="shared" si="83"/>
        <v>Nov</v>
      </c>
    </row>
    <row r="874" spans="1:22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 s="8">
        <f t="shared" si="80"/>
        <v>43346.208333333328</v>
      </c>
      <c r="N874">
        <v>1536382800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>
        <f t="shared" si="82"/>
        <v>2018</v>
      </c>
      <c r="V874" s="9" t="str">
        <f t="shared" si="83"/>
        <v>Sep</v>
      </c>
    </row>
    <row r="875" spans="1:22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 s="8">
        <f t="shared" si="80"/>
        <v>41647.25</v>
      </c>
      <c r="N875">
        <v>1389592800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>
        <f t="shared" si="82"/>
        <v>2014</v>
      </c>
      <c r="V875" s="9" t="str">
        <f t="shared" si="83"/>
        <v>Jan</v>
      </c>
    </row>
    <row r="876" spans="1:22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 s="8">
        <f t="shared" si="80"/>
        <v>40291.208333333336</v>
      </c>
      <c r="N876">
        <v>1275282000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>
        <f t="shared" si="82"/>
        <v>2010</v>
      </c>
      <c r="V876" s="9" t="str">
        <f t="shared" si="83"/>
        <v>Apr</v>
      </c>
    </row>
    <row r="877" spans="1:22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 s="8">
        <f t="shared" si="80"/>
        <v>40556.25</v>
      </c>
      <c r="N877">
        <v>1294984800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>
        <f t="shared" si="82"/>
        <v>2011</v>
      </c>
      <c r="V877" s="9" t="str">
        <f t="shared" si="83"/>
        <v>Jan</v>
      </c>
    </row>
    <row r="878" spans="1:22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 s="8">
        <f t="shared" si="80"/>
        <v>43624.208333333328</v>
      </c>
      <c r="N878">
        <v>1562043600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>
        <f t="shared" si="82"/>
        <v>2019</v>
      </c>
      <c r="V878" s="9" t="str">
        <f t="shared" si="83"/>
        <v>Jun</v>
      </c>
    </row>
    <row r="879" spans="1:22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 s="8">
        <f t="shared" si="80"/>
        <v>42577.208333333328</v>
      </c>
      <c r="N879">
        <v>1469595600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>
        <f t="shared" si="82"/>
        <v>2016</v>
      </c>
      <c r="V879" s="9" t="str">
        <f t="shared" si="83"/>
        <v>Jul</v>
      </c>
    </row>
    <row r="880" spans="1:22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 s="8">
        <f t="shared" si="80"/>
        <v>43845.25</v>
      </c>
      <c r="N880">
        <v>1581141600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>
        <f t="shared" si="82"/>
        <v>2020</v>
      </c>
      <c r="V880" s="9" t="str">
        <f t="shared" si="83"/>
        <v>Jan</v>
      </c>
    </row>
    <row r="881" spans="1:22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 s="8">
        <f t="shared" si="80"/>
        <v>42788.25</v>
      </c>
      <c r="N881">
        <v>1488520800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>
        <f t="shared" si="82"/>
        <v>2017</v>
      </c>
      <c r="V881" s="9" t="str">
        <f t="shared" si="83"/>
        <v>Feb</v>
      </c>
    </row>
    <row r="882" spans="1:22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 s="8">
        <f t="shared" si="80"/>
        <v>43667.208333333328</v>
      </c>
      <c r="N882">
        <v>1563858000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>
        <f t="shared" si="82"/>
        <v>2019</v>
      </c>
      <c r="V882" s="9" t="str">
        <f t="shared" si="83"/>
        <v>Jul</v>
      </c>
    </row>
    <row r="883" spans="1:22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 s="8">
        <f t="shared" si="80"/>
        <v>42194.208333333328</v>
      </c>
      <c r="N883">
        <v>1438923600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>
        <f t="shared" si="82"/>
        <v>2015</v>
      </c>
      <c r="V883" s="9" t="str">
        <f t="shared" si="83"/>
        <v>Jul</v>
      </c>
    </row>
    <row r="884" spans="1:22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 s="8">
        <f t="shared" si="80"/>
        <v>42025.25</v>
      </c>
      <c r="N884">
        <v>1422165600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>
        <f t="shared" si="82"/>
        <v>2015</v>
      </c>
      <c r="V884" s="9" t="str">
        <f t="shared" si="83"/>
        <v>Jan</v>
      </c>
    </row>
    <row r="885" spans="1:22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 s="8">
        <f t="shared" si="80"/>
        <v>40323.208333333336</v>
      </c>
      <c r="N885">
        <v>1277874000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>
        <f t="shared" si="82"/>
        <v>2010</v>
      </c>
      <c r="V885" s="9" t="str">
        <f t="shared" si="83"/>
        <v>May</v>
      </c>
    </row>
    <row r="886" spans="1:22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 s="8">
        <f t="shared" si="80"/>
        <v>41763.208333333336</v>
      </c>
      <c r="N886">
        <v>1399352400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>
        <f t="shared" si="82"/>
        <v>2014</v>
      </c>
      <c r="V886" s="9" t="str">
        <f t="shared" si="83"/>
        <v>May</v>
      </c>
    </row>
    <row r="887" spans="1:22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 s="8">
        <f t="shared" si="80"/>
        <v>40335.208333333336</v>
      </c>
      <c r="N887">
        <v>1279083600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>
        <f t="shared" si="82"/>
        <v>2010</v>
      </c>
      <c r="V887" s="9" t="str">
        <f t="shared" si="83"/>
        <v>Jun</v>
      </c>
    </row>
    <row r="888" spans="1:22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 s="8">
        <f t="shared" si="80"/>
        <v>40416.208333333336</v>
      </c>
      <c r="N888">
        <v>1284354000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>
        <f t="shared" si="82"/>
        <v>2010</v>
      </c>
      <c r="V888" s="9" t="str">
        <f t="shared" si="83"/>
        <v>Aug</v>
      </c>
    </row>
    <row r="889" spans="1:22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 s="8">
        <f t="shared" si="80"/>
        <v>42202.208333333328</v>
      </c>
      <c r="N889">
        <v>1441170000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>
        <f t="shared" si="82"/>
        <v>2015</v>
      </c>
      <c r="V889" s="9" t="str">
        <f t="shared" si="83"/>
        <v>Jul</v>
      </c>
    </row>
    <row r="890" spans="1:22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 s="8">
        <f t="shared" si="80"/>
        <v>42836.208333333328</v>
      </c>
      <c r="N890">
        <v>1493528400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>
        <f t="shared" si="82"/>
        <v>2017</v>
      </c>
      <c r="V890" s="9" t="str">
        <f t="shared" si="83"/>
        <v>Apr</v>
      </c>
    </row>
    <row r="891" spans="1:22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 s="8">
        <f t="shared" si="80"/>
        <v>41710.208333333336</v>
      </c>
      <c r="N891">
        <v>1395205200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>
        <f t="shared" si="82"/>
        <v>2014</v>
      </c>
      <c r="V891" s="9" t="str">
        <f t="shared" si="83"/>
        <v>Mar</v>
      </c>
    </row>
    <row r="892" spans="1:22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 s="8">
        <f t="shared" si="80"/>
        <v>43640.208333333328</v>
      </c>
      <c r="N892">
        <v>1561438800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>
        <f t="shared" si="82"/>
        <v>2019</v>
      </c>
      <c r="V892" s="9" t="str">
        <f t="shared" si="83"/>
        <v>Jun</v>
      </c>
    </row>
    <row r="893" spans="1:22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 s="8">
        <f t="shared" si="80"/>
        <v>40880.25</v>
      </c>
      <c r="N893">
        <v>1326693600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>
        <f t="shared" si="82"/>
        <v>2011</v>
      </c>
      <c r="V893" s="9" t="str">
        <f t="shared" si="83"/>
        <v>Dec</v>
      </c>
    </row>
    <row r="894" spans="1:22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 s="8">
        <f t="shared" si="80"/>
        <v>40319.208333333336</v>
      </c>
      <c r="N894">
        <v>1277960400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>
        <f t="shared" si="82"/>
        <v>2010</v>
      </c>
      <c r="V894" s="9" t="str">
        <f t="shared" si="83"/>
        <v>May</v>
      </c>
    </row>
    <row r="895" spans="1:22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 s="8">
        <f t="shared" si="80"/>
        <v>42170.208333333328</v>
      </c>
      <c r="N895">
        <v>1434690000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>
        <f t="shared" si="82"/>
        <v>2015</v>
      </c>
      <c r="V895" s="9" t="str">
        <f t="shared" si="83"/>
        <v>Jun</v>
      </c>
    </row>
    <row r="896" spans="1:22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 s="8">
        <f t="shared" si="80"/>
        <v>41466.208333333336</v>
      </c>
      <c r="N896">
        <v>1376110800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>
        <f t="shared" si="82"/>
        <v>2013</v>
      </c>
      <c r="V896" s="9" t="str">
        <f t="shared" si="83"/>
        <v>Jul</v>
      </c>
    </row>
    <row r="897" spans="1:22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 s="8">
        <f t="shared" si="80"/>
        <v>43134.25</v>
      </c>
      <c r="N897">
        <v>1518415200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>
        <f t="shared" si="82"/>
        <v>2018</v>
      </c>
      <c r="V897" s="9" t="str">
        <f t="shared" si="83"/>
        <v>Feb</v>
      </c>
    </row>
    <row r="898" spans="1:22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 s="8">
        <f t="shared" si="80"/>
        <v>40738.208333333336</v>
      </c>
      <c r="N898">
        <v>1310878800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>
        <f t="shared" si="82"/>
        <v>2011</v>
      </c>
      <c r="V898" s="9" t="str">
        <f t="shared" si="83"/>
        <v>Jul</v>
      </c>
    </row>
    <row r="899" spans="1:22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4">
        <f t="shared" ref="I899:I962" si="85">IF(E899=0,0,E899/H899)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86">(((L899/60)/60)/24)+DATE(1970,1,1)</f>
        <v>43583.208333333328</v>
      </c>
      <c r="N899">
        <v>1556600400</v>
      </c>
      <c r="O899" s="10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>
        <f t="shared" ref="U899:U962" si="88">YEAR(M899)</f>
        <v>2019</v>
      </c>
      <c r="V899" s="9" t="str">
        <f t="shared" ref="V899:V962" si="89">TEXT(MONTH(M899)*28,"mmm")</f>
        <v>Apr</v>
      </c>
    </row>
    <row r="900" spans="1:22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 s="8">
        <f t="shared" si="86"/>
        <v>43815.25</v>
      </c>
      <c r="N900">
        <v>1576994400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>
        <f t="shared" si="88"/>
        <v>2019</v>
      </c>
      <c r="V900" s="9" t="str">
        <f t="shared" si="89"/>
        <v>Dec</v>
      </c>
    </row>
    <row r="901" spans="1:22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 s="8">
        <f t="shared" si="86"/>
        <v>41554.208333333336</v>
      </c>
      <c r="N901">
        <v>1382677200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>
        <f t="shared" si="88"/>
        <v>2013</v>
      </c>
      <c r="V901" s="9" t="str">
        <f t="shared" si="89"/>
        <v>Oct</v>
      </c>
    </row>
    <row r="902" spans="1:22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 s="8">
        <f t="shared" si="86"/>
        <v>41901.208333333336</v>
      </c>
      <c r="N902">
        <v>1411189200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>
        <f t="shared" si="88"/>
        <v>2014</v>
      </c>
      <c r="V902" s="9" t="str">
        <f t="shared" si="89"/>
        <v>Sep</v>
      </c>
    </row>
    <row r="903" spans="1:22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 s="8">
        <f t="shared" si="86"/>
        <v>43298.208333333328</v>
      </c>
      <c r="N903">
        <v>1534654800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>
        <f t="shared" si="88"/>
        <v>2018</v>
      </c>
      <c r="V903" s="9" t="str">
        <f t="shared" si="89"/>
        <v>Jul</v>
      </c>
    </row>
    <row r="904" spans="1:22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 s="8">
        <f t="shared" si="86"/>
        <v>42399.25</v>
      </c>
      <c r="N904">
        <v>1457762400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>
        <f t="shared" si="88"/>
        <v>2016</v>
      </c>
      <c r="V904" s="9" t="str">
        <f t="shared" si="89"/>
        <v>Jan</v>
      </c>
    </row>
    <row r="905" spans="1:22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 s="8">
        <f t="shared" si="86"/>
        <v>41034.208333333336</v>
      </c>
      <c r="N905">
        <v>1337490000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>
        <f t="shared" si="88"/>
        <v>2012</v>
      </c>
      <c r="V905" s="9" t="str">
        <f t="shared" si="89"/>
        <v>May</v>
      </c>
    </row>
    <row r="906" spans="1:22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 s="8">
        <f t="shared" si="86"/>
        <v>41186.208333333336</v>
      </c>
      <c r="N906">
        <v>1349672400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>
        <f t="shared" si="88"/>
        <v>2012</v>
      </c>
      <c r="V906" s="9" t="str">
        <f t="shared" si="89"/>
        <v>Oct</v>
      </c>
    </row>
    <row r="907" spans="1:22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 s="8">
        <f t="shared" si="86"/>
        <v>41536.208333333336</v>
      </c>
      <c r="N907">
        <v>1379826000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>
        <f t="shared" si="88"/>
        <v>2013</v>
      </c>
      <c r="V907" s="9" t="str">
        <f t="shared" si="89"/>
        <v>Sep</v>
      </c>
    </row>
    <row r="908" spans="1:22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 s="8">
        <f t="shared" si="86"/>
        <v>42868.208333333328</v>
      </c>
      <c r="N908">
        <v>1497762000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>
        <f t="shared" si="88"/>
        <v>2017</v>
      </c>
      <c r="V908" s="9" t="str">
        <f t="shared" si="89"/>
        <v>May</v>
      </c>
    </row>
    <row r="909" spans="1:22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 s="8">
        <f t="shared" si="86"/>
        <v>40660.208333333336</v>
      </c>
      <c r="N909">
        <v>1304485200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>
        <f t="shared" si="88"/>
        <v>2011</v>
      </c>
      <c r="V909" s="9" t="str">
        <f t="shared" si="89"/>
        <v>Apr</v>
      </c>
    </row>
    <row r="910" spans="1:22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 s="8">
        <f t="shared" si="86"/>
        <v>41031.208333333336</v>
      </c>
      <c r="N910">
        <v>1336885200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>
        <f t="shared" si="88"/>
        <v>2012</v>
      </c>
      <c r="V910" s="9" t="str">
        <f t="shared" si="89"/>
        <v>May</v>
      </c>
    </row>
    <row r="911" spans="1:22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 s="8">
        <f t="shared" si="86"/>
        <v>43255.208333333328</v>
      </c>
      <c r="N911">
        <v>1530421200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>
        <f t="shared" si="88"/>
        <v>2018</v>
      </c>
      <c r="V911" s="9" t="str">
        <f t="shared" si="89"/>
        <v>Jun</v>
      </c>
    </row>
    <row r="912" spans="1:22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 s="8">
        <f t="shared" si="86"/>
        <v>42026.25</v>
      </c>
      <c r="N912">
        <v>1421992800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>
        <f t="shared" si="88"/>
        <v>2015</v>
      </c>
      <c r="V912" s="9" t="str">
        <f t="shared" si="89"/>
        <v>Jan</v>
      </c>
    </row>
    <row r="913" spans="1:22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 s="8">
        <f t="shared" si="86"/>
        <v>43717.208333333328</v>
      </c>
      <c r="N913">
        <v>1568178000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>
        <f t="shared" si="88"/>
        <v>2019</v>
      </c>
      <c r="V913" s="9" t="str">
        <f t="shared" si="89"/>
        <v>Sep</v>
      </c>
    </row>
    <row r="914" spans="1:22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 s="8">
        <f t="shared" si="86"/>
        <v>41157.208333333336</v>
      </c>
      <c r="N914">
        <v>1347944400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>
        <f t="shared" si="88"/>
        <v>2012</v>
      </c>
      <c r="V914" s="9" t="str">
        <f t="shared" si="89"/>
        <v>Sep</v>
      </c>
    </row>
    <row r="915" spans="1:22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 s="8">
        <f t="shared" si="86"/>
        <v>43597.208333333328</v>
      </c>
      <c r="N915">
        <v>1558760400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>
        <f t="shared" si="88"/>
        <v>2019</v>
      </c>
      <c r="V915" s="9" t="str">
        <f t="shared" si="89"/>
        <v>May</v>
      </c>
    </row>
    <row r="916" spans="1:22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 s="8">
        <f t="shared" si="86"/>
        <v>41490.208333333336</v>
      </c>
      <c r="N916">
        <v>1376629200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>
        <f t="shared" si="88"/>
        <v>2013</v>
      </c>
      <c r="V916" s="9" t="str">
        <f t="shared" si="89"/>
        <v>Aug</v>
      </c>
    </row>
    <row r="917" spans="1:22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 s="8">
        <f t="shared" si="86"/>
        <v>42976.208333333328</v>
      </c>
      <c r="N917">
        <v>1504760400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>
        <f t="shared" si="88"/>
        <v>2017</v>
      </c>
      <c r="V917" s="9" t="str">
        <f t="shared" si="89"/>
        <v>Aug</v>
      </c>
    </row>
    <row r="918" spans="1:22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 s="8">
        <f t="shared" si="86"/>
        <v>41991.25</v>
      </c>
      <c r="N918">
        <v>1419660000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>
        <f t="shared" si="88"/>
        <v>2014</v>
      </c>
      <c r="V918" s="9" t="str">
        <f t="shared" si="89"/>
        <v>Dec</v>
      </c>
    </row>
    <row r="919" spans="1:22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 s="8">
        <f t="shared" si="86"/>
        <v>40722.208333333336</v>
      </c>
      <c r="N919">
        <v>1311310800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>
        <f t="shared" si="88"/>
        <v>2011</v>
      </c>
      <c r="V919" s="9" t="str">
        <f t="shared" si="89"/>
        <v>Jun</v>
      </c>
    </row>
    <row r="920" spans="1:22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 s="8">
        <f t="shared" si="86"/>
        <v>41117.208333333336</v>
      </c>
      <c r="N920">
        <v>1344315600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>
        <f t="shared" si="88"/>
        <v>2012</v>
      </c>
      <c r="V920" s="9" t="str">
        <f t="shared" si="89"/>
        <v>Jul</v>
      </c>
    </row>
    <row r="921" spans="1:22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 s="8">
        <f t="shared" si="86"/>
        <v>43022.208333333328</v>
      </c>
      <c r="N921">
        <v>1510725600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>
        <f t="shared" si="88"/>
        <v>2017</v>
      </c>
      <c r="V921" s="9" t="str">
        <f t="shared" si="89"/>
        <v>Oct</v>
      </c>
    </row>
    <row r="922" spans="1:22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 s="8">
        <f t="shared" si="86"/>
        <v>43503.25</v>
      </c>
      <c r="N922">
        <v>1551247200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>
        <f t="shared" si="88"/>
        <v>2019</v>
      </c>
      <c r="V922" s="9" t="str">
        <f t="shared" si="89"/>
        <v>Feb</v>
      </c>
    </row>
    <row r="923" spans="1:22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 s="8">
        <f t="shared" si="86"/>
        <v>40951.25</v>
      </c>
      <c r="N923">
        <v>1330236000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>
        <f t="shared" si="88"/>
        <v>2012</v>
      </c>
      <c r="V923" s="9" t="str">
        <f t="shared" si="89"/>
        <v>Feb</v>
      </c>
    </row>
    <row r="924" spans="1:22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 s="8">
        <f t="shared" si="86"/>
        <v>43443.25</v>
      </c>
      <c r="N924">
        <v>1545112800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>
        <f t="shared" si="88"/>
        <v>2018</v>
      </c>
      <c r="V924" s="9" t="str">
        <f t="shared" si="89"/>
        <v>Dec</v>
      </c>
    </row>
    <row r="925" spans="1:22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 s="8">
        <f t="shared" si="86"/>
        <v>40373.208333333336</v>
      </c>
      <c r="N925">
        <v>1279170000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>
        <f t="shared" si="88"/>
        <v>2010</v>
      </c>
      <c r="V925" s="9" t="str">
        <f t="shared" si="89"/>
        <v>Jul</v>
      </c>
    </row>
    <row r="926" spans="1:22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 s="8">
        <f t="shared" si="86"/>
        <v>43769.208333333328</v>
      </c>
      <c r="N926">
        <v>1573452000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>
        <f t="shared" si="88"/>
        <v>2019</v>
      </c>
      <c r="V926" s="9" t="str">
        <f t="shared" si="89"/>
        <v>Oct</v>
      </c>
    </row>
    <row r="927" spans="1:22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 s="8">
        <f t="shared" si="86"/>
        <v>43000.208333333328</v>
      </c>
      <c r="N927">
        <v>1507093200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>
        <f t="shared" si="88"/>
        <v>2017</v>
      </c>
      <c r="V927" s="9" t="str">
        <f t="shared" si="89"/>
        <v>Sep</v>
      </c>
    </row>
    <row r="928" spans="1:22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 s="8">
        <f t="shared" si="86"/>
        <v>42502.208333333328</v>
      </c>
      <c r="N928">
        <v>1463374800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>
        <f t="shared" si="88"/>
        <v>2016</v>
      </c>
      <c r="V928" s="9" t="str">
        <f t="shared" si="89"/>
        <v>May</v>
      </c>
    </row>
    <row r="929" spans="1:22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 s="8">
        <f t="shared" si="86"/>
        <v>41102.208333333336</v>
      </c>
      <c r="N929">
        <v>1344574800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>
        <f t="shared" si="88"/>
        <v>2012</v>
      </c>
      <c r="V929" s="9" t="str">
        <f t="shared" si="89"/>
        <v>Jul</v>
      </c>
    </row>
    <row r="930" spans="1:22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 s="8">
        <f t="shared" si="86"/>
        <v>41637.25</v>
      </c>
      <c r="N930">
        <v>1389074400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>
        <f t="shared" si="88"/>
        <v>2013</v>
      </c>
      <c r="V930" s="9" t="str">
        <f t="shared" si="89"/>
        <v>Dec</v>
      </c>
    </row>
    <row r="931" spans="1:22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 s="8">
        <f t="shared" si="86"/>
        <v>42858.208333333328</v>
      </c>
      <c r="N931">
        <v>1494997200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>
        <f t="shared" si="88"/>
        <v>2017</v>
      </c>
      <c r="V931" s="9" t="str">
        <f t="shared" si="89"/>
        <v>May</v>
      </c>
    </row>
    <row r="932" spans="1:22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 s="8">
        <f t="shared" si="86"/>
        <v>42060.25</v>
      </c>
      <c r="N932">
        <v>1425448800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>
        <f t="shared" si="88"/>
        <v>2015</v>
      </c>
      <c r="V932" s="9" t="str">
        <f t="shared" si="89"/>
        <v>Feb</v>
      </c>
    </row>
    <row r="933" spans="1:22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 s="8">
        <f t="shared" si="86"/>
        <v>41818.208333333336</v>
      </c>
      <c r="N933">
        <v>1404104400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>
        <f t="shared" si="88"/>
        <v>2014</v>
      </c>
      <c r="V933" s="9" t="str">
        <f t="shared" si="89"/>
        <v>Jun</v>
      </c>
    </row>
    <row r="934" spans="1:22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 s="8">
        <f t="shared" si="86"/>
        <v>41709.208333333336</v>
      </c>
      <c r="N934">
        <v>1394773200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>
        <f t="shared" si="88"/>
        <v>2014</v>
      </c>
      <c r="V934" s="9" t="str">
        <f t="shared" si="89"/>
        <v>Mar</v>
      </c>
    </row>
    <row r="935" spans="1:22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 s="8">
        <f t="shared" si="86"/>
        <v>41372.208333333336</v>
      </c>
      <c r="N935">
        <v>1366520400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>
        <f t="shared" si="88"/>
        <v>2013</v>
      </c>
      <c r="V935" s="9" t="str">
        <f t="shared" si="89"/>
        <v>Apr</v>
      </c>
    </row>
    <row r="936" spans="1:22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 s="8">
        <f t="shared" si="86"/>
        <v>42422.25</v>
      </c>
      <c r="N936">
        <v>1456639200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>
        <f t="shared" si="88"/>
        <v>2016</v>
      </c>
      <c r="V936" s="9" t="str">
        <f t="shared" si="89"/>
        <v>Feb</v>
      </c>
    </row>
    <row r="937" spans="1:22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 s="8">
        <f t="shared" si="86"/>
        <v>42209.208333333328</v>
      </c>
      <c r="N937">
        <v>1438318800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>
        <f t="shared" si="88"/>
        <v>2015</v>
      </c>
      <c r="V937" s="9" t="str">
        <f t="shared" si="89"/>
        <v>Jul</v>
      </c>
    </row>
    <row r="938" spans="1:22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 s="8">
        <f t="shared" si="86"/>
        <v>43668.208333333328</v>
      </c>
      <c r="N938">
        <v>1564030800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>
        <f t="shared" si="88"/>
        <v>2019</v>
      </c>
      <c r="V938" s="9" t="str">
        <f t="shared" si="89"/>
        <v>Jul</v>
      </c>
    </row>
    <row r="939" spans="1:22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 s="8">
        <f t="shared" si="86"/>
        <v>42334.25</v>
      </c>
      <c r="N939">
        <v>1449295200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>
        <f t="shared" si="88"/>
        <v>2015</v>
      </c>
      <c r="V939" s="9" t="str">
        <f t="shared" si="89"/>
        <v>Nov</v>
      </c>
    </row>
    <row r="940" spans="1:22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 s="8">
        <f t="shared" si="86"/>
        <v>43263.208333333328</v>
      </c>
      <c r="N940">
        <v>1531890000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>
        <f t="shared" si="88"/>
        <v>2018</v>
      </c>
      <c r="V940" s="9" t="str">
        <f t="shared" si="89"/>
        <v>Jun</v>
      </c>
    </row>
    <row r="941" spans="1:22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 s="8">
        <f t="shared" si="86"/>
        <v>40670.208333333336</v>
      </c>
      <c r="N941">
        <v>1306213200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>
        <f t="shared" si="88"/>
        <v>2011</v>
      </c>
      <c r="V941" s="9" t="str">
        <f t="shared" si="89"/>
        <v>May</v>
      </c>
    </row>
    <row r="942" spans="1:22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 s="8">
        <f t="shared" si="86"/>
        <v>41244.25</v>
      </c>
      <c r="N942">
        <v>1356242400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>
        <f t="shared" si="88"/>
        <v>2012</v>
      </c>
      <c r="V942" s="9" t="str">
        <f t="shared" si="89"/>
        <v>Dec</v>
      </c>
    </row>
    <row r="943" spans="1:22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 s="8">
        <f t="shared" si="86"/>
        <v>40552.25</v>
      </c>
      <c r="N943">
        <v>1297576800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>
        <f t="shared" si="88"/>
        <v>2011</v>
      </c>
      <c r="V943" s="9" t="str">
        <f t="shared" si="89"/>
        <v>Jan</v>
      </c>
    </row>
    <row r="944" spans="1:22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 s="8">
        <f t="shared" si="86"/>
        <v>40568.25</v>
      </c>
      <c r="N944">
        <v>1296194400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>
        <f t="shared" si="88"/>
        <v>2011</v>
      </c>
      <c r="V944" s="9" t="str">
        <f t="shared" si="89"/>
        <v>Jan</v>
      </c>
    </row>
    <row r="945" spans="1:22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 s="8">
        <f t="shared" si="86"/>
        <v>41906.208333333336</v>
      </c>
      <c r="N945">
        <v>1414558800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>
        <f t="shared" si="88"/>
        <v>2014</v>
      </c>
      <c r="V945" s="9" t="str">
        <f t="shared" si="89"/>
        <v>Sep</v>
      </c>
    </row>
    <row r="946" spans="1:22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 s="8">
        <f t="shared" si="86"/>
        <v>42776.25</v>
      </c>
      <c r="N946">
        <v>1488348000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>
        <f t="shared" si="88"/>
        <v>2017</v>
      </c>
      <c r="V946" s="9" t="str">
        <f t="shared" si="89"/>
        <v>Feb</v>
      </c>
    </row>
    <row r="947" spans="1:22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 s="8">
        <f t="shared" si="86"/>
        <v>41004.208333333336</v>
      </c>
      <c r="N947">
        <v>1334898000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>
        <f t="shared" si="88"/>
        <v>2012</v>
      </c>
      <c r="V947" s="9" t="str">
        <f t="shared" si="89"/>
        <v>Apr</v>
      </c>
    </row>
    <row r="948" spans="1:22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 s="8">
        <f t="shared" si="86"/>
        <v>40710.208333333336</v>
      </c>
      <c r="N948">
        <v>1308373200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>
        <f t="shared" si="88"/>
        <v>2011</v>
      </c>
      <c r="V948" s="9" t="str">
        <f t="shared" si="89"/>
        <v>Jun</v>
      </c>
    </row>
    <row r="949" spans="1:22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 s="8">
        <f t="shared" si="86"/>
        <v>41908.208333333336</v>
      </c>
      <c r="N949">
        <v>1412312400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>
        <f t="shared" si="88"/>
        <v>2014</v>
      </c>
      <c r="V949" s="9" t="str">
        <f t="shared" si="89"/>
        <v>Sep</v>
      </c>
    </row>
    <row r="950" spans="1:22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 s="8">
        <f t="shared" si="86"/>
        <v>41985.25</v>
      </c>
      <c r="N950">
        <v>1419228000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>
        <f t="shared" si="88"/>
        <v>2014</v>
      </c>
      <c r="V950" s="9" t="str">
        <f t="shared" si="89"/>
        <v>Dec</v>
      </c>
    </row>
    <row r="951" spans="1:22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 s="8">
        <f t="shared" si="86"/>
        <v>42112.208333333328</v>
      </c>
      <c r="N951">
        <v>1430974800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>
        <f t="shared" si="88"/>
        <v>2015</v>
      </c>
      <c r="V951" s="9" t="str">
        <f t="shared" si="89"/>
        <v>Apr</v>
      </c>
    </row>
    <row r="952" spans="1:22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 s="8">
        <f t="shared" si="86"/>
        <v>43571.208333333328</v>
      </c>
      <c r="N952">
        <v>1555822800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>
        <f t="shared" si="88"/>
        <v>2019</v>
      </c>
      <c r="V952" s="9" t="str">
        <f t="shared" si="89"/>
        <v>Apr</v>
      </c>
    </row>
    <row r="953" spans="1:22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 s="8">
        <f t="shared" si="86"/>
        <v>42730.25</v>
      </c>
      <c r="N953">
        <v>1482818400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>
        <f t="shared" si="88"/>
        <v>2016</v>
      </c>
      <c r="V953" s="9" t="str">
        <f t="shared" si="89"/>
        <v>Dec</v>
      </c>
    </row>
    <row r="954" spans="1:22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 s="8">
        <f t="shared" si="86"/>
        <v>42591.208333333328</v>
      </c>
      <c r="N954">
        <v>1471928400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>
        <f t="shared" si="88"/>
        <v>2016</v>
      </c>
      <c r="V954" s="9" t="str">
        <f t="shared" si="89"/>
        <v>Aug</v>
      </c>
    </row>
    <row r="955" spans="1:22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 s="8">
        <f t="shared" si="86"/>
        <v>42358.25</v>
      </c>
      <c r="N955">
        <v>1453701600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>
        <f t="shared" si="88"/>
        <v>2015</v>
      </c>
      <c r="V955" s="9" t="str">
        <f t="shared" si="89"/>
        <v>Dec</v>
      </c>
    </row>
    <row r="956" spans="1:22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 s="8">
        <f t="shared" si="86"/>
        <v>41174.208333333336</v>
      </c>
      <c r="N956">
        <v>1350363600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>
        <f t="shared" si="88"/>
        <v>2012</v>
      </c>
      <c r="V956" s="9" t="str">
        <f t="shared" si="89"/>
        <v>Sep</v>
      </c>
    </row>
    <row r="957" spans="1:22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 s="8">
        <f t="shared" si="86"/>
        <v>41238.25</v>
      </c>
      <c r="N957">
        <v>1353996000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>
        <f t="shared" si="88"/>
        <v>2012</v>
      </c>
      <c r="V957" s="9" t="str">
        <f t="shared" si="89"/>
        <v>Nov</v>
      </c>
    </row>
    <row r="958" spans="1:22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 s="8">
        <f t="shared" si="86"/>
        <v>42360.25</v>
      </c>
      <c r="N958">
        <v>1451109600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>
        <f t="shared" si="88"/>
        <v>2015</v>
      </c>
      <c r="V958" s="9" t="str">
        <f t="shared" si="89"/>
        <v>Dec</v>
      </c>
    </row>
    <row r="959" spans="1:22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 s="8">
        <f t="shared" si="86"/>
        <v>40955.25</v>
      </c>
      <c r="N959">
        <v>1329631200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>
        <f t="shared" si="88"/>
        <v>2012</v>
      </c>
      <c r="V959" s="9" t="str">
        <f t="shared" si="89"/>
        <v>Feb</v>
      </c>
    </row>
    <row r="960" spans="1:22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 s="8">
        <f t="shared" si="86"/>
        <v>40350.208333333336</v>
      </c>
      <c r="N960">
        <v>1278997200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>
        <f t="shared" si="88"/>
        <v>2010</v>
      </c>
      <c r="V960" s="9" t="str">
        <f t="shared" si="89"/>
        <v>Jun</v>
      </c>
    </row>
    <row r="961" spans="1:22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 s="8">
        <f t="shared" si="86"/>
        <v>40357.208333333336</v>
      </c>
      <c r="N961">
        <v>1280120400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>
        <f t="shared" si="88"/>
        <v>2010</v>
      </c>
      <c r="V961" s="9" t="str">
        <f t="shared" si="89"/>
        <v>Jun</v>
      </c>
    </row>
    <row r="962" spans="1:22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 s="8">
        <f t="shared" si="86"/>
        <v>42408.25</v>
      </c>
      <c r="N962">
        <v>1458104400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>
        <f t="shared" si="88"/>
        <v>2016</v>
      </c>
      <c r="V962" s="9" t="str">
        <f t="shared" si="89"/>
        <v>Feb</v>
      </c>
    </row>
    <row r="963" spans="1:22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4">
        <f t="shared" ref="I963:I1001" si="91">IF(E963=0,0,E963/H963)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92">(((L963/60)/60)/24)+DATE(1970,1,1)</f>
        <v>40591.25</v>
      </c>
      <c r="N963">
        <v>1298268000</v>
      </c>
      <c r="O963" s="10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>
        <f t="shared" ref="U963:U1001" si="94">YEAR(M963)</f>
        <v>2011</v>
      </c>
      <c r="V963" s="9" t="str">
        <f t="shared" ref="V963:V1001" si="95">TEXT(MONTH(M963)*28,"mmm")</f>
        <v>Feb</v>
      </c>
    </row>
    <row r="964" spans="1:22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 s="8">
        <f t="shared" si="92"/>
        <v>41592.25</v>
      </c>
      <c r="N964">
        <v>1386223200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>
        <f t="shared" si="94"/>
        <v>2013</v>
      </c>
      <c r="V964" s="9" t="str">
        <f t="shared" si="95"/>
        <v>Nov</v>
      </c>
    </row>
    <row r="965" spans="1:22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 s="8">
        <f t="shared" si="92"/>
        <v>40607.25</v>
      </c>
      <c r="N965">
        <v>1299823200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>
        <f t="shared" si="94"/>
        <v>2011</v>
      </c>
      <c r="V965" s="9" t="str">
        <f t="shared" si="95"/>
        <v>Mar</v>
      </c>
    </row>
    <row r="966" spans="1:22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 s="8">
        <f t="shared" si="92"/>
        <v>42135.208333333328</v>
      </c>
      <c r="N966">
        <v>1431752400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>
        <f t="shared" si="94"/>
        <v>2015</v>
      </c>
      <c r="V966" s="9" t="str">
        <f t="shared" si="95"/>
        <v>May</v>
      </c>
    </row>
    <row r="967" spans="1:22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 s="8">
        <f t="shared" si="92"/>
        <v>40203.25</v>
      </c>
      <c r="N967">
        <v>1267855200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>
        <f t="shared" si="94"/>
        <v>2010</v>
      </c>
      <c r="V967" s="9" t="str">
        <f t="shared" si="95"/>
        <v>Jan</v>
      </c>
    </row>
    <row r="968" spans="1:22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 s="8">
        <f t="shared" si="92"/>
        <v>42901.208333333328</v>
      </c>
      <c r="N968">
        <v>1497675600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>
        <f t="shared" si="94"/>
        <v>2017</v>
      </c>
      <c r="V968" s="9" t="str">
        <f t="shared" si="95"/>
        <v>Jun</v>
      </c>
    </row>
    <row r="969" spans="1:22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 s="8">
        <f t="shared" si="92"/>
        <v>41005.208333333336</v>
      </c>
      <c r="N969">
        <v>1336885200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>
        <f t="shared" si="94"/>
        <v>2012</v>
      </c>
      <c r="V969" s="9" t="str">
        <f t="shared" si="95"/>
        <v>Apr</v>
      </c>
    </row>
    <row r="970" spans="1:22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 s="8">
        <f t="shared" si="92"/>
        <v>40544.25</v>
      </c>
      <c r="N970">
        <v>1295157600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>
        <f t="shared" si="94"/>
        <v>2011</v>
      </c>
      <c r="V970" s="9" t="str">
        <f t="shared" si="95"/>
        <v>Jan</v>
      </c>
    </row>
    <row r="971" spans="1:22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 s="8">
        <f t="shared" si="92"/>
        <v>43821.25</v>
      </c>
      <c r="N971">
        <v>1577599200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>
        <f t="shared" si="94"/>
        <v>2019</v>
      </c>
      <c r="V971" s="9" t="str">
        <f t="shared" si="95"/>
        <v>Dec</v>
      </c>
    </row>
    <row r="972" spans="1:22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 s="8">
        <f t="shared" si="92"/>
        <v>40672.208333333336</v>
      </c>
      <c r="N972">
        <v>1305003600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>
        <f t="shared" si="94"/>
        <v>2011</v>
      </c>
      <c r="V972" s="9" t="str">
        <f t="shared" si="95"/>
        <v>May</v>
      </c>
    </row>
    <row r="973" spans="1:22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 s="8">
        <f t="shared" si="92"/>
        <v>41555.208333333336</v>
      </c>
      <c r="N973">
        <v>1381726800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>
        <f t="shared" si="94"/>
        <v>2013</v>
      </c>
      <c r="V973" s="9" t="str">
        <f t="shared" si="95"/>
        <v>Oct</v>
      </c>
    </row>
    <row r="974" spans="1:22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 s="8">
        <f t="shared" si="92"/>
        <v>41792.208333333336</v>
      </c>
      <c r="N974">
        <v>1402462800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>
        <f t="shared" si="94"/>
        <v>2014</v>
      </c>
      <c r="V974" s="9" t="str">
        <f t="shared" si="95"/>
        <v>Jun</v>
      </c>
    </row>
    <row r="975" spans="1:22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 s="8">
        <f t="shared" si="92"/>
        <v>40522.25</v>
      </c>
      <c r="N975">
        <v>1292133600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>
        <f t="shared" si="94"/>
        <v>2010</v>
      </c>
      <c r="V975" s="9" t="str">
        <f t="shared" si="95"/>
        <v>Dec</v>
      </c>
    </row>
    <row r="976" spans="1:22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 s="8">
        <f t="shared" si="92"/>
        <v>41412.208333333336</v>
      </c>
      <c r="N976">
        <v>1368939600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>
        <f t="shared" si="94"/>
        <v>2013</v>
      </c>
      <c r="V976" s="9" t="str">
        <f t="shared" si="95"/>
        <v>May</v>
      </c>
    </row>
    <row r="977" spans="1:22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 s="8">
        <f t="shared" si="92"/>
        <v>42337.25</v>
      </c>
      <c r="N977">
        <v>1452146400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>
        <f t="shared" si="94"/>
        <v>2015</v>
      </c>
      <c r="V977" s="9" t="str">
        <f t="shared" si="95"/>
        <v>Nov</v>
      </c>
    </row>
    <row r="978" spans="1:22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 s="8">
        <f t="shared" si="92"/>
        <v>40571.25</v>
      </c>
      <c r="N978">
        <v>1296712800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>
        <f t="shared" si="94"/>
        <v>2011</v>
      </c>
      <c r="V978" s="9" t="str">
        <f t="shared" si="95"/>
        <v>Jan</v>
      </c>
    </row>
    <row r="979" spans="1:22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 s="8">
        <f t="shared" si="92"/>
        <v>43138.25</v>
      </c>
      <c r="N979">
        <v>1520748000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>
        <f t="shared" si="94"/>
        <v>2018</v>
      </c>
      <c r="V979" s="9" t="str">
        <f t="shared" si="95"/>
        <v>Feb</v>
      </c>
    </row>
    <row r="980" spans="1:22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 s="8">
        <f t="shared" si="92"/>
        <v>42686.25</v>
      </c>
      <c r="N980">
        <v>1480831200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>
        <f t="shared" si="94"/>
        <v>2016</v>
      </c>
      <c r="V980" s="9" t="str">
        <f t="shared" si="95"/>
        <v>Nov</v>
      </c>
    </row>
    <row r="981" spans="1:22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 s="8">
        <f t="shared" si="92"/>
        <v>42078.208333333328</v>
      </c>
      <c r="N981">
        <v>1426914000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>
        <f t="shared" si="94"/>
        <v>2015</v>
      </c>
      <c r="V981" s="9" t="str">
        <f t="shared" si="95"/>
        <v>Mar</v>
      </c>
    </row>
    <row r="982" spans="1:22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 s="8">
        <f t="shared" si="92"/>
        <v>42307.208333333328</v>
      </c>
      <c r="N982">
        <v>1446616800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>
        <f t="shared" si="94"/>
        <v>2015</v>
      </c>
      <c r="V982" s="9" t="str">
        <f t="shared" si="95"/>
        <v>Oct</v>
      </c>
    </row>
    <row r="983" spans="1:22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 s="8">
        <f t="shared" si="92"/>
        <v>43094.25</v>
      </c>
      <c r="N983">
        <v>1517032800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>
        <f t="shared" si="94"/>
        <v>2017</v>
      </c>
      <c r="V983" s="9" t="str">
        <f t="shared" si="95"/>
        <v>Dec</v>
      </c>
    </row>
    <row r="984" spans="1:22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 s="8">
        <f t="shared" si="92"/>
        <v>40743.208333333336</v>
      </c>
      <c r="N984">
        <v>1311224400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>
        <f t="shared" si="94"/>
        <v>2011</v>
      </c>
      <c r="V984" s="9" t="str">
        <f t="shared" si="95"/>
        <v>Jul</v>
      </c>
    </row>
    <row r="985" spans="1:22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 s="8">
        <f t="shared" si="92"/>
        <v>43681.208333333328</v>
      </c>
      <c r="N985">
        <v>1566190800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>
        <f t="shared" si="94"/>
        <v>2019</v>
      </c>
      <c r="V985" s="9" t="str">
        <f t="shared" si="95"/>
        <v>Aug</v>
      </c>
    </row>
    <row r="986" spans="1:22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 s="8">
        <f t="shared" si="92"/>
        <v>43716.208333333328</v>
      </c>
      <c r="N986">
        <v>1570165200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>
        <f t="shared" si="94"/>
        <v>2019</v>
      </c>
      <c r="V986" s="9" t="str">
        <f t="shared" si="95"/>
        <v>Sep</v>
      </c>
    </row>
    <row r="987" spans="1:22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 s="8">
        <f t="shared" si="92"/>
        <v>41614.25</v>
      </c>
      <c r="N987">
        <v>1388556000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>
        <f t="shared" si="94"/>
        <v>2013</v>
      </c>
      <c r="V987" s="9" t="str">
        <f t="shared" si="95"/>
        <v>Dec</v>
      </c>
    </row>
    <row r="988" spans="1:22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 s="8">
        <f t="shared" si="92"/>
        <v>40638.208333333336</v>
      </c>
      <c r="N988">
        <v>1303189200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>
        <f t="shared" si="94"/>
        <v>2011</v>
      </c>
      <c r="V988" s="9" t="str">
        <f t="shared" si="95"/>
        <v>Apr</v>
      </c>
    </row>
    <row r="989" spans="1:22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 s="8">
        <f t="shared" si="92"/>
        <v>42852.208333333328</v>
      </c>
      <c r="N989">
        <v>1494478800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>
        <f t="shared" si="94"/>
        <v>2017</v>
      </c>
      <c r="V989" s="9" t="str">
        <f t="shared" si="95"/>
        <v>Apr</v>
      </c>
    </row>
    <row r="990" spans="1:22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 s="8">
        <f t="shared" si="92"/>
        <v>42686.25</v>
      </c>
      <c r="N990">
        <v>1480744800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>
        <f t="shared" si="94"/>
        <v>2016</v>
      </c>
      <c r="V990" s="9" t="str">
        <f t="shared" si="95"/>
        <v>Nov</v>
      </c>
    </row>
    <row r="991" spans="1:22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 s="8">
        <f t="shared" si="92"/>
        <v>43571.208333333328</v>
      </c>
      <c r="N991">
        <v>1555822800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>
        <f t="shared" si="94"/>
        <v>2019</v>
      </c>
      <c r="V991" s="9" t="str">
        <f t="shared" si="95"/>
        <v>Apr</v>
      </c>
    </row>
    <row r="992" spans="1:22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 s="8">
        <f t="shared" si="92"/>
        <v>42432.25</v>
      </c>
      <c r="N992">
        <v>1458882000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>
        <f t="shared" si="94"/>
        <v>2016</v>
      </c>
      <c r="V992" s="9" t="str">
        <f t="shared" si="95"/>
        <v>Mar</v>
      </c>
    </row>
    <row r="993" spans="1:22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 s="8">
        <f t="shared" si="92"/>
        <v>41907.208333333336</v>
      </c>
      <c r="N993">
        <v>1411966800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>
        <f t="shared" si="94"/>
        <v>2014</v>
      </c>
      <c r="V993" s="9" t="str">
        <f t="shared" si="95"/>
        <v>Sep</v>
      </c>
    </row>
    <row r="994" spans="1:22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 s="8">
        <f t="shared" si="92"/>
        <v>43227.208333333328</v>
      </c>
      <c r="N994">
        <v>1526878800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>
        <f t="shared" si="94"/>
        <v>2018</v>
      </c>
      <c r="V994" s="9" t="str">
        <f t="shared" si="95"/>
        <v>May</v>
      </c>
    </row>
    <row r="995" spans="1:22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 s="8">
        <f t="shared" si="92"/>
        <v>42362.25</v>
      </c>
      <c r="N995">
        <v>1452405600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>
        <f t="shared" si="94"/>
        <v>2015</v>
      </c>
      <c r="V995" s="9" t="str">
        <f t="shared" si="95"/>
        <v>Dec</v>
      </c>
    </row>
    <row r="996" spans="1:22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 s="8">
        <f t="shared" si="92"/>
        <v>41929.208333333336</v>
      </c>
      <c r="N996">
        <v>1414040400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>
        <f t="shared" si="94"/>
        <v>2014</v>
      </c>
      <c r="V996" s="9" t="str">
        <f t="shared" si="95"/>
        <v>Oct</v>
      </c>
    </row>
    <row r="997" spans="1:22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 s="8">
        <f t="shared" si="92"/>
        <v>43408.208333333328</v>
      </c>
      <c r="N997">
        <v>1543816800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>
        <f t="shared" si="94"/>
        <v>2018</v>
      </c>
      <c r="V997" s="9" t="str">
        <f t="shared" si="95"/>
        <v>Nov</v>
      </c>
    </row>
    <row r="998" spans="1:22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 s="8">
        <f t="shared" si="92"/>
        <v>41276.25</v>
      </c>
      <c r="N998">
        <v>1359698400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>
        <f t="shared" si="94"/>
        <v>2013</v>
      </c>
      <c r="V998" s="9" t="str">
        <f t="shared" si="95"/>
        <v>Jan</v>
      </c>
    </row>
    <row r="999" spans="1:22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 s="8">
        <f t="shared" si="92"/>
        <v>41659.25</v>
      </c>
      <c r="N999">
        <v>1390629600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>
        <f t="shared" si="94"/>
        <v>2014</v>
      </c>
      <c r="V999" s="9" t="str">
        <f t="shared" si="95"/>
        <v>Jan</v>
      </c>
    </row>
    <row r="1000" spans="1:22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 s="8">
        <f t="shared" si="92"/>
        <v>40220.25</v>
      </c>
      <c r="N1000">
        <v>1267077600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>
        <f t="shared" si="94"/>
        <v>2010</v>
      </c>
      <c r="V1000" s="9" t="str">
        <f t="shared" si="95"/>
        <v>Feb</v>
      </c>
    </row>
    <row r="1001" spans="1:22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 s="8">
        <f t="shared" si="92"/>
        <v>42550.208333333328</v>
      </c>
      <c r="N1001">
        <v>1467781200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>
        <f t="shared" si="94"/>
        <v>2016</v>
      </c>
      <c r="V1001" s="9" t="str">
        <f t="shared" si="95"/>
        <v>Jun</v>
      </c>
    </row>
  </sheetData>
  <autoFilter ref="A1:V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G1048576">
    <cfRule type="containsText" dxfId="19" priority="2" operator="containsText" text="canceled">
      <formula>NOT(ISERROR(SEARCH("canceled",G1)))</formula>
    </cfRule>
    <cfRule type="containsText" dxfId="18" priority="4" operator="containsText" text="live">
      <formula>NOT(ISERROR(SEARCH("live",G1)))</formula>
    </cfRule>
  </conditionalFormatting>
  <conditionalFormatting sqref="G2:G1048576">
    <cfRule type="containsText" dxfId="17" priority="6" operator="containsText" text="successfull">
      <formula>NOT(ISERROR(SEARCH("successfull",G2)))</formula>
    </cfRule>
    <cfRule type="containsText" dxfId="16" priority="7" operator="containsText" text="failed">
      <formula>NOT(ISERROR(SEARCH("failed",G2)))</formula>
    </cfRule>
  </conditionalFormatting>
  <conditionalFormatting sqref="G3:G1048576">
    <cfRule type="containsText" dxfId="15" priority="5" operator="containsText" text="successful">
      <formula>NOT(ISERROR(SEARCH("successful",G3)))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8C01-03DE-457A-B939-9F5306E74ABF}">
  <dimension ref="A1:F14"/>
  <sheetViews>
    <sheetView workbookViewId="0">
      <selection activeCell="C22" sqref="C2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21</v>
      </c>
    </row>
    <row r="3" spans="1:6" x14ac:dyDescent="0.3">
      <c r="A3" s="6" t="s">
        <v>2068</v>
      </c>
      <c r="B3" s="6" t="s">
        <v>2070</v>
      </c>
    </row>
    <row r="4" spans="1:6" x14ac:dyDescent="0.3">
      <c r="A4" s="17" t="s">
        <v>2066</v>
      </c>
      <c r="B4" s="9" t="s">
        <v>74</v>
      </c>
      <c r="C4" s="9" t="s">
        <v>14</v>
      </c>
      <c r="D4" s="9" t="s">
        <v>47</v>
      </c>
      <c r="E4" s="9" t="s">
        <v>20</v>
      </c>
      <c r="F4" s="9" t="s">
        <v>2067</v>
      </c>
    </row>
    <row r="5" spans="1:6" x14ac:dyDescent="0.3">
      <c r="A5" s="9" t="s">
        <v>2041</v>
      </c>
      <c r="B5" s="9">
        <v>10</v>
      </c>
      <c r="C5" s="9">
        <v>41</v>
      </c>
      <c r="D5" s="9">
        <v>3</v>
      </c>
      <c r="E5" s="9">
        <v>76</v>
      </c>
      <c r="F5" s="9">
        <v>130</v>
      </c>
    </row>
    <row r="6" spans="1:6" x14ac:dyDescent="0.3">
      <c r="A6" s="9" t="s">
        <v>2033</v>
      </c>
      <c r="B6" s="9">
        <v>3</v>
      </c>
      <c r="C6" s="9">
        <v>15</v>
      </c>
      <c r="D6" s="9"/>
      <c r="E6" s="9">
        <v>17</v>
      </c>
      <c r="F6" s="9">
        <v>35</v>
      </c>
    </row>
    <row r="7" spans="1:6" x14ac:dyDescent="0.3">
      <c r="A7" s="9" t="s">
        <v>2050</v>
      </c>
      <c r="B7" s="9">
        <v>1</v>
      </c>
      <c r="C7" s="9">
        <v>20</v>
      </c>
      <c r="D7" s="9">
        <v>2</v>
      </c>
      <c r="E7" s="9">
        <v>14</v>
      </c>
      <c r="F7" s="9">
        <v>37</v>
      </c>
    </row>
    <row r="8" spans="1:6" x14ac:dyDescent="0.3">
      <c r="A8" s="9" t="s">
        <v>2064</v>
      </c>
      <c r="B8" s="9"/>
      <c r="C8" s="9"/>
      <c r="D8" s="9"/>
      <c r="E8" s="9">
        <v>4</v>
      </c>
      <c r="F8" s="9">
        <v>4</v>
      </c>
    </row>
    <row r="9" spans="1:6" x14ac:dyDescent="0.3">
      <c r="A9" s="9" t="s">
        <v>2035</v>
      </c>
      <c r="B9" s="9">
        <v>6</v>
      </c>
      <c r="C9" s="9">
        <v>44</v>
      </c>
      <c r="D9" s="9"/>
      <c r="E9" s="9">
        <v>79</v>
      </c>
      <c r="F9" s="9">
        <v>129</v>
      </c>
    </row>
    <row r="10" spans="1:6" x14ac:dyDescent="0.3">
      <c r="A10" s="9" t="s">
        <v>2054</v>
      </c>
      <c r="B10" s="9">
        <v>3</v>
      </c>
      <c r="C10" s="9">
        <v>6</v>
      </c>
      <c r="D10" s="9">
        <v>1</v>
      </c>
      <c r="E10" s="9">
        <v>24</v>
      </c>
      <c r="F10" s="9">
        <v>34</v>
      </c>
    </row>
    <row r="11" spans="1:6" x14ac:dyDescent="0.3">
      <c r="A11" s="9" t="s">
        <v>2047</v>
      </c>
      <c r="B11" s="9">
        <v>2</v>
      </c>
      <c r="C11" s="9">
        <v>18</v>
      </c>
      <c r="D11" s="9">
        <v>1</v>
      </c>
      <c r="E11" s="9">
        <v>28</v>
      </c>
      <c r="F11" s="9">
        <v>49</v>
      </c>
    </row>
    <row r="12" spans="1:6" x14ac:dyDescent="0.3">
      <c r="A12" s="9" t="s">
        <v>2037</v>
      </c>
      <c r="B12" s="9">
        <v>2</v>
      </c>
      <c r="C12" s="9">
        <v>24</v>
      </c>
      <c r="D12" s="9">
        <v>1</v>
      </c>
      <c r="E12" s="9">
        <v>45</v>
      </c>
      <c r="F12" s="9">
        <v>72</v>
      </c>
    </row>
    <row r="13" spans="1:6" x14ac:dyDescent="0.3">
      <c r="A13" s="9" t="s">
        <v>2039</v>
      </c>
      <c r="B13" s="9">
        <v>17</v>
      </c>
      <c r="C13" s="9">
        <v>106</v>
      </c>
      <c r="D13" s="9">
        <v>1</v>
      </c>
      <c r="E13" s="9">
        <v>149</v>
      </c>
      <c r="F13" s="9">
        <v>273</v>
      </c>
    </row>
    <row r="14" spans="1:6" x14ac:dyDescent="0.3">
      <c r="A14" s="9" t="s">
        <v>2067</v>
      </c>
      <c r="B14" s="9">
        <v>44</v>
      </c>
      <c r="C14" s="9">
        <v>274</v>
      </c>
      <c r="D14" s="9">
        <v>9</v>
      </c>
      <c r="E14" s="9">
        <v>436</v>
      </c>
      <c r="F14" s="9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5036-3B53-4502-A400-78FE745FD6BB}">
  <dimension ref="A1:F29"/>
  <sheetViews>
    <sheetView workbookViewId="0">
      <selection activeCell="B33" sqref="B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6</v>
      </c>
      <c r="B1" t="s">
        <v>2069</v>
      </c>
    </row>
    <row r="3" spans="1:6" x14ac:dyDescent="0.3">
      <c r="A3" s="6" t="s">
        <v>2068</v>
      </c>
      <c r="B3" s="6" t="s">
        <v>2070</v>
      </c>
    </row>
    <row r="4" spans="1:6" x14ac:dyDescent="0.3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7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7" t="s">
        <v>2065</v>
      </c>
      <c r="E6">
        <v>4</v>
      </c>
      <c r="F6">
        <v>4</v>
      </c>
    </row>
    <row r="7" spans="1:6" x14ac:dyDescent="0.3">
      <c r="A7" s="7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7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7" t="s">
        <v>2043</v>
      </c>
      <c r="C9">
        <v>8</v>
      </c>
      <c r="E9">
        <v>10</v>
      </c>
      <c r="F9">
        <v>18</v>
      </c>
    </row>
    <row r="10" spans="1:6" x14ac:dyDescent="0.3">
      <c r="A10" s="7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7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7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7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7" t="s">
        <v>2057</v>
      </c>
      <c r="C14">
        <v>3</v>
      </c>
      <c r="E14">
        <v>4</v>
      </c>
      <c r="F14">
        <v>7</v>
      </c>
    </row>
    <row r="15" spans="1:6" x14ac:dyDescent="0.3">
      <c r="A15" s="7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7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7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7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7" t="s">
        <v>2056</v>
      </c>
      <c r="C19">
        <v>4</v>
      </c>
      <c r="E19">
        <v>4</v>
      </c>
      <c r="F19">
        <v>8</v>
      </c>
    </row>
    <row r="20" spans="1:6" x14ac:dyDescent="0.3">
      <c r="A20" s="7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7" t="s">
        <v>2063</v>
      </c>
      <c r="C21">
        <v>9</v>
      </c>
      <c r="E21">
        <v>5</v>
      </c>
      <c r="F21">
        <v>14</v>
      </c>
    </row>
    <row r="22" spans="1:6" x14ac:dyDescent="0.3">
      <c r="A22" s="7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7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7" t="s">
        <v>2059</v>
      </c>
      <c r="C24">
        <v>7</v>
      </c>
      <c r="E24">
        <v>14</v>
      </c>
      <c r="F24">
        <v>21</v>
      </c>
    </row>
    <row r="25" spans="1:6" x14ac:dyDescent="0.3">
      <c r="A25" s="7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7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7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7" t="s">
        <v>2062</v>
      </c>
      <c r="E28">
        <v>3</v>
      </c>
      <c r="F28">
        <v>3</v>
      </c>
    </row>
    <row r="29" spans="1:6" x14ac:dyDescent="0.3">
      <c r="A29" s="7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6F6E-942A-458A-A8B6-9B37B7E591DE}">
  <dimension ref="A2:E19"/>
  <sheetViews>
    <sheetView workbookViewId="0">
      <selection activeCell="D12" sqref="D1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2" spans="1:5" x14ac:dyDescent="0.3">
      <c r="A2" s="6" t="s">
        <v>2031</v>
      </c>
      <c r="B2" t="s">
        <v>2069</v>
      </c>
    </row>
    <row r="3" spans="1:5" x14ac:dyDescent="0.3">
      <c r="A3" s="6" t="s">
        <v>2087</v>
      </c>
      <c r="B3" t="s">
        <v>2069</v>
      </c>
    </row>
    <row r="5" spans="1:5" x14ac:dyDescent="0.3">
      <c r="A5" s="6" t="s">
        <v>2068</v>
      </c>
      <c r="B5" s="6" t="s">
        <v>2070</v>
      </c>
    </row>
    <row r="6" spans="1:5" x14ac:dyDescent="0.3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3">
      <c r="A7" s="7" t="s">
        <v>2075</v>
      </c>
      <c r="B7">
        <v>6</v>
      </c>
      <c r="C7">
        <v>36</v>
      </c>
      <c r="D7">
        <v>49</v>
      </c>
      <c r="E7">
        <v>91</v>
      </c>
    </row>
    <row r="8" spans="1:5" x14ac:dyDescent="0.3">
      <c r="A8" s="7" t="s">
        <v>2076</v>
      </c>
      <c r="B8">
        <v>7</v>
      </c>
      <c r="C8">
        <v>28</v>
      </c>
      <c r="D8">
        <v>44</v>
      </c>
      <c r="E8">
        <v>79</v>
      </c>
    </row>
    <row r="9" spans="1:5" x14ac:dyDescent="0.3">
      <c r="A9" s="7" t="s">
        <v>2077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7" t="s">
        <v>2078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7" t="s">
        <v>2079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7" t="s">
        <v>2080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7" t="s">
        <v>2081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7" t="s">
        <v>2082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7" t="s">
        <v>2083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7" t="s">
        <v>2084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7" t="s">
        <v>2085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7" t="s">
        <v>2086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7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D347-8F11-41A3-844F-FA21D9B9ED95}">
  <dimension ref="A1:H13"/>
  <sheetViews>
    <sheetView workbookViewId="0">
      <selection activeCell="H19" sqref="H19"/>
    </sheetView>
  </sheetViews>
  <sheetFormatPr defaultRowHeight="15.6" x14ac:dyDescent="0.3"/>
  <cols>
    <col min="1" max="1" width="17.39843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39843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s="11" customFormat="1" x14ac:dyDescent="0.3">
      <c r="A1" s="11" t="s">
        <v>2088</v>
      </c>
      <c r="B1" s="11" t="s">
        <v>2089</v>
      </c>
      <c r="C1" s="11" t="s">
        <v>2090</v>
      </c>
      <c r="D1" s="11" t="s">
        <v>2091</v>
      </c>
      <c r="E1" s="11" t="s">
        <v>2092</v>
      </c>
      <c r="F1" s="11" t="s">
        <v>2093</v>
      </c>
      <c r="G1" s="11" t="s">
        <v>2094</v>
      </c>
      <c r="H1" s="11" t="s">
        <v>2095</v>
      </c>
    </row>
    <row r="2" spans="1:8" x14ac:dyDescent="0.3">
      <c r="A2" t="s">
        <v>2096</v>
      </c>
      <c r="B2">
        <f>COUNTIFS(Crowdfunding!D2:D1001, "&lt;1000", Crowdfunding!G2:G1001, "=successful")</f>
        <v>30</v>
      </c>
      <c r="C2">
        <f>COUNTIFS(Crowdfunding!D2:D1001, "&lt;1000", Crowdfunding!G2:G1001, "=failed")</f>
        <v>20</v>
      </c>
      <c r="D2">
        <f>COUNTIFS(Crowdfunding!D2:D1001, "&lt;=1000", Crowdfunding!G2:G1001, "=canceled")</f>
        <v>1</v>
      </c>
      <c r="E2">
        <f>SUM(B2,C2,D2)</f>
        <v>51</v>
      </c>
      <c r="F2" s="12">
        <f>B2/E2*100%</f>
        <v>0.58823529411764708</v>
      </c>
      <c r="G2" s="13">
        <f>C2/E2*100%</f>
        <v>0.39215686274509803</v>
      </c>
      <c r="H2" s="13">
        <f>D2/E2*100%</f>
        <v>1.9607843137254902E-2</v>
      </c>
    </row>
    <row r="3" spans="1:8" x14ac:dyDescent="0.3">
      <c r="A3" t="s">
        <v>2097</v>
      </c>
      <c r="B3">
        <f>COUNTIFS(Crowdfunding!D2:D1001, "&gt;=1000", Crowdfunding!D2:D1001, "&lt;=4999", Crowdfunding!G2:G1001, "=successful")</f>
        <v>191</v>
      </c>
      <c r="C3">
        <f>COUNTIFS(Crowdfunding!D2:D1001, "&gt;=1000", Crowdfunding!D2:D1001, "&lt;=4999", Crowdfunding!G2:G1001, "=failed")</f>
        <v>38</v>
      </c>
      <c r="D3">
        <f>COUNTIFS(Crowdfunding!D2:D1001, "&gt;=1000", Crowdfunding!D2:D1001, "&lt;=4999", Crowdfunding!G2:G1001, "=canceled")</f>
        <v>2</v>
      </c>
      <c r="E3">
        <f>SUM(B3,C3,D3)</f>
        <v>231</v>
      </c>
      <c r="F3" s="12">
        <f t="shared" ref="F3:F13" si="0">B3/E3*100%</f>
        <v>0.82683982683982682</v>
      </c>
      <c r="G3" s="13">
        <f t="shared" ref="G3:G13" si="1">C3/E3*100%</f>
        <v>0.16450216450216451</v>
      </c>
      <c r="H3" s="13">
        <f t="shared" ref="H3:H13" si="2">D3/E3*100%</f>
        <v>8.658008658008658E-3</v>
      </c>
    </row>
    <row r="4" spans="1:8" x14ac:dyDescent="0.3">
      <c r="A4" t="s">
        <v>2098</v>
      </c>
      <c r="B4">
        <f>COUNTIFS(Crowdfunding!D3:D1002, "&gt;=5000", Crowdfunding!D3:D1002, "&lt;=9999", Crowdfunding!G3:G1002, "=successful")</f>
        <v>164</v>
      </c>
      <c r="C4">
        <f>COUNTIFS(Crowdfunding!D3:D1002, "&gt;=5000", Crowdfunding!D3:D1002, "&lt;=9999", Crowdfunding!G3:G1002, "=failed")</f>
        <v>126</v>
      </c>
      <c r="D4">
        <f>COUNTIFS(Crowdfunding!D3:D1002, "&gt;=5000", Crowdfunding!D3:D1002, "&lt;=9999", Crowdfunding!G3:G1002, "=canceled")</f>
        <v>25</v>
      </c>
      <c r="E4">
        <f>SUM(B4,C4,D4)</f>
        <v>315</v>
      </c>
      <c r="F4" s="12">
        <f t="shared" si="0"/>
        <v>0.52063492063492067</v>
      </c>
      <c r="G4" s="13">
        <f t="shared" si="1"/>
        <v>0.4</v>
      </c>
      <c r="H4" s="13">
        <f t="shared" si="2"/>
        <v>7.9365079365079361E-2</v>
      </c>
    </row>
    <row r="5" spans="1:8" x14ac:dyDescent="0.3">
      <c r="A5" t="s">
        <v>2099</v>
      </c>
      <c r="B5">
        <f>COUNTIFS(Crowdfunding!D4:D1003, "&gt;=10000", Crowdfunding!D4:D1003, "&lt;=14999", Crowdfunding!G4:G1003, "=successful")</f>
        <v>4</v>
      </c>
      <c r="C5">
        <f>COUNTIFS(Crowdfunding!D4:D1003, "&gt;=10000", Crowdfunding!D4:D1003, "&lt;=14999", Crowdfunding!G4:G1003, "=failed")</f>
        <v>5</v>
      </c>
      <c r="D5">
        <f>COUNTIFS(Crowdfunding!D4:D1003, "&gt;=10000", Crowdfunding!D4:D1003, "&lt;=14999", Crowdfunding!G4:G1003, "=canceled")</f>
        <v>0</v>
      </c>
      <c r="E5">
        <f t="shared" ref="E5:E13" si="3">SUM(B5,C5,D5)</f>
        <v>9</v>
      </c>
      <c r="F5" s="12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 x14ac:dyDescent="0.3">
      <c r="A6" t="s">
        <v>2100</v>
      </c>
      <c r="B6">
        <f>COUNTIFS(Crowdfunding!D2:D1001, "&gt;=15000", Crowdfunding!D2:D1001, "&lt;=19999", Crowdfunding!G2:G1001, "=successful")</f>
        <v>10</v>
      </c>
      <c r="C6">
        <f>COUNTIFS(Crowdfunding!D2:D1001, "&gt;=15000", Crowdfunding!D2:D1001, "&lt;=19999", Crowdfunding!G2:G1001, "=failed")</f>
        <v>0</v>
      </c>
      <c r="D6">
        <f>COUNTIFS(Crowdfunding!D2:D1001, "&gt;=15000", Crowdfunding!D2:D1001, "&lt;=19999", Crowdfunding!G2:G1001, "=canceled")</f>
        <v>0</v>
      </c>
      <c r="E6">
        <f t="shared" si="3"/>
        <v>10</v>
      </c>
      <c r="F6" s="12">
        <f t="shared" si="0"/>
        <v>1</v>
      </c>
      <c r="G6" s="13">
        <f t="shared" si="1"/>
        <v>0</v>
      </c>
      <c r="H6" s="13">
        <f t="shared" si="2"/>
        <v>0</v>
      </c>
    </row>
    <row r="7" spans="1:8" x14ac:dyDescent="0.3">
      <c r="A7" t="s">
        <v>2101</v>
      </c>
      <c r="B7">
        <f>COUNTIFS(Crowdfunding!D2:D1001, "&gt;=20000", Crowdfunding!D2:D1001, "&lt;=24999", Crowdfunding!G2:G1001, "=successful")</f>
        <v>7</v>
      </c>
      <c r="C7">
        <f>COUNTIFS(Crowdfunding!D2:D1001, "&gt;=20000", Crowdfunding!D2:D1001, "&lt;=24999", Crowdfunding!G2:G1001, "=failed")</f>
        <v>0</v>
      </c>
      <c r="D7">
        <f>COUNTIFS(Crowdfunding!D2:D1001, "&gt;=20000", Crowdfunding!D2:D1001, "&lt;=24999", Crowdfunding!G2:G1001, "=canceled")</f>
        <v>0</v>
      </c>
      <c r="E7">
        <f t="shared" si="3"/>
        <v>7</v>
      </c>
      <c r="F7" s="12">
        <f t="shared" si="0"/>
        <v>1</v>
      </c>
      <c r="G7" s="13">
        <f t="shared" si="1"/>
        <v>0</v>
      </c>
      <c r="H7" s="13">
        <f t="shared" si="2"/>
        <v>0</v>
      </c>
    </row>
    <row r="8" spans="1:8" x14ac:dyDescent="0.3">
      <c r="A8" t="s">
        <v>2102</v>
      </c>
      <c r="B8">
        <f>COUNTIFS(Crowdfunding!D2:D1001, "&gt;=25000", Crowdfunding!D2:D1001, "&lt;=29999", Crowdfunding!G2:G1001, "=successful")</f>
        <v>11</v>
      </c>
      <c r="C8">
        <f>COUNTIFS(Crowdfunding!D2:D1001, "&gt;=25000", Crowdfunding!D2:D1001, "&lt;=29999", Crowdfunding!G2:G1001, "=failed")</f>
        <v>3</v>
      </c>
      <c r="D8">
        <f>COUNTIFS(Crowdfunding!D2:D1001, "&gt;=25000", Crowdfunding!D2:D1001, "&lt;=29999", Crowdfunding!G2:G1001, "=canceled")</f>
        <v>0</v>
      </c>
      <c r="E8">
        <f t="shared" si="3"/>
        <v>14</v>
      </c>
      <c r="F8" s="12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8" x14ac:dyDescent="0.3">
      <c r="A9" t="s">
        <v>2103</v>
      </c>
      <c r="B9">
        <f>COUNTIFS(Crowdfunding!D2:D1001, "&gt;=30000", Crowdfunding!D2:D1001, "&lt;=34999", Crowdfunding!G2:G1001, "=successful")</f>
        <v>7</v>
      </c>
      <c r="C9">
        <f>COUNTIFS(Crowdfunding!D2:D1001, "&gt;=30000", Crowdfunding!D2:D1001, "&lt;=34999", Crowdfunding!G2:G1001, "=failed")</f>
        <v>0</v>
      </c>
      <c r="D9">
        <f>COUNTIFS(Crowdfunding!D2:D1001, "&gt;=30000", Crowdfunding!D2:D1001, "&lt;=34999", Crowdfunding!G2:G1001, "=canceled")</f>
        <v>0</v>
      </c>
      <c r="E9">
        <f t="shared" si="3"/>
        <v>7</v>
      </c>
      <c r="F9" s="12">
        <f t="shared" si="0"/>
        <v>1</v>
      </c>
      <c r="G9" s="13">
        <f t="shared" si="1"/>
        <v>0</v>
      </c>
      <c r="H9" s="13">
        <f t="shared" si="2"/>
        <v>0</v>
      </c>
    </row>
    <row r="10" spans="1:8" x14ac:dyDescent="0.3">
      <c r="A10" t="s">
        <v>2104</v>
      </c>
      <c r="B10">
        <f>COUNTIFS(Crowdfunding!D2:D1001, "&gt;=35000", Crowdfunding!D2:D1001, "&lt;=39999", Crowdfunding!G2:G1001, "=successful")</f>
        <v>8</v>
      </c>
      <c r="C10">
        <f>COUNTIFS(Crowdfunding!D2:D1001, "&gt;=35000", Crowdfunding!D2:D1001, "&lt;=39999", Crowdfunding!G2:G1001, "=failed")</f>
        <v>3</v>
      </c>
      <c r="D10">
        <f>COUNTIFS(Crowdfunding!D2:D1001, "&gt;=35000", Crowdfunding!D2:D1001, "&lt;=39999", Crowdfunding!G2:G1001, "=canceled")</f>
        <v>1</v>
      </c>
      <c r="E10">
        <f t="shared" si="3"/>
        <v>12</v>
      </c>
      <c r="F10" s="12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x14ac:dyDescent="0.3">
      <c r="A11" t="s">
        <v>2105</v>
      </c>
      <c r="B11">
        <f>COUNTIFS(Crowdfunding!D2:D1001, "&gt;=40000", Crowdfunding!D2:D1001, "&lt;=44999", Crowdfunding!G2:G1001, "=successful")</f>
        <v>11</v>
      </c>
      <c r="C11">
        <f>COUNTIFS(Crowdfunding!D2:D1001, "&gt;=40000", Crowdfunding!D2:D1001, "&lt;=44999", Crowdfunding!G2:G1001, "=failed")</f>
        <v>3</v>
      </c>
      <c r="D11">
        <f>COUNTIFS(Crowdfunding!D2:D1001, "&gt;=40000", Crowdfunding!D2:D1001, "&lt;=44999", Crowdfunding!G2:G1001, "=canceled")</f>
        <v>0</v>
      </c>
      <c r="E11">
        <f t="shared" si="3"/>
        <v>14</v>
      </c>
      <c r="F11" s="12">
        <f t="shared" si="0"/>
        <v>0.7857142857142857</v>
      </c>
      <c r="G11" s="13">
        <f t="shared" si="1"/>
        <v>0.21428571428571427</v>
      </c>
      <c r="H11" s="13">
        <f t="shared" si="2"/>
        <v>0</v>
      </c>
    </row>
    <row r="12" spans="1:8" x14ac:dyDescent="0.3">
      <c r="A12" t="s">
        <v>2106</v>
      </c>
      <c r="B12">
        <f>COUNTIFS(Crowdfunding!D2:D1001, "&gt;=45000", Crowdfunding!D2:D1001, "&lt;=49999", Crowdfunding!G2:G1001, "=successful")</f>
        <v>8</v>
      </c>
      <c r="C12">
        <f>COUNTIFS(Crowdfunding!D2:D1001, "&gt;=45000", Crowdfunding!D2:D1001, "&lt;=49999", Crowdfunding!G2:G1001, "=failed")</f>
        <v>3</v>
      </c>
      <c r="D12">
        <f>COUNTIFS(Crowdfunding!D2:D1001, "&gt;=45000", Crowdfunding!D2:D1001, "&lt;=49999", Crowdfunding!G2:G1001, "=canceled")</f>
        <v>0</v>
      </c>
      <c r="E12">
        <f t="shared" si="3"/>
        <v>11</v>
      </c>
      <c r="F12" s="12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8" x14ac:dyDescent="0.3">
      <c r="A13" t="s">
        <v>2107</v>
      </c>
      <c r="B13">
        <f>COUNTIFS(Crowdfunding!D2:D1001, "&gt;=50000", Crowdfunding!G2:G1001, "=successful")</f>
        <v>114</v>
      </c>
      <c r="C13">
        <f>COUNTIFS(Crowdfunding!D2:D1001, "&gt;=50000", Crowdfunding!G2:G1001, "=failed")</f>
        <v>163</v>
      </c>
      <c r="D13">
        <f>COUNTIFS(Crowdfunding!D2:D1001, "&gt;=50000", Crowdfunding!G2:G1001, "=canceled")</f>
        <v>28</v>
      </c>
      <c r="E13">
        <f t="shared" si="3"/>
        <v>305</v>
      </c>
      <c r="F13" s="12">
        <f t="shared" si="0"/>
        <v>0.3737704918032787</v>
      </c>
      <c r="G13" s="13">
        <f t="shared" si="1"/>
        <v>0.53442622950819674</v>
      </c>
      <c r="H13" s="13">
        <f t="shared" si="2"/>
        <v>9.1803278688524587E-2</v>
      </c>
    </row>
  </sheetData>
  <pageMargins left="0.7" right="0.7" top="0.75" bottom="0.75" header="0.3" footer="0.3"/>
  <pageSetup orientation="portrait" r:id="rId1"/>
  <ignoredErrors>
    <ignoredError sqref="B4:D5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EF21-2F8A-44E8-BB8B-20DE265BE11A}">
  <dimension ref="A1:O566"/>
  <sheetViews>
    <sheetView tabSelected="1" topLeftCell="B13" workbookViewId="0">
      <selection activeCell="H13" sqref="H13"/>
    </sheetView>
  </sheetViews>
  <sheetFormatPr defaultRowHeight="15.6" x14ac:dyDescent="0.3"/>
  <cols>
    <col min="2" max="2" width="13.09765625" bestFit="1" customWidth="1"/>
    <col min="4" max="4" width="16.3984375" bestFit="1" customWidth="1"/>
    <col min="5" max="5" width="11.8984375" bestFit="1" customWidth="1"/>
    <col min="12" max="12" width="13.19921875" bestFit="1" customWidth="1"/>
    <col min="14" max="14" width="12.796875" customWidth="1"/>
    <col min="15" max="15" width="10" customWidth="1"/>
  </cols>
  <sheetData>
    <row r="1" spans="1:15" x14ac:dyDescent="0.3">
      <c r="A1" s="1" t="s">
        <v>4</v>
      </c>
      <c r="B1" s="1" t="s">
        <v>5</v>
      </c>
      <c r="E1" s="1"/>
      <c r="F1" s="1"/>
      <c r="K1" s="1" t="s">
        <v>4</v>
      </c>
      <c r="L1" s="1" t="s">
        <v>5</v>
      </c>
    </row>
    <row r="2" spans="1:15" x14ac:dyDescent="0.3">
      <c r="A2" t="s">
        <v>20</v>
      </c>
      <c r="B2">
        <v>158</v>
      </c>
      <c r="K2" t="s">
        <v>14</v>
      </c>
      <c r="L2">
        <v>0</v>
      </c>
    </row>
    <row r="3" spans="1:15" x14ac:dyDescent="0.3">
      <c r="A3" t="s">
        <v>20</v>
      </c>
      <c r="B3">
        <v>1425</v>
      </c>
      <c r="K3" t="s">
        <v>14</v>
      </c>
      <c r="L3">
        <v>24</v>
      </c>
    </row>
    <row r="4" spans="1:15" x14ac:dyDescent="0.3">
      <c r="A4" t="s">
        <v>20</v>
      </c>
      <c r="B4">
        <v>174</v>
      </c>
      <c r="D4" s="14" t="s">
        <v>2108</v>
      </c>
      <c r="E4" s="14" t="s">
        <v>2113</v>
      </c>
      <c r="K4" t="s">
        <v>14</v>
      </c>
      <c r="L4">
        <v>53</v>
      </c>
      <c r="N4" s="14" t="s">
        <v>2114</v>
      </c>
      <c r="O4" s="14" t="s">
        <v>2113</v>
      </c>
    </row>
    <row r="5" spans="1:15" x14ac:dyDescent="0.3">
      <c r="A5" t="s">
        <v>20</v>
      </c>
      <c r="B5">
        <v>227</v>
      </c>
      <c r="D5" s="15" t="s">
        <v>2111</v>
      </c>
      <c r="E5" s="16">
        <f>AVERAGE(B2:B566)</f>
        <v>851.14690265486729</v>
      </c>
      <c r="K5" t="s">
        <v>14</v>
      </c>
      <c r="L5">
        <v>18</v>
      </c>
      <c r="N5" s="15" t="s">
        <v>2111</v>
      </c>
      <c r="O5" s="16">
        <f>AVERAGE(L2:L365)</f>
        <v>585.61538461538464</v>
      </c>
    </row>
    <row r="6" spans="1:15" x14ac:dyDescent="0.3">
      <c r="A6" t="s">
        <v>20</v>
      </c>
      <c r="B6">
        <v>220</v>
      </c>
      <c r="D6" s="15" t="s">
        <v>2112</v>
      </c>
      <c r="E6" s="15">
        <f>MEDIAN(B2:B566)</f>
        <v>201</v>
      </c>
      <c r="K6" t="s">
        <v>14</v>
      </c>
      <c r="L6">
        <v>44</v>
      </c>
      <c r="N6" s="15" t="s">
        <v>2112</v>
      </c>
      <c r="O6" s="16">
        <f>MEDIAN(L2:L365)</f>
        <v>114.5</v>
      </c>
    </row>
    <row r="7" spans="1:15" x14ac:dyDescent="0.3">
      <c r="A7" t="s">
        <v>20</v>
      </c>
      <c r="B7">
        <v>98</v>
      </c>
      <c r="D7" s="15" t="s">
        <v>2109</v>
      </c>
      <c r="E7" s="15">
        <f>MAX(B2:B566)</f>
        <v>7295</v>
      </c>
      <c r="K7" t="s">
        <v>14</v>
      </c>
      <c r="L7">
        <v>27</v>
      </c>
      <c r="N7" s="15" t="s">
        <v>2109</v>
      </c>
      <c r="O7" s="15">
        <f>MAX(L2:L365)</f>
        <v>6080</v>
      </c>
    </row>
    <row r="8" spans="1:15" x14ac:dyDescent="0.3">
      <c r="A8" t="s">
        <v>20</v>
      </c>
      <c r="B8">
        <v>100</v>
      </c>
      <c r="D8" s="15" t="s">
        <v>2110</v>
      </c>
      <c r="E8" s="15">
        <f>MIN(B2:B566)</f>
        <v>16</v>
      </c>
      <c r="K8" t="s">
        <v>14</v>
      </c>
      <c r="L8">
        <v>55</v>
      </c>
      <c r="N8" s="15" t="s">
        <v>2110</v>
      </c>
      <c r="O8" s="15">
        <f>MIN(L2:L365)</f>
        <v>0</v>
      </c>
    </row>
    <row r="9" spans="1:15" x14ac:dyDescent="0.3">
      <c r="A9" t="s">
        <v>20</v>
      </c>
      <c r="B9">
        <v>1249</v>
      </c>
      <c r="D9" s="15" t="s">
        <v>2115</v>
      </c>
      <c r="E9" s="16">
        <f>_xlfn.VAR.P(B2:B566)</f>
        <v>1603373.7324019109</v>
      </c>
      <c r="K9" t="s">
        <v>14</v>
      </c>
      <c r="L9">
        <v>200</v>
      </c>
      <c r="N9" s="15" t="s">
        <v>2115</v>
      </c>
      <c r="O9" s="16">
        <f>_xlfn.VAR.P(L2:L365)</f>
        <v>921574.68174133555</v>
      </c>
    </row>
    <row r="10" spans="1:15" x14ac:dyDescent="0.3">
      <c r="A10" t="s">
        <v>20</v>
      </c>
      <c r="B10">
        <v>1396</v>
      </c>
      <c r="D10" s="15" t="s">
        <v>2116</v>
      </c>
      <c r="E10" s="16">
        <f>SQRT(E9)</f>
        <v>1266.2439466397898</v>
      </c>
      <c r="K10" t="s">
        <v>14</v>
      </c>
      <c r="L10">
        <v>452</v>
      </c>
      <c r="N10" s="15" t="s">
        <v>2116</v>
      </c>
      <c r="O10" s="16">
        <f>SQRT(O9)</f>
        <v>959.98681331637863</v>
      </c>
    </row>
    <row r="11" spans="1:15" x14ac:dyDescent="0.3">
      <c r="A11" t="s">
        <v>20</v>
      </c>
      <c r="B11">
        <v>890</v>
      </c>
      <c r="K11" t="s">
        <v>14</v>
      </c>
      <c r="L11">
        <v>674</v>
      </c>
    </row>
    <row r="12" spans="1:15" x14ac:dyDescent="0.3">
      <c r="A12" t="s">
        <v>20</v>
      </c>
      <c r="B12">
        <v>142</v>
      </c>
      <c r="K12" t="s">
        <v>14</v>
      </c>
      <c r="L12">
        <v>558</v>
      </c>
    </row>
    <row r="13" spans="1:15" x14ac:dyDescent="0.3">
      <c r="A13" t="s">
        <v>20</v>
      </c>
      <c r="B13">
        <v>2673</v>
      </c>
      <c r="K13" t="s">
        <v>14</v>
      </c>
      <c r="L13">
        <v>15</v>
      </c>
    </row>
    <row r="14" spans="1:15" x14ac:dyDescent="0.3">
      <c r="A14" t="s">
        <v>20</v>
      </c>
      <c r="B14">
        <v>163</v>
      </c>
      <c r="K14" t="s">
        <v>14</v>
      </c>
      <c r="L14">
        <v>2307</v>
      </c>
    </row>
    <row r="15" spans="1:15" x14ac:dyDescent="0.3">
      <c r="A15" t="s">
        <v>20</v>
      </c>
      <c r="B15">
        <v>2220</v>
      </c>
      <c r="K15" t="s">
        <v>14</v>
      </c>
      <c r="L15">
        <v>88</v>
      </c>
    </row>
    <row r="16" spans="1:15" x14ac:dyDescent="0.3">
      <c r="A16" t="s">
        <v>20</v>
      </c>
      <c r="B16">
        <v>1606</v>
      </c>
      <c r="K16" t="s">
        <v>14</v>
      </c>
      <c r="L16">
        <v>48</v>
      </c>
    </row>
    <row r="17" spans="1:12" x14ac:dyDescent="0.3">
      <c r="A17" t="s">
        <v>20</v>
      </c>
      <c r="B17">
        <v>129</v>
      </c>
      <c r="K17" t="s">
        <v>14</v>
      </c>
      <c r="L17">
        <v>1</v>
      </c>
    </row>
    <row r="18" spans="1:12" x14ac:dyDescent="0.3">
      <c r="A18" t="s">
        <v>20</v>
      </c>
      <c r="B18">
        <v>226</v>
      </c>
      <c r="K18" t="s">
        <v>14</v>
      </c>
      <c r="L18">
        <v>1467</v>
      </c>
    </row>
    <row r="19" spans="1:12" x14ac:dyDescent="0.3">
      <c r="A19" t="s">
        <v>20</v>
      </c>
      <c r="B19">
        <v>5419</v>
      </c>
      <c r="K19" t="s">
        <v>14</v>
      </c>
      <c r="L19">
        <v>75</v>
      </c>
    </row>
    <row r="20" spans="1:12" x14ac:dyDescent="0.3">
      <c r="A20" t="s">
        <v>20</v>
      </c>
      <c r="B20">
        <v>165</v>
      </c>
      <c r="K20" t="s">
        <v>14</v>
      </c>
      <c r="L20">
        <v>120</v>
      </c>
    </row>
    <row r="21" spans="1:12" x14ac:dyDescent="0.3">
      <c r="A21" t="s">
        <v>20</v>
      </c>
      <c r="B21">
        <v>1965</v>
      </c>
      <c r="K21" t="s">
        <v>14</v>
      </c>
      <c r="L21">
        <v>2253</v>
      </c>
    </row>
    <row r="22" spans="1:12" x14ac:dyDescent="0.3">
      <c r="A22" t="s">
        <v>20</v>
      </c>
      <c r="B22">
        <v>16</v>
      </c>
      <c r="K22" t="s">
        <v>14</v>
      </c>
      <c r="L22">
        <v>5</v>
      </c>
    </row>
    <row r="23" spans="1:12" x14ac:dyDescent="0.3">
      <c r="A23" t="s">
        <v>20</v>
      </c>
      <c r="B23">
        <v>107</v>
      </c>
      <c r="K23" t="s">
        <v>14</v>
      </c>
      <c r="L23">
        <v>38</v>
      </c>
    </row>
    <row r="24" spans="1:12" x14ac:dyDescent="0.3">
      <c r="A24" t="s">
        <v>20</v>
      </c>
      <c r="B24">
        <v>134</v>
      </c>
      <c r="K24" t="s">
        <v>14</v>
      </c>
      <c r="L24">
        <v>12</v>
      </c>
    </row>
    <row r="25" spans="1:12" x14ac:dyDescent="0.3">
      <c r="A25" t="s">
        <v>20</v>
      </c>
      <c r="B25">
        <v>198</v>
      </c>
      <c r="K25" t="s">
        <v>14</v>
      </c>
      <c r="L25">
        <v>1684</v>
      </c>
    </row>
    <row r="26" spans="1:12" x14ac:dyDescent="0.3">
      <c r="A26" t="s">
        <v>20</v>
      </c>
      <c r="B26">
        <v>111</v>
      </c>
      <c r="K26" t="s">
        <v>14</v>
      </c>
      <c r="L26">
        <v>56</v>
      </c>
    </row>
    <row r="27" spans="1:12" x14ac:dyDescent="0.3">
      <c r="A27" t="s">
        <v>20</v>
      </c>
      <c r="B27">
        <v>222</v>
      </c>
      <c r="K27" t="s">
        <v>14</v>
      </c>
      <c r="L27">
        <v>838</v>
      </c>
    </row>
    <row r="28" spans="1:12" x14ac:dyDescent="0.3">
      <c r="A28" t="s">
        <v>20</v>
      </c>
      <c r="B28">
        <v>6212</v>
      </c>
      <c r="K28" t="s">
        <v>14</v>
      </c>
      <c r="L28">
        <v>1000</v>
      </c>
    </row>
    <row r="29" spans="1:12" x14ac:dyDescent="0.3">
      <c r="A29" t="s">
        <v>20</v>
      </c>
      <c r="B29">
        <v>98</v>
      </c>
      <c r="K29" t="s">
        <v>14</v>
      </c>
      <c r="L29">
        <v>1482</v>
      </c>
    </row>
    <row r="30" spans="1:12" x14ac:dyDescent="0.3">
      <c r="A30" t="s">
        <v>20</v>
      </c>
      <c r="B30">
        <v>92</v>
      </c>
      <c r="K30" t="s">
        <v>14</v>
      </c>
      <c r="L30">
        <v>106</v>
      </c>
    </row>
    <row r="31" spans="1:12" x14ac:dyDescent="0.3">
      <c r="A31" t="s">
        <v>20</v>
      </c>
      <c r="B31">
        <v>149</v>
      </c>
      <c r="K31" t="s">
        <v>14</v>
      </c>
      <c r="L31">
        <v>679</v>
      </c>
    </row>
    <row r="32" spans="1:12" x14ac:dyDescent="0.3">
      <c r="A32" t="s">
        <v>20</v>
      </c>
      <c r="B32">
        <v>2431</v>
      </c>
      <c r="K32" t="s">
        <v>14</v>
      </c>
      <c r="L32">
        <v>1220</v>
      </c>
    </row>
    <row r="33" spans="1:12" x14ac:dyDescent="0.3">
      <c r="A33" t="s">
        <v>20</v>
      </c>
      <c r="B33">
        <v>303</v>
      </c>
      <c r="K33" t="s">
        <v>14</v>
      </c>
      <c r="L33">
        <v>1</v>
      </c>
    </row>
    <row r="34" spans="1:12" x14ac:dyDescent="0.3">
      <c r="A34" t="s">
        <v>20</v>
      </c>
      <c r="B34">
        <v>209</v>
      </c>
      <c r="K34" t="s">
        <v>14</v>
      </c>
      <c r="L34">
        <v>37</v>
      </c>
    </row>
    <row r="35" spans="1:12" x14ac:dyDescent="0.3">
      <c r="A35" t="s">
        <v>20</v>
      </c>
      <c r="B35">
        <v>131</v>
      </c>
      <c r="K35" t="s">
        <v>14</v>
      </c>
      <c r="L35">
        <v>60</v>
      </c>
    </row>
    <row r="36" spans="1:12" x14ac:dyDescent="0.3">
      <c r="A36" t="s">
        <v>20</v>
      </c>
      <c r="B36">
        <v>164</v>
      </c>
      <c r="K36" t="s">
        <v>14</v>
      </c>
      <c r="L36">
        <v>296</v>
      </c>
    </row>
    <row r="37" spans="1:12" x14ac:dyDescent="0.3">
      <c r="A37" t="s">
        <v>20</v>
      </c>
      <c r="B37">
        <v>201</v>
      </c>
      <c r="K37" t="s">
        <v>14</v>
      </c>
      <c r="L37">
        <v>3304</v>
      </c>
    </row>
    <row r="38" spans="1:12" x14ac:dyDescent="0.3">
      <c r="A38" t="s">
        <v>20</v>
      </c>
      <c r="B38">
        <v>211</v>
      </c>
      <c r="K38" t="s">
        <v>14</v>
      </c>
      <c r="L38">
        <v>73</v>
      </c>
    </row>
    <row r="39" spans="1:12" x14ac:dyDescent="0.3">
      <c r="A39" t="s">
        <v>20</v>
      </c>
      <c r="B39">
        <v>128</v>
      </c>
      <c r="K39" t="s">
        <v>14</v>
      </c>
      <c r="L39">
        <v>3387</v>
      </c>
    </row>
    <row r="40" spans="1:12" x14ac:dyDescent="0.3">
      <c r="A40" t="s">
        <v>20</v>
      </c>
      <c r="B40">
        <v>1600</v>
      </c>
      <c r="K40" t="s">
        <v>14</v>
      </c>
      <c r="L40">
        <v>662</v>
      </c>
    </row>
    <row r="41" spans="1:12" x14ac:dyDescent="0.3">
      <c r="A41" t="s">
        <v>20</v>
      </c>
      <c r="B41">
        <v>249</v>
      </c>
      <c r="K41" t="s">
        <v>14</v>
      </c>
      <c r="L41">
        <v>774</v>
      </c>
    </row>
    <row r="42" spans="1:12" x14ac:dyDescent="0.3">
      <c r="A42" t="s">
        <v>20</v>
      </c>
      <c r="B42">
        <v>236</v>
      </c>
      <c r="K42" t="s">
        <v>14</v>
      </c>
      <c r="L42">
        <v>672</v>
      </c>
    </row>
    <row r="43" spans="1:12" x14ac:dyDescent="0.3">
      <c r="A43" t="s">
        <v>20</v>
      </c>
      <c r="B43">
        <v>4065</v>
      </c>
      <c r="K43" t="s">
        <v>14</v>
      </c>
      <c r="L43">
        <v>940</v>
      </c>
    </row>
    <row r="44" spans="1:12" x14ac:dyDescent="0.3">
      <c r="A44" t="s">
        <v>20</v>
      </c>
      <c r="B44">
        <v>246</v>
      </c>
      <c r="K44" t="s">
        <v>14</v>
      </c>
      <c r="L44">
        <v>117</v>
      </c>
    </row>
    <row r="45" spans="1:12" x14ac:dyDescent="0.3">
      <c r="A45" t="s">
        <v>20</v>
      </c>
      <c r="B45">
        <v>2475</v>
      </c>
      <c r="K45" t="s">
        <v>14</v>
      </c>
      <c r="L45">
        <v>115</v>
      </c>
    </row>
    <row r="46" spans="1:12" x14ac:dyDescent="0.3">
      <c r="A46" t="s">
        <v>20</v>
      </c>
      <c r="B46">
        <v>76</v>
      </c>
      <c r="K46" t="s">
        <v>14</v>
      </c>
      <c r="L46">
        <v>326</v>
      </c>
    </row>
    <row r="47" spans="1:12" x14ac:dyDescent="0.3">
      <c r="A47" t="s">
        <v>20</v>
      </c>
      <c r="B47">
        <v>54</v>
      </c>
      <c r="K47" t="s">
        <v>14</v>
      </c>
      <c r="L47">
        <v>1</v>
      </c>
    </row>
    <row r="48" spans="1:12" x14ac:dyDescent="0.3">
      <c r="A48" t="s">
        <v>20</v>
      </c>
      <c r="B48">
        <v>88</v>
      </c>
      <c r="K48" t="s">
        <v>14</v>
      </c>
      <c r="L48">
        <v>1467</v>
      </c>
    </row>
    <row r="49" spans="1:12" x14ac:dyDescent="0.3">
      <c r="A49" t="s">
        <v>20</v>
      </c>
      <c r="B49">
        <v>85</v>
      </c>
      <c r="K49" t="s">
        <v>14</v>
      </c>
      <c r="L49">
        <v>5681</v>
      </c>
    </row>
    <row r="50" spans="1:12" x14ac:dyDescent="0.3">
      <c r="A50" t="s">
        <v>20</v>
      </c>
      <c r="B50">
        <v>170</v>
      </c>
      <c r="K50" t="s">
        <v>14</v>
      </c>
      <c r="L50">
        <v>1059</v>
      </c>
    </row>
    <row r="51" spans="1:12" x14ac:dyDescent="0.3">
      <c r="A51" t="s">
        <v>20</v>
      </c>
      <c r="B51">
        <v>330</v>
      </c>
      <c r="K51" t="s">
        <v>14</v>
      </c>
      <c r="L51">
        <v>1194</v>
      </c>
    </row>
    <row r="52" spans="1:12" x14ac:dyDescent="0.3">
      <c r="A52" t="s">
        <v>20</v>
      </c>
      <c r="B52">
        <v>127</v>
      </c>
      <c r="K52" t="s">
        <v>14</v>
      </c>
      <c r="L52">
        <v>30</v>
      </c>
    </row>
    <row r="53" spans="1:12" x14ac:dyDescent="0.3">
      <c r="A53" t="s">
        <v>20</v>
      </c>
      <c r="B53">
        <v>411</v>
      </c>
      <c r="K53" t="s">
        <v>14</v>
      </c>
      <c r="L53">
        <v>75</v>
      </c>
    </row>
    <row r="54" spans="1:12" x14ac:dyDescent="0.3">
      <c r="A54" t="s">
        <v>20</v>
      </c>
      <c r="B54">
        <v>180</v>
      </c>
      <c r="K54" t="s">
        <v>14</v>
      </c>
      <c r="L54">
        <v>955</v>
      </c>
    </row>
    <row r="55" spans="1:12" x14ac:dyDescent="0.3">
      <c r="A55" t="s">
        <v>20</v>
      </c>
      <c r="B55">
        <v>374</v>
      </c>
      <c r="K55" t="s">
        <v>14</v>
      </c>
      <c r="L55">
        <v>67</v>
      </c>
    </row>
    <row r="56" spans="1:12" x14ac:dyDescent="0.3">
      <c r="A56" t="s">
        <v>20</v>
      </c>
      <c r="B56">
        <v>71</v>
      </c>
      <c r="K56" t="s">
        <v>14</v>
      </c>
      <c r="L56">
        <v>5</v>
      </c>
    </row>
    <row r="57" spans="1:12" x14ac:dyDescent="0.3">
      <c r="A57" t="s">
        <v>20</v>
      </c>
      <c r="B57">
        <v>203</v>
      </c>
      <c r="K57" t="s">
        <v>14</v>
      </c>
      <c r="L57">
        <v>26</v>
      </c>
    </row>
    <row r="58" spans="1:12" x14ac:dyDescent="0.3">
      <c r="A58" t="s">
        <v>20</v>
      </c>
      <c r="B58">
        <v>113</v>
      </c>
      <c r="K58" t="s">
        <v>14</v>
      </c>
      <c r="L58">
        <v>1130</v>
      </c>
    </row>
    <row r="59" spans="1:12" x14ac:dyDescent="0.3">
      <c r="A59" t="s">
        <v>20</v>
      </c>
      <c r="B59">
        <v>96</v>
      </c>
      <c r="K59" t="s">
        <v>14</v>
      </c>
      <c r="L59">
        <v>782</v>
      </c>
    </row>
    <row r="60" spans="1:12" x14ac:dyDescent="0.3">
      <c r="A60" t="s">
        <v>20</v>
      </c>
      <c r="B60">
        <v>498</v>
      </c>
      <c r="K60" t="s">
        <v>14</v>
      </c>
      <c r="L60">
        <v>210</v>
      </c>
    </row>
    <row r="61" spans="1:12" x14ac:dyDescent="0.3">
      <c r="A61" t="s">
        <v>20</v>
      </c>
      <c r="B61">
        <v>180</v>
      </c>
      <c r="K61" t="s">
        <v>14</v>
      </c>
      <c r="L61">
        <v>136</v>
      </c>
    </row>
    <row r="62" spans="1:12" x14ac:dyDescent="0.3">
      <c r="A62" t="s">
        <v>20</v>
      </c>
      <c r="B62">
        <v>27</v>
      </c>
      <c r="K62" t="s">
        <v>14</v>
      </c>
      <c r="L62">
        <v>86</v>
      </c>
    </row>
    <row r="63" spans="1:12" x14ac:dyDescent="0.3">
      <c r="A63" t="s">
        <v>20</v>
      </c>
      <c r="B63">
        <v>2331</v>
      </c>
      <c r="K63" t="s">
        <v>14</v>
      </c>
      <c r="L63">
        <v>19</v>
      </c>
    </row>
    <row r="64" spans="1:12" x14ac:dyDescent="0.3">
      <c r="A64" t="s">
        <v>20</v>
      </c>
      <c r="B64">
        <v>113</v>
      </c>
      <c r="K64" t="s">
        <v>14</v>
      </c>
      <c r="L64">
        <v>886</v>
      </c>
    </row>
    <row r="65" spans="1:12" x14ac:dyDescent="0.3">
      <c r="A65" t="s">
        <v>20</v>
      </c>
      <c r="B65">
        <v>164</v>
      </c>
      <c r="K65" t="s">
        <v>14</v>
      </c>
      <c r="L65">
        <v>35</v>
      </c>
    </row>
    <row r="66" spans="1:12" x14ac:dyDescent="0.3">
      <c r="A66" t="s">
        <v>20</v>
      </c>
      <c r="B66">
        <v>164</v>
      </c>
      <c r="K66" t="s">
        <v>14</v>
      </c>
      <c r="L66">
        <v>24</v>
      </c>
    </row>
    <row r="67" spans="1:12" x14ac:dyDescent="0.3">
      <c r="A67" t="s">
        <v>20</v>
      </c>
      <c r="B67">
        <v>336</v>
      </c>
      <c r="K67" t="s">
        <v>14</v>
      </c>
      <c r="L67">
        <v>86</v>
      </c>
    </row>
    <row r="68" spans="1:12" x14ac:dyDescent="0.3">
      <c r="A68" t="s">
        <v>20</v>
      </c>
      <c r="B68">
        <v>1917</v>
      </c>
      <c r="K68" t="s">
        <v>14</v>
      </c>
      <c r="L68">
        <v>243</v>
      </c>
    </row>
    <row r="69" spans="1:12" x14ac:dyDescent="0.3">
      <c r="A69" t="s">
        <v>20</v>
      </c>
      <c r="B69">
        <v>95</v>
      </c>
      <c r="K69" t="s">
        <v>14</v>
      </c>
      <c r="L69">
        <v>65</v>
      </c>
    </row>
    <row r="70" spans="1:12" x14ac:dyDescent="0.3">
      <c r="A70" t="s">
        <v>20</v>
      </c>
      <c r="B70">
        <v>147</v>
      </c>
      <c r="K70" t="s">
        <v>14</v>
      </c>
      <c r="L70">
        <v>100</v>
      </c>
    </row>
    <row r="71" spans="1:12" x14ac:dyDescent="0.3">
      <c r="A71" t="s">
        <v>20</v>
      </c>
      <c r="B71">
        <v>86</v>
      </c>
      <c r="K71" t="s">
        <v>14</v>
      </c>
      <c r="L71">
        <v>168</v>
      </c>
    </row>
    <row r="72" spans="1:12" x14ac:dyDescent="0.3">
      <c r="A72" t="s">
        <v>20</v>
      </c>
      <c r="B72">
        <v>83</v>
      </c>
      <c r="K72" t="s">
        <v>14</v>
      </c>
      <c r="L72">
        <v>13</v>
      </c>
    </row>
    <row r="73" spans="1:12" x14ac:dyDescent="0.3">
      <c r="A73" t="s">
        <v>20</v>
      </c>
      <c r="B73">
        <v>676</v>
      </c>
      <c r="K73" t="s">
        <v>14</v>
      </c>
      <c r="L73">
        <v>1</v>
      </c>
    </row>
    <row r="74" spans="1:12" x14ac:dyDescent="0.3">
      <c r="A74" t="s">
        <v>20</v>
      </c>
      <c r="B74">
        <v>361</v>
      </c>
      <c r="K74" t="s">
        <v>14</v>
      </c>
      <c r="L74">
        <v>40</v>
      </c>
    </row>
    <row r="75" spans="1:12" x14ac:dyDescent="0.3">
      <c r="A75" t="s">
        <v>20</v>
      </c>
      <c r="B75">
        <v>131</v>
      </c>
      <c r="K75" t="s">
        <v>14</v>
      </c>
      <c r="L75">
        <v>226</v>
      </c>
    </row>
    <row r="76" spans="1:12" x14ac:dyDescent="0.3">
      <c r="A76" t="s">
        <v>20</v>
      </c>
      <c r="B76">
        <v>126</v>
      </c>
      <c r="K76" t="s">
        <v>14</v>
      </c>
      <c r="L76">
        <v>1625</v>
      </c>
    </row>
    <row r="77" spans="1:12" x14ac:dyDescent="0.3">
      <c r="A77" t="s">
        <v>20</v>
      </c>
      <c r="B77">
        <v>275</v>
      </c>
      <c r="K77" t="s">
        <v>14</v>
      </c>
      <c r="L77">
        <v>143</v>
      </c>
    </row>
    <row r="78" spans="1:12" x14ac:dyDescent="0.3">
      <c r="A78" t="s">
        <v>20</v>
      </c>
      <c r="B78">
        <v>67</v>
      </c>
      <c r="K78" t="s">
        <v>14</v>
      </c>
      <c r="L78">
        <v>934</v>
      </c>
    </row>
    <row r="79" spans="1:12" x14ac:dyDescent="0.3">
      <c r="A79" t="s">
        <v>20</v>
      </c>
      <c r="B79">
        <v>154</v>
      </c>
      <c r="K79" t="s">
        <v>14</v>
      </c>
      <c r="L79">
        <v>17</v>
      </c>
    </row>
    <row r="80" spans="1:12" x14ac:dyDescent="0.3">
      <c r="A80" t="s">
        <v>20</v>
      </c>
      <c r="B80">
        <v>1782</v>
      </c>
      <c r="K80" t="s">
        <v>14</v>
      </c>
      <c r="L80">
        <v>2179</v>
      </c>
    </row>
    <row r="81" spans="1:12" x14ac:dyDescent="0.3">
      <c r="A81" t="s">
        <v>20</v>
      </c>
      <c r="B81">
        <v>903</v>
      </c>
      <c r="K81" t="s">
        <v>14</v>
      </c>
      <c r="L81">
        <v>931</v>
      </c>
    </row>
    <row r="82" spans="1:12" x14ac:dyDescent="0.3">
      <c r="A82" t="s">
        <v>20</v>
      </c>
      <c r="B82">
        <v>94</v>
      </c>
      <c r="K82" t="s">
        <v>14</v>
      </c>
      <c r="L82">
        <v>92</v>
      </c>
    </row>
    <row r="83" spans="1:12" x14ac:dyDescent="0.3">
      <c r="A83" t="s">
        <v>20</v>
      </c>
      <c r="B83">
        <v>180</v>
      </c>
      <c r="K83" t="s">
        <v>14</v>
      </c>
      <c r="L83">
        <v>57</v>
      </c>
    </row>
    <row r="84" spans="1:12" x14ac:dyDescent="0.3">
      <c r="A84" t="s">
        <v>20</v>
      </c>
      <c r="B84">
        <v>533</v>
      </c>
      <c r="K84" t="s">
        <v>14</v>
      </c>
      <c r="L84">
        <v>41</v>
      </c>
    </row>
    <row r="85" spans="1:12" x14ac:dyDescent="0.3">
      <c r="A85" t="s">
        <v>20</v>
      </c>
      <c r="B85">
        <v>2443</v>
      </c>
      <c r="K85" t="s">
        <v>14</v>
      </c>
      <c r="L85">
        <v>1</v>
      </c>
    </row>
    <row r="86" spans="1:12" x14ac:dyDescent="0.3">
      <c r="A86" t="s">
        <v>20</v>
      </c>
      <c r="B86">
        <v>89</v>
      </c>
      <c r="K86" t="s">
        <v>14</v>
      </c>
      <c r="L86">
        <v>101</v>
      </c>
    </row>
    <row r="87" spans="1:12" x14ac:dyDescent="0.3">
      <c r="A87" t="s">
        <v>20</v>
      </c>
      <c r="B87">
        <v>159</v>
      </c>
      <c r="K87" t="s">
        <v>14</v>
      </c>
      <c r="L87">
        <v>1335</v>
      </c>
    </row>
    <row r="88" spans="1:12" x14ac:dyDescent="0.3">
      <c r="A88" t="s">
        <v>20</v>
      </c>
      <c r="B88">
        <v>50</v>
      </c>
      <c r="K88" t="s">
        <v>14</v>
      </c>
      <c r="L88">
        <v>15</v>
      </c>
    </row>
    <row r="89" spans="1:12" x14ac:dyDescent="0.3">
      <c r="A89" t="s">
        <v>20</v>
      </c>
      <c r="B89">
        <v>186</v>
      </c>
      <c r="K89" t="s">
        <v>14</v>
      </c>
      <c r="L89">
        <v>454</v>
      </c>
    </row>
    <row r="90" spans="1:12" x14ac:dyDescent="0.3">
      <c r="A90" t="s">
        <v>20</v>
      </c>
      <c r="B90">
        <v>1071</v>
      </c>
      <c r="K90" t="s">
        <v>14</v>
      </c>
      <c r="L90">
        <v>3182</v>
      </c>
    </row>
    <row r="91" spans="1:12" x14ac:dyDescent="0.3">
      <c r="A91" t="s">
        <v>20</v>
      </c>
      <c r="B91">
        <v>117</v>
      </c>
      <c r="K91" t="s">
        <v>14</v>
      </c>
      <c r="L91">
        <v>15</v>
      </c>
    </row>
    <row r="92" spans="1:12" x14ac:dyDescent="0.3">
      <c r="A92" t="s">
        <v>20</v>
      </c>
      <c r="B92">
        <v>70</v>
      </c>
      <c r="K92" t="s">
        <v>14</v>
      </c>
      <c r="L92">
        <v>133</v>
      </c>
    </row>
    <row r="93" spans="1:12" x14ac:dyDescent="0.3">
      <c r="A93" t="s">
        <v>20</v>
      </c>
      <c r="B93">
        <v>135</v>
      </c>
      <c r="K93" t="s">
        <v>14</v>
      </c>
      <c r="L93">
        <v>2062</v>
      </c>
    </row>
    <row r="94" spans="1:12" x14ac:dyDescent="0.3">
      <c r="A94" t="s">
        <v>20</v>
      </c>
      <c r="B94">
        <v>768</v>
      </c>
      <c r="K94" t="s">
        <v>14</v>
      </c>
      <c r="L94">
        <v>29</v>
      </c>
    </row>
    <row r="95" spans="1:12" x14ac:dyDescent="0.3">
      <c r="A95" t="s">
        <v>20</v>
      </c>
      <c r="B95">
        <v>199</v>
      </c>
      <c r="K95" t="s">
        <v>14</v>
      </c>
      <c r="L95">
        <v>132</v>
      </c>
    </row>
    <row r="96" spans="1:12" x14ac:dyDescent="0.3">
      <c r="A96" t="s">
        <v>20</v>
      </c>
      <c r="B96">
        <v>107</v>
      </c>
      <c r="K96" t="s">
        <v>14</v>
      </c>
      <c r="L96">
        <v>137</v>
      </c>
    </row>
    <row r="97" spans="1:12" x14ac:dyDescent="0.3">
      <c r="A97" t="s">
        <v>20</v>
      </c>
      <c r="B97">
        <v>195</v>
      </c>
      <c r="K97" t="s">
        <v>14</v>
      </c>
      <c r="L97">
        <v>908</v>
      </c>
    </row>
    <row r="98" spans="1:12" x14ac:dyDescent="0.3">
      <c r="A98" t="s">
        <v>20</v>
      </c>
      <c r="B98">
        <v>3376</v>
      </c>
      <c r="K98" t="s">
        <v>14</v>
      </c>
      <c r="L98">
        <v>10</v>
      </c>
    </row>
    <row r="99" spans="1:12" x14ac:dyDescent="0.3">
      <c r="A99" t="s">
        <v>20</v>
      </c>
      <c r="B99">
        <v>41</v>
      </c>
      <c r="K99" t="s">
        <v>14</v>
      </c>
      <c r="L99">
        <v>1910</v>
      </c>
    </row>
    <row r="100" spans="1:12" x14ac:dyDescent="0.3">
      <c r="A100" t="s">
        <v>20</v>
      </c>
      <c r="B100">
        <v>1821</v>
      </c>
      <c r="K100" t="s">
        <v>14</v>
      </c>
      <c r="L100">
        <v>38</v>
      </c>
    </row>
    <row r="101" spans="1:12" x14ac:dyDescent="0.3">
      <c r="A101" t="s">
        <v>20</v>
      </c>
      <c r="B101">
        <v>164</v>
      </c>
      <c r="K101" t="s">
        <v>14</v>
      </c>
      <c r="L101">
        <v>104</v>
      </c>
    </row>
    <row r="102" spans="1:12" x14ac:dyDescent="0.3">
      <c r="A102" t="s">
        <v>20</v>
      </c>
      <c r="B102">
        <v>157</v>
      </c>
      <c r="K102" t="s">
        <v>14</v>
      </c>
      <c r="L102">
        <v>49</v>
      </c>
    </row>
    <row r="103" spans="1:12" x14ac:dyDescent="0.3">
      <c r="A103" t="s">
        <v>20</v>
      </c>
      <c r="B103">
        <v>246</v>
      </c>
      <c r="K103" t="s">
        <v>14</v>
      </c>
      <c r="L103">
        <v>1</v>
      </c>
    </row>
    <row r="104" spans="1:12" x14ac:dyDescent="0.3">
      <c r="A104" t="s">
        <v>20</v>
      </c>
      <c r="B104">
        <v>1396</v>
      </c>
      <c r="K104" t="s">
        <v>14</v>
      </c>
      <c r="L104">
        <v>245</v>
      </c>
    </row>
    <row r="105" spans="1:12" x14ac:dyDescent="0.3">
      <c r="A105" t="s">
        <v>20</v>
      </c>
      <c r="B105">
        <v>2506</v>
      </c>
      <c r="K105" t="s">
        <v>14</v>
      </c>
      <c r="L105">
        <v>32</v>
      </c>
    </row>
    <row r="106" spans="1:12" x14ac:dyDescent="0.3">
      <c r="A106" t="s">
        <v>20</v>
      </c>
      <c r="B106">
        <v>244</v>
      </c>
      <c r="K106" t="s">
        <v>14</v>
      </c>
      <c r="L106">
        <v>7</v>
      </c>
    </row>
    <row r="107" spans="1:12" x14ac:dyDescent="0.3">
      <c r="A107" t="s">
        <v>20</v>
      </c>
      <c r="B107">
        <v>146</v>
      </c>
      <c r="K107" t="s">
        <v>14</v>
      </c>
      <c r="L107">
        <v>803</v>
      </c>
    </row>
    <row r="108" spans="1:12" x14ac:dyDescent="0.3">
      <c r="A108" t="s">
        <v>20</v>
      </c>
      <c r="B108">
        <v>1267</v>
      </c>
      <c r="K108" t="s">
        <v>14</v>
      </c>
      <c r="L108">
        <v>16</v>
      </c>
    </row>
    <row r="109" spans="1:12" x14ac:dyDescent="0.3">
      <c r="A109" t="s">
        <v>20</v>
      </c>
      <c r="B109">
        <v>1561</v>
      </c>
      <c r="K109" t="s">
        <v>14</v>
      </c>
      <c r="L109">
        <v>31</v>
      </c>
    </row>
    <row r="110" spans="1:12" x14ac:dyDescent="0.3">
      <c r="A110" t="s">
        <v>20</v>
      </c>
      <c r="B110">
        <v>48</v>
      </c>
      <c r="K110" t="s">
        <v>14</v>
      </c>
      <c r="L110">
        <v>108</v>
      </c>
    </row>
    <row r="111" spans="1:12" x14ac:dyDescent="0.3">
      <c r="A111" t="s">
        <v>20</v>
      </c>
      <c r="B111">
        <v>2739</v>
      </c>
      <c r="K111" t="s">
        <v>14</v>
      </c>
      <c r="L111">
        <v>30</v>
      </c>
    </row>
    <row r="112" spans="1:12" x14ac:dyDescent="0.3">
      <c r="A112" t="s">
        <v>20</v>
      </c>
      <c r="B112">
        <v>3537</v>
      </c>
      <c r="K112" t="s">
        <v>14</v>
      </c>
      <c r="L112">
        <v>17</v>
      </c>
    </row>
    <row r="113" spans="1:12" x14ac:dyDescent="0.3">
      <c r="A113" t="s">
        <v>20</v>
      </c>
      <c r="B113">
        <v>2107</v>
      </c>
      <c r="K113" t="s">
        <v>14</v>
      </c>
      <c r="L113">
        <v>80</v>
      </c>
    </row>
    <row r="114" spans="1:12" x14ac:dyDescent="0.3">
      <c r="A114" t="s">
        <v>20</v>
      </c>
      <c r="B114">
        <v>3318</v>
      </c>
      <c r="K114" t="s">
        <v>14</v>
      </c>
      <c r="L114">
        <v>2468</v>
      </c>
    </row>
    <row r="115" spans="1:12" x14ac:dyDescent="0.3">
      <c r="A115" t="s">
        <v>20</v>
      </c>
      <c r="B115">
        <v>340</v>
      </c>
      <c r="K115" t="s">
        <v>14</v>
      </c>
      <c r="L115">
        <v>26</v>
      </c>
    </row>
    <row r="116" spans="1:12" x14ac:dyDescent="0.3">
      <c r="A116" t="s">
        <v>20</v>
      </c>
      <c r="B116">
        <v>1442</v>
      </c>
      <c r="K116" t="s">
        <v>14</v>
      </c>
      <c r="L116">
        <v>73</v>
      </c>
    </row>
    <row r="117" spans="1:12" x14ac:dyDescent="0.3">
      <c r="A117" t="s">
        <v>20</v>
      </c>
      <c r="B117">
        <v>126</v>
      </c>
      <c r="K117" t="s">
        <v>14</v>
      </c>
      <c r="L117">
        <v>128</v>
      </c>
    </row>
    <row r="118" spans="1:12" x14ac:dyDescent="0.3">
      <c r="A118" t="s">
        <v>20</v>
      </c>
      <c r="B118">
        <v>524</v>
      </c>
      <c r="K118" t="s">
        <v>14</v>
      </c>
      <c r="L118">
        <v>33</v>
      </c>
    </row>
    <row r="119" spans="1:12" x14ac:dyDescent="0.3">
      <c r="A119" t="s">
        <v>20</v>
      </c>
      <c r="B119">
        <v>1989</v>
      </c>
      <c r="K119" t="s">
        <v>14</v>
      </c>
      <c r="L119">
        <v>1072</v>
      </c>
    </row>
    <row r="120" spans="1:12" x14ac:dyDescent="0.3">
      <c r="A120" t="s">
        <v>20</v>
      </c>
      <c r="B120">
        <v>157</v>
      </c>
      <c r="K120" t="s">
        <v>14</v>
      </c>
      <c r="L120">
        <v>393</v>
      </c>
    </row>
    <row r="121" spans="1:12" x14ac:dyDescent="0.3">
      <c r="A121" t="s">
        <v>20</v>
      </c>
      <c r="B121">
        <v>4498</v>
      </c>
      <c r="K121" t="s">
        <v>14</v>
      </c>
      <c r="L121">
        <v>1257</v>
      </c>
    </row>
    <row r="122" spans="1:12" x14ac:dyDescent="0.3">
      <c r="A122" t="s">
        <v>20</v>
      </c>
      <c r="B122">
        <v>80</v>
      </c>
      <c r="K122" t="s">
        <v>14</v>
      </c>
      <c r="L122">
        <v>328</v>
      </c>
    </row>
    <row r="123" spans="1:12" x14ac:dyDescent="0.3">
      <c r="A123" t="s">
        <v>20</v>
      </c>
      <c r="B123">
        <v>43</v>
      </c>
      <c r="K123" t="s">
        <v>14</v>
      </c>
      <c r="L123">
        <v>147</v>
      </c>
    </row>
    <row r="124" spans="1:12" x14ac:dyDescent="0.3">
      <c r="A124" t="s">
        <v>20</v>
      </c>
      <c r="B124">
        <v>2053</v>
      </c>
      <c r="K124" t="s">
        <v>14</v>
      </c>
      <c r="L124">
        <v>830</v>
      </c>
    </row>
    <row r="125" spans="1:12" x14ac:dyDescent="0.3">
      <c r="A125" t="s">
        <v>20</v>
      </c>
      <c r="B125">
        <v>168</v>
      </c>
      <c r="K125" t="s">
        <v>14</v>
      </c>
      <c r="L125">
        <v>331</v>
      </c>
    </row>
    <row r="126" spans="1:12" x14ac:dyDescent="0.3">
      <c r="A126" t="s">
        <v>20</v>
      </c>
      <c r="B126">
        <v>4289</v>
      </c>
      <c r="K126" t="s">
        <v>14</v>
      </c>
      <c r="L126">
        <v>25</v>
      </c>
    </row>
    <row r="127" spans="1:12" x14ac:dyDescent="0.3">
      <c r="A127" t="s">
        <v>20</v>
      </c>
      <c r="B127">
        <v>165</v>
      </c>
      <c r="K127" t="s">
        <v>14</v>
      </c>
      <c r="L127">
        <v>3483</v>
      </c>
    </row>
    <row r="128" spans="1:12" x14ac:dyDescent="0.3">
      <c r="A128" t="s">
        <v>20</v>
      </c>
      <c r="B128">
        <v>1815</v>
      </c>
      <c r="K128" t="s">
        <v>14</v>
      </c>
      <c r="L128">
        <v>923</v>
      </c>
    </row>
    <row r="129" spans="1:12" x14ac:dyDescent="0.3">
      <c r="A129" t="s">
        <v>20</v>
      </c>
      <c r="B129">
        <v>397</v>
      </c>
      <c r="K129" t="s">
        <v>14</v>
      </c>
      <c r="L129">
        <v>1</v>
      </c>
    </row>
    <row r="130" spans="1:12" x14ac:dyDescent="0.3">
      <c r="A130" t="s">
        <v>20</v>
      </c>
      <c r="B130">
        <v>1539</v>
      </c>
      <c r="K130" t="s">
        <v>14</v>
      </c>
      <c r="L130">
        <v>33</v>
      </c>
    </row>
    <row r="131" spans="1:12" x14ac:dyDescent="0.3">
      <c r="A131" t="s">
        <v>20</v>
      </c>
      <c r="B131">
        <v>138</v>
      </c>
      <c r="K131" t="s">
        <v>14</v>
      </c>
      <c r="L131">
        <v>40</v>
      </c>
    </row>
    <row r="132" spans="1:12" x14ac:dyDescent="0.3">
      <c r="A132" t="s">
        <v>20</v>
      </c>
      <c r="B132">
        <v>3594</v>
      </c>
      <c r="K132" t="s">
        <v>14</v>
      </c>
      <c r="L132">
        <v>23</v>
      </c>
    </row>
    <row r="133" spans="1:12" x14ac:dyDescent="0.3">
      <c r="A133" t="s">
        <v>20</v>
      </c>
      <c r="B133">
        <v>5880</v>
      </c>
      <c r="K133" t="s">
        <v>14</v>
      </c>
      <c r="L133">
        <v>75</v>
      </c>
    </row>
    <row r="134" spans="1:12" x14ac:dyDescent="0.3">
      <c r="A134" t="s">
        <v>20</v>
      </c>
      <c r="B134">
        <v>112</v>
      </c>
      <c r="K134" t="s">
        <v>14</v>
      </c>
      <c r="L134">
        <v>2176</v>
      </c>
    </row>
    <row r="135" spans="1:12" x14ac:dyDescent="0.3">
      <c r="A135" t="s">
        <v>20</v>
      </c>
      <c r="B135">
        <v>943</v>
      </c>
      <c r="K135" t="s">
        <v>14</v>
      </c>
      <c r="L135">
        <v>441</v>
      </c>
    </row>
    <row r="136" spans="1:12" x14ac:dyDescent="0.3">
      <c r="A136" t="s">
        <v>20</v>
      </c>
      <c r="B136">
        <v>2468</v>
      </c>
      <c r="K136" t="s">
        <v>14</v>
      </c>
      <c r="L136">
        <v>25</v>
      </c>
    </row>
    <row r="137" spans="1:12" x14ac:dyDescent="0.3">
      <c r="A137" t="s">
        <v>20</v>
      </c>
      <c r="B137">
        <v>2551</v>
      </c>
      <c r="K137" t="s">
        <v>14</v>
      </c>
      <c r="L137">
        <v>127</v>
      </c>
    </row>
    <row r="138" spans="1:12" x14ac:dyDescent="0.3">
      <c r="A138" t="s">
        <v>20</v>
      </c>
      <c r="B138">
        <v>101</v>
      </c>
      <c r="K138" t="s">
        <v>14</v>
      </c>
      <c r="L138">
        <v>355</v>
      </c>
    </row>
    <row r="139" spans="1:12" x14ac:dyDescent="0.3">
      <c r="A139" t="s">
        <v>20</v>
      </c>
      <c r="B139">
        <v>92</v>
      </c>
      <c r="K139" t="s">
        <v>14</v>
      </c>
      <c r="L139">
        <v>44</v>
      </c>
    </row>
    <row r="140" spans="1:12" x14ac:dyDescent="0.3">
      <c r="A140" t="s">
        <v>20</v>
      </c>
      <c r="B140">
        <v>62</v>
      </c>
      <c r="K140" t="s">
        <v>14</v>
      </c>
      <c r="L140">
        <v>67</v>
      </c>
    </row>
    <row r="141" spans="1:12" x14ac:dyDescent="0.3">
      <c r="A141" t="s">
        <v>20</v>
      </c>
      <c r="B141">
        <v>149</v>
      </c>
      <c r="K141" t="s">
        <v>14</v>
      </c>
      <c r="L141">
        <v>1068</v>
      </c>
    </row>
    <row r="142" spans="1:12" x14ac:dyDescent="0.3">
      <c r="A142" t="s">
        <v>20</v>
      </c>
      <c r="B142">
        <v>329</v>
      </c>
      <c r="K142" t="s">
        <v>14</v>
      </c>
      <c r="L142">
        <v>424</v>
      </c>
    </row>
    <row r="143" spans="1:12" x14ac:dyDescent="0.3">
      <c r="A143" t="s">
        <v>20</v>
      </c>
      <c r="B143">
        <v>97</v>
      </c>
      <c r="K143" t="s">
        <v>14</v>
      </c>
      <c r="L143">
        <v>151</v>
      </c>
    </row>
    <row r="144" spans="1:12" x14ac:dyDescent="0.3">
      <c r="A144" t="s">
        <v>20</v>
      </c>
      <c r="B144">
        <v>1784</v>
      </c>
      <c r="K144" t="s">
        <v>14</v>
      </c>
      <c r="L144">
        <v>1608</v>
      </c>
    </row>
    <row r="145" spans="1:12" x14ac:dyDescent="0.3">
      <c r="A145" t="s">
        <v>20</v>
      </c>
      <c r="B145">
        <v>1684</v>
      </c>
      <c r="K145" t="s">
        <v>14</v>
      </c>
      <c r="L145">
        <v>941</v>
      </c>
    </row>
    <row r="146" spans="1:12" x14ac:dyDescent="0.3">
      <c r="A146" t="s">
        <v>20</v>
      </c>
      <c r="B146">
        <v>250</v>
      </c>
      <c r="K146" t="s">
        <v>14</v>
      </c>
      <c r="L146">
        <v>1</v>
      </c>
    </row>
    <row r="147" spans="1:12" x14ac:dyDescent="0.3">
      <c r="A147" t="s">
        <v>20</v>
      </c>
      <c r="B147">
        <v>238</v>
      </c>
      <c r="K147" t="s">
        <v>14</v>
      </c>
      <c r="L147">
        <v>40</v>
      </c>
    </row>
    <row r="148" spans="1:12" x14ac:dyDescent="0.3">
      <c r="A148" t="s">
        <v>20</v>
      </c>
      <c r="B148">
        <v>53</v>
      </c>
      <c r="K148" t="s">
        <v>14</v>
      </c>
      <c r="L148">
        <v>3015</v>
      </c>
    </row>
    <row r="149" spans="1:12" x14ac:dyDescent="0.3">
      <c r="A149" t="s">
        <v>20</v>
      </c>
      <c r="B149">
        <v>214</v>
      </c>
      <c r="K149" t="s">
        <v>14</v>
      </c>
      <c r="L149">
        <v>435</v>
      </c>
    </row>
    <row r="150" spans="1:12" x14ac:dyDescent="0.3">
      <c r="A150" t="s">
        <v>20</v>
      </c>
      <c r="B150">
        <v>222</v>
      </c>
      <c r="K150" t="s">
        <v>14</v>
      </c>
      <c r="L150">
        <v>714</v>
      </c>
    </row>
    <row r="151" spans="1:12" x14ac:dyDescent="0.3">
      <c r="A151" t="s">
        <v>20</v>
      </c>
      <c r="B151">
        <v>1884</v>
      </c>
      <c r="K151" t="s">
        <v>14</v>
      </c>
      <c r="L151">
        <v>5497</v>
      </c>
    </row>
    <row r="152" spans="1:12" x14ac:dyDescent="0.3">
      <c r="A152" t="s">
        <v>20</v>
      </c>
      <c r="B152">
        <v>218</v>
      </c>
      <c r="K152" t="s">
        <v>14</v>
      </c>
      <c r="L152">
        <v>418</v>
      </c>
    </row>
    <row r="153" spans="1:12" x14ac:dyDescent="0.3">
      <c r="A153" t="s">
        <v>20</v>
      </c>
      <c r="B153">
        <v>6465</v>
      </c>
      <c r="K153" t="s">
        <v>14</v>
      </c>
      <c r="L153">
        <v>1439</v>
      </c>
    </row>
    <row r="154" spans="1:12" x14ac:dyDescent="0.3">
      <c r="A154" t="s">
        <v>20</v>
      </c>
      <c r="B154">
        <v>59</v>
      </c>
      <c r="K154" t="s">
        <v>14</v>
      </c>
      <c r="L154">
        <v>15</v>
      </c>
    </row>
    <row r="155" spans="1:12" x14ac:dyDescent="0.3">
      <c r="A155" t="s">
        <v>20</v>
      </c>
      <c r="B155">
        <v>88</v>
      </c>
      <c r="K155" t="s">
        <v>14</v>
      </c>
      <c r="L155">
        <v>1999</v>
      </c>
    </row>
    <row r="156" spans="1:12" x14ac:dyDescent="0.3">
      <c r="A156" t="s">
        <v>20</v>
      </c>
      <c r="B156">
        <v>1697</v>
      </c>
      <c r="K156" t="s">
        <v>14</v>
      </c>
      <c r="L156">
        <v>118</v>
      </c>
    </row>
    <row r="157" spans="1:12" x14ac:dyDescent="0.3">
      <c r="A157" t="s">
        <v>20</v>
      </c>
      <c r="B157">
        <v>92</v>
      </c>
      <c r="K157" t="s">
        <v>14</v>
      </c>
      <c r="L157">
        <v>162</v>
      </c>
    </row>
    <row r="158" spans="1:12" x14ac:dyDescent="0.3">
      <c r="A158" t="s">
        <v>20</v>
      </c>
      <c r="B158">
        <v>186</v>
      </c>
      <c r="K158" t="s">
        <v>14</v>
      </c>
      <c r="L158">
        <v>83</v>
      </c>
    </row>
    <row r="159" spans="1:12" x14ac:dyDescent="0.3">
      <c r="A159" t="s">
        <v>20</v>
      </c>
      <c r="B159">
        <v>138</v>
      </c>
      <c r="K159" t="s">
        <v>14</v>
      </c>
      <c r="L159">
        <v>747</v>
      </c>
    </row>
    <row r="160" spans="1:12" x14ac:dyDescent="0.3">
      <c r="A160" t="s">
        <v>20</v>
      </c>
      <c r="B160">
        <v>261</v>
      </c>
      <c r="K160" t="s">
        <v>14</v>
      </c>
      <c r="L160">
        <v>84</v>
      </c>
    </row>
    <row r="161" spans="1:12" x14ac:dyDescent="0.3">
      <c r="A161" t="s">
        <v>20</v>
      </c>
      <c r="B161">
        <v>107</v>
      </c>
      <c r="K161" t="s">
        <v>14</v>
      </c>
      <c r="L161">
        <v>91</v>
      </c>
    </row>
    <row r="162" spans="1:12" x14ac:dyDescent="0.3">
      <c r="A162" t="s">
        <v>20</v>
      </c>
      <c r="B162">
        <v>199</v>
      </c>
      <c r="K162" t="s">
        <v>14</v>
      </c>
      <c r="L162">
        <v>792</v>
      </c>
    </row>
    <row r="163" spans="1:12" x14ac:dyDescent="0.3">
      <c r="A163" t="s">
        <v>20</v>
      </c>
      <c r="B163">
        <v>5512</v>
      </c>
      <c r="K163" t="s">
        <v>14</v>
      </c>
      <c r="L163">
        <v>32</v>
      </c>
    </row>
    <row r="164" spans="1:12" x14ac:dyDescent="0.3">
      <c r="A164" t="s">
        <v>20</v>
      </c>
      <c r="B164">
        <v>86</v>
      </c>
      <c r="K164" t="s">
        <v>14</v>
      </c>
      <c r="L164">
        <v>186</v>
      </c>
    </row>
    <row r="165" spans="1:12" x14ac:dyDescent="0.3">
      <c r="A165" t="s">
        <v>20</v>
      </c>
      <c r="B165">
        <v>2768</v>
      </c>
      <c r="K165" t="s">
        <v>14</v>
      </c>
      <c r="L165">
        <v>605</v>
      </c>
    </row>
    <row r="166" spans="1:12" x14ac:dyDescent="0.3">
      <c r="A166" t="s">
        <v>20</v>
      </c>
      <c r="B166">
        <v>48</v>
      </c>
      <c r="K166" t="s">
        <v>14</v>
      </c>
      <c r="L166">
        <v>1</v>
      </c>
    </row>
    <row r="167" spans="1:12" x14ac:dyDescent="0.3">
      <c r="A167" t="s">
        <v>20</v>
      </c>
      <c r="B167">
        <v>87</v>
      </c>
      <c r="K167" t="s">
        <v>14</v>
      </c>
      <c r="L167">
        <v>31</v>
      </c>
    </row>
    <row r="168" spans="1:12" x14ac:dyDescent="0.3">
      <c r="A168" t="s">
        <v>20</v>
      </c>
      <c r="B168">
        <v>1894</v>
      </c>
      <c r="K168" t="s">
        <v>14</v>
      </c>
      <c r="L168">
        <v>1181</v>
      </c>
    </row>
    <row r="169" spans="1:12" x14ac:dyDescent="0.3">
      <c r="A169" t="s">
        <v>20</v>
      </c>
      <c r="B169">
        <v>282</v>
      </c>
      <c r="K169" t="s">
        <v>14</v>
      </c>
      <c r="L169">
        <v>39</v>
      </c>
    </row>
    <row r="170" spans="1:12" x14ac:dyDescent="0.3">
      <c r="A170" t="s">
        <v>20</v>
      </c>
      <c r="B170">
        <v>116</v>
      </c>
      <c r="K170" t="s">
        <v>14</v>
      </c>
      <c r="L170">
        <v>46</v>
      </c>
    </row>
    <row r="171" spans="1:12" x14ac:dyDescent="0.3">
      <c r="A171" t="s">
        <v>20</v>
      </c>
      <c r="B171">
        <v>83</v>
      </c>
      <c r="K171" t="s">
        <v>14</v>
      </c>
      <c r="L171">
        <v>105</v>
      </c>
    </row>
    <row r="172" spans="1:12" x14ac:dyDescent="0.3">
      <c r="A172" t="s">
        <v>20</v>
      </c>
      <c r="B172">
        <v>91</v>
      </c>
      <c r="K172" t="s">
        <v>14</v>
      </c>
      <c r="L172">
        <v>535</v>
      </c>
    </row>
    <row r="173" spans="1:12" x14ac:dyDescent="0.3">
      <c r="A173" t="s">
        <v>20</v>
      </c>
      <c r="B173">
        <v>546</v>
      </c>
      <c r="K173" t="s">
        <v>14</v>
      </c>
      <c r="L173">
        <v>16</v>
      </c>
    </row>
    <row r="174" spans="1:12" x14ac:dyDescent="0.3">
      <c r="A174" t="s">
        <v>20</v>
      </c>
      <c r="B174">
        <v>393</v>
      </c>
      <c r="K174" t="s">
        <v>14</v>
      </c>
      <c r="L174">
        <v>575</v>
      </c>
    </row>
    <row r="175" spans="1:12" x14ac:dyDescent="0.3">
      <c r="A175" t="s">
        <v>20</v>
      </c>
      <c r="B175">
        <v>133</v>
      </c>
      <c r="K175" t="s">
        <v>14</v>
      </c>
      <c r="L175">
        <v>1120</v>
      </c>
    </row>
    <row r="176" spans="1:12" x14ac:dyDescent="0.3">
      <c r="A176" t="s">
        <v>20</v>
      </c>
      <c r="B176">
        <v>254</v>
      </c>
      <c r="K176" t="s">
        <v>14</v>
      </c>
      <c r="L176">
        <v>113</v>
      </c>
    </row>
    <row r="177" spans="1:12" x14ac:dyDescent="0.3">
      <c r="A177" t="s">
        <v>20</v>
      </c>
      <c r="B177">
        <v>176</v>
      </c>
      <c r="K177" t="s">
        <v>14</v>
      </c>
      <c r="L177">
        <v>1538</v>
      </c>
    </row>
    <row r="178" spans="1:12" x14ac:dyDescent="0.3">
      <c r="A178" t="s">
        <v>20</v>
      </c>
      <c r="B178">
        <v>337</v>
      </c>
      <c r="K178" t="s">
        <v>14</v>
      </c>
      <c r="L178">
        <v>9</v>
      </c>
    </row>
    <row r="179" spans="1:12" x14ac:dyDescent="0.3">
      <c r="A179" t="s">
        <v>20</v>
      </c>
      <c r="B179">
        <v>107</v>
      </c>
      <c r="K179" t="s">
        <v>14</v>
      </c>
      <c r="L179">
        <v>554</v>
      </c>
    </row>
    <row r="180" spans="1:12" x14ac:dyDescent="0.3">
      <c r="A180" t="s">
        <v>20</v>
      </c>
      <c r="B180">
        <v>183</v>
      </c>
      <c r="K180" t="s">
        <v>14</v>
      </c>
      <c r="L180">
        <v>648</v>
      </c>
    </row>
    <row r="181" spans="1:12" x14ac:dyDescent="0.3">
      <c r="A181" t="s">
        <v>20</v>
      </c>
      <c r="B181">
        <v>72</v>
      </c>
      <c r="K181" t="s">
        <v>14</v>
      </c>
      <c r="L181">
        <v>21</v>
      </c>
    </row>
    <row r="182" spans="1:12" x14ac:dyDescent="0.3">
      <c r="A182" t="s">
        <v>20</v>
      </c>
      <c r="B182">
        <v>295</v>
      </c>
      <c r="K182" t="s">
        <v>14</v>
      </c>
      <c r="L182">
        <v>54</v>
      </c>
    </row>
    <row r="183" spans="1:12" x14ac:dyDescent="0.3">
      <c r="A183" t="s">
        <v>20</v>
      </c>
      <c r="B183">
        <v>142</v>
      </c>
      <c r="K183" t="s">
        <v>14</v>
      </c>
      <c r="L183">
        <v>120</v>
      </c>
    </row>
    <row r="184" spans="1:12" x14ac:dyDescent="0.3">
      <c r="A184" t="s">
        <v>20</v>
      </c>
      <c r="B184">
        <v>85</v>
      </c>
      <c r="K184" t="s">
        <v>14</v>
      </c>
      <c r="L184">
        <v>579</v>
      </c>
    </row>
    <row r="185" spans="1:12" x14ac:dyDescent="0.3">
      <c r="A185" t="s">
        <v>20</v>
      </c>
      <c r="B185">
        <v>659</v>
      </c>
      <c r="K185" t="s">
        <v>14</v>
      </c>
      <c r="L185">
        <v>2072</v>
      </c>
    </row>
    <row r="186" spans="1:12" x14ac:dyDescent="0.3">
      <c r="A186" t="s">
        <v>20</v>
      </c>
      <c r="B186">
        <v>121</v>
      </c>
      <c r="K186" t="s">
        <v>14</v>
      </c>
      <c r="L186">
        <v>0</v>
      </c>
    </row>
    <row r="187" spans="1:12" x14ac:dyDescent="0.3">
      <c r="A187" t="s">
        <v>20</v>
      </c>
      <c r="B187">
        <v>3742</v>
      </c>
      <c r="K187" t="s">
        <v>14</v>
      </c>
      <c r="L187">
        <v>1796</v>
      </c>
    </row>
    <row r="188" spans="1:12" x14ac:dyDescent="0.3">
      <c r="A188" t="s">
        <v>20</v>
      </c>
      <c r="B188">
        <v>223</v>
      </c>
      <c r="K188" t="s">
        <v>14</v>
      </c>
      <c r="L188">
        <v>62</v>
      </c>
    </row>
    <row r="189" spans="1:12" x14ac:dyDescent="0.3">
      <c r="A189" t="s">
        <v>20</v>
      </c>
      <c r="B189">
        <v>133</v>
      </c>
      <c r="K189" t="s">
        <v>14</v>
      </c>
      <c r="L189">
        <v>347</v>
      </c>
    </row>
    <row r="190" spans="1:12" x14ac:dyDescent="0.3">
      <c r="A190" t="s">
        <v>20</v>
      </c>
      <c r="B190">
        <v>5168</v>
      </c>
      <c r="K190" t="s">
        <v>14</v>
      </c>
      <c r="L190">
        <v>19</v>
      </c>
    </row>
    <row r="191" spans="1:12" x14ac:dyDescent="0.3">
      <c r="A191" t="s">
        <v>20</v>
      </c>
      <c r="B191">
        <v>307</v>
      </c>
      <c r="K191" t="s">
        <v>14</v>
      </c>
      <c r="L191">
        <v>1258</v>
      </c>
    </row>
    <row r="192" spans="1:12" x14ac:dyDescent="0.3">
      <c r="A192" t="s">
        <v>20</v>
      </c>
      <c r="B192">
        <v>2441</v>
      </c>
      <c r="K192" t="s">
        <v>14</v>
      </c>
      <c r="L192">
        <v>362</v>
      </c>
    </row>
    <row r="193" spans="1:12" x14ac:dyDescent="0.3">
      <c r="A193" t="s">
        <v>20</v>
      </c>
      <c r="B193">
        <v>1385</v>
      </c>
      <c r="K193" t="s">
        <v>14</v>
      </c>
      <c r="L193">
        <v>133</v>
      </c>
    </row>
    <row r="194" spans="1:12" x14ac:dyDescent="0.3">
      <c r="A194" t="s">
        <v>20</v>
      </c>
      <c r="B194">
        <v>190</v>
      </c>
      <c r="K194" t="s">
        <v>14</v>
      </c>
      <c r="L194">
        <v>846</v>
      </c>
    </row>
    <row r="195" spans="1:12" x14ac:dyDescent="0.3">
      <c r="A195" t="s">
        <v>20</v>
      </c>
      <c r="B195">
        <v>470</v>
      </c>
      <c r="K195" t="s">
        <v>14</v>
      </c>
      <c r="L195">
        <v>10</v>
      </c>
    </row>
    <row r="196" spans="1:12" x14ac:dyDescent="0.3">
      <c r="A196" t="s">
        <v>20</v>
      </c>
      <c r="B196">
        <v>253</v>
      </c>
      <c r="K196" t="s">
        <v>14</v>
      </c>
      <c r="L196">
        <v>191</v>
      </c>
    </row>
    <row r="197" spans="1:12" x14ac:dyDescent="0.3">
      <c r="A197" t="s">
        <v>20</v>
      </c>
      <c r="B197">
        <v>1113</v>
      </c>
      <c r="K197" t="s">
        <v>14</v>
      </c>
      <c r="L197">
        <v>1979</v>
      </c>
    </row>
    <row r="198" spans="1:12" x14ac:dyDescent="0.3">
      <c r="A198" t="s">
        <v>20</v>
      </c>
      <c r="B198">
        <v>2283</v>
      </c>
      <c r="K198" t="s">
        <v>14</v>
      </c>
      <c r="L198">
        <v>63</v>
      </c>
    </row>
    <row r="199" spans="1:12" x14ac:dyDescent="0.3">
      <c r="A199" t="s">
        <v>20</v>
      </c>
      <c r="B199">
        <v>1095</v>
      </c>
      <c r="K199" t="s">
        <v>14</v>
      </c>
      <c r="L199">
        <v>6080</v>
      </c>
    </row>
    <row r="200" spans="1:12" x14ac:dyDescent="0.3">
      <c r="A200" t="s">
        <v>20</v>
      </c>
      <c r="B200">
        <v>1690</v>
      </c>
      <c r="K200" t="s">
        <v>14</v>
      </c>
      <c r="L200">
        <v>80</v>
      </c>
    </row>
    <row r="201" spans="1:12" x14ac:dyDescent="0.3">
      <c r="A201" t="s">
        <v>20</v>
      </c>
      <c r="B201">
        <v>191</v>
      </c>
      <c r="K201" t="s">
        <v>14</v>
      </c>
      <c r="L201">
        <v>9</v>
      </c>
    </row>
    <row r="202" spans="1:12" x14ac:dyDescent="0.3">
      <c r="A202" t="s">
        <v>20</v>
      </c>
      <c r="B202">
        <v>2013</v>
      </c>
      <c r="K202" t="s">
        <v>14</v>
      </c>
      <c r="L202">
        <v>1784</v>
      </c>
    </row>
    <row r="203" spans="1:12" x14ac:dyDescent="0.3">
      <c r="A203" t="s">
        <v>20</v>
      </c>
      <c r="B203">
        <v>1703</v>
      </c>
      <c r="K203" t="s">
        <v>14</v>
      </c>
      <c r="L203">
        <v>243</v>
      </c>
    </row>
    <row r="204" spans="1:12" x14ac:dyDescent="0.3">
      <c r="A204" t="s">
        <v>20</v>
      </c>
      <c r="B204">
        <v>80</v>
      </c>
      <c r="K204" t="s">
        <v>14</v>
      </c>
      <c r="L204">
        <v>1296</v>
      </c>
    </row>
    <row r="205" spans="1:12" x14ac:dyDescent="0.3">
      <c r="A205" t="s">
        <v>20</v>
      </c>
      <c r="B205">
        <v>41</v>
      </c>
      <c r="K205" t="s">
        <v>14</v>
      </c>
      <c r="L205">
        <v>77</v>
      </c>
    </row>
    <row r="206" spans="1:12" x14ac:dyDescent="0.3">
      <c r="A206" t="s">
        <v>20</v>
      </c>
      <c r="B206">
        <v>187</v>
      </c>
      <c r="K206" t="s">
        <v>14</v>
      </c>
      <c r="L206">
        <v>395</v>
      </c>
    </row>
    <row r="207" spans="1:12" x14ac:dyDescent="0.3">
      <c r="A207" t="s">
        <v>20</v>
      </c>
      <c r="B207">
        <v>2875</v>
      </c>
      <c r="K207" t="s">
        <v>14</v>
      </c>
      <c r="L207">
        <v>49</v>
      </c>
    </row>
    <row r="208" spans="1:12" x14ac:dyDescent="0.3">
      <c r="A208" t="s">
        <v>20</v>
      </c>
      <c r="B208">
        <v>88</v>
      </c>
      <c r="K208" t="s">
        <v>14</v>
      </c>
      <c r="L208">
        <v>180</v>
      </c>
    </row>
    <row r="209" spans="1:12" x14ac:dyDescent="0.3">
      <c r="A209" t="s">
        <v>20</v>
      </c>
      <c r="B209">
        <v>191</v>
      </c>
      <c r="K209" t="s">
        <v>14</v>
      </c>
      <c r="L209">
        <v>2690</v>
      </c>
    </row>
    <row r="210" spans="1:12" x14ac:dyDescent="0.3">
      <c r="A210" t="s">
        <v>20</v>
      </c>
      <c r="B210">
        <v>139</v>
      </c>
      <c r="K210" t="s">
        <v>14</v>
      </c>
      <c r="L210">
        <v>2779</v>
      </c>
    </row>
    <row r="211" spans="1:12" x14ac:dyDescent="0.3">
      <c r="A211" t="s">
        <v>20</v>
      </c>
      <c r="B211">
        <v>186</v>
      </c>
      <c r="K211" t="s">
        <v>14</v>
      </c>
      <c r="L211">
        <v>92</v>
      </c>
    </row>
    <row r="212" spans="1:12" x14ac:dyDescent="0.3">
      <c r="A212" t="s">
        <v>20</v>
      </c>
      <c r="B212">
        <v>112</v>
      </c>
      <c r="K212" t="s">
        <v>14</v>
      </c>
      <c r="L212">
        <v>1028</v>
      </c>
    </row>
    <row r="213" spans="1:12" x14ac:dyDescent="0.3">
      <c r="A213" t="s">
        <v>20</v>
      </c>
      <c r="B213">
        <v>101</v>
      </c>
      <c r="K213" t="s">
        <v>14</v>
      </c>
      <c r="L213">
        <v>26</v>
      </c>
    </row>
    <row r="214" spans="1:12" x14ac:dyDescent="0.3">
      <c r="A214" t="s">
        <v>20</v>
      </c>
      <c r="B214">
        <v>206</v>
      </c>
      <c r="K214" t="s">
        <v>14</v>
      </c>
      <c r="L214">
        <v>1790</v>
      </c>
    </row>
    <row r="215" spans="1:12" x14ac:dyDescent="0.3">
      <c r="A215" t="s">
        <v>20</v>
      </c>
      <c r="B215">
        <v>154</v>
      </c>
      <c r="K215" t="s">
        <v>14</v>
      </c>
      <c r="L215">
        <v>37</v>
      </c>
    </row>
    <row r="216" spans="1:12" x14ac:dyDescent="0.3">
      <c r="A216" t="s">
        <v>20</v>
      </c>
      <c r="B216">
        <v>5966</v>
      </c>
      <c r="K216" t="s">
        <v>14</v>
      </c>
      <c r="L216">
        <v>35</v>
      </c>
    </row>
    <row r="217" spans="1:12" x14ac:dyDescent="0.3">
      <c r="A217" t="s">
        <v>20</v>
      </c>
      <c r="B217">
        <v>169</v>
      </c>
      <c r="K217" t="s">
        <v>14</v>
      </c>
      <c r="L217">
        <v>558</v>
      </c>
    </row>
    <row r="218" spans="1:12" x14ac:dyDescent="0.3">
      <c r="A218" t="s">
        <v>20</v>
      </c>
      <c r="B218">
        <v>2106</v>
      </c>
      <c r="K218" t="s">
        <v>14</v>
      </c>
      <c r="L218">
        <v>64</v>
      </c>
    </row>
    <row r="219" spans="1:12" x14ac:dyDescent="0.3">
      <c r="A219" t="s">
        <v>20</v>
      </c>
      <c r="B219">
        <v>131</v>
      </c>
      <c r="K219" t="s">
        <v>14</v>
      </c>
      <c r="L219">
        <v>245</v>
      </c>
    </row>
    <row r="220" spans="1:12" x14ac:dyDescent="0.3">
      <c r="A220" t="s">
        <v>20</v>
      </c>
      <c r="B220">
        <v>84</v>
      </c>
      <c r="K220" t="s">
        <v>14</v>
      </c>
      <c r="L220">
        <v>71</v>
      </c>
    </row>
    <row r="221" spans="1:12" x14ac:dyDescent="0.3">
      <c r="A221" t="s">
        <v>20</v>
      </c>
      <c r="B221">
        <v>155</v>
      </c>
      <c r="K221" t="s">
        <v>14</v>
      </c>
      <c r="L221">
        <v>42</v>
      </c>
    </row>
    <row r="222" spans="1:12" x14ac:dyDescent="0.3">
      <c r="A222" t="s">
        <v>20</v>
      </c>
      <c r="B222">
        <v>189</v>
      </c>
      <c r="K222" t="s">
        <v>14</v>
      </c>
      <c r="L222">
        <v>156</v>
      </c>
    </row>
    <row r="223" spans="1:12" x14ac:dyDescent="0.3">
      <c r="A223" t="s">
        <v>20</v>
      </c>
      <c r="B223">
        <v>4799</v>
      </c>
      <c r="K223" t="s">
        <v>14</v>
      </c>
      <c r="L223">
        <v>1368</v>
      </c>
    </row>
    <row r="224" spans="1:12" x14ac:dyDescent="0.3">
      <c r="A224" t="s">
        <v>20</v>
      </c>
      <c r="B224">
        <v>1137</v>
      </c>
      <c r="K224" t="s">
        <v>14</v>
      </c>
      <c r="L224">
        <v>102</v>
      </c>
    </row>
    <row r="225" spans="1:12" x14ac:dyDescent="0.3">
      <c r="A225" t="s">
        <v>20</v>
      </c>
      <c r="B225">
        <v>1152</v>
      </c>
      <c r="K225" t="s">
        <v>14</v>
      </c>
      <c r="L225">
        <v>86</v>
      </c>
    </row>
    <row r="226" spans="1:12" x14ac:dyDescent="0.3">
      <c r="A226" t="s">
        <v>20</v>
      </c>
      <c r="B226">
        <v>50</v>
      </c>
      <c r="K226" t="s">
        <v>14</v>
      </c>
      <c r="L226">
        <v>253</v>
      </c>
    </row>
    <row r="227" spans="1:12" x14ac:dyDescent="0.3">
      <c r="A227" t="s">
        <v>20</v>
      </c>
      <c r="B227">
        <v>3059</v>
      </c>
      <c r="K227" t="s">
        <v>14</v>
      </c>
      <c r="L227">
        <v>157</v>
      </c>
    </row>
    <row r="228" spans="1:12" x14ac:dyDescent="0.3">
      <c r="A228" t="s">
        <v>20</v>
      </c>
      <c r="B228">
        <v>34</v>
      </c>
      <c r="K228" t="s">
        <v>14</v>
      </c>
      <c r="L228">
        <v>183</v>
      </c>
    </row>
    <row r="229" spans="1:12" x14ac:dyDescent="0.3">
      <c r="A229" t="s">
        <v>20</v>
      </c>
      <c r="B229">
        <v>220</v>
      </c>
      <c r="K229" t="s">
        <v>14</v>
      </c>
      <c r="L229">
        <v>82</v>
      </c>
    </row>
    <row r="230" spans="1:12" x14ac:dyDescent="0.3">
      <c r="A230" t="s">
        <v>20</v>
      </c>
      <c r="B230">
        <v>1604</v>
      </c>
      <c r="K230" t="s">
        <v>14</v>
      </c>
      <c r="L230">
        <v>1</v>
      </c>
    </row>
    <row r="231" spans="1:12" x14ac:dyDescent="0.3">
      <c r="A231" t="s">
        <v>20</v>
      </c>
      <c r="B231">
        <v>454</v>
      </c>
      <c r="K231" t="s">
        <v>14</v>
      </c>
      <c r="L231">
        <v>1198</v>
      </c>
    </row>
    <row r="232" spans="1:12" x14ac:dyDescent="0.3">
      <c r="A232" t="s">
        <v>20</v>
      </c>
      <c r="B232">
        <v>123</v>
      </c>
      <c r="K232" t="s">
        <v>14</v>
      </c>
      <c r="L232">
        <v>648</v>
      </c>
    </row>
    <row r="233" spans="1:12" x14ac:dyDescent="0.3">
      <c r="A233" t="s">
        <v>20</v>
      </c>
      <c r="B233">
        <v>299</v>
      </c>
      <c r="K233" t="s">
        <v>14</v>
      </c>
      <c r="L233">
        <v>64</v>
      </c>
    </row>
    <row r="234" spans="1:12" x14ac:dyDescent="0.3">
      <c r="A234" t="s">
        <v>20</v>
      </c>
      <c r="B234">
        <v>2237</v>
      </c>
      <c r="K234" t="s">
        <v>14</v>
      </c>
      <c r="L234">
        <v>62</v>
      </c>
    </row>
    <row r="235" spans="1:12" x14ac:dyDescent="0.3">
      <c r="A235" t="s">
        <v>20</v>
      </c>
      <c r="B235">
        <v>645</v>
      </c>
      <c r="K235" t="s">
        <v>14</v>
      </c>
      <c r="L235">
        <v>750</v>
      </c>
    </row>
    <row r="236" spans="1:12" x14ac:dyDescent="0.3">
      <c r="A236" t="s">
        <v>20</v>
      </c>
      <c r="B236">
        <v>484</v>
      </c>
      <c r="K236" t="s">
        <v>14</v>
      </c>
      <c r="L236">
        <v>105</v>
      </c>
    </row>
    <row r="237" spans="1:12" x14ac:dyDescent="0.3">
      <c r="A237" t="s">
        <v>20</v>
      </c>
      <c r="B237">
        <v>154</v>
      </c>
      <c r="K237" t="s">
        <v>14</v>
      </c>
      <c r="L237">
        <v>2604</v>
      </c>
    </row>
    <row r="238" spans="1:12" x14ac:dyDescent="0.3">
      <c r="A238" t="s">
        <v>20</v>
      </c>
      <c r="B238">
        <v>82</v>
      </c>
      <c r="K238" t="s">
        <v>14</v>
      </c>
      <c r="L238">
        <v>65</v>
      </c>
    </row>
    <row r="239" spans="1:12" x14ac:dyDescent="0.3">
      <c r="A239" t="s">
        <v>20</v>
      </c>
      <c r="B239">
        <v>134</v>
      </c>
      <c r="K239" t="s">
        <v>14</v>
      </c>
      <c r="L239">
        <v>94</v>
      </c>
    </row>
    <row r="240" spans="1:12" x14ac:dyDescent="0.3">
      <c r="A240" t="s">
        <v>20</v>
      </c>
      <c r="B240">
        <v>5203</v>
      </c>
      <c r="K240" t="s">
        <v>14</v>
      </c>
      <c r="L240">
        <v>257</v>
      </c>
    </row>
    <row r="241" spans="1:12" x14ac:dyDescent="0.3">
      <c r="A241" t="s">
        <v>20</v>
      </c>
      <c r="B241">
        <v>94</v>
      </c>
      <c r="K241" t="s">
        <v>14</v>
      </c>
      <c r="L241">
        <v>2928</v>
      </c>
    </row>
    <row r="242" spans="1:12" x14ac:dyDescent="0.3">
      <c r="A242" t="s">
        <v>20</v>
      </c>
      <c r="B242">
        <v>205</v>
      </c>
      <c r="K242" t="s">
        <v>14</v>
      </c>
      <c r="L242">
        <v>4697</v>
      </c>
    </row>
    <row r="243" spans="1:12" x14ac:dyDescent="0.3">
      <c r="A243" t="s">
        <v>20</v>
      </c>
      <c r="B243">
        <v>92</v>
      </c>
      <c r="K243" t="s">
        <v>14</v>
      </c>
      <c r="L243">
        <v>2915</v>
      </c>
    </row>
    <row r="244" spans="1:12" x14ac:dyDescent="0.3">
      <c r="A244" t="s">
        <v>20</v>
      </c>
      <c r="B244">
        <v>219</v>
      </c>
      <c r="K244" t="s">
        <v>14</v>
      </c>
      <c r="L244">
        <v>18</v>
      </c>
    </row>
    <row r="245" spans="1:12" x14ac:dyDescent="0.3">
      <c r="A245" t="s">
        <v>20</v>
      </c>
      <c r="B245">
        <v>2526</v>
      </c>
      <c r="K245" t="s">
        <v>14</v>
      </c>
      <c r="L245">
        <v>602</v>
      </c>
    </row>
    <row r="246" spans="1:12" x14ac:dyDescent="0.3">
      <c r="A246" t="s">
        <v>20</v>
      </c>
      <c r="B246">
        <v>94</v>
      </c>
      <c r="K246" t="s">
        <v>14</v>
      </c>
      <c r="L246">
        <v>1</v>
      </c>
    </row>
    <row r="247" spans="1:12" x14ac:dyDescent="0.3">
      <c r="A247" t="s">
        <v>20</v>
      </c>
      <c r="B247">
        <v>1713</v>
      </c>
      <c r="K247" t="s">
        <v>14</v>
      </c>
      <c r="L247">
        <v>3868</v>
      </c>
    </row>
    <row r="248" spans="1:12" x14ac:dyDescent="0.3">
      <c r="A248" t="s">
        <v>20</v>
      </c>
      <c r="B248">
        <v>249</v>
      </c>
      <c r="K248" t="s">
        <v>14</v>
      </c>
      <c r="L248">
        <v>504</v>
      </c>
    </row>
    <row r="249" spans="1:12" x14ac:dyDescent="0.3">
      <c r="A249" t="s">
        <v>20</v>
      </c>
      <c r="B249">
        <v>192</v>
      </c>
      <c r="K249" t="s">
        <v>14</v>
      </c>
      <c r="L249">
        <v>14</v>
      </c>
    </row>
    <row r="250" spans="1:12" x14ac:dyDescent="0.3">
      <c r="A250" t="s">
        <v>20</v>
      </c>
      <c r="B250">
        <v>247</v>
      </c>
      <c r="K250" t="s">
        <v>14</v>
      </c>
      <c r="L250">
        <v>750</v>
      </c>
    </row>
    <row r="251" spans="1:12" x14ac:dyDescent="0.3">
      <c r="A251" t="s">
        <v>20</v>
      </c>
      <c r="B251">
        <v>2293</v>
      </c>
      <c r="K251" t="s">
        <v>14</v>
      </c>
      <c r="L251">
        <v>77</v>
      </c>
    </row>
    <row r="252" spans="1:12" x14ac:dyDescent="0.3">
      <c r="A252" t="s">
        <v>20</v>
      </c>
      <c r="B252">
        <v>3131</v>
      </c>
      <c r="K252" t="s">
        <v>14</v>
      </c>
      <c r="L252">
        <v>752</v>
      </c>
    </row>
    <row r="253" spans="1:12" x14ac:dyDescent="0.3">
      <c r="A253" t="s">
        <v>20</v>
      </c>
      <c r="B253">
        <v>143</v>
      </c>
      <c r="K253" t="s">
        <v>14</v>
      </c>
      <c r="L253">
        <v>131</v>
      </c>
    </row>
    <row r="254" spans="1:12" x14ac:dyDescent="0.3">
      <c r="A254" t="s">
        <v>20</v>
      </c>
      <c r="B254">
        <v>296</v>
      </c>
      <c r="K254" t="s">
        <v>14</v>
      </c>
      <c r="L254">
        <v>87</v>
      </c>
    </row>
    <row r="255" spans="1:12" x14ac:dyDescent="0.3">
      <c r="A255" t="s">
        <v>20</v>
      </c>
      <c r="B255">
        <v>170</v>
      </c>
      <c r="K255" t="s">
        <v>14</v>
      </c>
      <c r="L255">
        <v>1063</v>
      </c>
    </row>
    <row r="256" spans="1:12" x14ac:dyDescent="0.3">
      <c r="A256" t="s">
        <v>20</v>
      </c>
      <c r="B256">
        <v>86</v>
      </c>
      <c r="K256" t="s">
        <v>14</v>
      </c>
      <c r="L256">
        <v>76</v>
      </c>
    </row>
    <row r="257" spans="1:12" x14ac:dyDescent="0.3">
      <c r="A257" t="s">
        <v>20</v>
      </c>
      <c r="B257">
        <v>6286</v>
      </c>
      <c r="K257" t="s">
        <v>14</v>
      </c>
      <c r="L257">
        <v>4428</v>
      </c>
    </row>
    <row r="258" spans="1:12" x14ac:dyDescent="0.3">
      <c r="A258" t="s">
        <v>20</v>
      </c>
      <c r="B258">
        <v>3727</v>
      </c>
      <c r="K258" t="s">
        <v>14</v>
      </c>
      <c r="L258">
        <v>58</v>
      </c>
    </row>
    <row r="259" spans="1:12" x14ac:dyDescent="0.3">
      <c r="A259" t="s">
        <v>20</v>
      </c>
      <c r="B259">
        <v>1605</v>
      </c>
      <c r="K259" t="s">
        <v>14</v>
      </c>
      <c r="L259">
        <v>111</v>
      </c>
    </row>
    <row r="260" spans="1:12" x14ac:dyDescent="0.3">
      <c r="A260" t="s">
        <v>20</v>
      </c>
      <c r="B260">
        <v>2120</v>
      </c>
      <c r="K260" t="s">
        <v>14</v>
      </c>
      <c r="L260">
        <v>2955</v>
      </c>
    </row>
    <row r="261" spans="1:12" x14ac:dyDescent="0.3">
      <c r="A261" t="s">
        <v>20</v>
      </c>
      <c r="B261">
        <v>50</v>
      </c>
      <c r="K261" t="s">
        <v>14</v>
      </c>
      <c r="L261">
        <v>1657</v>
      </c>
    </row>
    <row r="262" spans="1:12" x14ac:dyDescent="0.3">
      <c r="A262" t="s">
        <v>20</v>
      </c>
      <c r="B262">
        <v>2080</v>
      </c>
      <c r="K262" t="s">
        <v>14</v>
      </c>
      <c r="L262">
        <v>926</v>
      </c>
    </row>
    <row r="263" spans="1:12" x14ac:dyDescent="0.3">
      <c r="A263" t="s">
        <v>20</v>
      </c>
      <c r="B263">
        <v>2105</v>
      </c>
      <c r="K263" t="s">
        <v>14</v>
      </c>
      <c r="L263">
        <v>77</v>
      </c>
    </row>
    <row r="264" spans="1:12" x14ac:dyDescent="0.3">
      <c r="A264" t="s">
        <v>20</v>
      </c>
      <c r="B264">
        <v>2436</v>
      </c>
      <c r="K264" t="s">
        <v>14</v>
      </c>
      <c r="L264">
        <v>1748</v>
      </c>
    </row>
    <row r="265" spans="1:12" x14ac:dyDescent="0.3">
      <c r="A265" t="s">
        <v>20</v>
      </c>
      <c r="B265">
        <v>80</v>
      </c>
      <c r="K265" t="s">
        <v>14</v>
      </c>
      <c r="L265">
        <v>79</v>
      </c>
    </row>
    <row r="266" spans="1:12" x14ac:dyDescent="0.3">
      <c r="A266" t="s">
        <v>20</v>
      </c>
      <c r="B266">
        <v>42</v>
      </c>
      <c r="K266" t="s">
        <v>14</v>
      </c>
      <c r="L266">
        <v>889</v>
      </c>
    </row>
    <row r="267" spans="1:12" x14ac:dyDescent="0.3">
      <c r="A267" t="s">
        <v>20</v>
      </c>
      <c r="B267">
        <v>139</v>
      </c>
      <c r="K267" t="s">
        <v>14</v>
      </c>
      <c r="L267">
        <v>56</v>
      </c>
    </row>
    <row r="268" spans="1:12" x14ac:dyDescent="0.3">
      <c r="A268" t="s">
        <v>20</v>
      </c>
      <c r="B268">
        <v>159</v>
      </c>
      <c r="K268" t="s">
        <v>14</v>
      </c>
      <c r="L268">
        <v>1</v>
      </c>
    </row>
    <row r="269" spans="1:12" x14ac:dyDescent="0.3">
      <c r="A269" t="s">
        <v>20</v>
      </c>
      <c r="B269">
        <v>381</v>
      </c>
      <c r="K269" t="s">
        <v>14</v>
      </c>
      <c r="L269">
        <v>83</v>
      </c>
    </row>
    <row r="270" spans="1:12" x14ac:dyDescent="0.3">
      <c r="A270" t="s">
        <v>20</v>
      </c>
      <c r="B270">
        <v>194</v>
      </c>
      <c r="K270" t="s">
        <v>14</v>
      </c>
      <c r="L270">
        <v>2025</v>
      </c>
    </row>
    <row r="271" spans="1:12" x14ac:dyDescent="0.3">
      <c r="A271" t="s">
        <v>20</v>
      </c>
      <c r="B271">
        <v>106</v>
      </c>
      <c r="K271" t="s">
        <v>14</v>
      </c>
      <c r="L271">
        <v>14</v>
      </c>
    </row>
    <row r="272" spans="1:12" x14ac:dyDescent="0.3">
      <c r="A272" t="s">
        <v>20</v>
      </c>
      <c r="B272">
        <v>142</v>
      </c>
      <c r="K272" t="s">
        <v>14</v>
      </c>
      <c r="L272">
        <v>656</v>
      </c>
    </row>
    <row r="273" spans="1:12" x14ac:dyDescent="0.3">
      <c r="A273" t="s">
        <v>20</v>
      </c>
      <c r="B273">
        <v>211</v>
      </c>
      <c r="K273" t="s">
        <v>14</v>
      </c>
      <c r="L273">
        <v>1596</v>
      </c>
    </row>
    <row r="274" spans="1:12" x14ac:dyDescent="0.3">
      <c r="A274" t="s">
        <v>20</v>
      </c>
      <c r="B274">
        <v>2756</v>
      </c>
      <c r="K274" t="s">
        <v>14</v>
      </c>
      <c r="L274">
        <v>10</v>
      </c>
    </row>
    <row r="275" spans="1:12" x14ac:dyDescent="0.3">
      <c r="A275" t="s">
        <v>20</v>
      </c>
      <c r="B275">
        <v>173</v>
      </c>
      <c r="K275" t="s">
        <v>14</v>
      </c>
      <c r="L275">
        <v>1121</v>
      </c>
    </row>
    <row r="276" spans="1:12" x14ac:dyDescent="0.3">
      <c r="A276" t="s">
        <v>20</v>
      </c>
      <c r="B276">
        <v>87</v>
      </c>
      <c r="K276" t="s">
        <v>14</v>
      </c>
      <c r="L276">
        <v>15</v>
      </c>
    </row>
    <row r="277" spans="1:12" x14ac:dyDescent="0.3">
      <c r="A277" t="s">
        <v>20</v>
      </c>
      <c r="B277">
        <v>1572</v>
      </c>
      <c r="K277" t="s">
        <v>14</v>
      </c>
      <c r="L277">
        <v>191</v>
      </c>
    </row>
    <row r="278" spans="1:12" x14ac:dyDescent="0.3">
      <c r="A278" t="s">
        <v>20</v>
      </c>
      <c r="B278">
        <v>2346</v>
      </c>
      <c r="K278" t="s">
        <v>14</v>
      </c>
      <c r="L278">
        <v>16</v>
      </c>
    </row>
    <row r="279" spans="1:12" x14ac:dyDescent="0.3">
      <c r="A279" t="s">
        <v>20</v>
      </c>
      <c r="B279">
        <v>115</v>
      </c>
      <c r="K279" t="s">
        <v>14</v>
      </c>
      <c r="L279">
        <v>17</v>
      </c>
    </row>
    <row r="280" spans="1:12" x14ac:dyDescent="0.3">
      <c r="A280" t="s">
        <v>20</v>
      </c>
      <c r="B280">
        <v>85</v>
      </c>
      <c r="K280" t="s">
        <v>14</v>
      </c>
      <c r="L280">
        <v>34</v>
      </c>
    </row>
    <row r="281" spans="1:12" x14ac:dyDescent="0.3">
      <c r="A281" t="s">
        <v>20</v>
      </c>
      <c r="B281">
        <v>144</v>
      </c>
      <c r="K281" t="s">
        <v>14</v>
      </c>
      <c r="L281">
        <v>1</v>
      </c>
    </row>
    <row r="282" spans="1:12" x14ac:dyDescent="0.3">
      <c r="A282" t="s">
        <v>20</v>
      </c>
      <c r="B282">
        <v>2443</v>
      </c>
      <c r="K282" t="s">
        <v>14</v>
      </c>
      <c r="L282">
        <v>1274</v>
      </c>
    </row>
    <row r="283" spans="1:12" x14ac:dyDescent="0.3">
      <c r="A283" t="s">
        <v>20</v>
      </c>
      <c r="B283">
        <v>64</v>
      </c>
      <c r="K283" t="s">
        <v>14</v>
      </c>
      <c r="L283">
        <v>210</v>
      </c>
    </row>
    <row r="284" spans="1:12" x14ac:dyDescent="0.3">
      <c r="A284" t="s">
        <v>20</v>
      </c>
      <c r="B284">
        <v>268</v>
      </c>
      <c r="K284" t="s">
        <v>14</v>
      </c>
      <c r="L284">
        <v>248</v>
      </c>
    </row>
    <row r="285" spans="1:12" x14ac:dyDescent="0.3">
      <c r="A285" t="s">
        <v>20</v>
      </c>
      <c r="B285">
        <v>195</v>
      </c>
      <c r="K285" t="s">
        <v>14</v>
      </c>
      <c r="L285">
        <v>513</v>
      </c>
    </row>
    <row r="286" spans="1:12" x14ac:dyDescent="0.3">
      <c r="A286" t="s">
        <v>20</v>
      </c>
      <c r="B286">
        <v>186</v>
      </c>
      <c r="K286" t="s">
        <v>14</v>
      </c>
      <c r="L286">
        <v>3410</v>
      </c>
    </row>
    <row r="287" spans="1:12" x14ac:dyDescent="0.3">
      <c r="A287" t="s">
        <v>20</v>
      </c>
      <c r="B287">
        <v>460</v>
      </c>
      <c r="K287" t="s">
        <v>14</v>
      </c>
      <c r="L287">
        <v>10</v>
      </c>
    </row>
    <row r="288" spans="1:12" x14ac:dyDescent="0.3">
      <c r="A288" t="s">
        <v>20</v>
      </c>
      <c r="B288">
        <v>2528</v>
      </c>
      <c r="K288" t="s">
        <v>14</v>
      </c>
      <c r="L288">
        <v>2201</v>
      </c>
    </row>
    <row r="289" spans="1:12" x14ac:dyDescent="0.3">
      <c r="A289" t="s">
        <v>20</v>
      </c>
      <c r="B289">
        <v>3657</v>
      </c>
      <c r="K289" t="s">
        <v>14</v>
      </c>
      <c r="L289">
        <v>676</v>
      </c>
    </row>
    <row r="290" spans="1:12" x14ac:dyDescent="0.3">
      <c r="A290" t="s">
        <v>20</v>
      </c>
      <c r="B290">
        <v>131</v>
      </c>
      <c r="K290" t="s">
        <v>14</v>
      </c>
      <c r="L290">
        <v>831</v>
      </c>
    </row>
    <row r="291" spans="1:12" x14ac:dyDescent="0.3">
      <c r="A291" t="s">
        <v>20</v>
      </c>
      <c r="B291">
        <v>239</v>
      </c>
      <c r="K291" t="s">
        <v>14</v>
      </c>
      <c r="L291">
        <v>859</v>
      </c>
    </row>
    <row r="292" spans="1:12" x14ac:dyDescent="0.3">
      <c r="A292" t="s">
        <v>20</v>
      </c>
      <c r="B292">
        <v>78</v>
      </c>
      <c r="K292" t="s">
        <v>14</v>
      </c>
      <c r="L292">
        <v>45</v>
      </c>
    </row>
    <row r="293" spans="1:12" x14ac:dyDescent="0.3">
      <c r="A293" t="s">
        <v>20</v>
      </c>
      <c r="B293">
        <v>1773</v>
      </c>
      <c r="K293" t="s">
        <v>14</v>
      </c>
      <c r="L293">
        <v>6</v>
      </c>
    </row>
    <row r="294" spans="1:12" x14ac:dyDescent="0.3">
      <c r="A294" t="s">
        <v>20</v>
      </c>
      <c r="B294">
        <v>32</v>
      </c>
      <c r="K294" t="s">
        <v>14</v>
      </c>
      <c r="L294">
        <v>7</v>
      </c>
    </row>
    <row r="295" spans="1:12" x14ac:dyDescent="0.3">
      <c r="A295" t="s">
        <v>20</v>
      </c>
      <c r="B295">
        <v>369</v>
      </c>
      <c r="K295" t="s">
        <v>14</v>
      </c>
      <c r="L295">
        <v>31</v>
      </c>
    </row>
    <row r="296" spans="1:12" x14ac:dyDescent="0.3">
      <c r="A296" t="s">
        <v>20</v>
      </c>
      <c r="B296">
        <v>89</v>
      </c>
      <c r="K296" t="s">
        <v>14</v>
      </c>
      <c r="L296">
        <v>78</v>
      </c>
    </row>
    <row r="297" spans="1:12" x14ac:dyDescent="0.3">
      <c r="A297" t="s">
        <v>20</v>
      </c>
      <c r="B297">
        <v>147</v>
      </c>
      <c r="K297" t="s">
        <v>14</v>
      </c>
      <c r="L297">
        <v>1225</v>
      </c>
    </row>
    <row r="298" spans="1:12" x14ac:dyDescent="0.3">
      <c r="A298" t="s">
        <v>20</v>
      </c>
      <c r="B298">
        <v>126</v>
      </c>
      <c r="K298" t="s">
        <v>14</v>
      </c>
      <c r="L298">
        <v>1</v>
      </c>
    </row>
    <row r="299" spans="1:12" x14ac:dyDescent="0.3">
      <c r="A299" t="s">
        <v>20</v>
      </c>
      <c r="B299">
        <v>2218</v>
      </c>
      <c r="K299" t="s">
        <v>14</v>
      </c>
      <c r="L299">
        <v>67</v>
      </c>
    </row>
    <row r="300" spans="1:12" x14ac:dyDescent="0.3">
      <c r="A300" t="s">
        <v>20</v>
      </c>
      <c r="B300">
        <v>202</v>
      </c>
      <c r="K300" t="s">
        <v>14</v>
      </c>
      <c r="L300">
        <v>19</v>
      </c>
    </row>
    <row r="301" spans="1:12" x14ac:dyDescent="0.3">
      <c r="A301" t="s">
        <v>20</v>
      </c>
      <c r="B301">
        <v>140</v>
      </c>
      <c r="K301" t="s">
        <v>14</v>
      </c>
      <c r="L301">
        <v>2108</v>
      </c>
    </row>
    <row r="302" spans="1:12" x14ac:dyDescent="0.3">
      <c r="A302" t="s">
        <v>20</v>
      </c>
      <c r="B302">
        <v>1052</v>
      </c>
      <c r="K302" t="s">
        <v>14</v>
      </c>
      <c r="L302">
        <v>679</v>
      </c>
    </row>
    <row r="303" spans="1:12" x14ac:dyDescent="0.3">
      <c r="A303" t="s">
        <v>20</v>
      </c>
      <c r="B303">
        <v>247</v>
      </c>
      <c r="K303" t="s">
        <v>14</v>
      </c>
      <c r="L303">
        <v>36</v>
      </c>
    </row>
    <row r="304" spans="1:12" x14ac:dyDescent="0.3">
      <c r="A304" t="s">
        <v>20</v>
      </c>
      <c r="B304">
        <v>84</v>
      </c>
      <c r="K304" t="s">
        <v>14</v>
      </c>
      <c r="L304">
        <v>47</v>
      </c>
    </row>
    <row r="305" spans="1:12" x14ac:dyDescent="0.3">
      <c r="A305" t="s">
        <v>20</v>
      </c>
      <c r="B305">
        <v>88</v>
      </c>
      <c r="K305" t="s">
        <v>14</v>
      </c>
      <c r="L305">
        <v>70</v>
      </c>
    </row>
    <row r="306" spans="1:12" x14ac:dyDescent="0.3">
      <c r="A306" t="s">
        <v>20</v>
      </c>
      <c r="B306">
        <v>156</v>
      </c>
      <c r="K306" t="s">
        <v>14</v>
      </c>
      <c r="L306">
        <v>154</v>
      </c>
    </row>
    <row r="307" spans="1:12" x14ac:dyDescent="0.3">
      <c r="A307" t="s">
        <v>20</v>
      </c>
      <c r="B307">
        <v>2985</v>
      </c>
      <c r="K307" t="s">
        <v>14</v>
      </c>
      <c r="L307">
        <v>22</v>
      </c>
    </row>
    <row r="308" spans="1:12" x14ac:dyDescent="0.3">
      <c r="A308" t="s">
        <v>20</v>
      </c>
      <c r="B308">
        <v>762</v>
      </c>
      <c r="K308" t="s">
        <v>14</v>
      </c>
      <c r="L308">
        <v>1758</v>
      </c>
    </row>
    <row r="309" spans="1:12" x14ac:dyDescent="0.3">
      <c r="A309" t="s">
        <v>20</v>
      </c>
      <c r="B309">
        <v>554</v>
      </c>
      <c r="K309" t="s">
        <v>14</v>
      </c>
      <c r="L309">
        <v>94</v>
      </c>
    </row>
    <row r="310" spans="1:12" x14ac:dyDescent="0.3">
      <c r="A310" t="s">
        <v>20</v>
      </c>
      <c r="B310">
        <v>135</v>
      </c>
      <c r="K310" t="s">
        <v>14</v>
      </c>
      <c r="L310">
        <v>33</v>
      </c>
    </row>
    <row r="311" spans="1:12" x14ac:dyDescent="0.3">
      <c r="A311" t="s">
        <v>20</v>
      </c>
      <c r="B311">
        <v>122</v>
      </c>
      <c r="K311" t="s">
        <v>14</v>
      </c>
      <c r="L311">
        <v>1</v>
      </c>
    </row>
    <row r="312" spans="1:12" x14ac:dyDescent="0.3">
      <c r="A312" t="s">
        <v>20</v>
      </c>
      <c r="B312">
        <v>221</v>
      </c>
      <c r="K312" t="s">
        <v>14</v>
      </c>
      <c r="L312">
        <v>31</v>
      </c>
    </row>
    <row r="313" spans="1:12" x14ac:dyDescent="0.3">
      <c r="A313" t="s">
        <v>20</v>
      </c>
      <c r="B313">
        <v>126</v>
      </c>
      <c r="K313" t="s">
        <v>14</v>
      </c>
      <c r="L313">
        <v>35</v>
      </c>
    </row>
    <row r="314" spans="1:12" x14ac:dyDescent="0.3">
      <c r="A314" t="s">
        <v>20</v>
      </c>
      <c r="B314">
        <v>1022</v>
      </c>
      <c r="K314" t="s">
        <v>14</v>
      </c>
      <c r="L314">
        <v>63</v>
      </c>
    </row>
    <row r="315" spans="1:12" x14ac:dyDescent="0.3">
      <c r="A315" t="s">
        <v>20</v>
      </c>
      <c r="B315">
        <v>3177</v>
      </c>
      <c r="K315" t="s">
        <v>14</v>
      </c>
      <c r="L315">
        <v>526</v>
      </c>
    </row>
    <row r="316" spans="1:12" x14ac:dyDescent="0.3">
      <c r="A316" t="s">
        <v>20</v>
      </c>
      <c r="B316">
        <v>198</v>
      </c>
      <c r="K316" t="s">
        <v>14</v>
      </c>
      <c r="L316">
        <v>121</v>
      </c>
    </row>
    <row r="317" spans="1:12" x14ac:dyDescent="0.3">
      <c r="A317" t="s">
        <v>20</v>
      </c>
      <c r="B317">
        <v>85</v>
      </c>
      <c r="K317" t="s">
        <v>14</v>
      </c>
      <c r="L317">
        <v>67</v>
      </c>
    </row>
    <row r="318" spans="1:12" x14ac:dyDescent="0.3">
      <c r="A318" t="s">
        <v>20</v>
      </c>
      <c r="B318">
        <v>3596</v>
      </c>
      <c r="K318" t="s">
        <v>14</v>
      </c>
      <c r="L318">
        <v>57</v>
      </c>
    </row>
    <row r="319" spans="1:12" x14ac:dyDescent="0.3">
      <c r="A319" t="s">
        <v>20</v>
      </c>
      <c r="B319">
        <v>244</v>
      </c>
      <c r="K319" t="s">
        <v>14</v>
      </c>
      <c r="L319">
        <v>1229</v>
      </c>
    </row>
    <row r="320" spans="1:12" x14ac:dyDescent="0.3">
      <c r="A320" t="s">
        <v>20</v>
      </c>
      <c r="B320">
        <v>5180</v>
      </c>
      <c r="K320" t="s">
        <v>14</v>
      </c>
      <c r="L320">
        <v>12</v>
      </c>
    </row>
    <row r="321" spans="1:12" x14ac:dyDescent="0.3">
      <c r="A321" t="s">
        <v>20</v>
      </c>
      <c r="B321">
        <v>589</v>
      </c>
      <c r="K321" t="s">
        <v>14</v>
      </c>
      <c r="L321">
        <v>452</v>
      </c>
    </row>
    <row r="322" spans="1:12" x14ac:dyDescent="0.3">
      <c r="A322" t="s">
        <v>20</v>
      </c>
      <c r="B322">
        <v>2725</v>
      </c>
      <c r="K322" t="s">
        <v>14</v>
      </c>
      <c r="L322">
        <v>1886</v>
      </c>
    </row>
    <row r="323" spans="1:12" x14ac:dyDescent="0.3">
      <c r="A323" t="s">
        <v>20</v>
      </c>
      <c r="B323">
        <v>300</v>
      </c>
      <c r="K323" t="s">
        <v>14</v>
      </c>
      <c r="L323">
        <v>1825</v>
      </c>
    </row>
    <row r="324" spans="1:12" x14ac:dyDescent="0.3">
      <c r="A324" t="s">
        <v>20</v>
      </c>
      <c r="B324">
        <v>144</v>
      </c>
      <c r="K324" t="s">
        <v>14</v>
      </c>
      <c r="L324">
        <v>31</v>
      </c>
    </row>
    <row r="325" spans="1:12" x14ac:dyDescent="0.3">
      <c r="A325" t="s">
        <v>20</v>
      </c>
      <c r="B325">
        <v>87</v>
      </c>
      <c r="K325" t="s">
        <v>14</v>
      </c>
      <c r="L325">
        <v>107</v>
      </c>
    </row>
    <row r="326" spans="1:12" x14ac:dyDescent="0.3">
      <c r="A326" t="s">
        <v>20</v>
      </c>
      <c r="B326">
        <v>3116</v>
      </c>
      <c r="K326" t="s">
        <v>14</v>
      </c>
      <c r="L326">
        <v>27</v>
      </c>
    </row>
    <row r="327" spans="1:12" x14ac:dyDescent="0.3">
      <c r="A327" t="s">
        <v>20</v>
      </c>
      <c r="B327">
        <v>909</v>
      </c>
      <c r="K327" t="s">
        <v>14</v>
      </c>
      <c r="L327">
        <v>1221</v>
      </c>
    </row>
    <row r="328" spans="1:12" x14ac:dyDescent="0.3">
      <c r="A328" t="s">
        <v>20</v>
      </c>
      <c r="B328">
        <v>1613</v>
      </c>
      <c r="K328" t="s">
        <v>14</v>
      </c>
      <c r="L328">
        <v>1</v>
      </c>
    </row>
    <row r="329" spans="1:12" x14ac:dyDescent="0.3">
      <c r="A329" t="s">
        <v>20</v>
      </c>
      <c r="B329">
        <v>136</v>
      </c>
      <c r="K329" t="s">
        <v>14</v>
      </c>
      <c r="L329">
        <v>16</v>
      </c>
    </row>
    <row r="330" spans="1:12" x14ac:dyDescent="0.3">
      <c r="A330" t="s">
        <v>20</v>
      </c>
      <c r="B330">
        <v>130</v>
      </c>
      <c r="K330" t="s">
        <v>14</v>
      </c>
      <c r="L330">
        <v>41</v>
      </c>
    </row>
    <row r="331" spans="1:12" x14ac:dyDescent="0.3">
      <c r="A331" t="s">
        <v>20</v>
      </c>
      <c r="B331">
        <v>102</v>
      </c>
      <c r="K331" t="s">
        <v>14</v>
      </c>
      <c r="L331">
        <v>523</v>
      </c>
    </row>
    <row r="332" spans="1:12" x14ac:dyDescent="0.3">
      <c r="A332" t="s">
        <v>20</v>
      </c>
      <c r="B332">
        <v>4006</v>
      </c>
      <c r="K332" t="s">
        <v>14</v>
      </c>
      <c r="L332">
        <v>141</v>
      </c>
    </row>
    <row r="333" spans="1:12" x14ac:dyDescent="0.3">
      <c r="A333" t="s">
        <v>20</v>
      </c>
      <c r="B333">
        <v>1629</v>
      </c>
      <c r="K333" t="s">
        <v>14</v>
      </c>
      <c r="L333">
        <v>52</v>
      </c>
    </row>
    <row r="334" spans="1:12" x14ac:dyDescent="0.3">
      <c r="A334" t="s">
        <v>20</v>
      </c>
      <c r="B334">
        <v>2188</v>
      </c>
      <c r="K334" t="s">
        <v>14</v>
      </c>
      <c r="L334">
        <v>225</v>
      </c>
    </row>
    <row r="335" spans="1:12" x14ac:dyDescent="0.3">
      <c r="A335" t="s">
        <v>20</v>
      </c>
      <c r="B335">
        <v>2409</v>
      </c>
      <c r="K335" t="s">
        <v>14</v>
      </c>
      <c r="L335">
        <v>38</v>
      </c>
    </row>
    <row r="336" spans="1:12" x14ac:dyDescent="0.3">
      <c r="A336" t="s">
        <v>20</v>
      </c>
      <c r="B336">
        <v>194</v>
      </c>
      <c r="K336" t="s">
        <v>14</v>
      </c>
      <c r="L336">
        <v>15</v>
      </c>
    </row>
    <row r="337" spans="1:12" x14ac:dyDescent="0.3">
      <c r="A337" t="s">
        <v>20</v>
      </c>
      <c r="B337">
        <v>1140</v>
      </c>
      <c r="K337" t="s">
        <v>14</v>
      </c>
      <c r="L337">
        <v>37</v>
      </c>
    </row>
    <row r="338" spans="1:12" x14ac:dyDescent="0.3">
      <c r="A338" t="s">
        <v>20</v>
      </c>
      <c r="B338">
        <v>102</v>
      </c>
      <c r="K338" t="s">
        <v>14</v>
      </c>
      <c r="L338">
        <v>112</v>
      </c>
    </row>
    <row r="339" spans="1:12" x14ac:dyDescent="0.3">
      <c r="A339" t="s">
        <v>20</v>
      </c>
      <c r="B339">
        <v>2857</v>
      </c>
      <c r="K339" t="s">
        <v>14</v>
      </c>
      <c r="L339">
        <v>21</v>
      </c>
    </row>
    <row r="340" spans="1:12" x14ac:dyDescent="0.3">
      <c r="A340" t="s">
        <v>20</v>
      </c>
      <c r="B340">
        <v>107</v>
      </c>
      <c r="K340" t="s">
        <v>14</v>
      </c>
      <c r="L340">
        <v>67</v>
      </c>
    </row>
    <row r="341" spans="1:12" x14ac:dyDescent="0.3">
      <c r="A341" t="s">
        <v>20</v>
      </c>
      <c r="B341">
        <v>160</v>
      </c>
      <c r="K341" t="s">
        <v>14</v>
      </c>
      <c r="L341">
        <v>78</v>
      </c>
    </row>
    <row r="342" spans="1:12" x14ac:dyDescent="0.3">
      <c r="A342" t="s">
        <v>20</v>
      </c>
      <c r="B342">
        <v>2230</v>
      </c>
      <c r="K342" t="s">
        <v>14</v>
      </c>
      <c r="L342">
        <v>67</v>
      </c>
    </row>
    <row r="343" spans="1:12" x14ac:dyDescent="0.3">
      <c r="A343" t="s">
        <v>20</v>
      </c>
      <c r="B343">
        <v>316</v>
      </c>
      <c r="K343" t="s">
        <v>14</v>
      </c>
      <c r="L343">
        <v>263</v>
      </c>
    </row>
    <row r="344" spans="1:12" x14ac:dyDescent="0.3">
      <c r="A344" t="s">
        <v>20</v>
      </c>
      <c r="B344">
        <v>117</v>
      </c>
      <c r="K344" t="s">
        <v>14</v>
      </c>
      <c r="L344">
        <v>1691</v>
      </c>
    </row>
    <row r="345" spans="1:12" x14ac:dyDescent="0.3">
      <c r="A345" t="s">
        <v>20</v>
      </c>
      <c r="B345">
        <v>6406</v>
      </c>
      <c r="K345" t="s">
        <v>14</v>
      </c>
      <c r="L345">
        <v>181</v>
      </c>
    </row>
    <row r="346" spans="1:12" x14ac:dyDescent="0.3">
      <c r="A346" t="s">
        <v>20</v>
      </c>
      <c r="B346">
        <v>192</v>
      </c>
      <c r="K346" t="s">
        <v>14</v>
      </c>
      <c r="L346">
        <v>13</v>
      </c>
    </row>
    <row r="347" spans="1:12" x14ac:dyDescent="0.3">
      <c r="A347" t="s">
        <v>20</v>
      </c>
      <c r="B347">
        <v>26</v>
      </c>
      <c r="K347" t="s">
        <v>14</v>
      </c>
      <c r="L347">
        <v>1</v>
      </c>
    </row>
    <row r="348" spans="1:12" x14ac:dyDescent="0.3">
      <c r="A348" t="s">
        <v>20</v>
      </c>
      <c r="B348">
        <v>723</v>
      </c>
      <c r="K348" t="s">
        <v>14</v>
      </c>
      <c r="L348">
        <v>21</v>
      </c>
    </row>
    <row r="349" spans="1:12" x14ac:dyDescent="0.3">
      <c r="A349" t="s">
        <v>20</v>
      </c>
      <c r="B349">
        <v>170</v>
      </c>
      <c r="K349" t="s">
        <v>14</v>
      </c>
      <c r="L349">
        <v>830</v>
      </c>
    </row>
    <row r="350" spans="1:12" x14ac:dyDescent="0.3">
      <c r="A350" t="s">
        <v>20</v>
      </c>
      <c r="B350">
        <v>238</v>
      </c>
      <c r="K350" t="s">
        <v>14</v>
      </c>
      <c r="L350">
        <v>130</v>
      </c>
    </row>
    <row r="351" spans="1:12" x14ac:dyDescent="0.3">
      <c r="A351" t="s">
        <v>20</v>
      </c>
      <c r="B351">
        <v>55</v>
      </c>
      <c r="K351" t="s">
        <v>14</v>
      </c>
      <c r="L351">
        <v>55</v>
      </c>
    </row>
    <row r="352" spans="1:12" x14ac:dyDescent="0.3">
      <c r="A352" t="s">
        <v>20</v>
      </c>
      <c r="B352">
        <v>128</v>
      </c>
      <c r="K352" t="s">
        <v>14</v>
      </c>
      <c r="L352">
        <v>114</v>
      </c>
    </row>
    <row r="353" spans="1:12" x14ac:dyDescent="0.3">
      <c r="A353" t="s">
        <v>20</v>
      </c>
      <c r="B353">
        <v>2144</v>
      </c>
      <c r="K353" t="s">
        <v>14</v>
      </c>
      <c r="L353">
        <v>594</v>
      </c>
    </row>
    <row r="354" spans="1:12" x14ac:dyDescent="0.3">
      <c r="A354" t="s">
        <v>20</v>
      </c>
      <c r="B354">
        <v>2693</v>
      </c>
      <c r="K354" t="s">
        <v>14</v>
      </c>
      <c r="L354">
        <v>24</v>
      </c>
    </row>
    <row r="355" spans="1:12" x14ac:dyDescent="0.3">
      <c r="A355" t="s">
        <v>20</v>
      </c>
      <c r="B355">
        <v>432</v>
      </c>
      <c r="K355" t="s">
        <v>14</v>
      </c>
      <c r="L355">
        <v>252</v>
      </c>
    </row>
    <row r="356" spans="1:12" x14ac:dyDescent="0.3">
      <c r="A356" t="s">
        <v>20</v>
      </c>
      <c r="B356">
        <v>189</v>
      </c>
      <c r="K356" t="s">
        <v>14</v>
      </c>
      <c r="L356">
        <v>67</v>
      </c>
    </row>
    <row r="357" spans="1:12" x14ac:dyDescent="0.3">
      <c r="A357" t="s">
        <v>20</v>
      </c>
      <c r="B357">
        <v>154</v>
      </c>
      <c r="K357" t="s">
        <v>14</v>
      </c>
      <c r="L357">
        <v>742</v>
      </c>
    </row>
    <row r="358" spans="1:12" x14ac:dyDescent="0.3">
      <c r="A358" t="s">
        <v>20</v>
      </c>
      <c r="B358">
        <v>96</v>
      </c>
      <c r="K358" t="s">
        <v>14</v>
      </c>
      <c r="L358">
        <v>75</v>
      </c>
    </row>
    <row r="359" spans="1:12" x14ac:dyDescent="0.3">
      <c r="A359" t="s">
        <v>20</v>
      </c>
      <c r="B359">
        <v>3063</v>
      </c>
      <c r="K359" t="s">
        <v>14</v>
      </c>
      <c r="L359">
        <v>4405</v>
      </c>
    </row>
    <row r="360" spans="1:12" x14ac:dyDescent="0.3">
      <c r="A360" t="s">
        <v>20</v>
      </c>
      <c r="B360">
        <v>2266</v>
      </c>
      <c r="K360" t="s">
        <v>14</v>
      </c>
      <c r="L360">
        <v>92</v>
      </c>
    </row>
    <row r="361" spans="1:12" x14ac:dyDescent="0.3">
      <c r="A361" t="s">
        <v>20</v>
      </c>
      <c r="B361">
        <v>194</v>
      </c>
      <c r="K361" t="s">
        <v>14</v>
      </c>
      <c r="L361">
        <v>64</v>
      </c>
    </row>
    <row r="362" spans="1:12" x14ac:dyDescent="0.3">
      <c r="A362" t="s">
        <v>20</v>
      </c>
      <c r="B362">
        <v>129</v>
      </c>
      <c r="K362" t="s">
        <v>14</v>
      </c>
      <c r="L362">
        <v>64</v>
      </c>
    </row>
    <row r="363" spans="1:12" x14ac:dyDescent="0.3">
      <c r="A363" t="s">
        <v>20</v>
      </c>
      <c r="B363">
        <v>375</v>
      </c>
      <c r="K363" t="s">
        <v>14</v>
      </c>
      <c r="L363">
        <v>842</v>
      </c>
    </row>
    <row r="364" spans="1:12" x14ac:dyDescent="0.3">
      <c r="A364" t="s">
        <v>20</v>
      </c>
      <c r="B364">
        <v>409</v>
      </c>
      <c r="K364" t="s">
        <v>14</v>
      </c>
      <c r="L364">
        <v>112</v>
      </c>
    </row>
    <row r="365" spans="1:12" x14ac:dyDescent="0.3">
      <c r="A365" t="s">
        <v>20</v>
      </c>
      <c r="B365">
        <v>234</v>
      </c>
      <c r="K365" t="s">
        <v>14</v>
      </c>
      <c r="L365">
        <v>374</v>
      </c>
    </row>
    <row r="366" spans="1:12" x14ac:dyDescent="0.3">
      <c r="A366" t="s">
        <v>20</v>
      </c>
      <c r="B366">
        <v>3016</v>
      </c>
    </row>
    <row r="367" spans="1:12" x14ac:dyDescent="0.3">
      <c r="A367" t="s">
        <v>20</v>
      </c>
      <c r="B367">
        <v>264</v>
      </c>
    </row>
    <row r="368" spans="1:12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14" priority="14" operator="containsText" text="canceled">
      <formula>NOT(ISERROR(SEARCH("canceled",A1)))</formula>
    </cfRule>
    <cfRule type="containsText" dxfId="13" priority="15" operator="containsText" text="live">
      <formula>NOT(ISERROR(SEARCH("live",A1)))</formula>
    </cfRule>
  </conditionalFormatting>
  <conditionalFormatting sqref="A2:A1048141">
    <cfRule type="containsText" dxfId="12" priority="11" operator="containsText" text="successful">
      <formula>NOT(ISERROR(SEARCH("successful",A2)))</formula>
    </cfRule>
    <cfRule type="containsText" dxfId="11" priority="12" operator="containsText" text="successfull">
      <formula>NOT(ISERROR(SEARCH("successfull",A2)))</formula>
    </cfRule>
    <cfRule type="containsText" dxfId="10" priority="13" operator="containsText" text="failed">
      <formula>NOT(ISERROR(SEARCH("failed",A2)))</formula>
    </cfRule>
  </conditionalFormatting>
  <conditionalFormatting sqref="E1:E1047940">
    <cfRule type="containsText" dxfId="9" priority="7" operator="containsText" text="canceled">
      <formula>NOT(ISERROR(SEARCH("canceled",E1)))</formula>
    </cfRule>
    <cfRule type="containsText" dxfId="8" priority="8" operator="containsText" text="live">
      <formula>NOT(ISERROR(SEARCH("live",E1)))</formula>
    </cfRule>
  </conditionalFormatting>
  <conditionalFormatting sqref="E2:E1047940">
    <cfRule type="containsText" dxfId="7" priority="9" operator="containsText" text="successfull">
      <formula>NOT(ISERROR(SEARCH("successfull",E2)))</formula>
    </cfRule>
    <cfRule type="containsText" dxfId="6" priority="10" operator="containsText" text="failed">
      <formula>NOT(ISERROR(SEARCH("failed",E2)))</formula>
    </cfRule>
  </conditionalFormatting>
  <conditionalFormatting sqref="E3:E1047940">
    <cfRule type="containsText" dxfId="5" priority="6" operator="containsText" text="successful">
      <formula>NOT(ISERROR(SEARCH("successful",E3)))</formula>
    </cfRule>
  </conditionalFormatting>
  <conditionalFormatting sqref="K1:K1047940">
    <cfRule type="containsText" dxfId="4" priority="2" operator="containsText" text="canceled">
      <formula>NOT(ISERROR(SEARCH("canceled",K1)))</formula>
    </cfRule>
    <cfRule type="containsText" dxfId="3" priority="3" operator="containsText" text="live">
      <formula>NOT(ISERROR(SEARCH("live",K1)))</formula>
    </cfRule>
  </conditionalFormatting>
  <conditionalFormatting sqref="K2:K1047940">
    <cfRule type="containsText" dxfId="2" priority="4" operator="containsText" text="successfull">
      <formula>NOT(ISERROR(SEARCH("successfull",K2)))</formula>
    </cfRule>
    <cfRule type="containsText" dxfId="1" priority="5" operator="containsText" text="failed">
      <formula>NOT(ISERROR(SEARCH("failed",K2)))</formula>
    </cfRule>
  </conditionalFormatting>
  <conditionalFormatting sqref="K3:K1047940">
    <cfRule type="containsText" dxfId="0" priority="1" operator="containsText" text="successful">
      <formula>NOT(ISERROR(SEARCH("successful",K3)))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Monthly based </vt:lpstr>
      <vt:lpstr>Bonus</vt:lpstr>
      <vt:lpstr>Statistical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Thinh Eric Nguyen</cp:lastModifiedBy>
  <dcterms:created xsi:type="dcterms:W3CDTF">2021-09-29T18:52:28Z</dcterms:created>
  <dcterms:modified xsi:type="dcterms:W3CDTF">2023-07-27T10:55:18Z</dcterms:modified>
</cp:coreProperties>
</file>