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mezatio\opl\Logistic_prod_safra_V1\"/>
    </mc:Choice>
  </mc:AlternateContent>
  <xr:revisionPtr revIDLastSave="0" documentId="13_ncr:1_{DF6959D4-5461-47C5-9344-249DA171B210}" xr6:coauthVersionLast="46" xr6:coauthVersionMax="46" xr10:uidLastSave="{00000000-0000-0000-0000-000000000000}"/>
  <bookViews>
    <workbookView xWindow="-110" yWindow="-110" windowWidth="19420" windowHeight="10420" xr2:uid="{49BB7785-49A2-4EB2-84F2-2E47AF7B70B4}"/>
  </bookViews>
  <sheets>
    <sheet name="Feuil1" sheetId="1" r:id="rId1"/>
  </sheets>
  <definedNames>
    <definedName name="demandes_clients">Feuil1!$B$3:$U$12</definedName>
    <definedName name="temps_prod">Feuil1!$V$3:$V$12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42" i="1" l="1"/>
  <c r="AE242" i="1"/>
  <c r="AE251" i="1"/>
  <c r="AE252" i="1"/>
  <c r="AB242" i="1"/>
  <c r="AB251" i="1"/>
  <c r="AF243" i="1"/>
  <c r="AG243" i="1"/>
  <c r="AH243" i="1"/>
  <c r="AI243" i="1"/>
  <c r="AI252" i="1" s="1"/>
  <c r="AG242" i="1"/>
  <c r="AH242" i="1"/>
  <c r="AH251" i="1" s="1"/>
  <c r="AI242" i="1"/>
  <c r="AI251" i="1" s="1"/>
  <c r="AF251" i="1"/>
  <c r="AD243" i="1"/>
  <c r="AE243" i="1"/>
  <c r="AD242" i="1"/>
  <c r="AB243" i="1"/>
  <c r="AC243" i="1"/>
  <c r="AC242" i="1"/>
  <c r="D251" i="1"/>
  <c r="T234" i="1"/>
  <c r="U234" i="1"/>
  <c r="V234" i="1"/>
  <c r="V252" i="1" s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T243" i="1"/>
  <c r="U233" i="1"/>
  <c r="V233" i="1"/>
  <c r="V251" i="1" s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T233" i="1"/>
  <c r="AH252" i="1"/>
  <c r="AG252" i="1"/>
  <c r="AF252" i="1"/>
  <c r="AG251" i="1"/>
  <c r="AC252" i="1"/>
  <c r="AB252" i="1"/>
  <c r="V243" i="1"/>
  <c r="Z252" i="1"/>
  <c r="U243" i="1"/>
  <c r="Z251" i="1"/>
  <c r="AD252" i="1" l="1"/>
  <c r="AD251" i="1"/>
  <c r="X251" i="1"/>
  <c r="X242" i="1"/>
  <c r="Y251" i="1"/>
  <c r="Y242" i="1"/>
  <c r="T252" i="1"/>
  <c r="Z242" i="1"/>
  <c r="T242" i="1"/>
  <c r="T251" i="1"/>
  <c r="U242" i="1"/>
  <c r="U251" i="1"/>
  <c r="AC251" i="1"/>
  <c r="U252" i="1"/>
  <c r="V242" i="1"/>
  <c r="Z243" i="1"/>
  <c r="J252" i="1"/>
  <c r="K252" i="1"/>
  <c r="L252" i="1"/>
  <c r="M252" i="1"/>
  <c r="N252" i="1"/>
  <c r="O252" i="1"/>
  <c r="P252" i="1"/>
  <c r="Q252" i="1"/>
  <c r="K251" i="1"/>
  <c r="L251" i="1"/>
  <c r="M251" i="1"/>
  <c r="N251" i="1"/>
  <c r="O251" i="1"/>
  <c r="P251" i="1"/>
  <c r="Q251" i="1"/>
  <c r="J251" i="1"/>
  <c r="M243" i="1"/>
  <c r="L243" i="1"/>
  <c r="L242" i="1"/>
  <c r="M242" i="1"/>
  <c r="K242" i="1"/>
  <c r="K243" i="1"/>
  <c r="J243" i="1"/>
  <c r="J242" i="1"/>
  <c r="B252" i="1"/>
  <c r="C252" i="1"/>
  <c r="D252" i="1"/>
  <c r="E252" i="1"/>
  <c r="F252" i="1"/>
  <c r="G252" i="1"/>
  <c r="H252" i="1"/>
  <c r="I252" i="1"/>
  <c r="C251" i="1"/>
  <c r="E251" i="1"/>
  <c r="F251" i="1"/>
  <c r="G251" i="1"/>
  <c r="H251" i="1"/>
  <c r="I251" i="1"/>
  <c r="B251" i="1"/>
  <c r="B243" i="1"/>
  <c r="C243" i="1"/>
  <c r="D243" i="1"/>
  <c r="E243" i="1"/>
  <c r="F243" i="1"/>
  <c r="G243" i="1"/>
  <c r="H243" i="1"/>
  <c r="I243" i="1"/>
  <c r="C242" i="1"/>
  <c r="D242" i="1"/>
  <c r="E242" i="1"/>
  <c r="F242" i="1"/>
  <c r="G242" i="1"/>
  <c r="H242" i="1"/>
  <c r="I242" i="1"/>
  <c r="B242" i="1"/>
  <c r="F234" i="1"/>
  <c r="G234" i="1"/>
  <c r="H234" i="1"/>
  <c r="I234" i="1"/>
  <c r="G233" i="1"/>
  <c r="H233" i="1"/>
  <c r="I233" i="1"/>
  <c r="F233" i="1"/>
  <c r="E234" i="1"/>
  <c r="E233" i="1"/>
  <c r="D233" i="1"/>
  <c r="D234" i="1"/>
  <c r="C234" i="1"/>
  <c r="C233" i="1"/>
  <c r="B234" i="1"/>
  <c r="B233" i="1"/>
  <c r="H182" i="1"/>
  <c r="H181" i="1"/>
  <c r="G182" i="1"/>
  <c r="G181" i="1"/>
  <c r="AN4" i="1"/>
  <c r="AP4" i="1"/>
  <c r="AP5" i="1"/>
  <c r="AP6" i="1"/>
  <c r="AP7" i="1"/>
  <c r="AP8" i="1"/>
  <c r="AP9" i="1"/>
  <c r="AP10" i="1"/>
  <c r="AP11" i="1"/>
  <c r="AP12" i="1"/>
  <c r="AP3" i="1"/>
  <c r="AO4" i="1"/>
  <c r="AO5" i="1"/>
  <c r="AO6" i="1"/>
  <c r="AO7" i="1"/>
  <c r="AO8" i="1"/>
  <c r="AO9" i="1"/>
  <c r="AO10" i="1"/>
  <c r="AO11" i="1"/>
  <c r="AO12" i="1"/>
  <c r="AO3" i="1"/>
  <c r="AN5" i="1"/>
  <c r="AN6" i="1"/>
  <c r="AN7" i="1"/>
  <c r="AN8" i="1"/>
  <c r="AN9" i="1"/>
  <c r="AN10" i="1"/>
  <c r="AN11" i="1"/>
  <c r="AN12" i="1"/>
  <c r="AN3" i="1"/>
  <c r="AM4" i="1"/>
  <c r="AM5" i="1"/>
  <c r="AM6" i="1"/>
  <c r="AM7" i="1"/>
  <c r="AM8" i="1"/>
  <c r="AM9" i="1"/>
  <c r="AM10" i="1"/>
  <c r="AM11" i="1"/>
  <c r="AM12" i="1"/>
  <c r="AM3" i="1"/>
  <c r="AL4" i="1"/>
  <c r="AL5" i="1"/>
  <c r="AL6" i="1"/>
  <c r="AL7" i="1"/>
  <c r="AL8" i="1"/>
  <c r="AL9" i="1"/>
  <c r="AL10" i="1"/>
  <c r="AL11" i="1"/>
  <c r="AL12" i="1"/>
  <c r="AL3" i="1"/>
  <c r="Z12" i="1"/>
  <c r="AA12" i="1"/>
  <c r="AB12" i="1"/>
  <c r="AC12" i="1" s="1"/>
  <c r="AD12" i="1" s="1"/>
  <c r="AE12" i="1" s="1"/>
  <c r="AF12" i="1" s="1"/>
  <c r="AG12" i="1" s="1"/>
  <c r="AH12" i="1" s="1"/>
  <c r="AI12" i="1" s="1"/>
  <c r="AJ12" i="1" s="1"/>
  <c r="B66" i="1"/>
  <c r="C66" i="1" s="1"/>
  <c r="AB8" i="1"/>
  <c r="AC8" i="1" s="1"/>
  <c r="AD8" i="1" s="1"/>
  <c r="AE8" i="1" s="1"/>
  <c r="AF8" i="1" s="1"/>
  <c r="AG8" i="1" s="1"/>
  <c r="AH8" i="1" s="1"/>
  <c r="AI8" i="1" s="1"/>
  <c r="AJ8" i="1" s="1"/>
  <c r="AB10" i="1"/>
  <c r="AC10" i="1" s="1"/>
  <c r="AD10" i="1" s="1"/>
  <c r="AE10" i="1" s="1"/>
  <c r="AF10" i="1" s="1"/>
  <c r="AG10" i="1" s="1"/>
  <c r="AH10" i="1" s="1"/>
  <c r="AI10" i="1" s="1"/>
  <c r="AJ10" i="1" s="1"/>
  <c r="AA4" i="1"/>
  <c r="B67" i="1" s="1"/>
  <c r="C67" i="1" s="1"/>
  <c r="AA5" i="1"/>
  <c r="B68" i="1" s="1"/>
  <c r="C68" i="1" s="1"/>
  <c r="AA6" i="1"/>
  <c r="B69" i="1" s="1"/>
  <c r="C69" i="1" s="1"/>
  <c r="AA7" i="1"/>
  <c r="B70" i="1" s="1"/>
  <c r="C70" i="1" s="1"/>
  <c r="AA8" i="1"/>
  <c r="B71" i="1" s="1"/>
  <c r="C71" i="1" s="1"/>
  <c r="AA9" i="1"/>
  <c r="B72" i="1" s="1"/>
  <c r="C72" i="1" s="1"/>
  <c r="AA10" i="1"/>
  <c r="B73" i="1" s="1"/>
  <c r="C73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B75" i="1"/>
  <c r="C75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Z4" i="1"/>
  <c r="Z5" i="1"/>
  <c r="Z6" i="1"/>
  <c r="Z7" i="1"/>
  <c r="Z8" i="1"/>
  <c r="Z9" i="1"/>
  <c r="Z10" i="1"/>
  <c r="Z11" i="1"/>
  <c r="Z3" i="1"/>
  <c r="W252" i="1" l="1"/>
  <c r="W243" i="1"/>
  <c r="W251" i="1"/>
  <c r="W242" i="1"/>
  <c r="X243" i="1"/>
  <c r="X252" i="1"/>
  <c r="Y252" i="1"/>
  <c r="Y243" i="1"/>
  <c r="AB9" i="1"/>
  <c r="AC9" i="1" s="1"/>
  <c r="AD9" i="1" s="1"/>
  <c r="AE9" i="1" s="1"/>
  <c r="AF9" i="1" s="1"/>
  <c r="AG9" i="1" s="1"/>
  <c r="AH9" i="1" s="1"/>
  <c r="AI9" i="1" s="1"/>
  <c r="AJ9" i="1" s="1"/>
  <c r="B74" i="1"/>
  <c r="C74" i="1" s="1"/>
  <c r="AB7" i="1"/>
  <c r="AC7" i="1" s="1"/>
  <c r="AD7" i="1" s="1"/>
  <c r="AE7" i="1" s="1"/>
  <c r="AF7" i="1" s="1"/>
  <c r="AG7" i="1" s="1"/>
  <c r="AH7" i="1" s="1"/>
  <c r="AI7" i="1" s="1"/>
  <c r="AJ7" i="1" s="1"/>
  <c r="AB6" i="1"/>
  <c r="AC6" i="1" s="1"/>
  <c r="AD6" i="1" s="1"/>
  <c r="AE6" i="1" s="1"/>
  <c r="AF6" i="1" s="1"/>
  <c r="AG6" i="1" s="1"/>
  <c r="AH6" i="1" s="1"/>
  <c r="AI6" i="1" s="1"/>
  <c r="AJ6" i="1" s="1"/>
  <c r="AB5" i="1"/>
  <c r="AC5" i="1" s="1"/>
  <c r="AD5" i="1" s="1"/>
  <c r="AE5" i="1" s="1"/>
  <c r="AF5" i="1" s="1"/>
  <c r="AG5" i="1" s="1"/>
  <c r="AH5" i="1" s="1"/>
  <c r="AI5" i="1" s="1"/>
  <c r="AJ5" i="1" s="1"/>
  <c r="AB4" i="1"/>
  <c r="AC4" i="1" s="1"/>
  <c r="AD4" i="1" s="1"/>
  <c r="AE4" i="1" s="1"/>
  <c r="AF4" i="1" s="1"/>
  <c r="AG4" i="1" s="1"/>
  <c r="AH4" i="1" s="1"/>
  <c r="AI4" i="1" s="1"/>
  <c r="AJ4" i="1" s="1"/>
  <c r="AA251" i="1" l="1"/>
  <c r="AA242" i="1"/>
  <c r="AA252" i="1"/>
  <c r="AA243" i="1"/>
</calcChain>
</file>

<file path=xl/sharedStrings.xml><?xml version="1.0" encoding="utf-8"?>
<sst xmlns="http://schemas.openxmlformats.org/spreadsheetml/2006/main" count="875" uniqueCount="132">
  <si>
    <t>Demande des clients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</si>
  <si>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</si>
  <si>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</si>
  <si>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</si>
  <si>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</si>
  <si>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</si>
  <si>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</si>
  <si>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</si>
  <si>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</si>
  <si>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</si>
  <si>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</si>
  <si>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</si>
  <si>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</si>
  <si>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</si>
  <si>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</si>
  <si>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</si>
  <si>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</si>
  <si>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</si>
  <si>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</si>
  <si>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</si>
  <si>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</si>
  <si>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Produit_1</t>
  </si>
  <si>
    <t>Produit_2</t>
  </si>
  <si>
    <t>Produit_3</t>
  </si>
  <si>
    <t>Produit_4</t>
  </si>
  <si>
    <t>Produit_5</t>
  </si>
  <si>
    <t>Produit_6</t>
  </si>
  <si>
    <t>Produit_7</t>
  </si>
  <si>
    <t>Produit_8</t>
  </si>
  <si>
    <t>Produit_9</t>
  </si>
  <si>
    <t>Produit_10</t>
  </si>
  <si>
    <t>Avion</t>
  </si>
  <si>
    <t>Camion</t>
  </si>
  <si>
    <t>Bateau</t>
  </si>
  <si>
    <t>Période t</t>
  </si>
  <si>
    <t>site_in_1</t>
  </si>
  <si>
    <t>site_in_2</t>
  </si>
  <si>
    <t>site_in_3</t>
  </si>
  <si>
    <t>site_out_local_1</t>
  </si>
  <si>
    <t>site_out_local_2</t>
  </si>
  <si>
    <t>site_out_local_3</t>
  </si>
  <si>
    <t>site_out_local_4</t>
  </si>
  <si>
    <t>site_out_local_5</t>
  </si>
  <si>
    <t>site_out_local_6</t>
  </si>
  <si>
    <t>site_out_local_7</t>
  </si>
  <si>
    <t>site_out_local_8</t>
  </si>
  <si>
    <t>site_out_local_9</t>
  </si>
  <si>
    <t>site_out_local_10</t>
  </si>
  <si>
    <t>site_out_loin_0</t>
  </si>
  <si>
    <t>Dépôt_local_1</t>
  </si>
  <si>
    <t>Dépôt_etranger_2</t>
  </si>
  <si>
    <t>Transport</t>
  </si>
  <si>
    <t>Cout de 
stock+volume</t>
  </si>
  <si>
    <t>% Capacité de production disponible/peridode</t>
  </si>
  <si>
    <t>Delai mode de transport</t>
  </si>
  <si>
    <t>Capacité de transport</t>
  </si>
  <si>
    <t xml:space="preserve">Temps de 
demande/mois/client </t>
  </si>
  <si>
    <t>Site_in</t>
  </si>
  <si>
    <t>Site_out_0</t>
  </si>
  <si>
    <t>Site_out_local</t>
  </si>
  <si>
    <t>Capacité max de production/site (h)/periode</t>
  </si>
  <si>
    <t>Periode t
(672h)</t>
  </si>
  <si>
    <t>Résultats</t>
  </si>
  <si>
    <t xml:space="preserve">Capacité de stockage dépôt/unité </t>
  </si>
  <si>
    <r>
      <t xml:space="preserve">Coût de production unitaire (site interne) £/unité </t>
    </r>
    <r>
      <rPr>
        <b/>
        <sz val="26"/>
        <color rgb="FFFF0000"/>
        <rFont val="Calibri"/>
        <family val="2"/>
        <scheme val="minor"/>
      </rPr>
      <t>C</t>
    </r>
    <r>
      <rPr>
        <b/>
        <sz val="14"/>
        <color rgb="FFFF0000"/>
        <rFont val="Calibri"/>
        <family val="2"/>
        <scheme val="minor"/>
      </rPr>
      <t>put</t>
    </r>
  </si>
  <si>
    <r>
      <t xml:space="preserve">Coût de production unitaire (sous-traitant)£/unité </t>
    </r>
    <r>
      <rPr>
        <b/>
        <sz val="28"/>
        <color rgb="FFFF0000"/>
        <rFont val="Calibri"/>
        <family val="2"/>
        <scheme val="minor"/>
      </rPr>
      <t>G</t>
    </r>
    <r>
      <rPr>
        <b/>
        <sz val="14"/>
        <color rgb="FFFF0000"/>
        <rFont val="Calibri"/>
        <family val="2"/>
        <scheme val="minor"/>
      </rPr>
      <t>pvt</t>
    </r>
  </si>
  <si>
    <r>
      <t xml:space="preserve">Temps de 
production heure/produit </t>
    </r>
    <r>
      <rPr>
        <b/>
        <sz val="20"/>
        <color rgb="FFFF0000"/>
        <rFont val="Calibri"/>
        <family val="2"/>
        <scheme val="minor"/>
      </rPr>
      <t>Tp</t>
    </r>
    <r>
      <rPr>
        <b/>
        <sz val="11"/>
        <color rgb="FFFF0000"/>
        <rFont val="Calibri"/>
        <family val="2"/>
        <scheme val="minor"/>
      </rPr>
      <t>p</t>
    </r>
  </si>
  <si>
    <r>
      <rPr>
        <b/>
        <sz val="28"/>
        <color rgb="FFFF0000"/>
        <rFont val="Calibri"/>
        <family val="2"/>
        <scheme val="minor"/>
      </rPr>
      <t>D</t>
    </r>
    <r>
      <rPr>
        <b/>
        <sz val="14"/>
        <color rgb="FFFF0000"/>
        <rFont val="Calibri"/>
        <family val="2"/>
        <scheme val="minor"/>
      </rPr>
      <t>pit</t>
    </r>
  </si>
  <si>
    <r>
      <t xml:space="preserve">Volume_ocup_mode
_transport/produit </t>
    </r>
    <r>
      <rPr>
        <b/>
        <sz val="22"/>
        <color rgb="FFFF0000"/>
        <rFont val="Calibri"/>
        <family val="2"/>
        <scheme val="minor"/>
      </rPr>
      <t>V</t>
    </r>
    <r>
      <rPr>
        <b/>
        <sz val="11"/>
        <color rgb="FFFF0000"/>
        <rFont val="Calibri"/>
        <family val="2"/>
        <scheme val="minor"/>
      </rPr>
      <t>p</t>
    </r>
  </si>
  <si>
    <r>
      <rPr>
        <b/>
        <sz val="28"/>
        <color rgb="FFFF0000"/>
        <rFont val="Calibri"/>
        <family val="2"/>
        <scheme val="minor"/>
      </rPr>
      <t>e</t>
    </r>
    <r>
      <rPr>
        <sz val="11"/>
        <color rgb="FFFF0000"/>
        <rFont val="Calibri"/>
        <family val="2"/>
        <scheme val="minor"/>
      </rPr>
      <t>l</t>
    </r>
  </si>
  <si>
    <r>
      <rPr>
        <b/>
        <sz val="22"/>
        <color rgb="FFFF0000"/>
        <rFont val="Calibri"/>
        <family val="2"/>
        <scheme val="minor"/>
      </rPr>
      <t>CAP</t>
    </r>
    <r>
      <rPr>
        <b/>
        <sz val="14"/>
        <color rgb="FFFF0000"/>
        <rFont val="Calibri"/>
        <family val="2"/>
        <scheme val="minor"/>
      </rPr>
      <t>l</t>
    </r>
  </si>
  <si>
    <r>
      <rPr>
        <b/>
        <sz val="18"/>
        <color rgb="FFFF0000"/>
        <rFont val="Calibri"/>
        <family val="2"/>
        <scheme val="minor"/>
      </rPr>
      <t>W</t>
    </r>
    <r>
      <rPr>
        <b/>
        <sz val="12"/>
        <color rgb="FFFF0000"/>
        <rFont val="Calibri"/>
        <family val="2"/>
        <scheme val="minor"/>
      </rPr>
      <t>j</t>
    </r>
  </si>
  <si>
    <r>
      <rPr>
        <b/>
        <sz val="24"/>
        <color rgb="FFFF0000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kt</t>
    </r>
  </si>
  <si>
    <r>
      <t xml:space="preserve">Coût de sous-utilisation cpté interne de production(£/h) </t>
    </r>
    <r>
      <rPr>
        <b/>
        <sz val="26"/>
        <color rgb="FFFF0000"/>
        <rFont val="Calibri"/>
        <family val="2"/>
        <scheme val="minor"/>
      </rPr>
      <t>CSU</t>
    </r>
    <r>
      <rPr>
        <b/>
        <sz val="14"/>
        <color rgb="FFFF0000"/>
        <rFont val="Calibri"/>
        <family val="2"/>
        <scheme val="minor"/>
      </rPr>
      <t>ut</t>
    </r>
  </si>
  <si>
    <r>
      <t xml:space="preserve">Coût de possession </t>
    </r>
    <r>
      <rPr>
        <b/>
        <sz val="22"/>
        <color rgb="FFFF0000"/>
        <rFont val="Calibri"/>
        <family val="2"/>
        <scheme val="minor"/>
      </rPr>
      <t>KP</t>
    </r>
    <r>
      <rPr>
        <b/>
        <sz val="12"/>
        <color rgb="FFFF0000"/>
        <rFont val="Calibri"/>
        <family val="2"/>
        <scheme val="minor"/>
      </rPr>
      <t>pjt</t>
    </r>
  </si>
  <si>
    <r>
      <t xml:space="preserve">Coût fixe uniquement(£) dépôt----client  </t>
    </r>
    <r>
      <rPr>
        <b/>
        <sz val="26"/>
        <color rgb="FFFF0000"/>
        <rFont val="Calibri"/>
        <family val="2"/>
        <scheme val="minor"/>
      </rPr>
      <t>CFS</t>
    </r>
    <r>
      <rPr>
        <b/>
        <sz val="14"/>
        <color rgb="FFFF0000"/>
        <rFont val="Calibri"/>
        <family val="2"/>
        <scheme val="minor"/>
      </rPr>
      <t>jiplt</t>
    </r>
  </si>
  <si>
    <r>
      <t xml:space="preserve">Coût fixe uniquement de transport par produit sans fret ni douane(£) prod--dépôt  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sz val="28"/>
        <color rgb="FFFF0000"/>
        <rFont val="Calibri"/>
        <family val="2"/>
        <scheme val="minor"/>
      </rPr>
      <t>CF</t>
    </r>
    <r>
      <rPr>
        <b/>
        <sz val="14"/>
        <color rgb="FFFF0000"/>
        <rFont val="Calibri"/>
        <family val="2"/>
        <scheme val="minor"/>
      </rPr>
      <t>kjplt</t>
    </r>
  </si>
  <si>
    <r>
      <t xml:space="preserve">Coût variable(£/m3) prod--dépôt  </t>
    </r>
    <r>
      <rPr>
        <b/>
        <sz val="28"/>
        <color rgb="FFFF0000"/>
        <rFont val="Calibri"/>
        <family val="2"/>
        <scheme val="minor"/>
      </rPr>
      <t>CT</t>
    </r>
    <r>
      <rPr>
        <b/>
        <sz val="14"/>
        <color rgb="FFFF0000"/>
        <rFont val="Calibri"/>
        <family val="2"/>
        <scheme val="minor"/>
      </rPr>
      <t>kjplt</t>
    </r>
  </si>
  <si>
    <r>
      <t xml:space="preserve">Coût fixe(£) prod---dépôt </t>
    </r>
    <r>
      <rPr>
        <b/>
        <sz val="28"/>
        <color rgb="FFFF0000"/>
        <rFont val="Calibri"/>
        <family val="2"/>
        <scheme val="minor"/>
      </rPr>
      <t>CF</t>
    </r>
    <r>
      <rPr>
        <b/>
        <sz val="14"/>
        <color rgb="FFFF0000"/>
        <rFont val="Calibri"/>
        <family val="2"/>
        <scheme val="minor"/>
      </rPr>
      <t>kjplt</t>
    </r>
  </si>
  <si>
    <r>
      <t xml:space="preserve">Coût fixe fret douane (£) dépôt----client  </t>
    </r>
    <r>
      <rPr>
        <b/>
        <sz val="26"/>
        <color rgb="FFFF0000"/>
        <rFont val="Calibri"/>
        <family val="2"/>
        <scheme val="minor"/>
      </rPr>
      <t>CFS</t>
    </r>
    <r>
      <rPr>
        <b/>
        <sz val="14"/>
        <color rgb="FFFF0000"/>
        <rFont val="Calibri"/>
        <family val="2"/>
        <scheme val="minor"/>
      </rPr>
      <t>jiplt</t>
    </r>
  </si>
  <si>
    <r>
      <t xml:space="preserve">Coût variable(£/m3) dépôt--client   </t>
    </r>
    <r>
      <rPr>
        <b/>
        <sz val="26"/>
        <color rgb="FFFF0000"/>
        <rFont val="Calibri"/>
        <family val="2"/>
        <scheme val="minor"/>
      </rPr>
      <t>CS</t>
    </r>
    <r>
      <rPr>
        <b/>
        <sz val="12"/>
        <color rgb="FFFF0000"/>
        <rFont val="Calibri"/>
        <family val="2"/>
        <scheme val="minor"/>
      </rPr>
      <t>jiplt</t>
    </r>
  </si>
  <si>
    <r>
      <t xml:space="preserve">%alpha </t>
    </r>
    <r>
      <rPr>
        <b/>
        <sz val="28"/>
        <color rgb="FFFF0000"/>
        <rFont val="Calibri"/>
        <family val="2"/>
        <scheme val="minor"/>
      </rPr>
      <t>α</t>
    </r>
    <r>
      <rPr>
        <b/>
        <sz val="16"/>
        <color rgb="FFFF0000"/>
        <rFont val="Calibri"/>
        <family val="2"/>
        <scheme val="minor"/>
      </rPr>
      <t>kt</t>
    </r>
  </si>
  <si>
    <r>
      <rPr>
        <b/>
        <sz val="48"/>
        <color theme="9" tint="-0.249977111117893"/>
        <rFont val="Calibri"/>
        <family val="2"/>
        <scheme val="minor"/>
      </rPr>
      <t>X</t>
    </r>
    <r>
      <rPr>
        <b/>
        <sz val="22"/>
        <color theme="9" tint="-0.249977111117893"/>
        <rFont val="Calibri"/>
        <family val="2"/>
        <scheme val="minor"/>
      </rPr>
      <t>pkt</t>
    </r>
  </si>
  <si>
    <t>Qté de produits 
produit par 
site a une période P</t>
  </si>
  <si>
    <r>
      <rPr>
        <b/>
        <sz val="48"/>
        <color theme="9" tint="-0.249977111117893"/>
        <rFont val="Calibri"/>
        <family val="2"/>
        <scheme val="minor"/>
      </rPr>
      <t>SU</t>
    </r>
    <r>
      <rPr>
        <b/>
        <sz val="22"/>
        <color theme="9" tint="-0.249977111117893"/>
        <rFont val="Calibri"/>
        <family val="2"/>
        <scheme val="minor"/>
      </rPr>
      <t>kt</t>
    </r>
  </si>
  <si>
    <t>Capacité de 
production non
utilisé dans 
le site k</t>
  </si>
  <si>
    <r>
      <rPr>
        <b/>
        <sz val="48"/>
        <color theme="9" tint="-0.249977111117893"/>
        <rFont val="Calibri"/>
        <family val="2"/>
        <scheme val="minor"/>
      </rPr>
      <t>Y</t>
    </r>
    <r>
      <rPr>
        <b/>
        <sz val="22"/>
        <color theme="9" tint="-0.249977111117893"/>
        <rFont val="Calibri"/>
        <family val="2"/>
        <scheme val="minor"/>
      </rPr>
      <t>pkt</t>
    </r>
  </si>
  <si>
    <r>
      <rPr>
        <b/>
        <sz val="48"/>
        <color theme="9" tint="-0.249977111117893"/>
        <rFont val="Calibri"/>
        <family val="2"/>
        <scheme val="minor"/>
      </rPr>
      <t>JJ</t>
    </r>
    <r>
      <rPr>
        <b/>
        <sz val="22"/>
        <color theme="9" tint="-0.249977111117893"/>
        <rFont val="Calibri"/>
        <family val="2"/>
        <scheme val="minor"/>
      </rPr>
      <t>pjt</t>
    </r>
  </si>
  <si>
    <t>niveau de stock du produit P dans le dépôt j à la fin de la période t</t>
  </si>
  <si>
    <r>
      <t xml:space="preserve">Coût de lancement  production unitaire (unité interne uniquement)£ </t>
    </r>
    <r>
      <rPr>
        <b/>
        <sz val="24"/>
        <color rgb="FFFF0000"/>
        <rFont val="Calibri"/>
        <family val="2"/>
        <scheme val="minor"/>
      </rPr>
      <t>S</t>
    </r>
    <r>
      <rPr>
        <b/>
        <sz val="14"/>
        <color rgb="FFFF0000"/>
        <rFont val="Calibri"/>
        <family val="2"/>
        <scheme val="minor"/>
      </rPr>
      <t>put</t>
    </r>
  </si>
  <si>
    <t>Période</t>
  </si>
  <si>
    <t>T1</t>
  </si>
  <si>
    <t>T2</t>
  </si>
  <si>
    <r>
      <rPr>
        <b/>
        <sz val="36"/>
        <color rgb="FFFF0000"/>
        <rFont val="Calibri"/>
        <family val="2"/>
        <scheme val="minor"/>
      </rPr>
      <t>D</t>
    </r>
    <r>
      <rPr>
        <b/>
        <sz val="18"/>
        <color rgb="FFFF0000"/>
        <rFont val="Calibri"/>
        <family val="2"/>
        <scheme val="minor"/>
      </rPr>
      <t>pit</t>
    </r>
  </si>
  <si>
    <t>p = 2</t>
  </si>
  <si>
    <t>J = 2</t>
  </si>
  <si>
    <t>U = 2</t>
  </si>
  <si>
    <t>V = 2</t>
  </si>
  <si>
    <t>I = 2</t>
  </si>
  <si>
    <t>L = 3</t>
  </si>
  <si>
    <t>T = 2</t>
  </si>
  <si>
    <t>Wj</t>
  </si>
  <si>
    <t>CAPl</t>
  </si>
  <si>
    <r>
      <rPr>
        <b/>
        <sz val="22"/>
        <color rgb="FFFF0000"/>
        <rFont val="Calibri"/>
        <family val="2"/>
        <scheme val="minor"/>
      </rPr>
      <t>e</t>
    </r>
    <r>
      <rPr>
        <sz val="22"/>
        <color rgb="FFFF0000"/>
        <rFont val="Calibri"/>
        <family val="2"/>
        <scheme val="minor"/>
      </rPr>
      <t>l</t>
    </r>
  </si>
  <si>
    <t>Dépôt_1</t>
  </si>
  <si>
    <t>Dépôt_2</t>
  </si>
  <si>
    <t>U_1</t>
  </si>
  <si>
    <t>U_2</t>
  </si>
  <si>
    <t>V_1</t>
  </si>
  <si>
    <t>V_2</t>
  </si>
  <si>
    <r>
      <rPr>
        <b/>
        <sz val="36"/>
        <color rgb="FFFF0000"/>
        <rFont val="Calibri"/>
        <family val="2"/>
        <scheme val="minor"/>
      </rPr>
      <t>U</t>
    </r>
    <r>
      <rPr>
        <b/>
        <sz val="18"/>
        <color rgb="FFFF0000"/>
        <rFont val="Calibri"/>
        <family val="2"/>
        <scheme val="minor"/>
      </rPr>
      <t>kt</t>
    </r>
  </si>
  <si>
    <r>
      <rPr>
        <b/>
        <sz val="26"/>
        <color rgb="FFFF0000"/>
        <rFont val="Calibri"/>
        <family val="2"/>
        <scheme val="minor"/>
      </rPr>
      <t>TP</t>
    </r>
    <r>
      <rPr>
        <b/>
        <sz val="16"/>
        <color rgb="FFFF0000"/>
        <rFont val="Calibri"/>
        <family val="2"/>
        <scheme val="minor"/>
      </rPr>
      <t>p</t>
    </r>
  </si>
  <si>
    <r>
      <rPr>
        <b/>
        <sz val="26"/>
        <color rgb="FFFF0000"/>
        <rFont val="Calibri"/>
        <family val="2"/>
        <scheme val="minor"/>
      </rPr>
      <t>V</t>
    </r>
    <r>
      <rPr>
        <b/>
        <sz val="16"/>
        <color rgb="FFFF0000"/>
        <rFont val="Calibri"/>
        <family val="2"/>
        <scheme val="minor"/>
      </rPr>
      <t>p</t>
    </r>
  </si>
  <si>
    <t>Temps de prodcution en h</t>
  </si>
  <si>
    <t>Volume d'occupation sur un moyen de transport</t>
  </si>
  <si>
    <r>
      <rPr>
        <b/>
        <sz val="36"/>
        <color rgb="FFFF0000"/>
        <rFont val="Calibri"/>
        <family val="2"/>
        <scheme val="minor"/>
      </rPr>
      <t>S</t>
    </r>
    <r>
      <rPr>
        <b/>
        <sz val="18"/>
        <color rgb="FFFF0000"/>
        <rFont val="Calibri"/>
        <family val="2"/>
        <scheme val="minor"/>
      </rPr>
      <t>put</t>
    </r>
  </si>
  <si>
    <r>
      <rPr>
        <b/>
        <sz val="36"/>
        <color rgb="FFFF0000"/>
        <rFont val="Calibri"/>
        <family val="2"/>
        <scheme val="minor"/>
      </rPr>
      <t>C</t>
    </r>
    <r>
      <rPr>
        <b/>
        <sz val="18"/>
        <color rgb="FFFF0000"/>
        <rFont val="Calibri"/>
        <family val="2"/>
        <scheme val="minor"/>
      </rPr>
      <t>put</t>
    </r>
  </si>
  <si>
    <r>
      <rPr>
        <b/>
        <sz val="36"/>
        <color rgb="FFFF0000"/>
        <rFont val="Calibri"/>
        <family val="2"/>
        <scheme val="minor"/>
      </rPr>
      <t>G</t>
    </r>
    <r>
      <rPr>
        <b/>
        <sz val="18"/>
        <color rgb="FFFF0000"/>
        <rFont val="Calibri"/>
        <family val="2"/>
        <scheme val="minor"/>
      </rPr>
      <t>pvt</t>
    </r>
  </si>
  <si>
    <r>
      <rPr>
        <b/>
        <sz val="36"/>
        <color rgb="FFFF0000"/>
        <rFont val="Calibri"/>
        <family val="2"/>
        <scheme val="minor"/>
      </rPr>
      <t>KP</t>
    </r>
    <r>
      <rPr>
        <b/>
        <sz val="16"/>
        <color rgb="FFFF0000"/>
        <rFont val="Calibri"/>
        <family val="2"/>
        <scheme val="minor"/>
      </rPr>
      <t>pjt</t>
    </r>
  </si>
  <si>
    <t>depot_1</t>
  </si>
  <si>
    <t>depot_2</t>
  </si>
  <si>
    <r>
      <rPr>
        <b/>
        <sz val="36"/>
        <color rgb="FFFF0000"/>
        <rFont val="Calibri"/>
        <family val="2"/>
        <scheme val="minor"/>
      </rPr>
      <t>CSU</t>
    </r>
    <r>
      <rPr>
        <b/>
        <sz val="18"/>
        <color rgb="FFFF0000"/>
        <rFont val="Calibri"/>
        <family val="2"/>
        <scheme val="minor"/>
      </rPr>
      <t>ut</t>
    </r>
  </si>
  <si>
    <t>Dépôt_local_2</t>
  </si>
  <si>
    <t>client_1</t>
  </si>
  <si>
    <t>client_2</t>
  </si>
  <si>
    <r>
      <t xml:space="preserve">Coût fixe uniquement de transport par produit sans fret ni douane(£) prod--dépôt   </t>
    </r>
    <r>
      <rPr>
        <b/>
        <i/>
        <sz val="26"/>
        <color rgb="FFFF0000"/>
        <rFont val="Calibri"/>
        <family val="2"/>
        <scheme val="minor"/>
      </rPr>
      <t>CF</t>
    </r>
    <r>
      <rPr>
        <b/>
        <i/>
        <sz val="14"/>
        <color rgb="FFFF0000"/>
        <rFont val="Calibri"/>
        <family val="2"/>
        <scheme val="minor"/>
      </rPr>
      <t>kjplt</t>
    </r>
  </si>
  <si>
    <r>
      <t xml:space="preserve">Coût variable(£/m3) prod--dépôt  </t>
    </r>
    <r>
      <rPr>
        <b/>
        <i/>
        <sz val="24"/>
        <color rgb="FFFF0000"/>
        <rFont val="Calibri"/>
        <family val="2"/>
        <scheme val="minor"/>
      </rPr>
      <t>CT</t>
    </r>
    <r>
      <rPr>
        <b/>
        <i/>
        <sz val="14"/>
        <color rgb="FFFF0000"/>
        <rFont val="Calibri"/>
        <family val="2"/>
        <scheme val="minor"/>
      </rPr>
      <t>kjplt</t>
    </r>
  </si>
  <si>
    <r>
      <t xml:space="preserve">Coût variable(£/m3) dépôt--client  </t>
    </r>
    <r>
      <rPr>
        <b/>
        <i/>
        <sz val="28"/>
        <color rgb="FFFF0000"/>
        <rFont val="Calibri"/>
        <family val="2"/>
        <scheme val="minor"/>
      </rPr>
      <t xml:space="preserve"> CS</t>
    </r>
    <r>
      <rPr>
        <b/>
        <i/>
        <sz val="14"/>
        <color rgb="FFFF0000"/>
        <rFont val="Calibri"/>
        <family val="2"/>
        <scheme val="minor"/>
      </rPr>
      <t>jiplt</t>
    </r>
  </si>
  <si>
    <t>site_out_1</t>
  </si>
  <si>
    <t>site_out_2</t>
  </si>
  <si>
    <t>K = u+v=4</t>
  </si>
  <si>
    <r>
      <t xml:space="preserve">Coût fixe uniquement de transport par produit sans fret ni douane(£) prod--dépôt   </t>
    </r>
    <r>
      <rPr>
        <b/>
        <i/>
        <sz val="28"/>
        <color rgb="FFFF0000"/>
        <rFont val="Calibri"/>
        <family val="2"/>
        <scheme val="minor"/>
      </rPr>
      <t>CF</t>
    </r>
    <r>
      <rPr>
        <b/>
        <i/>
        <sz val="16"/>
        <color rgb="FFFF0000"/>
        <rFont val="Calibri"/>
        <family val="2"/>
        <scheme val="minor"/>
      </rPr>
      <t>kjplt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</si>
</sst>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48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28"/>
      <color theme="5" tint="-0.499984740745262"/>
      <name val="Calibri"/>
      <family val="2"/>
      <scheme val="minor"/>
    </font>
    <font>
      <sz val="2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24"/>
      <color rgb="FFFF0000"/>
      <name val="Calibri"/>
      <family val="2"/>
      <scheme val="minor"/>
    </font>
    <font>
      <b/>
      <i/>
      <sz val="26"/>
      <color rgb="FFFF0000"/>
      <name val="Calibri"/>
      <family val="2"/>
      <scheme val="minor"/>
    </font>
    <font>
      <b/>
      <i/>
      <sz val="28"/>
      <color rgb="FFFF0000"/>
      <name val="Calibri"/>
      <family val="2"/>
      <scheme val="minor"/>
    </font>
    <font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textRotation="4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Alignment="1">
      <alignment vertical="center" textRotation="45"/>
    </xf>
    <xf numFmtId="0" fontId="8" fillId="0" borderId="0" xfId="0" applyFont="1" applyAlignment="1"/>
    <xf numFmtId="0" fontId="4" fillId="0" borderId="0" xfId="0" applyFont="1" applyAlignment="1"/>
    <xf numFmtId="0" fontId="8" fillId="0" borderId="0" xfId="0" applyFont="1" applyAlignment="1">
      <alignment horizontal="center"/>
    </xf>
    <xf numFmtId="0" fontId="2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textRotation="45"/>
    </xf>
    <xf numFmtId="0" fontId="6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 textRotation="45"/>
    </xf>
    <xf numFmtId="0" fontId="11" fillId="0" borderId="0" xfId="0" applyFont="1" applyAlignment="1">
      <alignment horizontal="left"/>
    </xf>
    <xf numFmtId="0" fontId="6" fillId="5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45"/>
    </xf>
    <xf numFmtId="0" fontId="10" fillId="0" borderId="0" xfId="0" applyFont="1" applyAlignment="1">
      <alignment horizontal="center" textRotation="45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33" fillId="0" borderId="0" xfId="0" applyFont="1"/>
    <xf numFmtId="0" fontId="33" fillId="2" borderId="0" xfId="0" applyFont="1" applyFill="1"/>
    <xf numFmtId="0" fontId="21" fillId="0" borderId="0" xfId="0" applyFont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33" fillId="0" borderId="1" xfId="0" applyFont="1" applyBorder="1"/>
    <xf numFmtId="0" fontId="39" fillId="0" borderId="1" xfId="0" applyFont="1" applyBorder="1" applyAlignment="1">
      <alignment horizontal="center"/>
    </xf>
    <xf numFmtId="0" fontId="0" fillId="0" borderId="0" xfId="0" applyFill="1"/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30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8395-D522-45EB-8D69-CC5A506F5A3A}">
  <dimension ref="A1:CT253"/>
  <sheetViews>
    <sheetView tabSelected="1" topLeftCell="A235" zoomScale="55" zoomScaleNormal="55" workbookViewId="0">
      <selection activeCell="AB248" sqref="AB248:AE252"/>
    </sheetView>
  </sheetViews>
  <sheetFormatPr baseColWidth="10" defaultRowHeight="14.5" x14ac:dyDescent="0.35"/>
  <cols>
    <col min="1" max="1" width="23.26953125" customWidth="1"/>
    <col min="2" max="2" width="24.1796875" customWidth="1"/>
    <col min="3" max="3" width="30.6328125" customWidth="1"/>
    <col min="4" max="4" width="24.26953125" customWidth="1"/>
    <col min="5" max="5" width="49.90625" customWidth="1"/>
    <col min="6" max="6" width="27.1796875" customWidth="1"/>
    <col min="7" max="7" width="26.90625" customWidth="1"/>
    <col min="8" max="8" width="26.54296875" customWidth="1"/>
    <col min="9" max="9" width="26.81640625" customWidth="1"/>
    <col min="10" max="10" width="27.08984375" customWidth="1"/>
    <col min="11" max="11" width="27.453125" customWidth="1"/>
    <col min="12" max="12" width="26.81640625" customWidth="1"/>
    <col min="13" max="13" width="26.36328125" customWidth="1"/>
    <col min="14" max="14" width="27.08984375" customWidth="1"/>
    <col min="15" max="15" width="27.7265625" customWidth="1"/>
    <col min="16" max="16" width="13.36328125" customWidth="1"/>
    <col min="17" max="17" width="16.453125" customWidth="1"/>
    <col min="18" max="18" width="15.08984375" customWidth="1"/>
    <col min="19" max="19" width="23.81640625" customWidth="1"/>
    <col min="20" max="20" width="23.90625" customWidth="1"/>
    <col min="21" max="21" width="21.7265625" customWidth="1"/>
    <col min="22" max="22" width="27.90625" customWidth="1"/>
    <col min="23" max="23" width="58.6328125" customWidth="1"/>
    <col min="24" max="24" width="18" customWidth="1"/>
    <col min="25" max="25" width="22.08984375" customWidth="1"/>
    <col min="26" max="26" width="18.1796875" customWidth="1"/>
    <col min="27" max="27" width="17.54296875" customWidth="1"/>
    <col min="28" max="29" width="22.6328125" customWidth="1"/>
    <col min="30" max="30" width="24.1796875" customWidth="1"/>
    <col min="31" max="31" width="22.7265625" customWidth="1"/>
    <col min="32" max="33" width="17.36328125" customWidth="1"/>
    <col min="34" max="34" width="17.54296875" customWidth="1"/>
    <col min="35" max="35" width="18.1796875" customWidth="1"/>
    <col min="36" max="36" width="19.08984375" customWidth="1"/>
    <col min="37" max="37" width="21.453125" customWidth="1"/>
    <col min="38" max="38" width="31.90625" customWidth="1"/>
    <col min="39" max="39" width="28.08984375" customWidth="1"/>
    <col min="40" max="40" width="25.08984375" customWidth="1"/>
    <col min="41" max="41" width="26.90625" customWidth="1"/>
    <col min="42" max="42" width="26.81640625" customWidth="1"/>
    <col min="43" max="43" width="16.6328125" customWidth="1"/>
    <col min="44" max="44" width="14.81640625" customWidth="1"/>
    <col min="45" max="45" width="17.26953125" customWidth="1"/>
    <col min="46" max="46" width="14" customWidth="1"/>
    <col min="47" max="47" width="16.90625" customWidth="1"/>
    <col min="48" max="48" width="15.6328125" customWidth="1"/>
    <col min="49" max="49" width="17.1796875" customWidth="1"/>
    <col min="50" max="50" width="15.54296875" customWidth="1"/>
    <col min="51" max="51" width="16.54296875" customWidth="1"/>
    <col min="52" max="52" width="14.90625" customWidth="1"/>
    <col min="53" max="53" width="15.90625" customWidth="1"/>
    <col min="54" max="54" width="15" customWidth="1"/>
    <col min="55" max="55" width="17.26953125" customWidth="1"/>
    <col min="56" max="56" width="15" customWidth="1"/>
    <col min="57" max="57" width="16.1796875" customWidth="1"/>
    <col min="58" max="58" width="15.26953125" customWidth="1"/>
    <col min="59" max="59" width="18" customWidth="1"/>
    <col min="60" max="60" width="16.1796875" customWidth="1"/>
    <col min="61" max="61" width="17.1796875" customWidth="1"/>
    <col min="62" max="62" width="15.26953125" customWidth="1"/>
    <col min="63" max="63" width="17.54296875" customWidth="1"/>
    <col min="64" max="64" width="14.6328125" customWidth="1"/>
    <col min="65" max="65" width="16.26953125" customWidth="1"/>
    <col min="66" max="66" width="17.08984375" customWidth="1"/>
    <col min="67" max="67" width="17.1796875" customWidth="1"/>
    <col min="68" max="68" width="15.81640625" customWidth="1"/>
    <col min="69" max="69" width="15.90625" customWidth="1"/>
    <col min="70" max="70" width="15.6328125" customWidth="1"/>
    <col min="71" max="72" width="16.90625" customWidth="1"/>
    <col min="73" max="73" width="16.54296875" customWidth="1"/>
    <col min="74" max="74" width="17.26953125" customWidth="1"/>
    <col min="75" max="75" width="16.54296875" customWidth="1"/>
    <col min="76" max="76" width="16.453125" customWidth="1"/>
    <col min="77" max="77" width="16.7265625" customWidth="1"/>
    <col min="78" max="78" width="14.36328125" customWidth="1"/>
    <col min="79" max="79" width="16.26953125" customWidth="1"/>
    <col min="80" max="80" width="16.1796875" customWidth="1"/>
    <col min="81" max="81" width="16.90625" customWidth="1"/>
    <col min="82" max="82" width="15.08984375" customWidth="1"/>
    <col min="83" max="83" width="16.81640625" customWidth="1"/>
    <col min="84" max="84" width="14.6328125" customWidth="1"/>
    <col min="85" max="85" width="16.36328125" customWidth="1"/>
    <col min="86" max="86" width="13.7265625" customWidth="1"/>
    <col min="87" max="88" width="16.54296875" customWidth="1"/>
    <col min="89" max="89" width="17.1796875" customWidth="1"/>
    <col min="90" max="90" width="15.54296875" customWidth="1"/>
    <col min="91" max="91" width="16.81640625" customWidth="1"/>
    <col min="92" max="92" width="15.81640625" customWidth="1"/>
    <col min="93" max="93" width="16.26953125" customWidth="1"/>
    <col min="94" max="94" width="15.08984375" customWidth="1"/>
    <col min="95" max="95" width="17.453125" customWidth="1"/>
    <col min="96" max="96" width="16" customWidth="1"/>
    <col min="97" max="97" width="17.453125" customWidth="1"/>
    <col min="98" max="98" width="14.26953125" customWidth="1"/>
    <col min="99" max="99" width="15.90625" customWidth="1"/>
    <col min="100" max="100" width="15.08984375" customWidth="1"/>
    <col min="101" max="101" width="16.1796875" customWidth="1"/>
    <col min="102" max="102" width="14.90625" customWidth="1"/>
    <col min="103" max="103" width="16.453125" customWidth="1"/>
    <col min="104" max="104" width="13.08984375" customWidth="1"/>
    <col min="105" max="105" width="16.26953125" customWidth="1"/>
    <col min="106" max="106" width="16.54296875" customWidth="1"/>
    <col min="107" max="107" width="15.81640625" customWidth="1"/>
    <col min="108" max="108" width="15.26953125" customWidth="1"/>
    <col min="109" max="109" width="16.26953125" customWidth="1"/>
    <col min="110" max="110" width="15" customWidth="1"/>
    <col min="111" max="111" width="17.90625" customWidth="1"/>
    <col min="112" max="112" width="14.6328125" customWidth="1"/>
    <col min="113" max="113" width="17.1796875" customWidth="1"/>
    <col min="114" max="114" width="16.81640625" customWidth="1"/>
    <col min="115" max="115" width="16.90625" customWidth="1"/>
    <col min="116" max="116" width="17.08984375" customWidth="1"/>
    <col min="117" max="117" width="16.453125" customWidth="1"/>
    <col min="118" max="118" width="18.36328125" customWidth="1"/>
    <col min="119" max="119" width="17.08984375" customWidth="1"/>
    <col min="120" max="120" width="16.54296875" customWidth="1"/>
    <col min="121" max="121" width="16.90625" customWidth="1"/>
    <col min="122" max="122" width="16.81640625" customWidth="1"/>
    <col min="123" max="123" width="16.90625" customWidth="1"/>
    <col min="124" max="124" width="15.81640625" customWidth="1"/>
    <col min="125" max="125" width="16.6328125" customWidth="1"/>
    <col min="126" max="126" width="16.1796875" customWidth="1"/>
    <col min="127" max="127" width="16.6328125" customWidth="1"/>
    <col min="128" max="128" width="15.90625" customWidth="1"/>
    <col min="129" max="129" width="15.81640625" customWidth="1"/>
    <col min="130" max="130" width="13.54296875" customWidth="1"/>
    <col min="131" max="131" width="16.36328125" customWidth="1"/>
    <col min="132" max="132" width="14.6328125" customWidth="1"/>
    <col min="133" max="133" width="17.1796875" customWidth="1"/>
    <col min="134" max="134" width="15.90625" customWidth="1"/>
    <col min="135" max="135" width="16.54296875" customWidth="1"/>
    <col min="136" max="136" width="15.54296875" customWidth="1"/>
    <col min="137" max="137" width="16.6328125" customWidth="1"/>
    <col min="138" max="138" width="14.08984375" customWidth="1"/>
    <col min="139" max="139" width="17" customWidth="1"/>
    <col min="140" max="140" width="13.36328125" customWidth="1"/>
    <col min="141" max="141" width="17.1796875" customWidth="1"/>
  </cols>
  <sheetData>
    <row r="1" spans="1:98" ht="38.5" customHeight="1" x14ac:dyDescent="0.35">
      <c r="A1" s="54" t="s">
        <v>67</v>
      </c>
      <c r="B1" s="57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0" t="s">
        <v>66</v>
      </c>
      <c r="W1" s="29" t="s">
        <v>64</v>
      </c>
      <c r="X1" s="29"/>
      <c r="Y1" s="29"/>
      <c r="Z1" s="32" t="s">
        <v>65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29" t="s">
        <v>89</v>
      </c>
      <c r="AL1" s="35"/>
      <c r="AM1" s="35"/>
      <c r="AN1" s="29" t="s">
        <v>73</v>
      </c>
      <c r="AO1" s="35"/>
      <c r="AP1" s="35"/>
      <c r="AQ1" s="36" t="s">
        <v>34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30.5" customHeight="1" x14ac:dyDescent="0.35">
      <c r="A2" s="35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31"/>
      <c r="W2" s="9" t="s">
        <v>35</v>
      </c>
      <c r="X2" s="9" t="s">
        <v>36</v>
      </c>
      <c r="Y2" s="9" t="s">
        <v>37</v>
      </c>
      <c r="Z2" s="9" t="s">
        <v>48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43</v>
      </c>
      <c r="AG2" s="9" t="s">
        <v>44</v>
      </c>
      <c r="AH2" s="9" t="s">
        <v>45</v>
      </c>
      <c r="AI2" s="9" t="s">
        <v>46</v>
      </c>
      <c r="AJ2" s="9" t="s">
        <v>47</v>
      </c>
      <c r="AK2" s="9" t="s">
        <v>35</v>
      </c>
      <c r="AL2" s="9" t="s">
        <v>36</v>
      </c>
      <c r="AM2" s="9" t="s">
        <v>37</v>
      </c>
      <c r="AN2" s="9" t="s">
        <v>35</v>
      </c>
      <c r="AO2" s="9" t="s">
        <v>36</v>
      </c>
      <c r="AP2" s="9" t="s">
        <v>37</v>
      </c>
      <c r="AQ2" s="36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23.5" x14ac:dyDescent="0.55000000000000004">
      <c r="A3" s="6" t="s">
        <v>21</v>
      </c>
      <c r="B3" s="1">
        <v>213</v>
      </c>
      <c r="C3" s="1">
        <v>182</v>
      </c>
      <c r="D3" s="1">
        <v>133</v>
      </c>
      <c r="E3" s="1">
        <v>112</v>
      </c>
      <c r="F3" s="1">
        <v>198</v>
      </c>
      <c r="G3" s="1">
        <v>283</v>
      </c>
      <c r="H3" s="1">
        <v>483</v>
      </c>
      <c r="I3" s="1">
        <v>598</v>
      </c>
      <c r="J3" s="1">
        <v>123</v>
      </c>
      <c r="K3" s="1">
        <v>987</v>
      </c>
      <c r="L3" s="1">
        <v>322</v>
      </c>
      <c r="M3" s="1">
        <v>912</v>
      </c>
      <c r="N3" s="1">
        <v>343</v>
      </c>
      <c r="O3" s="1">
        <v>990</v>
      </c>
      <c r="P3" s="1">
        <v>324</v>
      </c>
      <c r="Q3" s="1">
        <v>887</v>
      </c>
      <c r="R3" s="1">
        <v>334</v>
      </c>
      <c r="S3" s="1">
        <v>664</v>
      </c>
      <c r="T3" s="1">
        <v>221</v>
      </c>
      <c r="U3" s="1">
        <v>873</v>
      </c>
      <c r="V3" s="1">
        <v>1</v>
      </c>
      <c r="W3" s="2">
        <v>140</v>
      </c>
      <c r="X3" s="2">
        <v>140</v>
      </c>
      <c r="Y3" s="2">
        <v>140</v>
      </c>
      <c r="Z3" s="1">
        <f>W3/2</f>
        <v>70</v>
      </c>
      <c r="AA3" s="1">
        <f>X3*0.2+X3</f>
        <v>168</v>
      </c>
      <c r="AB3" s="1">
        <f>AA3</f>
        <v>168</v>
      </c>
      <c r="AC3" s="1">
        <f>AB3</f>
        <v>168</v>
      </c>
      <c r="AD3" s="1">
        <f t="shared" ref="AD3:AF3" si="0">AC3</f>
        <v>168</v>
      </c>
      <c r="AE3" s="1">
        <f t="shared" si="0"/>
        <v>168</v>
      </c>
      <c r="AF3" s="1">
        <f t="shared" si="0"/>
        <v>168</v>
      </c>
      <c r="AG3" s="1">
        <f t="shared" ref="AG3:AJ3" si="1">AF3</f>
        <v>168</v>
      </c>
      <c r="AH3" s="1">
        <f t="shared" si="1"/>
        <v>168</v>
      </c>
      <c r="AI3" s="1">
        <f t="shared" si="1"/>
        <v>168</v>
      </c>
      <c r="AJ3" s="1">
        <f t="shared" si="1"/>
        <v>168</v>
      </c>
      <c r="AK3" s="1">
        <v>2</v>
      </c>
      <c r="AL3" s="1">
        <f>AK3</f>
        <v>2</v>
      </c>
      <c r="AM3" s="1">
        <f>AL3</f>
        <v>2</v>
      </c>
      <c r="AN3" s="2">
        <f>AM3*1.8</f>
        <v>3.6</v>
      </c>
      <c r="AO3" s="2">
        <f>AN3</f>
        <v>3.6</v>
      </c>
      <c r="AP3" s="2">
        <f>AO3</f>
        <v>3.6</v>
      </c>
      <c r="AQ3" s="2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23.5" x14ac:dyDescent="0.55000000000000004">
      <c r="A4" s="6" t="s">
        <v>22</v>
      </c>
      <c r="B4" s="1">
        <v>760</v>
      </c>
      <c r="C4" s="1">
        <v>564</v>
      </c>
      <c r="D4" s="1">
        <v>776</v>
      </c>
      <c r="E4" s="1">
        <v>45</v>
      </c>
      <c r="F4" s="1">
        <v>980</v>
      </c>
      <c r="G4" s="1">
        <v>432</v>
      </c>
      <c r="H4" s="1">
        <v>456</v>
      </c>
      <c r="I4" s="1">
        <v>657</v>
      </c>
      <c r="J4" s="1">
        <v>984</v>
      </c>
      <c r="K4" s="1">
        <v>340</v>
      </c>
      <c r="L4" s="1">
        <v>984</v>
      </c>
      <c r="M4" s="1">
        <v>213</v>
      </c>
      <c r="N4" s="1">
        <v>211</v>
      </c>
      <c r="O4" s="1">
        <v>210</v>
      </c>
      <c r="P4" s="1">
        <v>321</v>
      </c>
      <c r="Q4" s="1">
        <v>881</v>
      </c>
      <c r="R4" s="1">
        <v>110</v>
      </c>
      <c r="S4" s="1">
        <v>780</v>
      </c>
      <c r="T4" s="1">
        <v>222</v>
      </c>
      <c r="U4" s="1">
        <v>281</v>
      </c>
      <c r="V4" s="1">
        <v>2</v>
      </c>
      <c r="W4" s="2">
        <v>160</v>
      </c>
      <c r="X4" s="2">
        <v>160</v>
      </c>
      <c r="Y4" s="2">
        <v>160</v>
      </c>
      <c r="Z4" s="1">
        <f t="shared" ref="Z4:Z12" si="2">W4/2</f>
        <v>80</v>
      </c>
      <c r="AA4" s="1">
        <f t="shared" ref="AA4:AA12" si="3">X4*0.2+X4</f>
        <v>192</v>
      </c>
      <c r="AB4" s="1">
        <f t="shared" ref="AB4:AB12" si="4">AA4</f>
        <v>192</v>
      </c>
      <c r="AC4" s="1">
        <f t="shared" ref="AC4:AE12" si="5">AB4</f>
        <v>192</v>
      </c>
      <c r="AD4" s="1">
        <f t="shared" si="5"/>
        <v>192</v>
      </c>
      <c r="AE4" s="1">
        <f t="shared" si="5"/>
        <v>192</v>
      </c>
      <c r="AF4" s="1">
        <f t="shared" ref="AF4:AJ4" si="6">AE4</f>
        <v>192</v>
      </c>
      <c r="AG4" s="1">
        <f t="shared" si="6"/>
        <v>192</v>
      </c>
      <c r="AH4" s="1">
        <f t="shared" si="6"/>
        <v>192</v>
      </c>
      <c r="AI4" s="1">
        <f t="shared" si="6"/>
        <v>192</v>
      </c>
      <c r="AJ4" s="1">
        <f t="shared" si="6"/>
        <v>192</v>
      </c>
      <c r="AK4" s="1">
        <v>3</v>
      </c>
      <c r="AL4" s="14">
        <f t="shared" ref="AL4:AM12" si="7">AK4</f>
        <v>3</v>
      </c>
      <c r="AM4" s="14">
        <f t="shared" si="7"/>
        <v>3</v>
      </c>
      <c r="AN4" s="14">
        <f>AM4*1.8</f>
        <v>5.4</v>
      </c>
      <c r="AO4" s="14">
        <f t="shared" ref="AO4:AP12" si="8">AN4</f>
        <v>5.4</v>
      </c>
      <c r="AP4" s="14">
        <f t="shared" si="8"/>
        <v>5.4</v>
      </c>
      <c r="AQ4" s="2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23.5" x14ac:dyDescent="0.55000000000000004">
      <c r="A5" s="6" t="s">
        <v>23</v>
      </c>
      <c r="B5" s="1">
        <v>534</v>
      </c>
      <c r="C5" s="1">
        <v>332</v>
      </c>
      <c r="D5" s="1">
        <v>243</v>
      </c>
      <c r="E5" s="1">
        <v>763</v>
      </c>
      <c r="F5" s="1">
        <v>773</v>
      </c>
      <c r="G5" s="1">
        <v>221</v>
      </c>
      <c r="H5" s="1">
        <v>224</v>
      </c>
      <c r="I5" s="1">
        <v>765</v>
      </c>
      <c r="J5" s="1">
        <v>122</v>
      </c>
      <c r="K5" s="1">
        <v>883</v>
      </c>
      <c r="L5" s="1">
        <v>116</v>
      </c>
      <c r="M5" s="1">
        <v>983</v>
      </c>
      <c r="N5" s="1">
        <v>236</v>
      </c>
      <c r="O5" s="1">
        <v>739</v>
      </c>
      <c r="P5" s="1">
        <v>263</v>
      </c>
      <c r="Q5" s="1">
        <v>663</v>
      </c>
      <c r="R5" s="1">
        <v>662</v>
      </c>
      <c r="S5" s="1">
        <v>115</v>
      </c>
      <c r="T5" s="1">
        <v>330</v>
      </c>
      <c r="U5" s="1">
        <v>271</v>
      </c>
      <c r="V5" s="1">
        <v>3</v>
      </c>
      <c r="W5" s="2">
        <v>180</v>
      </c>
      <c r="X5" s="2">
        <v>180</v>
      </c>
      <c r="Y5" s="2">
        <v>180</v>
      </c>
      <c r="Z5" s="1">
        <f t="shared" si="2"/>
        <v>90</v>
      </c>
      <c r="AA5" s="1">
        <f t="shared" si="3"/>
        <v>216</v>
      </c>
      <c r="AB5" s="1">
        <f t="shared" si="4"/>
        <v>216</v>
      </c>
      <c r="AC5" s="1">
        <f t="shared" si="5"/>
        <v>216</v>
      </c>
      <c r="AD5" s="1">
        <f t="shared" si="5"/>
        <v>216</v>
      </c>
      <c r="AE5" s="1">
        <f t="shared" si="5"/>
        <v>216</v>
      </c>
      <c r="AF5" s="1">
        <f t="shared" ref="AF5:AJ5" si="9">AE5</f>
        <v>216</v>
      </c>
      <c r="AG5" s="1">
        <f t="shared" si="9"/>
        <v>216</v>
      </c>
      <c r="AH5" s="1">
        <f t="shared" si="9"/>
        <v>216</v>
      </c>
      <c r="AI5" s="1">
        <f t="shared" si="9"/>
        <v>216</v>
      </c>
      <c r="AJ5" s="1">
        <f t="shared" si="9"/>
        <v>216</v>
      </c>
      <c r="AK5" s="1">
        <v>4</v>
      </c>
      <c r="AL5" s="14">
        <f t="shared" si="7"/>
        <v>4</v>
      </c>
      <c r="AM5" s="14">
        <f t="shared" si="7"/>
        <v>4</v>
      </c>
      <c r="AN5" s="14">
        <f t="shared" ref="AN4:AN12" si="10">AM5*1.8</f>
        <v>7.2</v>
      </c>
      <c r="AO5" s="14">
        <f t="shared" si="8"/>
        <v>7.2</v>
      </c>
      <c r="AP5" s="14">
        <f t="shared" si="8"/>
        <v>7.2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23.5" x14ac:dyDescent="0.55000000000000004">
      <c r="A6" s="6" t="s">
        <v>24</v>
      </c>
      <c r="B6" s="1">
        <v>322</v>
      </c>
      <c r="C6" s="1">
        <v>912</v>
      </c>
      <c r="D6" s="1">
        <v>343</v>
      </c>
      <c r="E6" s="1">
        <v>990</v>
      </c>
      <c r="F6" s="1">
        <v>324</v>
      </c>
      <c r="G6" s="1">
        <v>198</v>
      </c>
      <c r="H6" s="1">
        <v>283</v>
      </c>
      <c r="I6" s="1">
        <v>483</v>
      </c>
      <c r="J6" s="1">
        <v>213</v>
      </c>
      <c r="K6" s="1">
        <v>182</v>
      </c>
      <c r="L6" s="1">
        <v>133</v>
      </c>
      <c r="M6" s="1">
        <v>112</v>
      </c>
      <c r="N6" s="1">
        <v>912</v>
      </c>
      <c r="O6" s="1">
        <v>343</v>
      </c>
      <c r="P6" s="1">
        <v>990</v>
      </c>
      <c r="Q6" s="1">
        <v>283</v>
      </c>
      <c r="R6" s="1">
        <v>483</v>
      </c>
      <c r="S6" s="1">
        <v>598</v>
      </c>
      <c r="T6" s="1">
        <v>123</v>
      </c>
      <c r="U6" s="1">
        <v>654</v>
      </c>
      <c r="V6" s="1">
        <v>4</v>
      </c>
      <c r="W6" s="2">
        <v>232</v>
      </c>
      <c r="X6" s="2">
        <v>232</v>
      </c>
      <c r="Y6" s="2">
        <v>232</v>
      </c>
      <c r="Z6" s="1">
        <f t="shared" si="2"/>
        <v>116</v>
      </c>
      <c r="AA6" s="1">
        <f t="shared" si="3"/>
        <v>278.39999999999998</v>
      </c>
      <c r="AB6" s="1">
        <f t="shared" si="4"/>
        <v>278.39999999999998</v>
      </c>
      <c r="AC6" s="1">
        <f t="shared" si="5"/>
        <v>278.39999999999998</v>
      </c>
      <c r="AD6" s="1">
        <f t="shared" si="5"/>
        <v>278.39999999999998</v>
      </c>
      <c r="AE6" s="1">
        <f t="shared" si="5"/>
        <v>278.39999999999998</v>
      </c>
      <c r="AF6" s="1">
        <f t="shared" ref="AF6:AJ6" si="11">AE6</f>
        <v>278.39999999999998</v>
      </c>
      <c r="AG6" s="1">
        <f t="shared" si="11"/>
        <v>278.39999999999998</v>
      </c>
      <c r="AH6" s="1">
        <f t="shared" si="11"/>
        <v>278.39999999999998</v>
      </c>
      <c r="AI6" s="1">
        <f t="shared" si="11"/>
        <v>278.39999999999998</v>
      </c>
      <c r="AJ6" s="1">
        <f t="shared" si="11"/>
        <v>278.39999999999998</v>
      </c>
      <c r="AK6" s="1">
        <v>5</v>
      </c>
      <c r="AL6" s="14">
        <f t="shared" si="7"/>
        <v>5</v>
      </c>
      <c r="AM6" s="14">
        <f t="shared" si="7"/>
        <v>5</v>
      </c>
      <c r="AN6" s="14">
        <f t="shared" si="10"/>
        <v>9</v>
      </c>
      <c r="AO6" s="14">
        <f t="shared" si="8"/>
        <v>9</v>
      </c>
      <c r="AP6" s="14">
        <f t="shared" si="8"/>
        <v>9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23.5" x14ac:dyDescent="0.55000000000000004">
      <c r="A7" s="6" t="s">
        <v>25</v>
      </c>
      <c r="B7" s="1">
        <v>980</v>
      </c>
      <c r="C7" s="1">
        <v>372</v>
      </c>
      <c r="D7" s="1">
        <v>263</v>
      </c>
      <c r="E7" s="1">
        <v>229</v>
      </c>
      <c r="F7" s="1">
        <v>378</v>
      </c>
      <c r="G7" s="1">
        <v>763</v>
      </c>
      <c r="H7" s="1">
        <v>873</v>
      </c>
      <c r="I7" s="1">
        <v>983</v>
      </c>
      <c r="J7" s="1">
        <v>983</v>
      </c>
      <c r="K7" s="1">
        <v>892</v>
      </c>
      <c r="L7" s="1">
        <v>738</v>
      </c>
      <c r="M7" s="1">
        <v>676</v>
      </c>
      <c r="N7" s="1">
        <v>983</v>
      </c>
      <c r="O7" s="1">
        <v>764</v>
      </c>
      <c r="P7" s="1">
        <v>678</v>
      </c>
      <c r="Q7" s="1">
        <v>678</v>
      </c>
      <c r="R7" s="1">
        <v>979</v>
      </c>
      <c r="S7" s="1">
        <v>930</v>
      </c>
      <c r="T7" s="1">
        <v>378</v>
      </c>
      <c r="U7" s="1">
        <v>336</v>
      </c>
      <c r="V7" s="1">
        <v>3</v>
      </c>
      <c r="W7" s="2">
        <v>180</v>
      </c>
      <c r="X7" s="2">
        <v>180</v>
      </c>
      <c r="Y7" s="2">
        <v>180</v>
      </c>
      <c r="Z7" s="1">
        <f t="shared" si="2"/>
        <v>90</v>
      </c>
      <c r="AA7" s="1">
        <f t="shared" si="3"/>
        <v>216</v>
      </c>
      <c r="AB7" s="1">
        <f t="shared" si="4"/>
        <v>216</v>
      </c>
      <c r="AC7" s="1">
        <f t="shared" si="5"/>
        <v>216</v>
      </c>
      <c r="AD7" s="1">
        <f t="shared" si="5"/>
        <v>216</v>
      </c>
      <c r="AE7" s="1">
        <f t="shared" si="5"/>
        <v>216</v>
      </c>
      <c r="AF7" s="1">
        <f t="shared" ref="AF7:AJ7" si="12">AE7</f>
        <v>216</v>
      </c>
      <c r="AG7" s="1">
        <f t="shared" si="12"/>
        <v>216</v>
      </c>
      <c r="AH7" s="1">
        <f t="shared" si="12"/>
        <v>216</v>
      </c>
      <c r="AI7" s="1">
        <f t="shared" si="12"/>
        <v>216</v>
      </c>
      <c r="AJ7" s="1">
        <f t="shared" si="12"/>
        <v>216</v>
      </c>
      <c r="AK7" s="1">
        <v>4</v>
      </c>
      <c r="AL7" s="14">
        <f t="shared" si="7"/>
        <v>4</v>
      </c>
      <c r="AM7" s="14">
        <f t="shared" si="7"/>
        <v>4</v>
      </c>
      <c r="AN7" s="14">
        <f t="shared" si="10"/>
        <v>7.2</v>
      </c>
      <c r="AO7" s="14">
        <f t="shared" si="8"/>
        <v>7.2</v>
      </c>
      <c r="AP7" s="14">
        <f t="shared" si="8"/>
        <v>7.2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ht="23.5" x14ac:dyDescent="0.55000000000000004">
      <c r="A8" s="6" t="s">
        <v>26</v>
      </c>
      <c r="B8" s="1">
        <v>628</v>
      </c>
      <c r="C8" s="1">
        <v>657</v>
      </c>
      <c r="D8" s="1">
        <v>984</v>
      </c>
      <c r="E8" s="1">
        <v>340</v>
      </c>
      <c r="F8" s="1">
        <v>984</v>
      </c>
      <c r="G8" s="1">
        <v>213</v>
      </c>
      <c r="H8" s="1">
        <v>993</v>
      </c>
      <c r="I8" s="1">
        <v>323</v>
      </c>
      <c r="J8" s="1">
        <v>373</v>
      </c>
      <c r="K8" s="1">
        <v>542</v>
      </c>
      <c r="L8" s="1">
        <v>243</v>
      </c>
      <c r="M8" s="1">
        <v>673</v>
      </c>
      <c r="N8" s="1">
        <v>938</v>
      </c>
      <c r="O8" s="1">
        <v>879</v>
      </c>
      <c r="P8" s="1">
        <v>547</v>
      </c>
      <c r="Q8" s="1">
        <v>562</v>
      </c>
      <c r="R8" s="1">
        <v>867</v>
      </c>
      <c r="S8" s="1">
        <v>360</v>
      </c>
      <c r="T8" s="1">
        <v>378</v>
      </c>
      <c r="U8" s="1">
        <v>903</v>
      </c>
      <c r="V8" s="1">
        <v>1</v>
      </c>
      <c r="W8" s="2">
        <v>140</v>
      </c>
      <c r="X8" s="2">
        <v>140</v>
      </c>
      <c r="Y8" s="2">
        <v>140</v>
      </c>
      <c r="Z8" s="1">
        <f t="shared" si="2"/>
        <v>70</v>
      </c>
      <c r="AA8" s="1">
        <f t="shared" si="3"/>
        <v>168</v>
      </c>
      <c r="AB8" s="1">
        <f t="shared" si="4"/>
        <v>168</v>
      </c>
      <c r="AC8" s="1">
        <f t="shared" si="5"/>
        <v>168</v>
      </c>
      <c r="AD8" s="1">
        <f t="shared" si="5"/>
        <v>168</v>
      </c>
      <c r="AE8" s="1">
        <f t="shared" si="5"/>
        <v>168</v>
      </c>
      <c r="AF8" s="1">
        <f t="shared" ref="AF8:AJ8" si="13">AE8</f>
        <v>168</v>
      </c>
      <c r="AG8" s="1">
        <f t="shared" si="13"/>
        <v>168</v>
      </c>
      <c r="AH8" s="1">
        <f t="shared" si="13"/>
        <v>168</v>
      </c>
      <c r="AI8" s="1">
        <f t="shared" si="13"/>
        <v>168</v>
      </c>
      <c r="AJ8" s="1">
        <f t="shared" si="13"/>
        <v>168</v>
      </c>
      <c r="AK8" s="1">
        <v>2</v>
      </c>
      <c r="AL8" s="14">
        <f t="shared" si="7"/>
        <v>2</v>
      </c>
      <c r="AM8" s="14">
        <f t="shared" si="7"/>
        <v>2</v>
      </c>
      <c r="AN8" s="14">
        <f t="shared" si="10"/>
        <v>3.6</v>
      </c>
      <c r="AO8" s="14">
        <f t="shared" si="8"/>
        <v>3.6</v>
      </c>
      <c r="AP8" s="14">
        <f t="shared" si="8"/>
        <v>3.6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ht="23.5" x14ac:dyDescent="0.55000000000000004">
      <c r="A9" s="6" t="s">
        <v>27</v>
      </c>
      <c r="B9" s="1">
        <v>379</v>
      </c>
      <c r="C9" s="1">
        <v>765</v>
      </c>
      <c r="D9" s="1">
        <v>122</v>
      </c>
      <c r="E9" s="1">
        <v>883</v>
      </c>
      <c r="F9" s="1">
        <v>116</v>
      </c>
      <c r="G9" s="1">
        <v>983</v>
      </c>
      <c r="H9" s="1">
        <v>634</v>
      </c>
      <c r="I9" s="1">
        <v>322</v>
      </c>
      <c r="J9" s="1">
        <v>873</v>
      </c>
      <c r="K9" s="1">
        <v>112</v>
      </c>
      <c r="L9" s="1">
        <v>982</v>
      </c>
      <c r="M9" s="1">
        <v>928</v>
      </c>
      <c r="N9" s="1">
        <v>839</v>
      </c>
      <c r="O9" s="1">
        <v>742</v>
      </c>
      <c r="P9" s="1">
        <v>980</v>
      </c>
      <c r="Q9" s="1">
        <v>549</v>
      </c>
      <c r="R9" s="1">
        <v>628</v>
      </c>
      <c r="S9" s="1">
        <v>532</v>
      </c>
      <c r="T9" s="1">
        <v>820</v>
      </c>
      <c r="U9" s="1">
        <v>117</v>
      </c>
      <c r="V9" s="1">
        <v>7</v>
      </c>
      <c r="W9" s="2">
        <v>300</v>
      </c>
      <c r="X9" s="2">
        <v>300</v>
      </c>
      <c r="Y9" s="2">
        <v>300</v>
      </c>
      <c r="Z9" s="1">
        <f t="shared" si="2"/>
        <v>150</v>
      </c>
      <c r="AA9" s="1">
        <f t="shared" si="3"/>
        <v>360</v>
      </c>
      <c r="AB9" s="1">
        <f t="shared" si="4"/>
        <v>360</v>
      </c>
      <c r="AC9" s="1">
        <f t="shared" si="5"/>
        <v>360</v>
      </c>
      <c r="AD9" s="1">
        <f t="shared" si="5"/>
        <v>360</v>
      </c>
      <c r="AE9" s="1">
        <f t="shared" si="5"/>
        <v>360</v>
      </c>
      <c r="AF9" s="1">
        <f t="shared" ref="AF9:AJ9" si="14">AE9</f>
        <v>360</v>
      </c>
      <c r="AG9" s="1">
        <f t="shared" si="14"/>
        <v>360</v>
      </c>
      <c r="AH9" s="1">
        <f t="shared" si="14"/>
        <v>360</v>
      </c>
      <c r="AI9" s="1">
        <f t="shared" si="14"/>
        <v>360</v>
      </c>
      <c r="AJ9" s="1">
        <f t="shared" si="14"/>
        <v>360</v>
      </c>
      <c r="AK9" s="1">
        <v>6</v>
      </c>
      <c r="AL9" s="14">
        <f t="shared" si="7"/>
        <v>6</v>
      </c>
      <c r="AM9" s="14">
        <f t="shared" si="7"/>
        <v>6</v>
      </c>
      <c r="AN9" s="14">
        <f t="shared" si="10"/>
        <v>10.8</v>
      </c>
      <c r="AO9" s="14">
        <f t="shared" si="8"/>
        <v>10.8</v>
      </c>
      <c r="AP9" s="14">
        <f t="shared" si="8"/>
        <v>10.8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ht="23.5" x14ac:dyDescent="0.55000000000000004">
      <c r="A10" s="6" t="s">
        <v>28</v>
      </c>
      <c r="B10" s="1">
        <v>483</v>
      </c>
      <c r="C10" s="1">
        <v>598</v>
      </c>
      <c r="D10" s="1">
        <v>123</v>
      </c>
      <c r="E10" s="1">
        <v>987</v>
      </c>
      <c r="F10" s="1">
        <v>213</v>
      </c>
      <c r="G10" s="1">
        <v>182</v>
      </c>
      <c r="H10" s="1">
        <v>133</v>
      </c>
      <c r="I10" s="1">
        <v>112</v>
      </c>
      <c r="J10" s="1">
        <v>198</v>
      </c>
      <c r="K10" s="1">
        <v>283</v>
      </c>
      <c r="L10" s="1">
        <v>673</v>
      </c>
      <c r="M10" s="1">
        <v>627</v>
      </c>
      <c r="N10" s="1">
        <v>768</v>
      </c>
      <c r="O10" s="1">
        <v>830</v>
      </c>
      <c r="P10" s="1">
        <v>652</v>
      </c>
      <c r="Q10" s="1">
        <v>536</v>
      </c>
      <c r="R10" s="1">
        <v>623</v>
      </c>
      <c r="S10" s="1">
        <v>539</v>
      </c>
      <c r="T10" s="1">
        <v>337</v>
      </c>
      <c r="U10" s="1">
        <v>321</v>
      </c>
      <c r="V10" s="1">
        <v>4</v>
      </c>
      <c r="W10" s="2">
        <v>232</v>
      </c>
      <c r="X10" s="2">
        <v>232</v>
      </c>
      <c r="Y10" s="2">
        <v>232</v>
      </c>
      <c r="Z10" s="1">
        <f t="shared" si="2"/>
        <v>116</v>
      </c>
      <c r="AA10" s="1">
        <f t="shared" si="3"/>
        <v>278.39999999999998</v>
      </c>
      <c r="AB10" s="1">
        <f t="shared" si="4"/>
        <v>278.39999999999998</v>
      </c>
      <c r="AC10" s="1">
        <f t="shared" si="5"/>
        <v>278.39999999999998</v>
      </c>
      <c r="AD10" s="1">
        <f t="shared" si="5"/>
        <v>278.39999999999998</v>
      </c>
      <c r="AE10" s="1">
        <f t="shared" si="5"/>
        <v>278.39999999999998</v>
      </c>
      <c r="AF10" s="1">
        <f t="shared" ref="AF10:AJ10" si="15">AE10</f>
        <v>278.39999999999998</v>
      </c>
      <c r="AG10" s="1">
        <f t="shared" si="15"/>
        <v>278.39999999999998</v>
      </c>
      <c r="AH10" s="1">
        <f t="shared" si="15"/>
        <v>278.39999999999998</v>
      </c>
      <c r="AI10" s="1">
        <f t="shared" si="15"/>
        <v>278.39999999999998</v>
      </c>
      <c r="AJ10" s="1">
        <f t="shared" si="15"/>
        <v>278.39999999999998</v>
      </c>
      <c r="AK10" s="1">
        <v>5</v>
      </c>
      <c r="AL10" s="14">
        <f t="shared" si="7"/>
        <v>5</v>
      </c>
      <c r="AM10" s="14">
        <f t="shared" si="7"/>
        <v>5</v>
      </c>
      <c r="AN10" s="14">
        <f t="shared" si="10"/>
        <v>9</v>
      </c>
      <c r="AO10" s="14">
        <f t="shared" si="8"/>
        <v>9</v>
      </c>
      <c r="AP10" s="14">
        <f t="shared" si="8"/>
        <v>9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ht="23.5" x14ac:dyDescent="0.55000000000000004">
      <c r="A11" s="6" t="s">
        <v>29</v>
      </c>
      <c r="B11" s="1">
        <v>278</v>
      </c>
      <c r="C11" s="1">
        <v>220</v>
      </c>
      <c r="D11" s="1">
        <v>116</v>
      </c>
      <c r="E11" s="1">
        <v>120</v>
      </c>
      <c r="F11" s="1">
        <v>236</v>
      </c>
      <c r="G11" s="1">
        <v>338</v>
      </c>
      <c r="H11" s="1">
        <v>903</v>
      </c>
      <c r="I11" s="1">
        <v>337</v>
      </c>
      <c r="J11" s="1">
        <v>872</v>
      </c>
      <c r="K11" s="1">
        <v>199</v>
      </c>
      <c r="L11" s="1">
        <v>189</v>
      </c>
      <c r="M11" s="1">
        <v>370</v>
      </c>
      <c r="N11" s="1">
        <v>333</v>
      </c>
      <c r="O11" s="1">
        <v>626</v>
      </c>
      <c r="P11" s="1">
        <v>266</v>
      </c>
      <c r="Q11" s="1">
        <v>330</v>
      </c>
      <c r="R11" s="1">
        <v>353</v>
      </c>
      <c r="S11" s="1">
        <v>118</v>
      </c>
      <c r="T11" s="1">
        <v>117</v>
      </c>
      <c r="U11" s="1">
        <v>376</v>
      </c>
      <c r="V11" s="1">
        <v>3</v>
      </c>
      <c r="W11" s="2">
        <v>180</v>
      </c>
      <c r="X11" s="2">
        <v>180</v>
      </c>
      <c r="Y11" s="2">
        <v>180</v>
      </c>
      <c r="Z11" s="1">
        <f t="shared" si="2"/>
        <v>90</v>
      </c>
      <c r="AA11" s="1">
        <f t="shared" si="3"/>
        <v>216</v>
      </c>
      <c r="AB11" s="1">
        <f t="shared" si="4"/>
        <v>216</v>
      </c>
      <c r="AC11" s="1">
        <f t="shared" si="5"/>
        <v>216</v>
      </c>
      <c r="AD11" s="1">
        <f t="shared" si="5"/>
        <v>216</v>
      </c>
      <c r="AE11" s="1">
        <f t="shared" si="5"/>
        <v>216</v>
      </c>
      <c r="AF11" s="1">
        <f t="shared" ref="AF11:AJ11" si="16">AE11</f>
        <v>216</v>
      </c>
      <c r="AG11" s="1">
        <f t="shared" si="16"/>
        <v>216</v>
      </c>
      <c r="AH11" s="1">
        <f t="shared" si="16"/>
        <v>216</v>
      </c>
      <c r="AI11" s="1">
        <f t="shared" si="16"/>
        <v>216</v>
      </c>
      <c r="AJ11" s="1">
        <f t="shared" si="16"/>
        <v>216</v>
      </c>
      <c r="AK11" s="1">
        <v>4</v>
      </c>
      <c r="AL11" s="14">
        <f t="shared" si="7"/>
        <v>4</v>
      </c>
      <c r="AM11" s="14">
        <f t="shared" si="7"/>
        <v>4</v>
      </c>
      <c r="AN11" s="14">
        <f t="shared" si="10"/>
        <v>7.2</v>
      </c>
      <c r="AO11" s="14">
        <f t="shared" si="8"/>
        <v>7.2</v>
      </c>
      <c r="AP11" s="14">
        <f t="shared" si="8"/>
        <v>7.2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ht="23.5" x14ac:dyDescent="0.55000000000000004">
      <c r="A12" s="6" t="s">
        <v>30</v>
      </c>
      <c r="B12" s="1">
        <v>710</v>
      </c>
      <c r="C12" s="1">
        <v>652</v>
      </c>
      <c r="D12" s="1">
        <v>270</v>
      </c>
      <c r="E12" s="1">
        <v>123</v>
      </c>
      <c r="F12" s="1">
        <v>620</v>
      </c>
      <c r="G12" s="1">
        <v>792</v>
      </c>
      <c r="H12" s="1">
        <v>226</v>
      </c>
      <c r="I12" s="1">
        <v>336</v>
      </c>
      <c r="J12" s="1">
        <v>930</v>
      </c>
      <c r="K12" s="1">
        <v>166</v>
      </c>
      <c r="L12" s="1">
        <v>172</v>
      </c>
      <c r="M12" s="1">
        <v>117</v>
      </c>
      <c r="N12" s="1">
        <v>662</v>
      </c>
      <c r="O12" s="1">
        <v>262</v>
      </c>
      <c r="P12" s="1">
        <v>676</v>
      </c>
      <c r="Q12" s="1">
        <v>331</v>
      </c>
      <c r="R12" s="1">
        <v>328</v>
      </c>
      <c r="S12" s="1">
        <v>117</v>
      </c>
      <c r="T12" s="1">
        <v>114</v>
      </c>
      <c r="U12" s="1">
        <v>872</v>
      </c>
      <c r="V12" s="1">
        <v>2</v>
      </c>
      <c r="W12" s="2">
        <v>160</v>
      </c>
      <c r="X12" s="2">
        <v>160</v>
      </c>
      <c r="Y12" s="2">
        <v>160</v>
      </c>
      <c r="Z12" s="1">
        <f t="shared" si="2"/>
        <v>80</v>
      </c>
      <c r="AA12" s="1">
        <f t="shared" si="3"/>
        <v>192</v>
      </c>
      <c r="AB12" s="1">
        <f t="shared" si="4"/>
        <v>192</v>
      </c>
      <c r="AC12" s="1">
        <f t="shared" si="5"/>
        <v>192</v>
      </c>
      <c r="AD12" s="1">
        <f t="shared" si="5"/>
        <v>192</v>
      </c>
      <c r="AE12" s="1">
        <f t="shared" si="5"/>
        <v>192</v>
      </c>
      <c r="AF12" s="1">
        <f t="shared" ref="AF12:AJ12" si="17">AE12</f>
        <v>192</v>
      </c>
      <c r="AG12" s="1">
        <f t="shared" si="17"/>
        <v>192</v>
      </c>
      <c r="AH12" s="1">
        <f t="shared" si="17"/>
        <v>192</v>
      </c>
      <c r="AI12" s="1">
        <f t="shared" si="17"/>
        <v>192</v>
      </c>
      <c r="AJ12" s="1">
        <f t="shared" si="17"/>
        <v>192</v>
      </c>
      <c r="AK12" s="1">
        <v>3</v>
      </c>
      <c r="AL12" s="14">
        <f t="shared" si="7"/>
        <v>3</v>
      </c>
      <c r="AM12" s="14">
        <f t="shared" si="7"/>
        <v>3</v>
      </c>
      <c r="AN12" s="14">
        <f t="shared" si="10"/>
        <v>5.4</v>
      </c>
      <c r="AO12" s="14">
        <f t="shared" si="8"/>
        <v>5.4</v>
      </c>
      <c r="AP12" s="14">
        <f t="shared" si="8"/>
        <v>5.4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29" x14ac:dyDescent="0.35">
      <c r="A13" s="8" t="s">
        <v>56</v>
      </c>
      <c r="B13" s="1">
        <v>5</v>
      </c>
      <c r="C13" s="1">
        <v>6</v>
      </c>
      <c r="D13" s="1">
        <v>5</v>
      </c>
      <c r="E13" s="1">
        <v>5</v>
      </c>
      <c r="F13" s="1">
        <v>5</v>
      </c>
      <c r="G13" s="1">
        <v>6</v>
      </c>
      <c r="H13" s="1">
        <v>6</v>
      </c>
      <c r="I13" s="1">
        <v>5</v>
      </c>
      <c r="J13" s="1">
        <v>5</v>
      </c>
      <c r="K13" s="1">
        <v>5</v>
      </c>
      <c r="L13" s="1">
        <v>5</v>
      </c>
      <c r="M13" s="1">
        <v>6</v>
      </c>
      <c r="N13" s="1">
        <v>6</v>
      </c>
      <c r="O13" s="1">
        <v>6</v>
      </c>
      <c r="P13" s="1">
        <v>5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/>
      <c r="AO13" s="2"/>
      <c r="AP13" s="2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36.5" customHeight="1" x14ac:dyDescent="0.3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ht="36.5" customHeight="1" x14ac:dyDescent="0.75">
      <c r="A15" s="52" t="s">
        <v>51</v>
      </c>
      <c r="B15" s="43" t="s">
        <v>32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36" t="s">
        <v>34</v>
      </c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36" x14ac:dyDescent="0.8">
      <c r="A16" s="53"/>
      <c r="B16" s="37" t="s">
        <v>76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44" t="s">
        <v>75</v>
      </c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36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4.5" customHeight="1" x14ac:dyDescent="0.45">
      <c r="A17" s="53"/>
      <c r="B17" s="24" t="s">
        <v>35</v>
      </c>
      <c r="C17" s="24"/>
      <c r="D17" s="24" t="s">
        <v>36</v>
      </c>
      <c r="E17" s="24"/>
      <c r="F17" s="24" t="s">
        <v>37</v>
      </c>
      <c r="G17" s="24"/>
      <c r="H17" s="24" t="s">
        <v>48</v>
      </c>
      <c r="I17" s="24"/>
      <c r="J17" s="24" t="s">
        <v>38</v>
      </c>
      <c r="K17" s="24"/>
      <c r="L17" s="24" t="s">
        <v>39</v>
      </c>
      <c r="M17" s="24"/>
      <c r="N17" s="24" t="s">
        <v>40</v>
      </c>
      <c r="O17" s="24"/>
      <c r="P17" s="24" t="s">
        <v>41</v>
      </c>
      <c r="Q17" s="24"/>
      <c r="R17" s="24" t="s">
        <v>42</v>
      </c>
      <c r="S17" s="24"/>
      <c r="T17" s="24" t="s">
        <v>43</v>
      </c>
      <c r="U17" s="24"/>
      <c r="V17" s="24" t="s">
        <v>44</v>
      </c>
      <c r="W17" s="24"/>
      <c r="X17" s="24" t="s">
        <v>45</v>
      </c>
      <c r="Y17" s="24"/>
      <c r="Z17" s="24" t="s">
        <v>46</v>
      </c>
      <c r="AA17" s="24"/>
      <c r="AB17" s="24" t="s">
        <v>47</v>
      </c>
      <c r="AC17" s="24"/>
      <c r="AD17" s="24" t="s">
        <v>49</v>
      </c>
      <c r="AE17" s="24"/>
      <c r="AF17" s="24"/>
      <c r="AG17" s="24"/>
      <c r="AH17" s="24"/>
      <c r="AI17" s="24"/>
      <c r="AJ17" s="24"/>
      <c r="AK17" s="24"/>
      <c r="AL17" s="24"/>
      <c r="AM17" s="24"/>
      <c r="AN17" s="24" t="s">
        <v>50</v>
      </c>
      <c r="AO17" s="24"/>
      <c r="AP17" s="24"/>
      <c r="AQ17" s="24"/>
      <c r="AR17" s="24"/>
      <c r="AS17" s="24"/>
      <c r="AT17" s="24"/>
      <c r="AU17" s="24"/>
      <c r="AV17" s="24"/>
      <c r="AW17" s="24"/>
      <c r="AX17" s="36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15.5" x14ac:dyDescent="0.35">
      <c r="A18" s="53"/>
      <c r="B18" s="7" t="s">
        <v>49</v>
      </c>
      <c r="C18" s="7" t="s">
        <v>50</v>
      </c>
      <c r="D18" s="7" t="s">
        <v>49</v>
      </c>
      <c r="E18" s="7" t="s">
        <v>50</v>
      </c>
      <c r="F18" s="7" t="s">
        <v>49</v>
      </c>
      <c r="G18" s="7" t="s">
        <v>50</v>
      </c>
      <c r="H18" s="7" t="s">
        <v>49</v>
      </c>
      <c r="I18" s="7" t="s">
        <v>50</v>
      </c>
      <c r="J18" s="7" t="s">
        <v>49</v>
      </c>
      <c r="K18" s="7" t="s">
        <v>50</v>
      </c>
      <c r="L18" s="7" t="s">
        <v>49</v>
      </c>
      <c r="M18" s="7" t="s">
        <v>50</v>
      </c>
      <c r="N18" s="7" t="s">
        <v>49</v>
      </c>
      <c r="O18" s="7" t="s">
        <v>50</v>
      </c>
      <c r="P18" s="7" t="s">
        <v>49</v>
      </c>
      <c r="Q18" s="7" t="s">
        <v>50</v>
      </c>
      <c r="R18" s="7" t="s">
        <v>49</v>
      </c>
      <c r="S18" s="7" t="s">
        <v>50</v>
      </c>
      <c r="T18" s="7" t="s">
        <v>49</v>
      </c>
      <c r="U18" s="7" t="s">
        <v>50</v>
      </c>
      <c r="V18" s="7" t="s">
        <v>49</v>
      </c>
      <c r="W18" s="7" t="s">
        <v>50</v>
      </c>
      <c r="X18" s="7" t="s">
        <v>49</v>
      </c>
      <c r="Y18" s="7" t="s">
        <v>50</v>
      </c>
      <c r="Z18" s="7" t="s">
        <v>49</v>
      </c>
      <c r="AA18" s="7" t="s">
        <v>50</v>
      </c>
      <c r="AB18" s="7" t="s">
        <v>49</v>
      </c>
      <c r="AC18" s="7" t="s">
        <v>50</v>
      </c>
      <c r="AD18" s="7" t="s">
        <v>1</v>
      </c>
      <c r="AE18" s="7" t="s">
        <v>2</v>
      </c>
      <c r="AF18" s="7" t="s">
        <v>3</v>
      </c>
      <c r="AG18" s="7" t="s">
        <v>4</v>
      </c>
      <c r="AH18" s="7" t="s">
        <v>5</v>
      </c>
      <c r="AI18" s="7" t="s">
        <v>6</v>
      </c>
      <c r="AJ18" s="7" t="s">
        <v>7</v>
      </c>
      <c r="AK18" s="7" t="s">
        <v>8</v>
      </c>
      <c r="AL18" s="7" t="s">
        <v>9</v>
      </c>
      <c r="AM18" s="7" t="s">
        <v>10</v>
      </c>
      <c r="AN18" s="7" t="s">
        <v>1</v>
      </c>
      <c r="AO18" s="7" t="s">
        <v>2</v>
      </c>
      <c r="AP18" s="7" t="s">
        <v>3</v>
      </c>
      <c r="AQ18" s="7" t="s">
        <v>4</v>
      </c>
      <c r="AR18" s="7" t="s">
        <v>5</v>
      </c>
      <c r="AS18" s="7" t="s">
        <v>6</v>
      </c>
      <c r="AT18" s="7" t="s">
        <v>7</v>
      </c>
      <c r="AU18" s="7" t="s">
        <v>8</v>
      </c>
      <c r="AV18" s="7" t="s">
        <v>9</v>
      </c>
      <c r="AW18" s="7" t="s">
        <v>10</v>
      </c>
      <c r="AX18" s="36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ht="23.5" x14ac:dyDescent="0.55000000000000004">
      <c r="A19" s="6" t="s">
        <v>21</v>
      </c>
      <c r="B19" s="1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1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ht="23.5" x14ac:dyDescent="0.55000000000000004">
      <c r="A20" s="6" t="s">
        <v>22</v>
      </c>
      <c r="B20" s="1">
        <v>3</v>
      </c>
      <c r="C20" s="2">
        <v>3</v>
      </c>
      <c r="D20" s="2">
        <v>3</v>
      </c>
      <c r="E20" s="2">
        <v>3</v>
      </c>
      <c r="F20" s="2">
        <v>3</v>
      </c>
      <c r="G20" s="2">
        <v>3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t="23.5" x14ac:dyDescent="0.55000000000000004">
      <c r="A21" s="6" t="s">
        <v>23</v>
      </c>
      <c r="B21" s="1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23.5" x14ac:dyDescent="0.55000000000000004">
      <c r="A22" s="6" t="s">
        <v>24</v>
      </c>
      <c r="B22" s="1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23.5" x14ac:dyDescent="0.55000000000000004">
      <c r="A23" s="6" t="s">
        <v>25</v>
      </c>
      <c r="B23" s="1">
        <v>4</v>
      </c>
      <c r="C23" s="2">
        <v>4</v>
      </c>
      <c r="D23" s="2">
        <v>4</v>
      </c>
      <c r="E23" s="2">
        <v>4</v>
      </c>
      <c r="F23" s="2">
        <v>4</v>
      </c>
      <c r="G23" s="2">
        <v>4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23.5" x14ac:dyDescent="0.55000000000000004">
      <c r="A24" s="6" t="s">
        <v>26</v>
      </c>
      <c r="B24" s="1">
        <v>3</v>
      </c>
      <c r="C24" s="2">
        <v>3</v>
      </c>
      <c r="D24" s="2">
        <v>3</v>
      </c>
      <c r="E24" s="2">
        <v>3</v>
      </c>
      <c r="F24" s="2">
        <v>3</v>
      </c>
      <c r="G24" s="2">
        <v>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t="23.5" x14ac:dyDescent="0.55000000000000004">
      <c r="A25" s="6" t="s">
        <v>27</v>
      </c>
      <c r="B25" s="1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23.5" x14ac:dyDescent="0.55000000000000004">
      <c r="A26" s="6" t="s">
        <v>28</v>
      </c>
      <c r="B26" s="1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23.5" x14ac:dyDescent="0.55000000000000004">
      <c r="A27" s="6" t="s">
        <v>29</v>
      </c>
      <c r="B27" s="1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t="23.5" x14ac:dyDescent="0.55000000000000004">
      <c r="A28" s="6" t="s">
        <v>30</v>
      </c>
      <c r="B28" s="1">
        <v>2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x14ac:dyDescent="0.35">
      <c r="A29" s="17"/>
      <c r="B29" s="17"/>
      <c r="C29" s="17"/>
      <c r="D29" s="17"/>
      <c r="E29" s="17"/>
      <c r="F29" s="17"/>
      <c r="G29" s="1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t="26.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ht="28.5" customHeight="1" x14ac:dyDescent="0.75">
      <c r="A31" s="52" t="s">
        <v>51</v>
      </c>
      <c r="B31" s="43" t="s">
        <v>31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2" t="s">
        <v>34</v>
      </c>
    </row>
    <row r="32" spans="1:98" ht="36" x14ac:dyDescent="0.8">
      <c r="A32" s="53"/>
      <c r="B32" s="38" t="s">
        <v>77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9" t="s">
        <v>78</v>
      </c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45" t="s">
        <v>80</v>
      </c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0" t="s">
        <v>79</v>
      </c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2"/>
    </row>
    <row r="33" spans="1:98" ht="18.5" x14ac:dyDescent="0.45">
      <c r="A33" s="53"/>
      <c r="B33" s="24" t="s">
        <v>35</v>
      </c>
      <c r="C33" s="24"/>
      <c r="D33" s="24" t="s">
        <v>36</v>
      </c>
      <c r="E33" s="24"/>
      <c r="F33" s="24" t="s">
        <v>37</v>
      </c>
      <c r="G33" s="24"/>
      <c r="H33" s="24" t="s">
        <v>48</v>
      </c>
      <c r="I33" s="24"/>
      <c r="J33" s="24" t="s">
        <v>38</v>
      </c>
      <c r="K33" s="24"/>
      <c r="L33" s="24" t="s">
        <v>39</v>
      </c>
      <c r="M33" s="24"/>
      <c r="N33" s="24" t="s">
        <v>40</v>
      </c>
      <c r="O33" s="24"/>
      <c r="P33" s="24" t="s">
        <v>41</v>
      </c>
      <c r="Q33" s="24"/>
      <c r="R33" s="24" t="s">
        <v>42</v>
      </c>
      <c r="S33" s="24"/>
      <c r="T33" s="24" t="s">
        <v>43</v>
      </c>
      <c r="U33" s="24"/>
      <c r="V33" s="24" t="s">
        <v>44</v>
      </c>
      <c r="W33" s="24"/>
      <c r="X33" s="24" t="s">
        <v>45</v>
      </c>
      <c r="Y33" s="24"/>
      <c r="Z33" s="24" t="s">
        <v>46</v>
      </c>
      <c r="AA33" s="24"/>
      <c r="AB33" s="24" t="s">
        <v>47</v>
      </c>
      <c r="AC33" s="24"/>
      <c r="AD33" s="24" t="s">
        <v>35</v>
      </c>
      <c r="AE33" s="24"/>
      <c r="AF33" s="24" t="s">
        <v>36</v>
      </c>
      <c r="AG33" s="24"/>
      <c r="AH33" s="24" t="s">
        <v>37</v>
      </c>
      <c r="AI33" s="24"/>
      <c r="AJ33" s="24" t="s">
        <v>48</v>
      </c>
      <c r="AK33" s="24"/>
      <c r="AL33" s="24" t="s">
        <v>38</v>
      </c>
      <c r="AM33" s="24"/>
      <c r="AN33" s="24" t="s">
        <v>39</v>
      </c>
      <c r="AO33" s="24"/>
      <c r="AP33" s="24" t="s">
        <v>40</v>
      </c>
      <c r="AQ33" s="24"/>
      <c r="AR33" s="24" t="s">
        <v>41</v>
      </c>
      <c r="AS33" s="24"/>
      <c r="AT33" s="24" t="s">
        <v>42</v>
      </c>
      <c r="AU33" s="24"/>
      <c r="AV33" s="24" t="s">
        <v>43</v>
      </c>
      <c r="AW33" s="24"/>
      <c r="AX33" s="24" t="s">
        <v>44</v>
      </c>
      <c r="AY33" s="24"/>
      <c r="AZ33" s="24" t="s">
        <v>45</v>
      </c>
      <c r="BA33" s="24"/>
      <c r="BB33" s="24" t="s">
        <v>46</v>
      </c>
      <c r="BC33" s="24"/>
      <c r="BD33" s="24" t="s">
        <v>47</v>
      </c>
      <c r="BE33" s="24"/>
      <c r="BF33" s="24" t="s">
        <v>49</v>
      </c>
      <c r="BG33" s="24"/>
      <c r="BH33" s="24"/>
      <c r="BI33" s="24"/>
      <c r="BJ33" s="24"/>
      <c r="BK33" s="24"/>
      <c r="BL33" s="24"/>
      <c r="BM33" s="24"/>
      <c r="BN33" s="24"/>
      <c r="BO33" s="24"/>
      <c r="BP33" s="24" t="s">
        <v>50</v>
      </c>
      <c r="BQ33" s="24"/>
      <c r="BR33" s="24"/>
      <c r="BS33" s="24"/>
      <c r="BT33" s="24"/>
      <c r="BU33" s="24"/>
      <c r="BV33" s="24"/>
      <c r="BW33" s="24"/>
      <c r="BX33" s="24"/>
      <c r="BY33" s="24"/>
      <c r="BZ33" s="24" t="s">
        <v>49</v>
      </c>
      <c r="CA33" s="24"/>
      <c r="CB33" s="24"/>
      <c r="CC33" s="24"/>
      <c r="CD33" s="24"/>
      <c r="CE33" s="24"/>
      <c r="CF33" s="24"/>
      <c r="CG33" s="24"/>
      <c r="CH33" s="24"/>
      <c r="CI33" s="24"/>
      <c r="CJ33" s="24" t="s">
        <v>50</v>
      </c>
      <c r="CK33" s="24"/>
      <c r="CL33" s="24"/>
      <c r="CM33" s="24"/>
      <c r="CN33" s="24"/>
      <c r="CO33" s="24"/>
      <c r="CP33" s="24"/>
      <c r="CQ33" s="24"/>
      <c r="CR33" s="24"/>
      <c r="CS33" s="24"/>
      <c r="CT33" s="42"/>
    </row>
    <row r="34" spans="1:98" x14ac:dyDescent="0.35">
      <c r="A34" s="53"/>
      <c r="B34" s="5" t="s">
        <v>49</v>
      </c>
      <c r="C34" s="5" t="s">
        <v>50</v>
      </c>
      <c r="D34" s="5" t="s">
        <v>49</v>
      </c>
      <c r="E34" s="5" t="s">
        <v>50</v>
      </c>
      <c r="F34" s="5" t="s">
        <v>49</v>
      </c>
      <c r="G34" s="5" t="s">
        <v>50</v>
      </c>
      <c r="H34" s="5" t="s">
        <v>49</v>
      </c>
      <c r="I34" s="5" t="s">
        <v>50</v>
      </c>
      <c r="J34" s="5" t="s">
        <v>49</v>
      </c>
      <c r="K34" s="5" t="s">
        <v>50</v>
      </c>
      <c r="L34" s="5" t="s">
        <v>49</v>
      </c>
      <c r="M34" s="5" t="s">
        <v>50</v>
      </c>
      <c r="N34" s="5" t="s">
        <v>49</v>
      </c>
      <c r="O34" s="5" t="s">
        <v>50</v>
      </c>
      <c r="P34" s="5" t="s">
        <v>49</v>
      </c>
      <c r="Q34" s="5" t="s">
        <v>50</v>
      </c>
      <c r="R34" s="5" t="s">
        <v>49</v>
      </c>
      <c r="S34" s="5" t="s">
        <v>50</v>
      </c>
      <c r="T34" s="5" t="s">
        <v>49</v>
      </c>
      <c r="U34" s="5" t="s">
        <v>50</v>
      </c>
      <c r="V34" s="5" t="s">
        <v>49</v>
      </c>
      <c r="W34" s="5" t="s">
        <v>50</v>
      </c>
      <c r="X34" s="5" t="s">
        <v>49</v>
      </c>
      <c r="Y34" s="5" t="s">
        <v>50</v>
      </c>
      <c r="Z34" s="5" t="s">
        <v>49</v>
      </c>
      <c r="AA34" s="5" t="s">
        <v>50</v>
      </c>
      <c r="AB34" s="5" t="s">
        <v>49</v>
      </c>
      <c r="AC34" s="5" t="s">
        <v>50</v>
      </c>
      <c r="AD34" s="5" t="s">
        <v>49</v>
      </c>
      <c r="AE34" s="5" t="s">
        <v>50</v>
      </c>
      <c r="AF34" s="5" t="s">
        <v>49</v>
      </c>
      <c r="AG34" s="5" t="s">
        <v>50</v>
      </c>
      <c r="AH34" s="5" t="s">
        <v>49</v>
      </c>
      <c r="AI34" s="5" t="s">
        <v>50</v>
      </c>
      <c r="AJ34" s="5" t="s">
        <v>49</v>
      </c>
      <c r="AK34" s="5" t="s">
        <v>50</v>
      </c>
      <c r="AL34" s="5" t="s">
        <v>49</v>
      </c>
      <c r="AM34" s="5" t="s">
        <v>50</v>
      </c>
      <c r="AN34" s="5" t="s">
        <v>49</v>
      </c>
      <c r="AO34" s="5" t="s">
        <v>50</v>
      </c>
      <c r="AP34" s="5" t="s">
        <v>49</v>
      </c>
      <c r="AQ34" s="5" t="s">
        <v>50</v>
      </c>
      <c r="AR34" s="5" t="s">
        <v>49</v>
      </c>
      <c r="AS34" s="5" t="s">
        <v>50</v>
      </c>
      <c r="AT34" s="5" t="s">
        <v>49</v>
      </c>
      <c r="AU34" s="5" t="s">
        <v>50</v>
      </c>
      <c r="AV34" s="5" t="s">
        <v>49</v>
      </c>
      <c r="AW34" s="5" t="s">
        <v>50</v>
      </c>
      <c r="AX34" s="5" t="s">
        <v>49</v>
      </c>
      <c r="AY34" s="5" t="s">
        <v>50</v>
      </c>
      <c r="AZ34" s="5" t="s">
        <v>49</v>
      </c>
      <c r="BA34" s="5" t="s">
        <v>50</v>
      </c>
      <c r="BB34" s="5" t="s">
        <v>49</v>
      </c>
      <c r="BC34" s="5" t="s">
        <v>50</v>
      </c>
      <c r="BD34" s="5" t="s">
        <v>49</v>
      </c>
      <c r="BE34" s="5" t="s">
        <v>50</v>
      </c>
      <c r="BF34" s="5" t="s">
        <v>1</v>
      </c>
      <c r="BG34" s="5" t="s">
        <v>2</v>
      </c>
      <c r="BH34" s="5" t="s">
        <v>3</v>
      </c>
      <c r="BI34" s="5" t="s">
        <v>4</v>
      </c>
      <c r="BJ34" s="5" t="s">
        <v>5</v>
      </c>
      <c r="BK34" s="5" t="s">
        <v>6</v>
      </c>
      <c r="BL34" s="5" t="s">
        <v>7</v>
      </c>
      <c r="BM34" s="5" t="s">
        <v>8</v>
      </c>
      <c r="BN34" s="5" t="s">
        <v>9</v>
      </c>
      <c r="BO34" s="5" t="s">
        <v>10</v>
      </c>
      <c r="BP34" s="5" t="s">
        <v>1</v>
      </c>
      <c r="BQ34" s="5" t="s">
        <v>2</v>
      </c>
      <c r="BR34" s="5" t="s">
        <v>3</v>
      </c>
      <c r="BS34" s="5" t="s">
        <v>4</v>
      </c>
      <c r="BT34" s="5" t="s">
        <v>5</v>
      </c>
      <c r="BU34" s="5" t="s">
        <v>6</v>
      </c>
      <c r="BV34" s="5" t="s">
        <v>7</v>
      </c>
      <c r="BW34" s="5" t="s">
        <v>8</v>
      </c>
      <c r="BX34" s="5" t="s">
        <v>9</v>
      </c>
      <c r="BY34" s="5" t="s">
        <v>10</v>
      </c>
      <c r="BZ34" s="5" t="s">
        <v>1</v>
      </c>
      <c r="CA34" s="5" t="s">
        <v>2</v>
      </c>
      <c r="CB34" s="5" t="s">
        <v>3</v>
      </c>
      <c r="CC34" s="5" t="s">
        <v>4</v>
      </c>
      <c r="CD34" s="5" t="s">
        <v>5</v>
      </c>
      <c r="CE34" s="5" t="s">
        <v>6</v>
      </c>
      <c r="CF34" s="5" t="s">
        <v>7</v>
      </c>
      <c r="CG34" s="5" t="s">
        <v>8</v>
      </c>
      <c r="CH34" s="5" t="s">
        <v>9</v>
      </c>
      <c r="CI34" s="5" t="s">
        <v>10</v>
      </c>
      <c r="CJ34" s="5" t="s">
        <v>1</v>
      </c>
      <c r="CK34" s="5" t="s">
        <v>2</v>
      </c>
      <c r="CL34" s="5" t="s">
        <v>3</v>
      </c>
      <c r="CM34" s="5" t="s">
        <v>4</v>
      </c>
      <c r="CN34" s="5" t="s">
        <v>5</v>
      </c>
      <c r="CO34" s="5" t="s">
        <v>6</v>
      </c>
      <c r="CP34" s="5" t="s">
        <v>7</v>
      </c>
      <c r="CQ34" s="5" t="s">
        <v>8</v>
      </c>
      <c r="CR34" s="5" t="s">
        <v>9</v>
      </c>
      <c r="CS34" s="5" t="s">
        <v>10</v>
      </c>
      <c r="CT34" s="42"/>
    </row>
    <row r="35" spans="1:98" ht="23.5" x14ac:dyDescent="0.55000000000000004">
      <c r="A35" s="6" t="s">
        <v>21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23.5" x14ac:dyDescent="0.55000000000000004">
      <c r="A36" s="6" t="s">
        <v>22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23.5" x14ac:dyDescent="0.55000000000000004">
      <c r="A37" s="6" t="s">
        <v>23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23.5" x14ac:dyDescent="0.55000000000000004">
      <c r="A38" s="6" t="s">
        <v>24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23.5" x14ac:dyDescent="0.55000000000000004">
      <c r="A39" s="6" t="s">
        <v>25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23.5" x14ac:dyDescent="0.55000000000000004">
      <c r="A40" s="6" t="s">
        <v>26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23.5" x14ac:dyDescent="0.55000000000000004">
      <c r="A41" s="6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23.5" x14ac:dyDescent="0.55000000000000004">
      <c r="A42" s="6" t="s">
        <v>28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23.5" x14ac:dyDescent="0.55000000000000004">
      <c r="A43" s="6" t="s">
        <v>29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23.5" x14ac:dyDescent="0.55000000000000004">
      <c r="A44" s="6" t="s">
        <v>30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19" customHeight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32.5" customHeight="1" x14ac:dyDescent="0.75">
      <c r="A48" s="52" t="s">
        <v>51</v>
      </c>
      <c r="B48" s="43" t="s">
        <v>33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2" t="s">
        <v>34</v>
      </c>
    </row>
    <row r="49" spans="1:98" ht="33" customHeight="1" x14ac:dyDescent="0.8">
      <c r="A49" s="53"/>
      <c r="B49" s="38" t="s">
        <v>77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9" t="s">
        <v>78</v>
      </c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45" t="s">
        <v>80</v>
      </c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0" t="s">
        <v>79</v>
      </c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2"/>
    </row>
    <row r="50" spans="1:98" ht="14.5" customHeight="1" x14ac:dyDescent="0.45">
      <c r="A50" s="53"/>
      <c r="B50" s="24" t="s">
        <v>35</v>
      </c>
      <c r="C50" s="24"/>
      <c r="D50" s="24" t="s">
        <v>36</v>
      </c>
      <c r="E50" s="24"/>
      <c r="F50" s="24" t="s">
        <v>37</v>
      </c>
      <c r="G50" s="24"/>
      <c r="H50" s="24" t="s">
        <v>48</v>
      </c>
      <c r="I50" s="24"/>
      <c r="J50" s="24" t="s">
        <v>38</v>
      </c>
      <c r="K50" s="24"/>
      <c r="L50" s="24" t="s">
        <v>39</v>
      </c>
      <c r="M50" s="24"/>
      <c r="N50" s="24" t="s">
        <v>40</v>
      </c>
      <c r="O50" s="24"/>
      <c r="P50" s="24" t="s">
        <v>41</v>
      </c>
      <c r="Q50" s="24"/>
      <c r="R50" s="24" t="s">
        <v>42</v>
      </c>
      <c r="S50" s="24"/>
      <c r="T50" s="24" t="s">
        <v>43</v>
      </c>
      <c r="U50" s="24"/>
      <c r="V50" s="24" t="s">
        <v>44</v>
      </c>
      <c r="W50" s="24"/>
      <c r="X50" s="24" t="s">
        <v>45</v>
      </c>
      <c r="Y50" s="24"/>
      <c r="Z50" s="24" t="s">
        <v>46</v>
      </c>
      <c r="AA50" s="24"/>
      <c r="AB50" s="24" t="s">
        <v>47</v>
      </c>
      <c r="AC50" s="24"/>
      <c r="AD50" s="24" t="s">
        <v>35</v>
      </c>
      <c r="AE50" s="24"/>
      <c r="AF50" s="24" t="s">
        <v>36</v>
      </c>
      <c r="AG50" s="24"/>
      <c r="AH50" s="24" t="s">
        <v>37</v>
      </c>
      <c r="AI50" s="24"/>
      <c r="AJ50" s="24" t="s">
        <v>48</v>
      </c>
      <c r="AK50" s="24"/>
      <c r="AL50" s="24" t="s">
        <v>38</v>
      </c>
      <c r="AM50" s="24"/>
      <c r="AN50" s="24" t="s">
        <v>39</v>
      </c>
      <c r="AO50" s="24"/>
      <c r="AP50" s="24" t="s">
        <v>40</v>
      </c>
      <c r="AQ50" s="24"/>
      <c r="AR50" s="24" t="s">
        <v>41</v>
      </c>
      <c r="AS50" s="24"/>
      <c r="AT50" s="24" t="s">
        <v>42</v>
      </c>
      <c r="AU50" s="24"/>
      <c r="AV50" s="24" t="s">
        <v>43</v>
      </c>
      <c r="AW50" s="24"/>
      <c r="AX50" s="24" t="s">
        <v>44</v>
      </c>
      <c r="AY50" s="24"/>
      <c r="AZ50" s="24" t="s">
        <v>45</v>
      </c>
      <c r="BA50" s="24"/>
      <c r="BB50" s="24" t="s">
        <v>46</v>
      </c>
      <c r="BC50" s="24"/>
      <c r="BD50" s="24" t="s">
        <v>47</v>
      </c>
      <c r="BE50" s="24"/>
      <c r="BF50" s="24" t="s">
        <v>49</v>
      </c>
      <c r="BG50" s="24"/>
      <c r="BH50" s="24"/>
      <c r="BI50" s="24"/>
      <c r="BJ50" s="24"/>
      <c r="BK50" s="24"/>
      <c r="BL50" s="24"/>
      <c r="BM50" s="24"/>
      <c r="BN50" s="24"/>
      <c r="BO50" s="24"/>
      <c r="BP50" s="24" t="s">
        <v>50</v>
      </c>
      <c r="BQ50" s="24"/>
      <c r="BR50" s="24"/>
      <c r="BS50" s="24"/>
      <c r="BT50" s="24"/>
      <c r="BU50" s="24"/>
      <c r="BV50" s="24"/>
      <c r="BW50" s="24"/>
      <c r="BX50" s="24"/>
      <c r="BY50" s="24"/>
      <c r="BZ50" s="24" t="s">
        <v>49</v>
      </c>
      <c r="CA50" s="24"/>
      <c r="CB50" s="24"/>
      <c r="CC50" s="24"/>
      <c r="CD50" s="24"/>
      <c r="CE50" s="24"/>
      <c r="CF50" s="24"/>
      <c r="CG50" s="24"/>
      <c r="CH50" s="24"/>
      <c r="CI50" s="24"/>
      <c r="CJ50" s="24" t="s">
        <v>50</v>
      </c>
      <c r="CK50" s="24"/>
      <c r="CL50" s="24"/>
      <c r="CM50" s="24"/>
      <c r="CN50" s="24"/>
      <c r="CO50" s="24"/>
      <c r="CP50" s="24"/>
      <c r="CQ50" s="24"/>
      <c r="CR50" s="24"/>
      <c r="CS50" s="24"/>
      <c r="CT50" s="42"/>
    </row>
    <row r="51" spans="1:98" ht="14.5" customHeight="1" x14ac:dyDescent="0.35">
      <c r="A51" s="53"/>
      <c r="B51" s="5" t="s">
        <v>49</v>
      </c>
      <c r="C51" s="5" t="s">
        <v>50</v>
      </c>
      <c r="D51" s="5" t="s">
        <v>49</v>
      </c>
      <c r="E51" s="5" t="s">
        <v>50</v>
      </c>
      <c r="F51" s="5" t="s">
        <v>49</v>
      </c>
      <c r="G51" s="5" t="s">
        <v>50</v>
      </c>
      <c r="H51" s="5" t="s">
        <v>49</v>
      </c>
      <c r="I51" s="5" t="s">
        <v>50</v>
      </c>
      <c r="J51" s="5" t="s">
        <v>49</v>
      </c>
      <c r="K51" s="5" t="s">
        <v>50</v>
      </c>
      <c r="L51" s="5" t="s">
        <v>49</v>
      </c>
      <c r="M51" s="5" t="s">
        <v>50</v>
      </c>
      <c r="N51" s="5" t="s">
        <v>49</v>
      </c>
      <c r="O51" s="5" t="s">
        <v>50</v>
      </c>
      <c r="P51" s="5" t="s">
        <v>49</v>
      </c>
      <c r="Q51" s="5" t="s">
        <v>50</v>
      </c>
      <c r="R51" s="5" t="s">
        <v>49</v>
      </c>
      <c r="S51" s="5" t="s">
        <v>50</v>
      </c>
      <c r="T51" s="5" t="s">
        <v>49</v>
      </c>
      <c r="U51" s="5" t="s">
        <v>50</v>
      </c>
      <c r="V51" s="5" t="s">
        <v>49</v>
      </c>
      <c r="W51" s="5" t="s">
        <v>50</v>
      </c>
      <c r="X51" s="5" t="s">
        <v>49</v>
      </c>
      <c r="Y51" s="5" t="s">
        <v>50</v>
      </c>
      <c r="Z51" s="5" t="s">
        <v>49</v>
      </c>
      <c r="AA51" s="5" t="s">
        <v>50</v>
      </c>
      <c r="AB51" s="5" t="s">
        <v>49</v>
      </c>
      <c r="AC51" s="5" t="s">
        <v>50</v>
      </c>
      <c r="AD51" s="5" t="s">
        <v>49</v>
      </c>
      <c r="AE51" s="5" t="s">
        <v>50</v>
      </c>
      <c r="AF51" s="5" t="s">
        <v>49</v>
      </c>
      <c r="AG51" s="5" t="s">
        <v>50</v>
      </c>
      <c r="AH51" s="5" t="s">
        <v>49</v>
      </c>
      <c r="AI51" s="5" t="s">
        <v>50</v>
      </c>
      <c r="AJ51" s="5" t="s">
        <v>49</v>
      </c>
      <c r="AK51" s="5" t="s">
        <v>50</v>
      </c>
      <c r="AL51" s="5" t="s">
        <v>49</v>
      </c>
      <c r="AM51" s="5" t="s">
        <v>50</v>
      </c>
      <c r="AN51" s="5" t="s">
        <v>49</v>
      </c>
      <c r="AO51" s="5" t="s">
        <v>50</v>
      </c>
      <c r="AP51" s="5" t="s">
        <v>49</v>
      </c>
      <c r="AQ51" s="5" t="s">
        <v>50</v>
      </c>
      <c r="AR51" s="5" t="s">
        <v>49</v>
      </c>
      <c r="AS51" s="5" t="s">
        <v>50</v>
      </c>
      <c r="AT51" s="5" t="s">
        <v>49</v>
      </c>
      <c r="AU51" s="5" t="s">
        <v>50</v>
      </c>
      <c r="AV51" s="5" t="s">
        <v>49</v>
      </c>
      <c r="AW51" s="5" t="s">
        <v>50</v>
      </c>
      <c r="AX51" s="5" t="s">
        <v>49</v>
      </c>
      <c r="AY51" s="5" t="s">
        <v>50</v>
      </c>
      <c r="AZ51" s="5" t="s">
        <v>49</v>
      </c>
      <c r="BA51" s="5" t="s">
        <v>50</v>
      </c>
      <c r="BB51" s="5" t="s">
        <v>49</v>
      </c>
      <c r="BC51" s="5" t="s">
        <v>50</v>
      </c>
      <c r="BD51" s="5" t="s">
        <v>49</v>
      </c>
      <c r="BE51" s="5" t="s">
        <v>50</v>
      </c>
      <c r="BF51" s="5" t="s">
        <v>1</v>
      </c>
      <c r="BG51" s="5" t="s">
        <v>2</v>
      </c>
      <c r="BH51" s="5" t="s">
        <v>3</v>
      </c>
      <c r="BI51" s="5" t="s">
        <v>4</v>
      </c>
      <c r="BJ51" s="5" t="s">
        <v>5</v>
      </c>
      <c r="BK51" s="5" t="s">
        <v>6</v>
      </c>
      <c r="BL51" s="5" t="s">
        <v>7</v>
      </c>
      <c r="BM51" s="5" t="s">
        <v>8</v>
      </c>
      <c r="BN51" s="5" t="s">
        <v>9</v>
      </c>
      <c r="BO51" s="5" t="s">
        <v>10</v>
      </c>
      <c r="BP51" s="5" t="s">
        <v>1</v>
      </c>
      <c r="BQ51" s="5" t="s">
        <v>2</v>
      </c>
      <c r="BR51" s="5" t="s">
        <v>3</v>
      </c>
      <c r="BS51" s="5" t="s">
        <v>4</v>
      </c>
      <c r="BT51" s="5" t="s">
        <v>5</v>
      </c>
      <c r="BU51" s="5" t="s">
        <v>6</v>
      </c>
      <c r="BV51" s="5" t="s">
        <v>7</v>
      </c>
      <c r="BW51" s="5" t="s">
        <v>8</v>
      </c>
      <c r="BX51" s="5" t="s">
        <v>9</v>
      </c>
      <c r="BY51" s="5" t="s">
        <v>10</v>
      </c>
      <c r="BZ51" s="5" t="s">
        <v>1</v>
      </c>
      <c r="CA51" s="5" t="s">
        <v>2</v>
      </c>
      <c r="CB51" s="5" t="s">
        <v>3</v>
      </c>
      <c r="CC51" s="5" t="s">
        <v>4</v>
      </c>
      <c r="CD51" s="5" t="s">
        <v>5</v>
      </c>
      <c r="CE51" s="5" t="s">
        <v>6</v>
      </c>
      <c r="CF51" s="5" t="s">
        <v>7</v>
      </c>
      <c r="CG51" s="5" t="s">
        <v>8</v>
      </c>
      <c r="CH51" s="5" t="s">
        <v>9</v>
      </c>
      <c r="CI51" s="5" t="s">
        <v>10</v>
      </c>
      <c r="CJ51" s="5" t="s">
        <v>1</v>
      </c>
      <c r="CK51" s="5" t="s">
        <v>2</v>
      </c>
      <c r="CL51" s="5" t="s">
        <v>3</v>
      </c>
      <c r="CM51" s="5" t="s">
        <v>4</v>
      </c>
      <c r="CN51" s="5" t="s">
        <v>5</v>
      </c>
      <c r="CO51" s="5" t="s">
        <v>6</v>
      </c>
      <c r="CP51" s="5" t="s">
        <v>7</v>
      </c>
      <c r="CQ51" s="5" t="s">
        <v>8</v>
      </c>
      <c r="CR51" s="5" t="s">
        <v>9</v>
      </c>
      <c r="CS51" s="5" t="s">
        <v>10</v>
      </c>
      <c r="CT51" s="42"/>
    </row>
    <row r="52" spans="1:98" ht="23.5" x14ac:dyDescent="0.55000000000000004">
      <c r="A52" s="6" t="s">
        <v>21</v>
      </c>
    </row>
    <row r="53" spans="1:98" ht="23.5" x14ac:dyDescent="0.55000000000000004">
      <c r="A53" s="6" t="s">
        <v>22</v>
      </c>
    </row>
    <row r="54" spans="1:98" ht="23.5" x14ac:dyDescent="0.55000000000000004">
      <c r="A54" s="6" t="s">
        <v>23</v>
      </c>
    </row>
    <row r="55" spans="1:98" ht="23.5" x14ac:dyDescent="0.55000000000000004">
      <c r="A55" s="6" t="s">
        <v>24</v>
      </c>
    </row>
    <row r="56" spans="1:98" ht="23.5" x14ac:dyDescent="0.55000000000000004">
      <c r="A56" s="6" t="s">
        <v>25</v>
      </c>
    </row>
    <row r="57" spans="1:98" ht="23.5" x14ac:dyDescent="0.55000000000000004">
      <c r="A57" s="6" t="s">
        <v>26</v>
      </c>
    </row>
    <row r="58" spans="1:98" ht="23.5" x14ac:dyDescent="0.55000000000000004">
      <c r="A58" s="6" t="s">
        <v>27</v>
      </c>
    </row>
    <row r="59" spans="1:98" ht="23.5" x14ac:dyDescent="0.55000000000000004">
      <c r="A59" s="6" t="s">
        <v>28</v>
      </c>
    </row>
    <row r="60" spans="1:98" ht="23.5" x14ac:dyDescent="0.55000000000000004">
      <c r="A60" s="6" t="s">
        <v>29</v>
      </c>
    </row>
    <row r="61" spans="1:98" ht="23.5" x14ac:dyDescent="0.55000000000000004">
      <c r="A61" s="6" t="s">
        <v>30</v>
      </c>
    </row>
    <row r="63" spans="1:98" ht="1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98" ht="37" customHeight="1" x14ac:dyDescent="0.65">
      <c r="A64" s="48" t="s">
        <v>52</v>
      </c>
      <c r="B64" s="24" t="s">
        <v>74</v>
      </c>
      <c r="C64" s="24"/>
      <c r="D64" s="49" t="s">
        <v>68</v>
      </c>
      <c r="E64" s="32" t="s">
        <v>34</v>
      </c>
    </row>
    <row r="65" spans="1:13" ht="31" customHeight="1" x14ac:dyDescent="0.35">
      <c r="A65" s="31"/>
      <c r="B65" s="5" t="s">
        <v>49</v>
      </c>
      <c r="C65" s="5" t="s">
        <v>50</v>
      </c>
      <c r="D65" s="50"/>
      <c r="E65" s="32"/>
    </row>
    <row r="66" spans="1:13" ht="23.5" x14ac:dyDescent="0.55000000000000004">
      <c r="A66" s="6" t="s">
        <v>21</v>
      </c>
      <c r="B66">
        <f>(AA3*5/100)</f>
        <v>8.4</v>
      </c>
      <c r="C66">
        <f>B66</f>
        <v>8.4</v>
      </c>
      <c r="D66">
        <v>1E-3</v>
      </c>
      <c r="E66" s="3"/>
    </row>
    <row r="67" spans="1:13" ht="23.5" x14ac:dyDescent="0.55000000000000004">
      <c r="A67" s="6" t="s">
        <v>22</v>
      </c>
      <c r="B67">
        <f>(AA4*5/100)</f>
        <v>9.6</v>
      </c>
      <c r="C67">
        <f t="shared" ref="C67:C75" si="18">B67</f>
        <v>9.6</v>
      </c>
      <c r="D67">
        <v>3.0000000000000001E-3</v>
      </c>
      <c r="E67" s="3"/>
    </row>
    <row r="68" spans="1:13" ht="23.5" x14ac:dyDescent="0.55000000000000004">
      <c r="A68" s="6" t="s">
        <v>23</v>
      </c>
      <c r="B68">
        <f>(AA5*5/100)</f>
        <v>10.8</v>
      </c>
      <c r="C68">
        <f t="shared" si="18"/>
        <v>10.8</v>
      </c>
      <c r="D68">
        <v>5.0000000000000001E-3</v>
      </c>
    </row>
    <row r="69" spans="1:13" ht="23.5" x14ac:dyDescent="0.55000000000000004">
      <c r="A69" s="6" t="s">
        <v>24</v>
      </c>
      <c r="B69">
        <f t="shared" ref="B69:B75" si="19">(AA6*5/100)</f>
        <v>13.92</v>
      </c>
      <c r="C69">
        <f t="shared" si="18"/>
        <v>13.92</v>
      </c>
      <c r="D69">
        <v>0.1</v>
      </c>
    </row>
    <row r="70" spans="1:13" ht="23.5" x14ac:dyDescent="0.55000000000000004">
      <c r="A70" s="6" t="s">
        <v>25</v>
      </c>
      <c r="B70">
        <f t="shared" si="19"/>
        <v>10.8</v>
      </c>
      <c r="C70">
        <f t="shared" si="18"/>
        <v>10.8</v>
      </c>
      <c r="D70">
        <v>8.9999999999999993E-3</v>
      </c>
    </row>
    <row r="71" spans="1:13" ht="23.5" x14ac:dyDescent="0.55000000000000004">
      <c r="A71" s="6" t="s">
        <v>26</v>
      </c>
      <c r="B71">
        <f t="shared" si="19"/>
        <v>8.4</v>
      </c>
      <c r="C71">
        <f t="shared" si="18"/>
        <v>8.4</v>
      </c>
      <c r="D71">
        <v>0.8</v>
      </c>
    </row>
    <row r="72" spans="1:13" ht="23.5" x14ac:dyDescent="0.55000000000000004">
      <c r="A72" s="6" t="s">
        <v>27</v>
      </c>
      <c r="B72">
        <f t="shared" si="19"/>
        <v>18</v>
      </c>
      <c r="C72">
        <f t="shared" si="18"/>
        <v>18</v>
      </c>
      <c r="D72">
        <v>7.0000000000000001E-3</v>
      </c>
    </row>
    <row r="73" spans="1:13" ht="23.5" x14ac:dyDescent="0.55000000000000004">
      <c r="A73" s="6" t="s">
        <v>28</v>
      </c>
      <c r="B73">
        <f t="shared" si="19"/>
        <v>13.92</v>
      </c>
      <c r="C73">
        <f t="shared" si="18"/>
        <v>13.92</v>
      </c>
      <c r="D73">
        <v>7.0000000000000001E-3</v>
      </c>
    </row>
    <row r="74" spans="1:13" ht="23.5" x14ac:dyDescent="0.55000000000000004">
      <c r="A74" s="6" t="s">
        <v>29</v>
      </c>
      <c r="B74">
        <f t="shared" si="19"/>
        <v>10.8</v>
      </c>
      <c r="C74">
        <f t="shared" si="18"/>
        <v>10.8</v>
      </c>
      <c r="D74">
        <v>0.9</v>
      </c>
    </row>
    <row r="75" spans="1:13" ht="23.5" x14ac:dyDescent="0.55000000000000004">
      <c r="A75" s="6" t="s">
        <v>30</v>
      </c>
      <c r="B75">
        <f t="shared" si="19"/>
        <v>9.6</v>
      </c>
      <c r="C75">
        <f t="shared" si="18"/>
        <v>9.6</v>
      </c>
      <c r="D75">
        <v>0.12</v>
      </c>
    </row>
    <row r="77" spans="1:13" ht="5.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21" customHeight="1" x14ac:dyDescent="0.35">
      <c r="A78" s="48" t="s">
        <v>63</v>
      </c>
      <c r="B78" s="31" t="s">
        <v>49</v>
      </c>
      <c r="C78" s="31" t="s">
        <v>50</v>
      </c>
      <c r="D78" s="16"/>
      <c r="E78" s="48" t="s">
        <v>54</v>
      </c>
      <c r="F78" s="51" t="s">
        <v>32</v>
      </c>
      <c r="G78" s="51" t="s">
        <v>31</v>
      </c>
      <c r="H78" s="51" t="s">
        <v>33</v>
      </c>
      <c r="I78" s="16"/>
      <c r="J78" s="48" t="s">
        <v>55</v>
      </c>
      <c r="K78" s="51" t="s">
        <v>32</v>
      </c>
      <c r="L78" s="51" t="s">
        <v>31</v>
      </c>
      <c r="M78" s="51" t="s">
        <v>33</v>
      </c>
    </row>
    <row r="79" spans="1:13" ht="33" customHeight="1" x14ac:dyDescent="0.35">
      <c r="A79" s="31"/>
      <c r="B79" s="31"/>
      <c r="C79" s="31"/>
      <c r="D79" s="16"/>
      <c r="E79" s="31"/>
      <c r="F79" s="51"/>
      <c r="G79" s="51"/>
      <c r="H79" s="51"/>
      <c r="I79" s="16"/>
      <c r="J79" s="31"/>
      <c r="K79" s="51"/>
      <c r="L79" s="51"/>
      <c r="M79" s="51"/>
    </row>
    <row r="80" spans="1:13" ht="30.5" customHeight="1" x14ac:dyDescent="0.8">
      <c r="A80" s="20" t="s">
        <v>71</v>
      </c>
      <c r="B80">
        <v>150000</v>
      </c>
      <c r="C80">
        <v>100000</v>
      </c>
      <c r="D80" s="16"/>
      <c r="E80" s="18" t="s">
        <v>69</v>
      </c>
      <c r="F80">
        <v>0</v>
      </c>
      <c r="G80">
        <v>0</v>
      </c>
      <c r="H80">
        <v>2</v>
      </c>
      <c r="I80" s="16"/>
      <c r="J80" s="19" t="s">
        <v>70</v>
      </c>
      <c r="K80">
        <v>1000</v>
      </c>
      <c r="L80">
        <v>5000</v>
      </c>
      <c r="M80">
        <v>15000</v>
      </c>
    </row>
    <row r="81" spans="1:13" x14ac:dyDescent="0.35">
      <c r="D81" s="16"/>
      <c r="I81" s="16"/>
    </row>
    <row r="82" spans="1:13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</row>
    <row r="84" spans="1:13" x14ac:dyDescent="0.35">
      <c r="A84" s="47" t="s">
        <v>53</v>
      </c>
      <c r="B84" s="29" t="s">
        <v>35</v>
      </c>
      <c r="C84" s="29" t="s">
        <v>36</v>
      </c>
      <c r="D84" s="29" t="s">
        <v>37</v>
      </c>
      <c r="E84" s="29" t="s">
        <v>34</v>
      </c>
    </row>
    <row r="85" spans="1:13" ht="28.5" customHeight="1" x14ac:dyDescent="0.35">
      <c r="A85" s="31"/>
      <c r="B85" s="29"/>
      <c r="C85" s="29"/>
      <c r="D85" s="29"/>
      <c r="E85" s="29"/>
    </row>
    <row r="86" spans="1:13" ht="36" x14ac:dyDescent="0.8">
      <c r="A86" s="6" t="s">
        <v>81</v>
      </c>
      <c r="B86">
        <v>1</v>
      </c>
      <c r="C86">
        <v>1</v>
      </c>
      <c r="D86">
        <v>1</v>
      </c>
    </row>
    <row r="88" spans="1:13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</row>
    <row r="89" spans="1:13" ht="14.5" customHeight="1" x14ac:dyDescent="0.35">
      <c r="A89" s="48" t="s">
        <v>60</v>
      </c>
      <c r="B89" s="55" t="s">
        <v>72</v>
      </c>
      <c r="C89" s="56" t="s">
        <v>61</v>
      </c>
      <c r="D89" s="13"/>
    </row>
    <row r="90" spans="1:13" ht="42" customHeight="1" x14ac:dyDescent="0.35">
      <c r="A90" s="31"/>
      <c r="B90" s="32"/>
      <c r="C90" s="32"/>
      <c r="D90" s="10"/>
    </row>
    <row r="91" spans="1:13" ht="14.5" customHeight="1" x14ac:dyDescent="0.35">
      <c r="A91" s="12" t="s">
        <v>57</v>
      </c>
      <c r="B91" s="4">
        <v>500</v>
      </c>
    </row>
    <row r="92" spans="1:13" ht="21" x14ac:dyDescent="0.35">
      <c r="A92" s="11" t="s">
        <v>58</v>
      </c>
      <c r="B92" s="4">
        <v>550</v>
      </c>
    </row>
    <row r="93" spans="1:13" ht="21" x14ac:dyDescent="0.35">
      <c r="A93" s="11" t="s">
        <v>59</v>
      </c>
      <c r="B93" s="4">
        <v>672</v>
      </c>
    </row>
    <row r="95" spans="1:13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7" spans="1:29" ht="18.5" x14ac:dyDescent="0.45"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102" spans="1:29" ht="56.5" customHeight="1" x14ac:dyDescent="1.35">
      <c r="A102" s="33" t="s">
        <v>62</v>
      </c>
      <c r="B102" s="34"/>
      <c r="C102" s="34"/>
      <c r="D102" s="34"/>
      <c r="E102" s="34"/>
      <c r="F102" s="34"/>
      <c r="G102" s="34"/>
      <c r="H102" s="34"/>
    </row>
    <row r="104" spans="1:29" ht="55.5" customHeight="1" x14ac:dyDescent="1.35">
      <c r="A104" s="27" t="s">
        <v>83</v>
      </c>
      <c r="B104" s="25" t="s">
        <v>82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1:29" ht="26" x14ac:dyDescent="0.6">
      <c r="A105" s="28"/>
      <c r="B105" s="23" t="s">
        <v>35</v>
      </c>
      <c r="C105" s="23" t="s">
        <v>36</v>
      </c>
      <c r="D105" s="23" t="s">
        <v>37</v>
      </c>
      <c r="E105" s="23" t="s">
        <v>48</v>
      </c>
      <c r="F105" s="23" t="s">
        <v>38</v>
      </c>
      <c r="G105" s="23" t="s">
        <v>39</v>
      </c>
      <c r="H105" s="23" t="s">
        <v>40</v>
      </c>
      <c r="I105" s="23" t="s">
        <v>41</v>
      </c>
      <c r="J105" s="23" t="s">
        <v>42</v>
      </c>
      <c r="K105" s="23" t="s">
        <v>43</v>
      </c>
      <c r="L105" s="23" t="s">
        <v>44</v>
      </c>
      <c r="M105" s="23" t="s">
        <v>45</v>
      </c>
      <c r="N105" s="23" t="s">
        <v>46</v>
      </c>
      <c r="O105" s="23" t="s">
        <v>47</v>
      </c>
    </row>
    <row r="106" spans="1:29" ht="23.5" x14ac:dyDescent="0.55000000000000004">
      <c r="A106" s="6" t="s">
        <v>21</v>
      </c>
    </row>
    <row r="107" spans="1:29" ht="23.5" x14ac:dyDescent="0.55000000000000004">
      <c r="A107" s="6" t="s">
        <v>22</v>
      </c>
    </row>
    <row r="108" spans="1:29" ht="23.5" x14ac:dyDescent="0.55000000000000004">
      <c r="A108" s="6" t="s">
        <v>23</v>
      </c>
    </row>
    <row r="109" spans="1:29" ht="23.5" x14ac:dyDescent="0.55000000000000004">
      <c r="A109" s="6" t="s">
        <v>24</v>
      </c>
    </row>
    <row r="110" spans="1:29" ht="23.5" x14ac:dyDescent="0.55000000000000004">
      <c r="A110" s="6" t="s">
        <v>25</v>
      </c>
    </row>
    <row r="111" spans="1:29" ht="23.5" x14ac:dyDescent="0.55000000000000004">
      <c r="A111" s="6" t="s">
        <v>26</v>
      </c>
    </row>
    <row r="112" spans="1:29" ht="23.5" x14ac:dyDescent="0.55000000000000004">
      <c r="A112" s="6" t="s">
        <v>27</v>
      </c>
    </row>
    <row r="113" spans="1:15" ht="23.5" x14ac:dyDescent="0.55000000000000004">
      <c r="A113" s="6" t="s">
        <v>28</v>
      </c>
    </row>
    <row r="114" spans="1:15" ht="23.5" x14ac:dyDescent="0.55000000000000004">
      <c r="A114" s="6" t="s">
        <v>29</v>
      </c>
    </row>
    <row r="115" spans="1:15" ht="23.5" x14ac:dyDescent="0.55000000000000004">
      <c r="A115" s="6" t="s">
        <v>30</v>
      </c>
    </row>
    <row r="117" spans="1:15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1:15" ht="61.5" x14ac:dyDescent="1.35">
      <c r="A118" s="27" t="s">
        <v>85</v>
      </c>
      <c r="B118" s="25" t="s">
        <v>84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</row>
    <row r="119" spans="1:15" ht="26" x14ac:dyDescent="0.6">
      <c r="A119" s="28"/>
      <c r="B119" s="23" t="s">
        <v>35</v>
      </c>
      <c r="C119" s="23" t="s">
        <v>36</v>
      </c>
      <c r="D119" s="23" t="s">
        <v>37</v>
      </c>
      <c r="E119" s="23" t="s">
        <v>48</v>
      </c>
      <c r="F119" s="23" t="s">
        <v>38</v>
      </c>
      <c r="G119" s="23" t="s">
        <v>39</v>
      </c>
      <c r="H119" s="23" t="s">
        <v>40</v>
      </c>
      <c r="I119" s="23" t="s">
        <v>41</v>
      </c>
      <c r="J119" s="23" t="s">
        <v>42</v>
      </c>
      <c r="K119" s="23" t="s">
        <v>43</v>
      </c>
      <c r="L119" s="23" t="s">
        <v>44</v>
      </c>
      <c r="M119" s="23" t="s">
        <v>45</v>
      </c>
      <c r="N119" s="23" t="s">
        <v>46</v>
      </c>
      <c r="O119" s="23" t="s">
        <v>47</v>
      </c>
    </row>
    <row r="120" spans="1:15" ht="23.5" x14ac:dyDescent="0.55000000000000004">
      <c r="A120" s="6" t="s">
        <v>21</v>
      </c>
    </row>
    <row r="121" spans="1:15" ht="23.5" x14ac:dyDescent="0.55000000000000004">
      <c r="A121" s="6" t="s">
        <v>22</v>
      </c>
    </row>
    <row r="122" spans="1:15" ht="23.5" x14ac:dyDescent="0.55000000000000004">
      <c r="A122" s="6" t="s">
        <v>23</v>
      </c>
    </row>
    <row r="123" spans="1:15" ht="23.5" x14ac:dyDescent="0.55000000000000004">
      <c r="A123" s="6" t="s">
        <v>24</v>
      </c>
    </row>
    <row r="124" spans="1:15" ht="23.5" x14ac:dyDescent="0.55000000000000004">
      <c r="A124" s="6" t="s">
        <v>25</v>
      </c>
    </row>
    <row r="125" spans="1:15" ht="23.5" x14ac:dyDescent="0.55000000000000004">
      <c r="A125" s="6" t="s">
        <v>26</v>
      </c>
    </row>
    <row r="126" spans="1:15" ht="23.5" x14ac:dyDescent="0.55000000000000004">
      <c r="A126" s="6" t="s">
        <v>27</v>
      </c>
    </row>
    <row r="127" spans="1:15" ht="23.5" x14ac:dyDescent="0.55000000000000004">
      <c r="A127" s="6" t="s">
        <v>28</v>
      </c>
    </row>
    <row r="128" spans="1:15" ht="23.5" x14ac:dyDescent="0.55000000000000004">
      <c r="A128" s="6" t="s">
        <v>29</v>
      </c>
    </row>
    <row r="129" spans="1:15" ht="23.5" x14ac:dyDescent="0.55000000000000004">
      <c r="A129" s="6" t="s">
        <v>30</v>
      </c>
    </row>
    <row r="131" spans="1:15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1:15" ht="61.5" x14ac:dyDescent="1.35">
      <c r="A132" s="27" t="s">
        <v>85</v>
      </c>
      <c r="B132" s="25" t="s">
        <v>86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</row>
    <row r="133" spans="1:15" ht="26" x14ac:dyDescent="0.6">
      <c r="A133" s="28"/>
      <c r="B133" s="23" t="s">
        <v>35</v>
      </c>
      <c r="C133" s="23" t="s">
        <v>36</v>
      </c>
      <c r="D133" s="23" t="s">
        <v>37</v>
      </c>
      <c r="E133" s="23" t="s">
        <v>48</v>
      </c>
      <c r="F133" s="23" t="s">
        <v>38</v>
      </c>
      <c r="G133" s="23" t="s">
        <v>39</v>
      </c>
      <c r="H133" s="23" t="s">
        <v>40</v>
      </c>
      <c r="I133" s="23" t="s">
        <v>41</v>
      </c>
      <c r="J133" s="23" t="s">
        <v>42</v>
      </c>
      <c r="K133" s="23" t="s">
        <v>43</v>
      </c>
      <c r="L133" s="23" t="s">
        <v>44</v>
      </c>
      <c r="M133" s="23" t="s">
        <v>45</v>
      </c>
      <c r="N133" s="23" t="s">
        <v>46</v>
      </c>
      <c r="O133" s="23" t="s">
        <v>47</v>
      </c>
    </row>
    <row r="134" spans="1:15" ht="23.5" x14ac:dyDescent="0.55000000000000004">
      <c r="A134" s="6" t="s">
        <v>21</v>
      </c>
    </row>
    <row r="135" spans="1:15" ht="23.5" x14ac:dyDescent="0.55000000000000004">
      <c r="A135" s="6" t="s">
        <v>22</v>
      </c>
    </row>
    <row r="136" spans="1:15" ht="23.5" x14ac:dyDescent="0.55000000000000004">
      <c r="A136" s="6" t="s">
        <v>23</v>
      </c>
    </row>
    <row r="137" spans="1:15" ht="23.5" x14ac:dyDescent="0.55000000000000004">
      <c r="A137" s="6" t="s">
        <v>24</v>
      </c>
    </row>
    <row r="138" spans="1:15" ht="23.5" x14ac:dyDescent="0.55000000000000004">
      <c r="A138" s="6" t="s">
        <v>25</v>
      </c>
    </row>
    <row r="139" spans="1:15" ht="23.5" x14ac:dyDescent="0.55000000000000004">
      <c r="A139" s="6" t="s">
        <v>26</v>
      </c>
    </row>
    <row r="140" spans="1:15" ht="23.5" x14ac:dyDescent="0.55000000000000004">
      <c r="A140" s="6" t="s">
        <v>27</v>
      </c>
    </row>
    <row r="141" spans="1:15" ht="23.5" x14ac:dyDescent="0.55000000000000004">
      <c r="A141" s="6" t="s">
        <v>28</v>
      </c>
    </row>
    <row r="142" spans="1:15" ht="23.5" x14ac:dyDescent="0.55000000000000004">
      <c r="A142" s="6" t="s">
        <v>29</v>
      </c>
    </row>
    <row r="143" spans="1:15" ht="23.5" x14ac:dyDescent="0.55000000000000004">
      <c r="A143" s="6" t="s">
        <v>30</v>
      </c>
    </row>
    <row r="145" spans="1:15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 ht="61.5" x14ac:dyDescent="1.35">
      <c r="A146" s="27" t="s">
        <v>88</v>
      </c>
      <c r="B146" s="25" t="s">
        <v>87</v>
      </c>
      <c r="C146" s="25"/>
    </row>
    <row r="147" spans="1:15" ht="26" x14ac:dyDescent="0.6">
      <c r="A147" s="28"/>
      <c r="B147" s="23" t="s">
        <v>49</v>
      </c>
      <c r="C147" s="23" t="s">
        <v>50</v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 ht="23.5" x14ac:dyDescent="0.55000000000000004">
      <c r="A148" s="6" t="s">
        <v>21</v>
      </c>
    </row>
    <row r="149" spans="1:15" ht="23.5" x14ac:dyDescent="0.55000000000000004">
      <c r="A149" s="6" t="s">
        <v>22</v>
      </c>
    </row>
    <row r="150" spans="1:15" ht="23.5" x14ac:dyDescent="0.55000000000000004">
      <c r="A150" s="6" t="s">
        <v>23</v>
      </c>
    </row>
    <row r="151" spans="1:15" ht="23.5" x14ac:dyDescent="0.55000000000000004">
      <c r="A151" s="6" t="s">
        <v>24</v>
      </c>
    </row>
    <row r="152" spans="1:15" ht="23.5" x14ac:dyDescent="0.55000000000000004">
      <c r="A152" s="6" t="s">
        <v>25</v>
      </c>
    </row>
    <row r="153" spans="1:15" ht="23.5" x14ac:dyDescent="0.55000000000000004">
      <c r="A153" s="6" t="s">
        <v>26</v>
      </c>
    </row>
    <row r="154" spans="1:15" ht="23.5" x14ac:dyDescent="0.55000000000000004">
      <c r="A154" s="6" t="s">
        <v>27</v>
      </c>
    </row>
    <row r="155" spans="1:15" ht="23.5" x14ac:dyDescent="0.55000000000000004">
      <c r="A155" s="6" t="s">
        <v>28</v>
      </c>
    </row>
    <row r="156" spans="1:15" ht="23.5" x14ac:dyDescent="0.55000000000000004">
      <c r="A156" s="6" t="s">
        <v>29</v>
      </c>
    </row>
    <row r="157" spans="1:15" ht="23.5" x14ac:dyDescent="0.55000000000000004">
      <c r="A157" s="6" t="s">
        <v>30</v>
      </c>
    </row>
    <row r="159" spans="1:15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2" spans="1:13" ht="18.5" x14ac:dyDescent="0.45">
      <c r="B162" s="22"/>
      <c r="C162" s="22"/>
    </row>
    <row r="163" spans="1:13" x14ac:dyDescent="0.35">
      <c r="B163" s="5"/>
      <c r="C163" s="5"/>
    </row>
    <row r="172" spans="1:13" x14ac:dyDescent="0.3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</row>
    <row r="173" spans="1:13" x14ac:dyDescent="0.3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</row>
    <row r="174" spans="1:13" x14ac:dyDescent="0.3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</row>
    <row r="175" spans="1:13" x14ac:dyDescent="0.3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</row>
    <row r="176" spans="1:13" x14ac:dyDescent="0.3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</row>
    <row r="178" spans="1:14" ht="36" x14ac:dyDescent="0.8">
      <c r="A178" s="95" t="s">
        <v>94</v>
      </c>
      <c r="B178" s="95" t="s">
        <v>95</v>
      </c>
      <c r="C178" s="95" t="s">
        <v>96</v>
      </c>
      <c r="D178" s="95" t="s">
        <v>97</v>
      </c>
      <c r="E178" s="95" t="s">
        <v>98</v>
      </c>
      <c r="F178" s="95" t="s">
        <v>99</v>
      </c>
      <c r="G178" s="95" t="s">
        <v>100</v>
      </c>
      <c r="H178" s="95" t="s">
        <v>130</v>
      </c>
    </row>
    <row r="179" spans="1:14" x14ac:dyDescent="0.35">
      <c r="A179" s="59"/>
      <c r="B179" s="59"/>
      <c r="C179" s="59"/>
      <c r="D179" s="59"/>
      <c r="E179" s="59"/>
      <c r="F179" s="59"/>
      <c r="G179" s="59"/>
      <c r="H179" s="59"/>
      <c r="I179" s="59"/>
      <c r="J179" s="59"/>
    </row>
    <row r="180" spans="1:14" ht="46" x14ac:dyDescent="1">
      <c r="A180" s="79" t="s">
        <v>93</v>
      </c>
      <c r="B180" s="75" t="s">
        <v>1</v>
      </c>
      <c r="C180" s="75" t="s">
        <v>2</v>
      </c>
      <c r="D180" s="76" t="s">
        <v>90</v>
      </c>
      <c r="E180" s="61"/>
      <c r="F180" s="79" t="s">
        <v>93</v>
      </c>
      <c r="G180" s="75" t="s">
        <v>1</v>
      </c>
      <c r="H180" s="75" t="s">
        <v>2</v>
      </c>
      <c r="I180" s="76" t="s">
        <v>90</v>
      </c>
      <c r="J180" s="59"/>
    </row>
    <row r="181" spans="1:14" ht="33.5" x14ac:dyDescent="0.75">
      <c r="A181" s="71" t="s">
        <v>21</v>
      </c>
      <c r="B181" s="77">
        <v>213</v>
      </c>
      <c r="C181" s="77">
        <v>182</v>
      </c>
      <c r="D181" s="78" t="s">
        <v>91</v>
      </c>
      <c r="E181" s="61"/>
      <c r="F181" s="71" t="s">
        <v>21</v>
      </c>
      <c r="G181" s="77">
        <f>213+20</f>
        <v>233</v>
      </c>
      <c r="H181" s="77">
        <f>182+78</f>
        <v>260</v>
      </c>
      <c r="I181" s="78" t="s">
        <v>92</v>
      </c>
      <c r="J181" s="59"/>
    </row>
    <row r="182" spans="1:14" ht="33.5" x14ac:dyDescent="0.75">
      <c r="A182" s="71" t="s">
        <v>22</v>
      </c>
      <c r="B182" s="77">
        <v>760</v>
      </c>
      <c r="C182" s="77">
        <v>564</v>
      </c>
      <c r="D182" s="78" t="s">
        <v>91</v>
      </c>
      <c r="E182" s="61"/>
      <c r="F182" s="71" t="s">
        <v>22</v>
      </c>
      <c r="G182" s="77">
        <f>760-12</f>
        <v>748</v>
      </c>
      <c r="H182" s="77">
        <f>564+19</f>
        <v>583</v>
      </c>
      <c r="I182" s="78" t="s">
        <v>92</v>
      </c>
      <c r="J182" s="59"/>
    </row>
    <row r="185" spans="1:14" x14ac:dyDescent="0.3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</row>
    <row r="187" spans="1:14" ht="28.5" x14ac:dyDescent="0.65">
      <c r="A187" s="87" t="s">
        <v>63</v>
      </c>
      <c r="B187" s="88" t="s">
        <v>104</v>
      </c>
      <c r="C187" s="88" t="s">
        <v>105</v>
      </c>
      <c r="D187" s="63"/>
      <c r="E187" s="87" t="s">
        <v>54</v>
      </c>
      <c r="F187" s="91" t="s">
        <v>32</v>
      </c>
      <c r="G187" s="91" t="s">
        <v>31</v>
      </c>
      <c r="H187" s="91" t="s">
        <v>33</v>
      </c>
      <c r="I187" s="63"/>
      <c r="J187" s="87" t="s">
        <v>55</v>
      </c>
      <c r="K187" s="91" t="s">
        <v>32</v>
      </c>
      <c r="L187" s="91" t="s">
        <v>31</v>
      </c>
      <c r="M187" s="91" t="s">
        <v>33</v>
      </c>
    </row>
    <row r="188" spans="1:14" ht="28.5" x14ac:dyDescent="0.65">
      <c r="A188" s="88"/>
      <c r="B188" s="88"/>
      <c r="C188" s="88"/>
      <c r="D188" s="63"/>
      <c r="E188" s="88"/>
      <c r="F188" s="91"/>
      <c r="G188" s="91"/>
      <c r="H188" s="91"/>
      <c r="I188" s="63"/>
      <c r="J188" s="88"/>
      <c r="K188" s="91"/>
      <c r="L188" s="91"/>
      <c r="M188" s="91"/>
    </row>
    <row r="189" spans="1:14" ht="28.5" x14ac:dyDescent="0.65">
      <c r="A189" s="79" t="s">
        <v>101</v>
      </c>
      <c r="B189" s="94">
        <v>1500</v>
      </c>
      <c r="C189" s="94">
        <v>2000</v>
      </c>
      <c r="D189" s="63"/>
      <c r="E189" s="93" t="s">
        <v>103</v>
      </c>
      <c r="F189" s="94">
        <v>0</v>
      </c>
      <c r="G189" s="94">
        <v>0</v>
      </c>
      <c r="H189" s="94">
        <v>2</v>
      </c>
      <c r="I189" s="63"/>
      <c r="J189" s="79" t="s">
        <v>102</v>
      </c>
      <c r="K189" s="92">
        <v>1000</v>
      </c>
      <c r="L189" s="92">
        <v>5000</v>
      </c>
      <c r="M189" s="92">
        <v>15000</v>
      </c>
    </row>
    <row r="190" spans="1:14" ht="28.5" x14ac:dyDescent="0.6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</row>
    <row r="192" spans="1:14" x14ac:dyDescent="0.3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</row>
    <row r="194" spans="1:14" x14ac:dyDescent="0.35">
      <c r="A194" s="85" t="s">
        <v>60</v>
      </c>
      <c r="B194" s="80" t="s">
        <v>110</v>
      </c>
      <c r="C194" s="69"/>
      <c r="D194" s="69"/>
      <c r="E194" s="69"/>
      <c r="F194" s="69"/>
    </row>
    <row r="195" spans="1:14" ht="71" customHeight="1" x14ac:dyDescent="0.65">
      <c r="A195" s="86"/>
      <c r="B195" s="81"/>
      <c r="C195" s="82" t="s">
        <v>106</v>
      </c>
      <c r="D195" s="82" t="s">
        <v>107</v>
      </c>
      <c r="E195" s="82" t="s">
        <v>108</v>
      </c>
      <c r="F195" s="82" t="s">
        <v>109</v>
      </c>
      <c r="G195" s="59"/>
      <c r="H195" s="87" t="s">
        <v>113</v>
      </c>
      <c r="I195" s="88" t="s">
        <v>21</v>
      </c>
      <c r="J195" s="88" t="s">
        <v>22</v>
      </c>
      <c r="K195" s="59"/>
      <c r="L195" s="90" t="s">
        <v>114</v>
      </c>
      <c r="M195" s="88" t="s">
        <v>21</v>
      </c>
      <c r="N195" s="88" t="s">
        <v>22</v>
      </c>
    </row>
    <row r="196" spans="1:14" ht="28.5" x14ac:dyDescent="0.6">
      <c r="A196" s="12"/>
      <c r="B196" s="83" t="s">
        <v>91</v>
      </c>
      <c r="C196" s="84">
        <v>230</v>
      </c>
      <c r="D196" s="84">
        <v>400</v>
      </c>
      <c r="E196" s="84">
        <v>680</v>
      </c>
      <c r="F196" s="84">
        <v>720</v>
      </c>
      <c r="G196" s="59"/>
      <c r="H196" s="88"/>
      <c r="I196" s="88"/>
      <c r="J196" s="88"/>
      <c r="K196" s="59"/>
      <c r="L196" s="88"/>
      <c r="M196" s="88"/>
      <c r="N196" s="88"/>
    </row>
    <row r="197" spans="1:14" ht="33.5" x14ac:dyDescent="0.75">
      <c r="A197" s="11"/>
      <c r="B197" s="83" t="s">
        <v>92</v>
      </c>
      <c r="C197" s="84">
        <v>210</v>
      </c>
      <c r="D197" s="84">
        <v>380</v>
      </c>
      <c r="E197" s="84">
        <v>676</v>
      </c>
      <c r="F197" s="84">
        <v>700</v>
      </c>
      <c r="G197" s="59"/>
      <c r="H197" s="79" t="s">
        <v>111</v>
      </c>
      <c r="I197" s="89">
        <v>2</v>
      </c>
      <c r="J197" s="89">
        <v>3</v>
      </c>
      <c r="K197" s="59"/>
      <c r="L197" s="79" t="s">
        <v>112</v>
      </c>
      <c r="M197" s="89">
        <v>3</v>
      </c>
      <c r="N197" s="89">
        <v>4</v>
      </c>
    </row>
    <row r="198" spans="1:14" ht="21" x14ac:dyDescent="0.35">
      <c r="A198" s="11"/>
      <c r="B198" s="15"/>
    </row>
    <row r="199" spans="1:14" x14ac:dyDescent="0.3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</row>
    <row r="201" spans="1:14" ht="46" x14ac:dyDescent="1">
      <c r="A201" s="79" t="s">
        <v>115</v>
      </c>
      <c r="B201" s="75" t="s">
        <v>106</v>
      </c>
      <c r="C201" s="75" t="s">
        <v>107</v>
      </c>
      <c r="D201" s="76" t="s">
        <v>90</v>
      </c>
      <c r="E201" s="61"/>
      <c r="F201" s="79" t="s">
        <v>115</v>
      </c>
      <c r="G201" s="75" t="s">
        <v>106</v>
      </c>
      <c r="H201" s="75" t="s">
        <v>107</v>
      </c>
      <c r="I201" s="76" t="s">
        <v>90</v>
      </c>
    </row>
    <row r="202" spans="1:14" ht="33.5" x14ac:dyDescent="0.75">
      <c r="A202" s="71" t="s">
        <v>21</v>
      </c>
      <c r="B202" s="77">
        <v>2</v>
      </c>
      <c r="C202" s="77">
        <v>3</v>
      </c>
      <c r="D202" s="78" t="s">
        <v>91</v>
      </c>
      <c r="E202" s="61"/>
      <c r="F202" s="71" t="s">
        <v>21</v>
      </c>
      <c r="G202" s="77">
        <v>3</v>
      </c>
      <c r="H202" s="77">
        <v>5</v>
      </c>
      <c r="I202" s="78" t="s">
        <v>92</v>
      </c>
    </row>
    <row r="203" spans="1:14" ht="33.5" x14ac:dyDescent="0.75">
      <c r="A203" s="71" t="s">
        <v>22</v>
      </c>
      <c r="B203" s="77">
        <v>5</v>
      </c>
      <c r="C203" s="77">
        <v>7</v>
      </c>
      <c r="D203" s="78" t="s">
        <v>91</v>
      </c>
      <c r="E203" s="61"/>
      <c r="F203" s="71" t="s">
        <v>22</v>
      </c>
      <c r="G203" s="77">
        <v>6</v>
      </c>
      <c r="H203" s="77">
        <v>7</v>
      </c>
      <c r="I203" s="78" t="s">
        <v>92</v>
      </c>
    </row>
    <row r="205" spans="1:14" ht="46" x14ac:dyDescent="1">
      <c r="A205" s="79" t="s">
        <v>116</v>
      </c>
      <c r="B205" s="75" t="s">
        <v>106</v>
      </c>
      <c r="C205" s="75" t="s">
        <v>107</v>
      </c>
      <c r="D205" s="76" t="s">
        <v>90</v>
      </c>
      <c r="E205" s="61"/>
      <c r="F205" s="79" t="s">
        <v>116</v>
      </c>
      <c r="G205" s="75" t="s">
        <v>106</v>
      </c>
      <c r="H205" s="75" t="s">
        <v>107</v>
      </c>
      <c r="I205" s="76" t="s">
        <v>90</v>
      </c>
    </row>
    <row r="206" spans="1:14" ht="33.5" x14ac:dyDescent="0.75">
      <c r="A206" s="71" t="s">
        <v>21</v>
      </c>
      <c r="B206" s="77">
        <v>12</v>
      </c>
      <c r="C206" s="77">
        <v>13</v>
      </c>
      <c r="D206" s="78" t="s">
        <v>91</v>
      </c>
      <c r="E206" s="61"/>
      <c r="F206" s="71" t="s">
        <v>21</v>
      </c>
      <c r="G206" s="77">
        <v>13</v>
      </c>
      <c r="H206" s="77">
        <v>15</v>
      </c>
      <c r="I206" s="78" t="s">
        <v>92</v>
      </c>
    </row>
    <row r="207" spans="1:14" ht="33.5" x14ac:dyDescent="0.75">
      <c r="A207" s="71" t="s">
        <v>22</v>
      </c>
      <c r="B207" s="77">
        <v>15</v>
      </c>
      <c r="C207" s="77">
        <v>17</v>
      </c>
      <c r="D207" s="78" t="s">
        <v>91</v>
      </c>
      <c r="E207" s="61"/>
      <c r="F207" s="71" t="s">
        <v>22</v>
      </c>
      <c r="G207" s="77">
        <v>16</v>
      </c>
      <c r="H207" s="77">
        <v>17</v>
      </c>
      <c r="I207" s="78" t="s">
        <v>92</v>
      </c>
    </row>
    <row r="209" spans="1:14" x14ac:dyDescent="0.3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</row>
    <row r="211" spans="1:14" ht="46" x14ac:dyDescent="1">
      <c r="A211" s="79" t="s">
        <v>117</v>
      </c>
      <c r="B211" s="75" t="s">
        <v>108</v>
      </c>
      <c r="C211" s="75" t="s">
        <v>109</v>
      </c>
      <c r="D211" s="76" t="s">
        <v>90</v>
      </c>
      <c r="E211" s="61"/>
      <c r="F211" s="79" t="s">
        <v>117</v>
      </c>
      <c r="G211" s="75" t="s">
        <v>108</v>
      </c>
      <c r="H211" s="75" t="s">
        <v>109</v>
      </c>
      <c r="I211" s="76" t="s">
        <v>90</v>
      </c>
    </row>
    <row r="212" spans="1:14" ht="33.5" x14ac:dyDescent="0.75">
      <c r="A212" s="71" t="s">
        <v>21</v>
      </c>
      <c r="B212" s="77">
        <v>6</v>
      </c>
      <c r="C212" s="77">
        <v>7</v>
      </c>
      <c r="D212" s="78" t="s">
        <v>91</v>
      </c>
      <c r="E212" s="61"/>
      <c r="F212" s="71" t="s">
        <v>21</v>
      </c>
      <c r="G212" s="77">
        <v>7</v>
      </c>
      <c r="H212" s="77">
        <v>7</v>
      </c>
      <c r="I212" s="78" t="s">
        <v>92</v>
      </c>
    </row>
    <row r="213" spans="1:14" ht="33.5" x14ac:dyDescent="0.75">
      <c r="A213" s="71" t="s">
        <v>22</v>
      </c>
      <c r="B213" s="77">
        <v>8</v>
      </c>
      <c r="C213" s="77">
        <v>9</v>
      </c>
      <c r="D213" s="78" t="s">
        <v>91</v>
      </c>
      <c r="E213" s="61"/>
      <c r="F213" s="71" t="s">
        <v>22</v>
      </c>
      <c r="G213" s="77">
        <v>8</v>
      </c>
      <c r="H213" s="77">
        <v>9</v>
      </c>
      <c r="I213" s="78" t="s">
        <v>92</v>
      </c>
    </row>
    <row r="215" spans="1:14" x14ac:dyDescent="0.35">
      <c r="A215" s="59"/>
      <c r="B215" s="59"/>
      <c r="C215" s="59"/>
      <c r="D215" s="59"/>
      <c r="E215" s="59"/>
      <c r="F215" s="59"/>
      <c r="G215" s="59"/>
      <c r="H215" s="59"/>
      <c r="I215" s="59"/>
    </row>
    <row r="217" spans="1:14" ht="46" x14ac:dyDescent="1">
      <c r="A217" s="79" t="s">
        <v>118</v>
      </c>
      <c r="B217" s="75" t="s">
        <v>119</v>
      </c>
      <c r="C217" s="75" t="s">
        <v>120</v>
      </c>
      <c r="D217" s="76" t="s">
        <v>90</v>
      </c>
      <c r="E217" s="61"/>
      <c r="F217" s="79" t="s">
        <v>118</v>
      </c>
      <c r="G217" s="75" t="s">
        <v>119</v>
      </c>
      <c r="H217" s="75" t="s">
        <v>120</v>
      </c>
      <c r="I217" s="76" t="s">
        <v>90</v>
      </c>
    </row>
    <row r="218" spans="1:14" ht="33.5" x14ac:dyDescent="0.75">
      <c r="A218" s="71" t="s">
        <v>21</v>
      </c>
      <c r="B218" s="77">
        <v>1</v>
      </c>
      <c r="C218" s="77">
        <v>2</v>
      </c>
      <c r="D218" s="78" t="s">
        <v>91</v>
      </c>
      <c r="E218" s="61"/>
      <c r="F218" s="71" t="s">
        <v>21</v>
      </c>
      <c r="G218" s="77">
        <v>2</v>
      </c>
      <c r="H218" s="77">
        <v>3</v>
      </c>
      <c r="I218" s="78" t="s">
        <v>92</v>
      </c>
    </row>
    <row r="219" spans="1:14" ht="33.5" x14ac:dyDescent="0.75">
      <c r="A219" s="71" t="s">
        <v>22</v>
      </c>
      <c r="B219" s="77">
        <v>2</v>
      </c>
      <c r="C219" s="77">
        <v>3</v>
      </c>
      <c r="D219" s="78" t="s">
        <v>91</v>
      </c>
      <c r="E219" s="61"/>
      <c r="F219" s="71" t="s">
        <v>22</v>
      </c>
      <c r="G219" s="77">
        <v>2</v>
      </c>
      <c r="H219" s="77">
        <v>4</v>
      </c>
      <c r="I219" s="78" t="s">
        <v>92</v>
      </c>
    </row>
    <row r="221" spans="1:14" x14ac:dyDescent="0.35">
      <c r="A221" s="59"/>
      <c r="B221" s="59"/>
      <c r="C221" s="59"/>
      <c r="D221" s="59"/>
      <c r="E221" s="59"/>
      <c r="F221" s="59"/>
      <c r="G221" s="59"/>
      <c r="H221" s="59"/>
      <c r="I221" s="59"/>
    </row>
    <row r="223" spans="1:14" ht="33.5" x14ac:dyDescent="0.75">
      <c r="A223" s="74" t="s">
        <v>121</v>
      </c>
      <c r="B223" s="75" t="s">
        <v>106</v>
      </c>
      <c r="C223" s="75" t="s">
        <v>107</v>
      </c>
      <c r="D223" s="76" t="s">
        <v>90</v>
      </c>
      <c r="E223" s="61"/>
      <c r="F223" s="64"/>
      <c r="G223" s="60"/>
      <c r="H223" s="60"/>
      <c r="I223" s="60"/>
    </row>
    <row r="224" spans="1:14" ht="33.5" x14ac:dyDescent="0.75">
      <c r="A224" s="74"/>
      <c r="B224" s="77">
        <v>2</v>
      </c>
      <c r="C224" s="77">
        <v>4</v>
      </c>
      <c r="D224" s="78" t="s">
        <v>91</v>
      </c>
      <c r="E224" s="61"/>
      <c r="F224" s="64"/>
      <c r="G224" s="60"/>
      <c r="H224" s="60"/>
      <c r="I224" s="60"/>
    </row>
    <row r="225" spans="1:35" ht="33.5" x14ac:dyDescent="0.75">
      <c r="A225" s="74"/>
      <c r="B225" s="77">
        <v>5</v>
      </c>
      <c r="C225" s="77">
        <v>3</v>
      </c>
      <c r="D225" s="78" t="s">
        <v>92</v>
      </c>
      <c r="E225" s="61"/>
      <c r="F225" s="64"/>
      <c r="G225" s="60"/>
      <c r="H225" s="60"/>
      <c r="I225" s="60"/>
    </row>
    <row r="227" spans="1:35" x14ac:dyDescent="0.3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</row>
    <row r="228" spans="1:35" x14ac:dyDescent="0.35">
      <c r="J228" s="96"/>
      <c r="R228" s="59"/>
    </row>
    <row r="229" spans="1:35" ht="31" x14ac:dyDescent="0.35">
      <c r="A229" s="100" t="s">
        <v>91</v>
      </c>
      <c r="B229" s="97" t="s">
        <v>32</v>
      </c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9"/>
      <c r="R229" s="59"/>
      <c r="S229" s="100" t="s">
        <v>92</v>
      </c>
      <c r="T229" s="97" t="s">
        <v>32</v>
      </c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9"/>
    </row>
    <row r="230" spans="1:35" ht="36" x14ac:dyDescent="0.35">
      <c r="A230" s="100"/>
      <c r="B230" s="107" t="s">
        <v>125</v>
      </c>
      <c r="C230" s="108"/>
      <c r="D230" s="108"/>
      <c r="E230" s="108"/>
      <c r="F230" s="70" t="s">
        <v>75</v>
      </c>
      <c r="G230" s="70"/>
      <c r="H230" s="70"/>
      <c r="I230" s="70"/>
      <c r="J230" s="107" t="s">
        <v>126</v>
      </c>
      <c r="K230" s="108"/>
      <c r="L230" s="108"/>
      <c r="M230" s="108"/>
      <c r="N230" s="65" t="s">
        <v>127</v>
      </c>
      <c r="O230" s="66"/>
      <c r="P230" s="66"/>
      <c r="Q230" s="66"/>
      <c r="R230" s="59"/>
      <c r="S230" s="100"/>
      <c r="T230" s="102" t="s">
        <v>131</v>
      </c>
      <c r="U230" s="66"/>
      <c r="V230" s="66"/>
      <c r="W230" s="66"/>
      <c r="X230" s="70" t="s">
        <v>75</v>
      </c>
      <c r="Y230" s="70"/>
      <c r="Z230" s="70"/>
      <c r="AA230" s="70"/>
      <c r="AB230" s="65" t="s">
        <v>126</v>
      </c>
      <c r="AC230" s="66"/>
      <c r="AD230" s="66"/>
      <c r="AE230" s="66"/>
      <c r="AF230" s="65" t="s">
        <v>127</v>
      </c>
      <c r="AG230" s="66"/>
      <c r="AH230" s="66"/>
      <c r="AI230" s="66"/>
    </row>
    <row r="231" spans="1:35" ht="21" x14ac:dyDescent="0.5">
      <c r="A231" s="100"/>
      <c r="B231" s="103" t="s">
        <v>35</v>
      </c>
      <c r="C231" s="103"/>
      <c r="D231" s="103" t="s">
        <v>36</v>
      </c>
      <c r="E231" s="103"/>
      <c r="F231" s="67" t="s">
        <v>49</v>
      </c>
      <c r="G231" s="67"/>
      <c r="H231" s="67" t="s">
        <v>122</v>
      </c>
      <c r="I231" s="67"/>
      <c r="J231" s="103" t="s">
        <v>35</v>
      </c>
      <c r="K231" s="103"/>
      <c r="L231" s="103" t="s">
        <v>36</v>
      </c>
      <c r="M231" s="103"/>
      <c r="N231" s="67" t="s">
        <v>49</v>
      </c>
      <c r="O231" s="67"/>
      <c r="P231" s="67" t="s">
        <v>122</v>
      </c>
      <c r="Q231" s="67"/>
      <c r="R231" s="59"/>
      <c r="S231" s="100"/>
      <c r="T231" s="67" t="s">
        <v>35</v>
      </c>
      <c r="U231" s="67"/>
      <c r="V231" s="67" t="s">
        <v>36</v>
      </c>
      <c r="W231" s="67"/>
      <c r="X231" s="67" t="s">
        <v>49</v>
      </c>
      <c r="Y231" s="67"/>
      <c r="Z231" s="67" t="s">
        <v>122</v>
      </c>
      <c r="AA231" s="67"/>
      <c r="AB231" s="67" t="s">
        <v>35</v>
      </c>
      <c r="AC231" s="67"/>
      <c r="AD231" s="67" t="s">
        <v>36</v>
      </c>
      <c r="AE231" s="67"/>
      <c r="AF231" s="67" t="s">
        <v>49</v>
      </c>
      <c r="AG231" s="67"/>
      <c r="AH231" s="67" t="s">
        <v>122</v>
      </c>
      <c r="AI231" s="67"/>
    </row>
    <row r="232" spans="1:35" ht="21" x14ac:dyDescent="0.5">
      <c r="A232" s="101"/>
      <c r="B232" s="104" t="s">
        <v>49</v>
      </c>
      <c r="C232" s="104" t="s">
        <v>122</v>
      </c>
      <c r="D232" s="104" t="s">
        <v>49</v>
      </c>
      <c r="E232" s="104" t="s">
        <v>122</v>
      </c>
      <c r="F232" s="68" t="s">
        <v>123</v>
      </c>
      <c r="G232" s="68" t="s">
        <v>124</v>
      </c>
      <c r="H232" s="68" t="s">
        <v>123</v>
      </c>
      <c r="I232" s="68" t="s">
        <v>124</v>
      </c>
      <c r="J232" s="104" t="s">
        <v>49</v>
      </c>
      <c r="K232" s="104" t="s">
        <v>122</v>
      </c>
      <c r="L232" s="104" t="s">
        <v>49</v>
      </c>
      <c r="M232" s="104" t="s">
        <v>122</v>
      </c>
      <c r="N232" s="68" t="s">
        <v>123</v>
      </c>
      <c r="O232" s="68" t="s">
        <v>124</v>
      </c>
      <c r="P232" s="68" t="s">
        <v>123</v>
      </c>
      <c r="Q232" s="68" t="s">
        <v>124</v>
      </c>
      <c r="R232" s="59"/>
      <c r="S232" s="101"/>
      <c r="T232" s="68" t="s">
        <v>49</v>
      </c>
      <c r="U232" s="68" t="s">
        <v>122</v>
      </c>
      <c r="V232" s="68" t="s">
        <v>49</v>
      </c>
      <c r="W232" s="68" t="s">
        <v>122</v>
      </c>
      <c r="X232" s="68" t="s">
        <v>123</v>
      </c>
      <c r="Y232" s="68" t="s">
        <v>124</v>
      </c>
      <c r="Z232" s="68" t="s">
        <v>123</v>
      </c>
      <c r="AA232" s="68" t="s">
        <v>124</v>
      </c>
      <c r="AB232" s="68" t="s">
        <v>49</v>
      </c>
      <c r="AC232" s="68" t="s">
        <v>122</v>
      </c>
      <c r="AD232" s="68" t="s">
        <v>49</v>
      </c>
      <c r="AE232" s="68" t="s">
        <v>122</v>
      </c>
      <c r="AF232" s="68" t="s">
        <v>123</v>
      </c>
      <c r="AG232" s="68" t="s">
        <v>124</v>
      </c>
      <c r="AH232" s="68" t="s">
        <v>123</v>
      </c>
      <c r="AI232" s="68" t="s">
        <v>124</v>
      </c>
    </row>
    <row r="233" spans="1:35" ht="31" x14ac:dyDescent="0.7">
      <c r="A233" s="72" t="s">
        <v>21</v>
      </c>
      <c r="B233" s="105">
        <f>B206*5/100</f>
        <v>0.6</v>
      </c>
      <c r="C233" s="105">
        <f>C206*5/100+0.3</f>
        <v>0.95</v>
      </c>
      <c r="D233" s="105">
        <f>C206*5/100+0.4</f>
        <v>1.05</v>
      </c>
      <c r="E233" s="105">
        <f>C233+0.4</f>
        <v>1.35</v>
      </c>
      <c r="F233" s="69">
        <f>B233+0.4</f>
        <v>1</v>
      </c>
      <c r="G233" s="69">
        <f t="shared" ref="G233:I233" si="20">C233+0.4</f>
        <v>1.35</v>
      </c>
      <c r="H233" s="69">
        <f t="shared" si="20"/>
        <v>1.4500000000000002</v>
      </c>
      <c r="I233" s="69">
        <f t="shared" si="20"/>
        <v>1.75</v>
      </c>
      <c r="J233" s="105">
        <v>0</v>
      </c>
      <c r="K233" s="105">
        <v>0</v>
      </c>
      <c r="L233" s="105">
        <v>0</v>
      </c>
      <c r="M233" s="105">
        <v>0</v>
      </c>
      <c r="N233" s="69">
        <v>0</v>
      </c>
      <c r="O233" s="69">
        <v>0</v>
      </c>
      <c r="P233" s="69">
        <v>0</v>
      </c>
      <c r="Q233" s="69">
        <v>0</v>
      </c>
      <c r="R233" s="59"/>
      <c r="S233" s="72" t="s">
        <v>21</v>
      </c>
      <c r="T233" s="69">
        <f>B233+(B233/3)</f>
        <v>0.79999999999999993</v>
      </c>
      <c r="U233" s="69">
        <f t="shared" ref="U233:AI233" si="21">C233+(C233/3)</f>
        <v>1.2666666666666666</v>
      </c>
      <c r="V233" s="69">
        <f t="shared" si="21"/>
        <v>1.4000000000000001</v>
      </c>
      <c r="W233" s="69">
        <f t="shared" si="21"/>
        <v>1.8</v>
      </c>
      <c r="X233" s="69">
        <f t="shared" si="21"/>
        <v>1.3333333333333333</v>
      </c>
      <c r="Y233" s="69">
        <f t="shared" si="21"/>
        <v>1.8</v>
      </c>
      <c r="Z233" s="69">
        <f t="shared" si="21"/>
        <v>1.9333333333333336</v>
      </c>
      <c r="AA233" s="69">
        <f t="shared" si="21"/>
        <v>2.3333333333333335</v>
      </c>
      <c r="AB233" s="69">
        <f t="shared" si="21"/>
        <v>0</v>
      </c>
      <c r="AC233" s="69">
        <f t="shared" si="21"/>
        <v>0</v>
      </c>
      <c r="AD233" s="69">
        <f t="shared" si="21"/>
        <v>0</v>
      </c>
      <c r="AE233" s="69">
        <f t="shared" si="21"/>
        <v>0</v>
      </c>
      <c r="AF233" s="69">
        <f t="shared" si="21"/>
        <v>0</v>
      </c>
      <c r="AG233" s="69">
        <f t="shared" si="21"/>
        <v>0</v>
      </c>
      <c r="AH233" s="69">
        <f t="shared" si="21"/>
        <v>0</v>
      </c>
      <c r="AI233" s="69">
        <f t="shared" si="21"/>
        <v>0</v>
      </c>
    </row>
    <row r="234" spans="1:35" ht="31" x14ac:dyDescent="0.7">
      <c r="A234" s="72" t="s">
        <v>22</v>
      </c>
      <c r="B234" s="105">
        <f>B207*5/100</f>
        <v>0.75</v>
      </c>
      <c r="C234" s="105">
        <f>C207*5/100+0.3</f>
        <v>1.1499999999999999</v>
      </c>
      <c r="D234" s="105">
        <f>C207*5/100+0.4</f>
        <v>1.25</v>
      </c>
      <c r="E234" s="105">
        <f>C234+0.4</f>
        <v>1.5499999999999998</v>
      </c>
      <c r="F234" s="69">
        <f>B234+0.4</f>
        <v>1.1499999999999999</v>
      </c>
      <c r="G234" s="69">
        <f t="shared" ref="G234" si="22">C234+0.4</f>
        <v>1.5499999999999998</v>
      </c>
      <c r="H234" s="69">
        <f t="shared" ref="H234" si="23">D234+0.4</f>
        <v>1.65</v>
      </c>
      <c r="I234" s="69">
        <f t="shared" ref="I234" si="24">E234+0.4</f>
        <v>1.9499999999999997</v>
      </c>
      <c r="J234" s="105">
        <v>0</v>
      </c>
      <c r="K234" s="105">
        <v>0</v>
      </c>
      <c r="L234" s="105">
        <v>0</v>
      </c>
      <c r="M234" s="105">
        <v>0</v>
      </c>
      <c r="N234" s="69">
        <v>0</v>
      </c>
      <c r="O234" s="69">
        <v>0</v>
      </c>
      <c r="P234" s="69">
        <v>0</v>
      </c>
      <c r="Q234" s="69">
        <v>0</v>
      </c>
      <c r="R234" s="59"/>
      <c r="S234" s="72" t="s">
        <v>22</v>
      </c>
      <c r="T234" s="69">
        <f t="shared" ref="T234:T235" si="25">B234+(B234/3)</f>
        <v>1</v>
      </c>
      <c r="U234" s="69">
        <f t="shared" ref="U234:U235" si="26">C234+(C234/3)</f>
        <v>1.5333333333333332</v>
      </c>
      <c r="V234" s="69">
        <f t="shared" ref="V234:V235" si="27">D234+(D234/3)</f>
        <v>1.6666666666666667</v>
      </c>
      <c r="W234" s="69">
        <f t="shared" ref="W234:W235" si="28">E234+(E234/3)</f>
        <v>2.0666666666666664</v>
      </c>
      <c r="X234" s="69">
        <f t="shared" ref="X234:X235" si="29">F234+(F234/3)</f>
        <v>1.5333333333333332</v>
      </c>
      <c r="Y234" s="69">
        <f t="shared" ref="Y234:Y235" si="30">G234+(G234/3)</f>
        <v>2.0666666666666664</v>
      </c>
      <c r="Z234" s="69">
        <f t="shared" ref="Z234:Z235" si="31">H234+(H234/3)</f>
        <v>2.1999999999999997</v>
      </c>
      <c r="AA234" s="69">
        <f t="shared" ref="AA234:AA235" si="32">I234+(I234/3)</f>
        <v>2.5999999999999996</v>
      </c>
      <c r="AB234" s="69">
        <f t="shared" ref="AB234:AB235" si="33">J234+(J234/3)</f>
        <v>0</v>
      </c>
      <c r="AC234" s="69">
        <f t="shared" ref="AC234:AC235" si="34">K234+(K234/3)</f>
        <v>0</v>
      </c>
      <c r="AD234" s="69">
        <f t="shared" ref="AD234:AD235" si="35">L234+(L234/3)</f>
        <v>0</v>
      </c>
      <c r="AE234" s="69">
        <f t="shared" ref="AE234:AE235" si="36">M234+(M234/3)</f>
        <v>0</v>
      </c>
      <c r="AF234" s="69">
        <f t="shared" ref="AF234:AF235" si="37">N234+(N234/3)</f>
        <v>0</v>
      </c>
      <c r="AG234" s="69">
        <f t="shared" ref="AG234:AG235" si="38">O234+(O234/3)</f>
        <v>0</v>
      </c>
      <c r="AH234" s="69">
        <f t="shared" ref="AH234:AH235" si="39">P234+(P234/3)</f>
        <v>0</v>
      </c>
      <c r="AI234" s="69">
        <f t="shared" ref="AI234:AI235" si="40">Q234+(Q234/3)</f>
        <v>0</v>
      </c>
    </row>
    <row r="235" spans="1:35" x14ac:dyDescent="0.35">
      <c r="B235" s="106"/>
      <c r="C235" s="106"/>
      <c r="D235" s="106"/>
      <c r="E235" s="106"/>
      <c r="R235" s="5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</row>
    <row r="236" spans="1:35" x14ac:dyDescent="0.3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</row>
    <row r="237" spans="1:35" x14ac:dyDescent="0.35">
      <c r="R237" s="59"/>
    </row>
    <row r="238" spans="1:35" ht="31" x14ac:dyDescent="0.35">
      <c r="B238" s="73" t="s">
        <v>31</v>
      </c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59"/>
      <c r="T238" s="73" t="s">
        <v>31</v>
      </c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 spans="1:35" ht="36" x14ac:dyDescent="0.35">
      <c r="B239" s="107" t="s">
        <v>125</v>
      </c>
      <c r="C239" s="108"/>
      <c r="D239" s="108"/>
      <c r="E239" s="108"/>
      <c r="F239" s="70" t="s">
        <v>75</v>
      </c>
      <c r="G239" s="70"/>
      <c r="H239" s="70"/>
      <c r="I239" s="70"/>
      <c r="J239" s="107" t="s">
        <v>126</v>
      </c>
      <c r="K239" s="108"/>
      <c r="L239" s="108"/>
      <c r="M239" s="108"/>
      <c r="N239" s="65" t="s">
        <v>127</v>
      </c>
      <c r="O239" s="66"/>
      <c r="P239" s="66"/>
      <c r="Q239" s="66"/>
      <c r="R239" s="59"/>
      <c r="T239" s="107" t="s">
        <v>125</v>
      </c>
      <c r="U239" s="108"/>
      <c r="V239" s="108"/>
      <c r="W239" s="108"/>
      <c r="X239" s="70" t="s">
        <v>75</v>
      </c>
      <c r="Y239" s="70"/>
      <c r="Z239" s="70"/>
      <c r="AA239" s="70"/>
      <c r="AB239" s="107" t="s">
        <v>126</v>
      </c>
      <c r="AC239" s="108"/>
      <c r="AD239" s="108"/>
      <c r="AE239" s="108"/>
      <c r="AF239" s="65" t="s">
        <v>127</v>
      </c>
      <c r="AG239" s="66"/>
      <c r="AH239" s="66"/>
      <c r="AI239" s="66"/>
    </row>
    <row r="240" spans="1:35" ht="21" x14ac:dyDescent="0.5">
      <c r="B240" s="103" t="s">
        <v>128</v>
      </c>
      <c r="C240" s="103"/>
      <c r="D240" s="103" t="s">
        <v>129</v>
      </c>
      <c r="E240" s="103"/>
      <c r="F240" s="67" t="s">
        <v>49</v>
      </c>
      <c r="G240" s="67"/>
      <c r="H240" s="67" t="s">
        <v>122</v>
      </c>
      <c r="I240" s="67"/>
      <c r="J240" s="103" t="s">
        <v>128</v>
      </c>
      <c r="K240" s="103"/>
      <c r="L240" s="103" t="s">
        <v>129</v>
      </c>
      <c r="M240" s="103"/>
      <c r="N240" s="67" t="s">
        <v>49</v>
      </c>
      <c r="O240" s="67"/>
      <c r="P240" s="67" t="s">
        <v>122</v>
      </c>
      <c r="Q240" s="67"/>
      <c r="R240" s="59"/>
      <c r="T240" s="103" t="s">
        <v>128</v>
      </c>
      <c r="U240" s="103"/>
      <c r="V240" s="103" t="s">
        <v>129</v>
      </c>
      <c r="W240" s="103"/>
      <c r="X240" s="67" t="s">
        <v>49</v>
      </c>
      <c r="Y240" s="67"/>
      <c r="Z240" s="67" t="s">
        <v>122</v>
      </c>
      <c r="AA240" s="67"/>
      <c r="AB240" s="103" t="s">
        <v>128</v>
      </c>
      <c r="AC240" s="103"/>
      <c r="AD240" s="103" t="s">
        <v>129</v>
      </c>
      <c r="AE240" s="103"/>
      <c r="AF240" s="67" t="s">
        <v>49</v>
      </c>
      <c r="AG240" s="67"/>
      <c r="AH240" s="67" t="s">
        <v>122</v>
      </c>
      <c r="AI240" s="67"/>
    </row>
    <row r="241" spans="1:35" ht="21" x14ac:dyDescent="0.5">
      <c r="B241" s="104" t="s">
        <v>49</v>
      </c>
      <c r="C241" s="104" t="s">
        <v>122</v>
      </c>
      <c r="D241" s="104" t="s">
        <v>49</v>
      </c>
      <c r="E241" s="104" t="s">
        <v>122</v>
      </c>
      <c r="F241" s="68" t="s">
        <v>123</v>
      </c>
      <c r="G241" s="68" t="s">
        <v>124</v>
      </c>
      <c r="H241" s="68" t="s">
        <v>123</v>
      </c>
      <c r="I241" s="68" t="s">
        <v>124</v>
      </c>
      <c r="J241" s="104" t="s">
        <v>49</v>
      </c>
      <c r="K241" s="104" t="s">
        <v>122</v>
      </c>
      <c r="L241" s="104" t="s">
        <v>49</v>
      </c>
      <c r="M241" s="104" t="s">
        <v>122</v>
      </c>
      <c r="N241" s="68" t="s">
        <v>123</v>
      </c>
      <c r="O241" s="68" t="s">
        <v>124</v>
      </c>
      <c r="P241" s="68" t="s">
        <v>123</v>
      </c>
      <c r="Q241" s="68" t="s">
        <v>124</v>
      </c>
      <c r="R241" s="59"/>
      <c r="T241" s="104" t="s">
        <v>49</v>
      </c>
      <c r="U241" s="104" t="s">
        <v>122</v>
      </c>
      <c r="V241" s="104" t="s">
        <v>49</v>
      </c>
      <c r="W241" s="104" t="s">
        <v>122</v>
      </c>
      <c r="X241" s="68" t="s">
        <v>123</v>
      </c>
      <c r="Y241" s="68" t="s">
        <v>124</v>
      </c>
      <c r="Z241" s="68" t="s">
        <v>123</v>
      </c>
      <c r="AA241" s="68" t="s">
        <v>124</v>
      </c>
      <c r="AB241" s="104" t="s">
        <v>49</v>
      </c>
      <c r="AC241" s="104" t="s">
        <v>122</v>
      </c>
      <c r="AD241" s="104" t="s">
        <v>49</v>
      </c>
      <c r="AE241" s="104" t="s">
        <v>122</v>
      </c>
      <c r="AF241" s="68" t="s">
        <v>123</v>
      </c>
      <c r="AG241" s="68" t="s">
        <v>124</v>
      </c>
      <c r="AH241" s="68" t="s">
        <v>123</v>
      </c>
      <c r="AI241" s="68" t="s">
        <v>124</v>
      </c>
    </row>
    <row r="242" spans="1:35" ht="31" x14ac:dyDescent="0.7">
      <c r="A242" s="72" t="s">
        <v>21</v>
      </c>
      <c r="B242" s="105">
        <f>B233+0.6</f>
        <v>1.2</v>
      </c>
      <c r="C242" s="105">
        <f t="shared" ref="C242:I243" si="41">C233+0.6</f>
        <v>1.5499999999999998</v>
      </c>
      <c r="D242" s="105">
        <f t="shared" si="41"/>
        <v>1.65</v>
      </c>
      <c r="E242" s="105">
        <f t="shared" si="41"/>
        <v>1.9500000000000002</v>
      </c>
      <c r="F242" s="69">
        <f t="shared" si="41"/>
        <v>1.6</v>
      </c>
      <c r="G242" s="69">
        <f t="shared" si="41"/>
        <v>1.9500000000000002</v>
      </c>
      <c r="H242" s="69">
        <f t="shared" si="41"/>
        <v>2.0500000000000003</v>
      </c>
      <c r="I242" s="69">
        <f t="shared" si="41"/>
        <v>2.35</v>
      </c>
      <c r="J242" s="105">
        <f>B206*5/100</f>
        <v>0.6</v>
      </c>
      <c r="K242" s="105">
        <f>C206*5/100</f>
        <v>0.65</v>
      </c>
      <c r="L242" s="105">
        <f>K242</f>
        <v>0.65</v>
      </c>
      <c r="M242" s="105">
        <f>J243</f>
        <v>0.75</v>
      </c>
      <c r="N242" s="69">
        <v>0.3</v>
      </c>
      <c r="O242" s="69">
        <v>0.6</v>
      </c>
      <c r="P242" s="69">
        <v>0.44</v>
      </c>
      <c r="Q242" s="69">
        <v>0.55000000000000004</v>
      </c>
      <c r="R242" s="59"/>
      <c r="S242" s="72" t="s">
        <v>21</v>
      </c>
      <c r="T242" s="105">
        <f>T233+0.6</f>
        <v>1.4</v>
      </c>
      <c r="U242" s="105">
        <f t="shared" ref="U242:AA242" si="42">U233+0.6</f>
        <v>1.8666666666666667</v>
      </c>
      <c r="V242" s="105">
        <f t="shared" si="42"/>
        <v>2</v>
      </c>
      <c r="W242" s="105">
        <f t="shared" si="42"/>
        <v>2.4</v>
      </c>
      <c r="X242" s="69">
        <f t="shared" si="42"/>
        <v>1.9333333333333331</v>
      </c>
      <c r="Y242" s="69">
        <f t="shared" si="42"/>
        <v>2.4</v>
      </c>
      <c r="Z242" s="69">
        <f t="shared" si="42"/>
        <v>2.5333333333333337</v>
      </c>
      <c r="AA242" s="69">
        <f t="shared" si="42"/>
        <v>2.9333333333333336</v>
      </c>
      <c r="AB242" s="105">
        <f>B206*5/100</f>
        <v>0.6</v>
      </c>
      <c r="AC242" s="105">
        <f>C206*5/100</f>
        <v>0.65</v>
      </c>
      <c r="AD242" s="105">
        <f>AB242 + 0.2</f>
        <v>0.8</v>
      </c>
      <c r="AE242" s="105">
        <f>AC242 + 0.2</f>
        <v>0.85000000000000009</v>
      </c>
      <c r="AF242" s="69">
        <f>AB242/2</f>
        <v>0.3</v>
      </c>
      <c r="AG242" s="69">
        <f t="shared" ref="AG242:AI242" si="43">AC242/2</f>
        <v>0.32500000000000001</v>
      </c>
      <c r="AH242" s="69">
        <f t="shared" si="43"/>
        <v>0.4</v>
      </c>
      <c r="AI242" s="69">
        <f t="shared" si="43"/>
        <v>0.42500000000000004</v>
      </c>
    </row>
    <row r="243" spans="1:35" ht="31" x14ac:dyDescent="0.7">
      <c r="A243" s="72" t="s">
        <v>22</v>
      </c>
      <c r="B243" s="105">
        <f>B234+0.6</f>
        <v>1.35</v>
      </c>
      <c r="C243" s="105">
        <f t="shared" si="41"/>
        <v>1.75</v>
      </c>
      <c r="D243" s="105">
        <f t="shared" si="41"/>
        <v>1.85</v>
      </c>
      <c r="E243" s="105">
        <f t="shared" si="41"/>
        <v>2.15</v>
      </c>
      <c r="F243" s="69">
        <f t="shared" si="41"/>
        <v>1.75</v>
      </c>
      <c r="G243" s="69">
        <f t="shared" si="41"/>
        <v>2.15</v>
      </c>
      <c r="H243" s="69">
        <f t="shared" si="41"/>
        <v>2.25</v>
      </c>
      <c r="I243" s="69">
        <f t="shared" si="41"/>
        <v>2.5499999999999998</v>
      </c>
      <c r="J243" s="105">
        <f>B207*5/100</f>
        <v>0.75</v>
      </c>
      <c r="K243" s="105">
        <f>C207*5/100</f>
        <v>0.85</v>
      </c>
      <c r="L243" s="105">
        <f>K243</f>
        <v>0.85</v>
      </c>
      <c r="M243" s="105">
        <f>J242</f>
        <v>0.6</v>
      </c>
      <c r="N243" s="69">
        <v>0.5</v>
      </c>
      <c r="O243" s="69">
        <v>0.8</v>
      </c>
      <c r="P243" s="69">
        <v>0.36</v>
      </c>
      <c r="Q243" s="69">
        <v>1</v>
      </c>
      <c r="R243" s="59"/>
      <c r="S243" s="72" t="s">
        <v>22</v>
      </c>
      <c r="T243" s="105">
        <f>T234+0.6</f>
        <v>1.6</v>
      </c>
      <c r="U243" s="105">
        <f t="shared" ref="U243:AA243" si="44">U234+0.6</f>
        <v>2.1333333333333333</v>
      </c>
      <c r="V243" s="105">
        <f t="shared" si="44"/>
        <v>2.2666666666666666</v>
      </c>
      <c r="W243" s="105">
        <f t="shared" si="44"/>
        <v>2.6666666666666665</v>
      </c>
      <c r="X243" s="69">
        <f t="shared" si="44"/>
        <v>2.1333333333333333</v>
      </c>
      <c r="Y243" s="69">
        <f t="shared" si="44"/>
        <v>2.6666666666666665</v>
      </c>
      <c r="Z243" s="69">
        <f t="shared" si="44"/>
        <v>2.8</v>
      </c>
      <c r="AA243" s="69">
        <f t="shared" si="44"/>
        <v>3.1999999999999997</v>
      </c>
      <c r="AB243" s="105">
        <f>B207*5/100</f>
        <v>0.75</v>
      </c>
      <c r="AC243" s="105">
        <f>C207*5/100</f>
        <v>0.85</v>
      </c>
      <c r="AD243" s="105">
        <f>AB243 + 0.2</f>
        <v>0.95</v>
      </c>
      <c r="AE243" s="105">
        <f>AC243 + 0.2</f>
        <v>1.05</v>
      </c>
      <c r="AF243" s="69">
        <f>AB243/2</f>
        <v>0.375</v>
      </c>
      <c r="AG243" s="69">
        <f t="shared" ref="AG243" si="45">AC243/2</f>
        <v>0.42499999999999999</v>
      </c>
      <c r="AH243" s="69">
        <f t="shared" ref="AH243" si="46">AD243/2</f>
        <v>0.47499999999999998</v>
      </c>
      <c r="AI243" s="69">
        <f t="shared" ref="AI243" si="47">AE243/2</f>
        <v>0.52500000000000002</v>
      </c>
    </row>
    <row r="244" spans="1:35" x14ac:dyDescent="0.35">
      <c r="B244" s="106"/>
      <c r="C244" s="106"/>
      <c r="D244" s="106"/>
      <c r="E244" s="106"/>
      <c r="R244" s="59"/>
    </row>
    <row r="245" spans="1:35" x14ac:dyDescent="0.3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</row>
    <row r="246" spans="1:35" x14ac:dyDescent="0.35">
      <c r="R246" s="59"/>
    </row>
    <row r="247" spans="1:35" ht="31" x14ac:dyDescent="0.35">
      <c r="B247" s="73" t="s">
        <v>33</v>
      </c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59"/>
      <c r="T247" s="73" t="s">
        <v>33</v>
      </c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</row>
    <row r="248" spans="1:35" ht="36" x14ac:dyDescent="0.35">
      <c r="B248" s="107" t="s">
        <v>125</v>
      </c>
      <c r="C248" s="108"/>
      <c r="D248" s="108"/>
      <c r="E248" s="108"/>
      <c r="F248" s="70" t="s">
        <v>75</v>
      </c>
      <c r="G248" s="70"/>
      <c r="H248" s="70"/>
      <c r="I248" s="70"/>
      <c r="J248" s="107" t="s">
        <v>126</v>
      </c>
      <c r="K248" s="108"/>
      <c r="L248" s="108"/>
      <c r="M248" s="108"/>
      <c r="N248" s="65" t="s">
        <v>127</v>
      </c>
      <c r="O248" s="66"/>
      <c r="P248" s="66"/>
      <c r="Q248" s="66"/>
      <c r="R248" s="59"/>
      <c r="T248" s="107" t="s">
        <v>125</v>
      </c>
      <c r="U248" s="108"/>
      <c r="V248" s="108"/>
      <c r="W248" s="108"/>
      <c r="X248" s="70" t="s">
        <v>75</v>
      </c>
      <c r="Y248" s="70"/>
      <c r="Z248" s="70"/>
      <c r="AA248" s="70"/>
      <c r="AB248" s="107" t="s">
        <v>126</v>
      </c>
      <c r="AC248" s="108"/>
      <c r="AD248" s="108"/>
      <c r="AE248" s="108"/>
      <c r="AF248" s="65" t="s">
        <v>127</v>
      </c>
      <c r="AG248" s="66"/>
      <c r="AH248" s="66"/>
      <c r="AI248" s="66"/>
    </row>
    <row r="249" spans="1:35" ht="21" x14ac:dyDescent="0.5">
      <c r="B249" s="103" t="s">
        <v>128</v>
      </c>
      <c r="C249" s="103"/>
      <c r="D249" s="103" t="s">
        <v>129</v>
      </c>
      <c r="E249" s="103"/>
      <c r="F249" s="67" t="s">
        <v>49</v>
      </c>
      <c r="G249" s="67"/>
      <c r="H249" s="67" t="s">
        <v>122</v>
      </c>
      <c r="I249" s="67"/>
      <c r="J249" s="103" t="s">
        <v>128</v>
      </c>
      <c r="K249" s="103"/>
      <c r="L249" s="103" t="s">
        <v>129</v>
      </c>
      <c r="M249" s="103"/>
      <c r="N249" s="67" t="s">
        <v>49</v>
      </c>
      <c r="O249" s="67"/>
      <c r="P249" s="67" t="s">
        <v>122</v>
      </c>
      <c r="Q249" s="67"/>
      <c r="R249" s="59"/>
      <c r="T249" s="103" t="s">
        <v>35</v>
      </c>
      <c r="U249" s="103"/>
      <c r="V249" s="103" t="s">
        <v>36</v>
      </c>
      <c r="W249" s="103"/>
      <c r="X249" s="67" t="s">
        <v>49</v>
      </c>
      <c r="Y249" s="67"/>
      <c r="Z249" s="67" t="s">
        <v>122</v>
      </c>
      <c r="AA249" s="67"/>
      <c r="AB249" s="103" t="s">
        <v>128</v>
      </c>
      <c r="AC249" s="103"/>
      <c r="AD249" s="103" t="s">
        <v>129</v>
      </c>
      <c r="AE249" s="103"/>
      <c r="AF249" s="67" t="s">
        <v>49</v>
      </c>
      <c r="AG249" s="67"/>
      <c r="AH249" s="67" t="s">
        <v>122</v>
      </c>
      <c r="AI249" s="67"/>
    </row>
    <row r="250" spans="1:35" ht="21" x14ac:dyDescent="0.5">
      <c r="B250" s="104" t="s">
        <v>49</v>
      </c>
      <c r="C250" s="104" t="s">
        <v>122</v>
      </c>
      <c r="D250" s="104" t="s">
        <v>49</v>
      </c>
      <c r="E250" s="104" t="s">
        <v>122</v>
      </c>
      <c r="F250" s="68" t="s">
        <v>123</v>
      </c>
      <c r="G250" s="68" t="s">
        <v>124</v>
      </c>
      <c r="H250" s="68" t="s">
        <v>123</v>
      </c>
      <c r="I250" s="68" t="s">
        <v>124</v>
      </c>
      <c r="J250" s="104" t="s">
        <v>49</v>
      </c>
      <c r="K250" s="104" t="s">
        <v>122</v>
      </c>
      <c r="L250" s="104" t="s">
        <v>49</v>
      </c>
      <c r="M250" s="104" t="s">
        <v>122</v>
      </c>
      <c r="N250" s="68" t="s">
        <v>123</v>
      </c>
      <c r="O250" s="68" t="s">
        <v>124</v>
      </c>
      <c r="P250" s="68" t="s">
        <v>123</v>
      </c>
      <c r="Q250" s="68" t="s">
        <v>124</v>
      </c>
      <c r="R250" s="59"/>
      <c r="T250" s="104" t="s">
        <v>49</v>
      </c>
      <c r="U250" s="104" t="s">
        <v>122</v>
      </c>
      <c r="V250" s="104" t="s">
        <v>49</v>
      </c>
      <c r="W250" s="104" t="s">
        <v>122</v>
      </c>
      <c r="X250" s="68" t="s">
        <v>123</v>
      </c>
      <c r="Y250" s="68" t="s">
        <v>124</v>
      </c>
      <c r="Z250" s="68" t="s">
        <v>123</v>
      </c>
      <c r="AA250" s="68" t="s">
        <v>124</v>
      </c>
      <c r="AB250" s="104" t="s">
        <v>49</v>
      </c>
      <c r="AC250" s="104" t="s">
        <v>122</v>
      </c>
      <c r="AD250" s="104" t="s">
        <v>49</v>
      </c>
      <c r="AE250" s="104" t="s">
        <v>122</v>
      </c>
      <c r="AF250" s="68" t="s">
        <v>123</v>
      </c>
      <c r="AG250" s="68" t="s">
        <v>124</v>
      </c>
      <c r="AH250" s="68" t="s">
        <v>123</v>
      </c>
      <c r="AI250" s="68" t="s">
        <v>124</v>
      </c>
    </row>
    <row r="251" spans="1:35" ht="31" x14ac:dyDescent="0.7">
      <c r="A251" s="71" t="s">
        <v>21</v>
      </c>
      <c r="B251" s="105">
        <f>B233-0.3</f>
        <v>0.3</v>
      </c>
      <c r="C251" s="105">
        <f t="shared" ref="C251:I252" si="48">C233-0.3</f>
        <v>0.64999999999999991</v>
      </c>
      <c r="D251" s="105">
        <f>D233-0.3</f>
        <v>0.75</v>
      </c>
      <c r="E251" s="105">
        <f t="shared" si="48"/>
        <v>1.05</v>
      </c>
      <c r="F251" s="69">
        <f t="shared" si="48"/>
        <v>0.7</v>
      </c>
      <c r="G251" s="69">
        <f t="shared" si="48"/>
        <v>1.05</v>
      </c>
      <c r="H251" s="69">
        <f t="shared" si="48"/>
        <v>1.1500000000000001</v>
      </c>
      <c r="I251" s="69">
        <f t="shared" si="48"/>
        <v>1.45</v>
      </c>
      <c r="J251" s="105">
        <f>J242+0.2</f>
        <v>0.8</v>
      </c>
      <c r="K251" s="105">
        <f t="shared" ref="K251:Q252" si="49">K242+0.2</f>
        <v>0.85000000000000009</v>
      </c>
      <c r="L251" s="105">
        <f t="shared" si="49"/>
        <v>0.85000000000000009</v>
      </c>
      <c r="M251" s="105">
        <f t="shared" si="49"/>
        <v>0.95</v>
      </c>
      <c r="N251" s="69">
        <f t="shared" si="49"/>
        <v>0.5</v>
      </c>
      <c r="O251" s="69">
        <f t="shared" si="49"/>
        <v>0.8</v>
      </c>
      <c r="P251" s="69">
        <f t="shared" si="49"/>
        <v>0.64</v>
      </c>
      <c r="Q251" s="69">
        <f t="shared" si="49"/>
        <v>0.75</v>
      </c>
      <c r="R251" s="59"/>
      <c r="S251" s="71" t="s">
        <v>21</v>
      </c>
      <c r="T251" s="105">
        <f>T233-0.3</f>
        <v>0.49999999999999994</v>
      </c>
      <c r="U251" s="105">
        <f t="shared" ref="U251:AA251" si="50">U233-0.3</f>
        <v>0.96666666666666656</v>
      </c>
      <c r="V251" s="105">
        <f t="shared" si="50"/>
        <v>1.1000000000000001</v>
      </c>
      <c r="W251" s="105">
        <f t="shared" si="50"/>
        <v>1.5</v>
      </c>
      <c r="X251" s="69">
        <f t="shared" si="50"/>
        <v>1.0333333333333332</v>
      </c>
      <c r="Y251" s="69">
        <f t="shared" si="50"/>
        <v>1.5</v>
      </c>
      <c r="Z251" s="69">
        <f t="shared" si="50"/>
        <v>1.6333333333333335</v>
      </c>
      <c r="AA251" s="69">
        <f t="shared" si="50"/>
        <v>2.0333333333333337</v>
      </c>
      <c r="AB251" s="105">
        <f>AB242+0.2</f>
        <v>0.8</v>
      </c>
      <c r="AC251" s="105">
        <f t="shared" ref="AC251:AI251" si="51">AC242+0.2</f>
        <v>0.85000000000000009</v>
      </c>
      <c r="AD251" s="105">
        <f t="shared" si="51"/>
        <v>1</v>
      </c>
      <c r="AE251" s="105">
        <f>AE242+0.2</f>
        <v>1.05</v>
      </c>
      <c r="AF251" s="69">
        <f t="shared" si="51"/>
        <v>0.5</v>
      </c>
      <c r="AG251" s="69">
        <f t="shared" si="51"/>
        <v>0.52500000000000002</v>
      </c>
      <c r="AH251" s="69">
        <f t="shared" si="51"/>
        <v>0.60000000000000009</v>
      </c>
      <c r="AI251" s="69">
        <f t="shared" si="51"/>
        <v>0.625</v>
      </c>
    </row>
    <row r="252" spans="1:35" ht="31" x14ac:dyDescent="0.7">
      <c r="A252" s="71" t="s">
        <v>22</v>
      </c>
      <c r="B252" s="105">
        <f>B234-0.3</f>
        <v>0.45</v>
      </c>
      <c r="C252" s="105">
        <f t="shared" si="48"/>
        <v>0.84999999999999987</v>
      </c>
      <c r="D252" s="105">
        <f t="shared" si="48"/>
        <v>0.95</v>
      </c>
      <c r="E252" s="105">
        <f t="shared" si="48"/>
        <v>1.2499999999999998</v>
      </c>
      <c r="F252" s="69">
        <f t="shared" si="48"/>
        <v>0.84999999999999987</v>
      </c>
      <c r="G252" s="69">
        <f t="shared" si="48"/>
        <v>1.2499999999999998</v>
      </c>
      <c r="H252" s="69">
        <f t="shared" si="48"/>
        <v>1.3499999999999999</v>
      </c>
      <c r="I252" s="69">
        <f t="shared" si="48"/>
        <v>1.6499999999999997</v>
      </c>
      <c r="J252" s="105">
        <f>J243+0.2</f>
        <v>0.95</v>
      </c>
      <c r="K252" s="105">
        <f t="shared" si="49"/>
        <v>1.05</v>
      </c>
      <c r="L252" s="105">
        <f t="shared" si="49"/>
        <v>1.05</v>
      </c>
      <c r="M252" s="105">
        <f t="shared" si="49"/>
        <v>0.8</v>
      </c>
      <c r="N252" s="69">
        <f t="shared" si="49"/>
        <v>0.7</v>
      </c>
      <c r="O252" s="69">
        <f t="shared" si="49"/>
        <v>1</v>
      </c>
      <c r="P252" s="69">
        <f t="shared" si="49"/>
        <v>0.56000000000000005</v>
      </c>
      <c r="Q252" s="69">
        <f t="shared" si="49"/>
        <v>1.2</v>
      </c>
      <c r="R252" s="59"/>
      <c r="S252" s="71" t="s">
        <v>22</v>
      </c>
      <c r="T252" s="105">
        <f>T234-0.3</f>
        <v>0.7</v>
      </c>
      <c r="U252" s="105">
        <f t="shared" ref="U252:AA252" si="52">U234-0.3</f>
        <v>1.2333333333333332</v>
      </c>
      <c r="V252" s="105">
        <f t="shared" si="52"/>
        <v>1.3666666666666667</v>
      </c>
      <c r="W252" s="105">
        <f t="shared" si="52"/>
        <v>1.7666666666666664</v>
      </c>
      <c r="X252" s="69">
        <f t="shared" si="52"/>
        <v>1.2333333333333332</v>
      </c>
      <c r="Y252" s="69">
        <f t="shared" si="52"/>
        <v>1.7666666666666664</v>
      </c>
      <c r="Z252" s="69">
        <f t="shared" si="52"/>
        <v>1.8999999999999997</v>
      </c>
      <c r="AA252" s="69">
        <f t="shared" si="52"/>
        <v>2.2999999999999998</v>
      </c>
      <c r="AB252" s="105">
        <f>AB243+0.2</f>
        <v>0.95</v>
      </c>
      <c r="AC252" s="105">
        <f t="shared" ref="AC252:AI252" si="53">AC243+0.2</f>
        <v>1.05</v>
      </c>
      <c r="AD252" s="105">
        <f t="shared" si="53"/>
        <v>1.1499999999999999</v>
      </c>
      <c r="AE252" s="105">
        <f>AE243+0.2</f>
        <v>1.25</v>
      </c>
      <c r="AF252" s="69">
        <f t="shared" si="53"/>
        <v>0.57499999999999996</v>
      </c>
      <c r="AG252" s="69">
        <f t="shared" si="53"/>
        <v>0.625</v>
      </c>
      <c r="AH252" s="69">
        <f t="shared" si="53"/>
        <v>0.67500000000000004</v>
      </c>
      <c r="AI252" s="69">
        <f t="shared" si="53"/>
        <v>0.72500000000000009</v>
      </c>
    </row>
    <row r="253" spans="1:35" x14ac:dyDescent="0.3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</sheetData>
  <mergeCells count="239">
    <mergeCell ref="S229:S232"/>
    <mergeCell ref="A229:A232"/>
    <mergeCell ref="T248:W248"/>
    <mergeCell ref="X248:AA248"/>
    <mergeCell ref="AB248:AE248"/>
    <mergeCell ref="AF248:AI248"/>
    <mergeCell ref="T249:U249"/>
    <mergeCell ref="V249:W249"/>
    <mergeCell ref="X249:Y249"/>
    <mergeCell ref="Z249:AA249"/>
    <mergeCell ref="AB249:AC249"/>
    <mergeCell ref="AD249:AE249"/>
    <mergeCell ref="AF249:AG249"/>
    <mergeCell ref="AH249:AI249"/>
    <mergeCell ref="T240:U240"/>
    <mergeCell ref="V240:W240"/>
    <mergeCell ref="X240:Y240"/>
    <mergeCell ref="Z240:AA240"/>
    <mergeCell ref="AB240:AC240"/>
    <mergeCell ref="AD240:AE240"/>
    <mergeCell ref="AF240:AG240"/>
    <mergeCell ref="AH240:AI240"/>
    <mergeCell ref="T247:AI247"/>
    <mergeCell ref="V231:W231"/>
    <mergeCell ref="X231:Y231"/>
    <mergeCell ref="Z231:AA231"/>
    <mergeCell ref="AB231:AC231"/>
    <mergeCell ref="AD231:AE231"/>
    <mergeCell ref="AF231:AG231"/>
    <mergeCell ref="AH231:AI231"/>
    <mergeCell ref="T238:AI238"/>
    <mergeCell ref="T239:W239"/>
    <mergeCell ref="X239:AA239"/>
    <mergeCell ref="AB239:AE239"/>
    <mergeCell ref="AF239:AI239"/>
    <mergeCell ref="B249:C249"/>
    <mergeCell ref="D249:E249"/>
    <mergeCell ref="F249:G249"/>
    <mergeCell ref="H249:I249"/>
    <mergeCell ref="J239:M239"/>
    <mergeCell ref="N239:Q239"/>
    <mergeCell ref="J240:K240"/>
    <mergeCell ref="L240:M240"/>
    <mergeCell ref="N240:O240"/>
    <mergeCell ref="P240:Q240"/>
    <mergeCell ref="J248:M248"/>
    <mergeCell ref="N248:Q248"/>
    <mergeCell ref="J249:K249"/>
    <mergeCell ref="L249:M249"/>
    <mergeCell ref="N249:O249"/>
    <mergeCell ref="P249:Q249"/>
    <mergeCell ref="B247:Q247"/>
    <mergeCell ref="B239:E239"/>
    <mergeCell ref="F239:I239"/>
    <mergeCell ref="B240:C240"/>
    <mergeCell ref="D240:E240"/>
    <mergeCell ref="F240:G240"/>
    <mergeCell ref="H240:I240"/>
    <mergeCell ref="B248:E248"/>
    <mergeCell ref="F248:I248"/>
    <mergeCell ref="B238:Q238"/>
    <mergeCell ref="A223:A225"/>
    <mergeCell ref="B231:C231"/>
    <mergeCell ref="D231:E231"/>
    <mergeCell ref="F231:G231"/>
    <mergeCell ref="H231:I231"/>
    <mergeCell ref="B230:E230"/>
    <mergeCell ref="F230:I230"/>
    <mergeCell ref="J230:M230"/>
    <mergeCell ref="N230:Q230"/>
    <mergeCell ref="J231:K231"/>
    <mergeCell ref="L231:M231"/>
    <mergeCell ref="N231:O231"/>
    <mergeCell ref="P231:Q231"/>
    <mergeCell ref="B229:Q229"/>
    <mergeCell ref="T229:AI229"/>
    <mergeCell ref="T230:W230"/>
    <mergeCell ref="X230:AA230"/>
    <mergeCell ref="AB230:AE230"/>
    <mergeCell ref="AF230:AI230"/>
    <mergeCell ref="T231:U231"/>
    <mergeCell ref="A194:A195"/>
    <mergeCell ref="B194:B195"/>
    <mergeCell ref="H195:H196"/>
    <mergeCell ref="I195:I196"/>
    <mergeCell ref="J195:J196"/>
    <mergeCell ref="L195:L196"/>
    <mergeCell ref="M195:M196"/>
    <mergeCell ref="N195:N196"/>
    <mergeCell ref="B1:U1"/>
    <mergeCell ref="A187:A188"/>
    <mergeCell ref="B187:B188"/>
    <mergeCell ref="C187:C188"/>
    <mergeCell ref="E187:E188"/>
    <mergeCell ref="F187:F188"/>
    <mergeCell ref="G187:G188"/>
    <mergeCell ref="H187:H188"/>
    <mergeCell ref="J187:J188"/>
    <mergeCell ref="K187:K188"/>
    <mergeCell ref="L187:L188"/>
    <mergeCell ref="M187:M188"/>
    <mergeCell ref="A89:A90"/>
    <mergeCell ref="B89:B90"/>
    <mergeCell ref="C89:C90"/>
    <mergeCell ref="H78:H79"/>
    <mergeCell ref="J78:J79"/>
    <mergeCell ref="K78:K79"/>
    <mergeCell ref="L78:L79"/>
    <mergeCell ref="M78:M79"/>
    <mergeCell ref="H50:I50"/>
    <mergeCell ref="J50:K50"/>
    <mergeCell ref="L50:M50"/>
    <mergeCell ref="AK1:AM1"/>
    <mergeCell ref="A84:A85"/>
    <mergeCell ref="B84:B85"/>
    <mergeCell ref="C78:C79"/>
    <mergeCell ref="C84:C85"/>
    <mergeCell ref="D84:D85"/>
    <mergeCell ref="E84:E85"/>
    <mergeCell ref="E78:E79"/>
    <mergeCell ref="B15:AW15"/>
    <mergeCell ref="B64:C64"/>
    <mergeCell ref="D64:D65"/>
    <mergeCell ref="A64:A65"/>
    <mergeCell ref="E64:E65"/>
    <mergeCell ref="A78:A79"/>
    <mergeCell ref="B78:B79"/>
    <mergeCell ref="F78:F79"/>
    <mergeCell ref="G78:G79"/>
    <mergeCell ref="A48:A51"/>
    <mergeCell ref="A15:A18"/>
    <mergeCell ref="A31:A34"/>
    <mergeCell ref="AT50:AU50"/>
    <mergeCell ref="AV50:AW50"/>
    <mergeCell ref="F50:G50"/>
    <mergeCell ref="A1:A2"/>
    <mergeCell ref="BZ32:CS32"/>
    <mergeCell ref="BZ33:CI33"/>
    <mergeCell ref="CJ33:CS33"/>
    <mergeCell ref="CT31:CT34"/>
    <mergeCell ref="CT48:CT51"/>
    <mergeCell ref="B31:CS31"/>
    <mergeCell ref="AD16:AW16"/>
    <mergeCell ref="BF49:BY49"/>
    <mergeCell ref="BZ49:CS49"/>
    <mergeCell ref="BZ50:CI50"/>
    <mergeCell ref="CJ50:CS50"/>
    <mergeCell ref="AN17:AW17"/>
    <mergeCell ref="BF33:BO33"/>
    <mergeCell ref="BP33:BY33"/>
    <mergeCell ref="BF50:BO50"/>
    <mergeCell ref="BP50:BY50"/>
    <mergeCell ref="AX15:AX18"/>
    <mergeCell ref="B48:CS48"/>
    <mergeCell ref="BF32:BY32"/>
    <mergeCell ref="BB50:BC50"/>
    <mergeCell ref="BD50:BE50"/>
    <mergeCell ref="AD17:AM17"/>
    <mergeCell ref="AP50:AQ50"/>
    <mergeCell ref="AR50:AS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N50:O50"/>
    <mergeCell ref="P50:Q50"/>
    <mergeCell ref="AX33:AY33"/>
    <mergeCell ref="AZ33:BA33"/>
    <mergeCell ref="BB33:BC33"/>
    <mergeCell ref="BD33:BE33"/>
    <mergeCell ref="B49:AC49"/>
    <mergeCell ref="AD49:BE49"/>
    <mergeCell ref="B50:C50"/>
    <mergeCell ref="D50:E50"/>
    <mergeCell ref="AL33:AM33"/>
    <mergeCell ref="AN33:AO33"/>
    <mergeCell ref="AP33:AQ33"/>
    <mergeCell ref="AR33:AS33"/>
    <mergeCell ref="AT33:AU33"/>
    <mergeCell ref="AV33:AW33"/>
    <mergeCell ref="V33:W33"/>
    <mergeCell ref="X33:Y33"/>
    <mergeCell ref="Z33:AA33"/>
    <mergeCell ref="AB33:AC33"/>
    <mergeCell ref="AX50:AY50"/>
    <mergeCell ref="AZ50:BA50"/>
    <mergeCell ref="AD50:AE50"/>
    <mergeCell ref="AF50:AG50"/>
    <mergeCell ref="J17:K17"/>
    <mergeCell ref="L17:M17"/>
    <mergeCell ref="AD32:BE32"/>
    <mergeCell ref="AD33:AE33"/>
    <mergeCell ref="AF33:AG33"/>
    <mergeCell ref="AH33:AI33"/>
    <mergeCell ref="AJ33:AK33"/>
    <mergeCell ref="J33:K33"/>
    <mergeCell ref="L33:M33"/>
    <mergeCell ref="N33:O33"/>
    <mergeCell ref="P33:Q33"/>
    <mergeCell ref="R33:S33"/>
    <mergeCell ref="T33:U33"/>
    <mergeCell ref="W1:Y1"/>
    <mergeCell ref="V1:V2"/>
    <mergeCell ref="Z1:AJ1"/>
    <mergeCell ref="A102:H102"/>
    <mergeCell ref="AN1:AP1"/>
    <mergeCell ref="AQ1:AQ2"/>
    <mergeCell ref="Z17:AA17"/>
    <mergeCell ref="AB17:AC17"/>
    <mergeCell ref="B16:AC16"/>
    <mergeCell ref="B32:AC32"/>
    <mergeCell ref="B33:C33"/>
    <mergeCell ref="D33:E33"/>
    <mergeCell ref="F33:G33"/>
    <mergeCell ref="H33:I33"/>
    <mergeCell ref="N17:O17"/>
    <mergeCell ref="P17:Q17"/>
    <mergeCell ref="R17:S17"/>
    <mergeCell ref="T17:U17"/>
    <mergeCell ref="V17:W17"/>
    <mergeCell ref="X17:Y17"/>
    <mergeCell ref="B17:C17"/>
    <mergeCell ref="D17:E17"/>
    <mergeCell ref="F17:G17"/>
    <mergeCell ref="H17:I17"/>
    <mergeCell ref="B104:O104"/>
    <mergeCell ref="A104:A105"/>
    <mergeCell ref="A118:A119"/>
    <mergeCell ref="B118:O118"/>
    <mergeCell ref="A132:A133"/>
    <mergeCell ref="B132:O132"/>
    <mergeCell ref="A146:A147"/>
    <mergeCell ref="B146:C14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demandes_clients</vt:lpstr>
      <vt:lpstr>temps_prod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Papain MEZATIO</dc:creator>
  <cp:lastModifiedBy>Eric Papain MEZATIO</cp:lastModifiedBy>
  <dcterms:created xsi:type="dcterms:W3CDTF">2021-09-06T13:35:26Z</dcterms:created>
  <dcterms:modified xsi:type="dcterms:W3CDTF">2021-09-14T20:04:29Z</dcterms:modified>
</cp:coreProperties>
</file>