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E811F492-0DB3-4D0D-A604-8450C21DD2D7}" xr6:coauthVersionLast="47" xr6:coauthVersionMax="47" xr10:uidLastSave="{00000000-0000-0000-0000-000000000000}"/>
  <bookViews>
    <workbookView xWindow="-110" yWindow="-11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2" i="1" l="1"/>
  <c r="AI23" i="1"/>
  <c r="AI15" i="1"/>
  <c r="AI16" i="1"/>
  <c r="AI19" i="1"/>
  <c r="AI39" i="1"/>
  <c r="AI46" i="1"/>
  <c r="AG42" i="1"/>
  <c r="D26" i="1"/>
  <c r="AH25" i="1"/>
  <c r="AH37" i="1" s="1"/>
  <c r="AG25" i="1"/>
  <c r="AG37" i="1" s="1"/>
  <c r="AF25" i="1"/>
  <c r="AF37" i="1" s="1"/>
  <c r="AE25" i="1"/>
  <c r="AE37" i="1" s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X37" i="1" s="1"/>
  <c r="W25" i="1"/>
  <c r="W37" i="1" s="1"/>
  <c r="V25" i="1"/>
  <c r="V37" i="1" s="1"/>
  <c r="U25" i="1"/>
  <c r="U37" i="1" s="1"/>
  <c r="T25" i="1"/>
  <c r="T37" i="1" s="1"/>
  <c r="S25" i="1"/>
  <c r="S37" i="1" s="1"/>
  <c r="R25" i="1"/>
  <c r="R37" i="1" s="1"/>
  <c r="Q25" i="1"/>
  <c r="Q37" i="1" s="1"/>
  <c r="P25" i="1"/>
  <c r="P37" i="1" s="1"/>
  <c r="O25" i="1"/>
  <c r="O37" i="1" s="1"/>
  <c r="N25" i="1"/>
  <c r="N37" i="1" s="1"/>
  <c r="M25" i="1"/>
  <c r="M37" i="1" s="1"/>
  <c r="L25" i="1"/>
  <c r="L37" i="1" s="1"/>
  <c r="K25" i="1"/>
  <c r="K37" i="1" s="1"/>
  <c r="J25" i="1"/>
  <c r="J37" i="1" s="1"/>
  <c r="I25" i="1"/>
  <c r="I37" i="1" s="1"/>
  <c r="H25" i="1"/>
  <c r="H37" i="1" s="1"/>
  <c r="G25" i="1"/>
  <c r="G37" i="1" s="1"/>
  <c r="F25" i="1"/>
  <c r="F37" i="1" s="1"/>
  <c r="E25" i="1"/>
  <c r="E37" i="1" s="1"/>
  <c r="D25" i="1"/>
  <c r="AI21" i="1"/>
  <c r="AI24" i="1"/>
  <c r="AI29" i="1"/>
  <c r="D37" i="1" l="1"/>
  <c r="AI18" i="1"/>
  <c r="AI17" i="1"/>
  <c r="AI14" i="1"/>
  <c r="AI13" i="1"/>
  <c r="AI12" i="1"/>
  <c r="AI11" i="1"/>
  <c r="AI10" i="1"/>
  <c r="AI9" i="1"/>
  <c r="AI33" i="1" l="1"/>
  <c r="AI36" i="1" l="1"/>
  <c r="AI26" i="1"/>
  <c r="AI35" i="1"/>
  <c r="AI27" i="1"/>
  <c r="AI42" i="1"/>
  <c r="AI28" i="1"/>
  <c r="AI8" i="1"/>
  <c r="AI30" i="1"/>
  <c r="AI32" i="1"/>
  <c r="AI20" i="1"/>
  <c r="AI34" i="1"/>
  <c r="AI25" i="1" l="1"/>
  <c r="AI37" i="1" s="1"/>
  <c r="AK15" i="1" l="1"/>
  <c r="AK21" i="1"/>
  <c r="AK23" i="1"/>
  <c r="AK22" i="1"/>
  <c r="AK16" i="1"/>
  <c r="AK29" i="1"/>
  <c r="AK19" i="1"/>
  <c r="AK11" i="1"/>
  <c r="AK12" i="1"/>
  <c r="AK25" i="1"/>
  <c r="AK9" i="1"/>
  <c r="AI44" i="1"/>
  <c r="AI48" i="1" s="1"/>
  <c r="AK31" i="1"/>
  <c r="AK18" i="1"/>
  <c r="AK17" i="1"/>
  <c r="AK14" i="1"/>
  <c r="AK32" i="1"/>
  <c r="AK36" i="1"/>
  <c r="AK33" i="1"/>
  <c r="AK30" i="1"/>
  <c r="AK24" i="1"/>
  <c r="AK13" i="1"/>
  <c r="AK35" i="1"/>
  <c r="AK28" i="1"/>
  <c r="AK34" i="1"/>
  <c r="AK10" i="1"/>
  <c r="AK26" i="1"/>
  <c r="AK20" i="1"/>
  <c r="AK27" i="1"/>
  <c r="AK37" i="1" l="1"/>
</calcChain>
</file>

<file path=xl/sharedStrings.xml><?xml version="1.0" encoding="utf-8"?>
<sst xmlns="http://schemas.openxmlformats.org/spreadsheetml/2006/main" count="267" uniqueCount="80">
  <si>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</si>
  <si>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</si>
  <si>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</si>
  <si>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</si>
  <si>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</si>
  <si>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</si>
  <si>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</si>
  <si>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</si>
  <si>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</si>
  <si>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</si>
  <si>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</si>
  <si>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</si>
  <si>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</si>
  <si>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</si>
  <si>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</si>
  <si>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</si>
  <si>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</si>
  <si>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</si>
  <si>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</si>
  <si>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</si>
  <si>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</si>
  <si>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</si>
  <si>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</si>
  <si>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</si>
  <si>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</si>
  <si>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</si>
  <si>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</si>
  <si>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</si>
  <si>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</si>
  <si>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</si>
  <si>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</si>
  <si>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</si>
  <si>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</si>
  <si>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</si>
  <si>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</si>
  <si>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</si>
  <si>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</si>
  <si>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</si>
  <si>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</si>
  <si>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</si>
  <si>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</si>
  <si>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</si>
  <si>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</si>
  <si>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</si>
  <si>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</si>
  <si>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Computer Admin</t>
  </si>
  <si>
    <t>OTHER - Please specify</t>
  </si>
  <si>
    <t>OTHER - REVIT</t>
  </si>
  <si>
    <t>OTHER - Computer Admin</t>
  </si>
  <si>
    <t>WD</t>
  </si>
  <si>
    <t>Hawksley</t>
  </si>
  <si>
    <t>RZ</t>
  </si>
  <si>
    <t>Rezoning</t>
  </si>
  <si>
    <t>CA</t>
  </si>
  <si>
    <t>PD - Site Visit</t>
  </si>
  <si>
    <t>2303</t>
  </si>
  <si>
    <t>Mosaic 200th St, Langley</t>
  </si>
  <si>
    <t>FEA</t>
  </si>
  <si>
    <t>Feasibility Studies</t>
  </si>
  <si>
    <t>Specifications</t>
  </si>
  <si>
    <t>Tendering</t>
  </si>
  <si>
    <t>Development permit drawings</t>
  </si>
  <si>
    <t>Extra Services beyond contract - SEE EXTRA SERVICES FORM</t>
  </si>
  <si>
    <t>Building permit drawings</t>
  </si>
  <si>
    <t>2402</t>
  </si>
  <si>
    <t>UBCO Master Plan</t>
  </si>
  <si>
    <t>Amenity Studio</t>
  </si>
  <si>
    <t>Amenity Split</t>
  </si>
  <si>
    <t>2403</t>
  </si>
  <si>
    <t>Guelph &amp; 10th</t>
  </si>
  <si>
    <t>2b</t>
  </si>
  <si>
    <t>PH Extra</t>
  </si>
  <si>
    <t>July 2024</t>
  </si>
  <si>
    <t>WORKING FROM HOME</t>
  </si>
  <si>
    <t>EXTRA</t>
  </si>
  <si>
    <t>parking</t>
  </si>
  <si>
    <t>Unit shift 2+D to 1+D</t>
  </si>
  <si>
    <t>2c</t>
  </si>
  <si>
    <t>EXT</t>
  </si>
  <si>
    <t>Heritage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</si>
</sst>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  <fill>
      <patternFill patternType="solid">
        <fgColor theme="0" tint="-0.14999847407452621"/>
        <bgColor indexed="2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5" fillId="8" borderId="2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0" fillId="0" borderId="0" xfId="0" applyFill="1" applyProtection="1">
      <protection locked="0"/>
    </xf>
    <xf numFmtId="0" fontId="0" fillId="0" borderId="9" xfId="0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  <xf numFmtId="0" fontId="5" fillId="3" borderId="3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zoomScaleNormal="100" zoomScaleSheetLayoutView="100" workbookViewId="0">
      <selection activeCell="AH16" sqref="AH16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4.6328125" style="19" bestFit="1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34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72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3" t="s">
        <v>19</v>
      </c>
      <c r="E7" s="43" t="s">
        <v>15</v>
      </c>
      <c r="F7" s="43" t="s">
        <v>16</v>
      </c>
      <c r="G7" s="43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 t="s">
        <v>16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/>
      <c r="G8" s="57"/>
      <c r="H8" s="57"/>
      <c r="I8" s="57" t="s">
        <v>20</v>
      </c>
      <c r="J8" s="57" t="s">
        <v>20</v>
      </c>
      <c r="K8" s="57"/>
      <c r="L8" s="57"/>
      <c r="M8" s="57"/>
      <c r="N8" s="57"/>
      <c r="O8" s="57"/>
      <c r="P8" s="57" t="s">
        <v>20</v>
      </c>
      <c r="Q8" s="57" t="s">
        <v>20</v>
      </c>
      <c r="R8" s="57"/>
      <c r="S8" s="57"/>
      <c r="T8" s="57"/>
      <c r="U8" s="57"/>
      <c r="V8" s="57"/>
      <c r="W8" s="57" t="s">
        <v>20</v>
      </c>
      <c r="X8" s="57" t="s">
        <v>20</v>
      </c>
      <c r="Y8" s="57"/>
      <c r="Z8" s="57"/>
      <c r="AA8" s="57"/>
      <c r="AB8" s="57"/>
      <c r="AC8" s="57"/>
      <c r="AD8" s="57" t="s">
        <v>20</v>
      </c>
      <c r="AE8" s="57" t="s">
        <v>20</v>
      </c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44</v>
      </c>
      <c r="B9" s="40" t="s">
        <v>50</v>
      </c>
      <c r="C9" s="41" t="s">
        <v>31</v>
      </c>
      <c r="D9" s="59"/>
      <c r="E9" s="59"/>
      <c r="F9" s="59">
        <v>0.5</v>
      </c>
      <c r="G9" s="59"/>
      <c r="H9" s="59"/>
      <c r="I9" s="57" t="s">
        <v>20</v>
      </c>
      <c r="J9" s="57" t="s">
        <v>20</v>
      </c>
      <c r="K9" s="59"/>
      <c r="L9" s="59"/>
      <c r="M9" s="59"/>
      <c r="N9" s="59"/>
      <c r="O9" s="59"/>
      <c r="P9" s="57" t="s">
        <v>20</v>
      </c>
      <c r="Q9" s="57" t="s">
        <v>20</v>
      </c>
      <c r="R9" s="59"/>
      <c r="S9" s="59"/>
      <c r="T9" s="59"/>
      <c r="U9" s="59"/>
      <c r="V9" s="59"/>
      <c r="W9" s="57" t="s">
        <v>20</v>
      </c>
      <c r="X9" s="57" t="s">
        <v>20</v>
      </c>
      <c r="Y9" s="59">
        <v>1</v>
      </c>
      <c r="Z9" s="59"/>
      <c r="AA9" s="59"/>
      <c r="AB9" s="59"/>
      <c r="AC9" s="59"/>
      <c r="AD9" s="57" t="s">
        <v>20</v>
      </c>
      <c r="AE9" s="57" t="s">
        <v>20</v>
      </c>
      <c r="AF9" s="59"/>
      <c r="AG9" s="59"/>
      <c r="AH9" s="59"/>
      <c r="AI9" s="58">
        <f t="shared" si="0"/>
        <v>1.5</v>
      </c>
      <c r="AJ9" s="44" t="s">
        <v>71</v>
      </c>
      <c r="AK9" s="76">
        <f>AI9/AI$37</f>
        <v>9.1743119266055051E-3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44</v>
      </c>
      <c r="B10" s="45" t="s">
        <v>50</v>
      </c>
      <c r="C10" s="46" t="s">
        <v>31</v>
      </c>
      <c r="D10" s="57"/>
      <c r="E10" s="57"/>
      <c r="F10" s="57"/>
      <c r="G10" s="57"/>
      <c r="H10" s="57"/>
      <c r="I10" s="57" t="s">
        <v>20</v>
      </c>
      <c r="J10" s="57" t="s">
        <v>20</v>
      </c>
      <c r="K10" s="57"/>
      <c r="L10" s="57"/>
      <c r="M10" s="57"/>
      <c r="N10" s="57"/>
      <c r="O10" s="57"/>
      <c r="P10" s="57" t="s">
        <v>20</v>
      </c>
      <c r="Q10" s="57" t="s">
        <v>20</v>
      </c>
      <c r="R10" s="57"/>
      <c r="S10" s="57"/>
      <c r="T10" s="57"/>
      <c r="U10" s="57"/>
      <c r="V10" s="57"/>
      <c r="W10" s="57" t="s">
        <v>20</v>
      </c>
      <c r="X10" s="57" t="s">
        <v>20</v>
      </c>
      <c r="Y10" s="57"/>
      <c r="Z10" s="57"/>
      <c r="AA10" s="57"/>
      <c r="AB10" s="57"/>
      <c r="AC10" s="57"/>
      <c r="AD10" s="57" t="s">
        <v>20</v>
      </c>
      <c r="AE10" s="57" t="s">
        <v>20</v>
      </c>
      <c r="AF10" s="57"/>
      <c r="AG10" s="57"/>
      <c r="AH10" s="57"/>
      <c r="AI10" s="58">
        <f t="shared" si="0"/>
        <v>0</v>
      </c>
      <c r="AJ10" s="47" t="s">
        <v>66</v>
      </c>
      <c r="AK10" s="76">
        <f>AI10/AI$37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44</v>
      </c>
      <c r="B11" s="40" t="s">
        <v>50</v>
      </c>
      <c r="C11" s="41" t="s">
        <v>31</v>
      </c>
      <c r="D11" s="59"/>
      <c r="E11" s="59"/>
      <c r="F11" s="59">
        <v>1</v>
      </c>
      <c r="G11" s="59"/>
      <c r="H11" s="59"/>
      <c r="I11" s="57" t="s">
        <v>20</v>
      </c>
      <c r="J11" s="57" t="s">
        <v>20</v>
      </c>
      <c r="K11" s="59"/>
      <c r="L11" s="59"/>
      <c r="M11" s="59"/>
      <c r="N11" s="59"/>
      <c r="O11" s="59">
        <v>1</v>
      </c>
      <c r="P11" s="57" t="s">
        <v>20</v>
      </c>
      <c r="Q11" s="57" t="s">
        <v>20</v>
      </c>
      <c r="R11" s="59"/>
      <c r="S11" s="59"/>
      <c r="T11" s="59"/>
      <c r="U11" s="59"/>
      <c r="V11" s="59"/>
      <c r="W11" s="57" t="s">
        <v>20</v>
      </c>
      <c r="X11" s="57" t="s">
        <v>20</v>
      </c>
      <c r="Y11" s="59"/>
      <c r="Z11" s="59"/>
      <c r="AA11" s="59"/>
      <c r="AB11" s="59"/>
      <c r="AC11" s="59"/>
      <c r="AD11" s="57" t="s">
        <v>20</v>
      </c>
      <c r="AE11" s="57" t="s">
        <v>20</v>
      </c>
      <c r="AF11" s="59"/>
      <c r="AG11" s="59"/>
      <c r="AH11" s="59"/>
      <c r="AI11" s="58">
        <f t="shared" si="0"/>
        <v>2</v>
      </c>
      <c r="AJ11" s="44" t="s">
        <v>67</v>
      </c>
      <c r="AK11" s="76">
        <f>AI11/AI$37</f>
        <v>1.2232415902140673E-2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7" t="s">
        <v>44</v>
      </c>
      <c r="B12" s="55" t="s">
        <v>50</v>
      </c>
      <c r="C12" s="46" t="s">
        <v>53</v>
      </c>
      <c r="D12" s="57"/>
      <c r="E12" s="57"/>
      <c r="F12" s="57">
        <v>0.5</v>
      </c>
      <c r="G12" s="57">
        <v>1.5</v>
      </c>
      <c r="H12" s="57"/>
      <c r="I12" s="57" t="s">
        <v>20</v>
      </c>
      <c r="J12" s="57" t="s">
        <v>20</v>
      </c>
      <c r="K12" s="57"/>
      <c r="L12" s="57"/>
      <c r="M12" s="57"/>
      <c r="N12" s="57"/>
      <c r="O12" s="57"/>
      <c r="P12" s="57" t="s">
        <v>20</v>
      </c>
      <c r="Q12" s="57" t="s">
        <v>20</v>
      </c>
      <c r="R12" s="57"/>
      <c r="S12" s="57"/>
      <c r="T12" s="57"/>
      <c r="U12" s="57"/>
      <c r="V12" s="57"/>
      <c r="W12" s="57" t="s">
        <v>20</v>
      </c>
      <c r="X12" s="57" t="s">
        <v>20</v>
      </c>
      <c r="Y12" s="57"/>
      <c r="Z12" s="57"/>
      <c r="AA12" s="57"/>
      <c r="AB12" s="57"/>
      <c r="AC12" s="57"/>
      <c r="AD12" s="57" t="s">
        <v>20</v>
      </c>
      <c r="AE12" s="57" t="s">
        <v>20</v>
      </c>
      <c r="AF12" s="57"/>
      <c r="AG12" s="57"/>
      <c r="AH12" s="57"/>
      <c r="AI12" s="58">
        <f t="shared" si="0"/>
        <v>2</v>
      </c>
      <c r="AJ12" s="47"/>
      <c r="AK12" s="76">
        <f>AI12/AI$37</f>
        <v>1.2232415902140673E-2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40</v>
      </c>
      <c r="B13" s="40" t="s">
        <v>41</v>
      </c>
      <c r="C13" s="41" t="s">
        <v>70</v>
      </c>
      <c r="D13" s="59"/>
      <c r="E13" s="59">
        <v>3.5</v>
      </c>
      <c r="F13" s="59">
        <v>2.5</v>
      </c>
      <c r="G13" s="59"/>
      <c r="H13" s="59">
        <v>1.5</v>
      </c>
      <c r="I13" s="57" t="s">
        <v>20</v>
      </c>
      <c r="J13" s="57" t="s">
        <v>20</v>
      </c>
      <c r="K13" s="59"/>
      <c r="L13" s="59">
        <v>2</v>
      </c>
      <c r="M13" s="59">
        <v>2</v>
      </c>
      <c r="N13" s="59"/>
      <c r="O13" s="59"/>
      <c r="P13" s="57" t="s">
        <v>20</v>
      </c>
      <c r="Q13" s="57" t="s">
        <v>20</v>
      </c>
      <c r="R13" s="59">
        <v>3</v>
      </c>
      <c r="S13" s="59"/>
      <c r="T13" s="59"/>
      <c r="U13" s="59"/>
      <c r="V13" s="59"/>
      <c r="W13" s="57" t="s">
        <v>20</v>
      </c>
      <c r="X13" s="57" t="s">
        <v>20</v>
      </c>
      <c r="Y13" s="59"/>
      <c r="Z13" s="59"/>
      <c r="AA13" s="59"/>
      <c r="AB13" s="59"/>
      <c r="AC13" s="59"/>
      <c r="AD13" s="57" t="s">
        <v>20</v>
      </c>
      <c r="AE13" s="57" t="s">
        <v>20</v>
      </c>
      <c r="AF13" s="59"/>
      <c r="AG13" s="59"/>
      <c r="AH13" s="59"/>
      <c r="AI13" s="58">
        <f t="shared" ref="AI13:AI18" si="1">SUM(D13:AH13)</f>
        <v>14.5</v>
      </c>
      <c r="AJ13" s="44"/>
      <c r="AK13" s="76">
        <f>AI13/AI$37</f>
        <v>8.8685015290519878E-2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40</v>
      </c>
      <c r="B14" s="45" t="s">
        <v>41</v>
      </c>
      <c r="C14" s="46" t="s">
        <v>74</v>
      </c>
      <c r="D14" s="57"/>
      <c r="E14" s="57"/>
      <c r="F14" s="57"/>
      <c r="G14" s="57">
        <v>1.5</v>
      </c>
      <c r="H14" s="57">
        <v>1</v>
      </c>
      <c r="I14" s="57" t="s">
        <v>20</v>
      </c>
      <c r="J14" s="57" t="s">
        <v>20</v>
      </c>
      <c r="K14" s="57"/>
      <c r="L14" s="57"/>
      <c r="M14" s="57"/>
      <c r="N14" s="57"/>
      <c r="O14" s="57">
        <v>1</v>
      </c>
      <c r="P14" s="57" t="s">
        <v>20</v>
      </c>
      <c r="Q14" s="57" t="s">
        <v>20</v>
      </c>
      <c r="R14" s="57"/>
      <c r="S14" s="57"/>
      <c r="T14" s="57">
        <v>2.5</v>
      </c>
      <c r="U14" s="57">
        <v>1</v>
      </c>
      <c r="V14" s="57">
        <v>1</v>
      </c>
      <c r="W14" s="57" t="s">
        <v>20</v>
      </c>
      <c r="X14" s="57" t="s">
        <v>20</v>
      </c>
      <c r="Y14" s="57"/>
      <c r="Z14" s="57"/>
      <c r="AA14" s="57"/>
      <c r="AB14" s="57"/>
      <c r="AC14" s="57"/>
      <c r="AD14" s="57" t="s">
        <v>20</v>
      </c>
      <c r="AE14" s="57" t="s">
        <v>20</v>
      </c>
      <c r="AF14" s="57"/>
      <c r="AG14" s="57"/>
      <c r="AH14" s="57"/>
      <c r="AI14" s="58">
        <f t="shared" si="1"/>
        <v>8</v>
      </c>
      <c r="AJ14" s="47" t="s">
        <v>75</v>
      </c>
      <c r="AK14" s="76">
        <f>AI14/AI$37</f>
        <v>4.8929663608562692E-2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25">
      <c r="A15" s="73" t="s">
        <v>40</v>
      </c>
      <c r="B15" s="40" t="s">
        <v>41</v>
      </c>
      <c r="C15" s="41" t="s">
        <v>74</v>
      </c>
      <c r="D15" s="59"/>
      <c r="E15" s="59"/>
      <c r="F15" s="59"/>
      <c r="G15" s="59"/>
      <c r="H15" s="59"/>
      <c r="I15" s="57" t="s">
        <v>20</v>
      </c>
      <c r="J15" s="57" t="s">
        <v>20</v>
      </c>
      <c r="K15" s="59"/>
      <c r="L15" s="59"/>
      <c r="M15" s="59"/>
      <c r="N15" s="59">
        <v>3</v>
      </c>
      <c r="O15" s="59"/>
      <c r="P15" s="57" t="s">
        <v>20</v>
      </c>
      <c r="Q15" s="57" t="s">
        <v>20</v>
      </c>
      <c r="R15" s="59"/>
      <c r="S15" s="59">
        <v>4.5</v>
      </c>
      <c r="T15" s="59">
        <v>1.5</v>
      </c>
      <c r="U15" s="59">
        <v>2</v>
      </c>
      <c r="V15" s="59"/>
      <c r="W15" s="57" t="s">
        <v>20</v>
      </c>
      <c r="X15" s="57" t="s">
        <v>20</v>
      </c>
      <c r="Y15" s="59"/>
      <c r="Z15" s="59"/>
      <c r="AA15" s="59"/>
      <c r="AB15" s="59"/>
      <c r="AC15" s="59"/>
      <c r="AD15" s="57" t="s">
        <v>20</v>
      </c>
      <c r="AE15" s="57" t="s">
        <v>20</v>
      </c>
      <c r="AF15" s="59">
        <v>1</v>
      </c>
      <c r="AG15" s="59">
        <v>1</v>
      </c>
      <c r="AH15" s="59">
        <v>3</v>
      </c>
      <c r="AI15" s="58">
        <f t="shared" ref="AI15" si="2">SUM(D15:AH15)</f>
        <v>16</v>
      </c>
      <c r="AJ15" s="44" t="s">
        <v>76</v>
      </c>
      <c r="AK15" s="76">
        <f>AI15/AI$37</f>
        <v>9.7859327217125383E-2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4" t="s">
        <v>40</v>
      </c>
      <c r="B16" s="45" t="s">
        <v>41</v>
      </c>
      <c r="C16" s="46" t="s">
        <v>77</v>
      </c>
      <c r="D16" s="57"/>
      <c r="E16" s="57"/>
      <c r="F16" s="57"/>
      <c r="G16" s="57"/>
      <c r="H16" s="57"/>
      <c r="I16" s="57" t="s">
        <v>20</v>
      </c>
      <c r="J16" s="57" t="s">
        <v>20</v>
      </c>
      <c r="K16" s="57"/>
      <c r="L16" s="57"/>
      <c r="M16" s="57"/>
      <c r="N16" s="57"/>
      <c r="O16" s="57"/>
      <c r="P16" s="57" t="s">
        <v>20</v>
      </c>
      <c r="Q16" s="57" t="s">
        <v>20</v>
      </c>
      <c r="R16" s="57"/>
      <c r="S16" s="57"/>
      <c r="T16" s="57"/>
      <c r="U16" s="57">
        <v>1</v>
      </c>
      <c r="V16" s="57"/>
      <c r="W16" s="57" t="s">
        <v>20</v>
      </c>
      <c r="X16" s="57" t="s">
        <v>20</v>
      </c>
      <c r="Y16" s="57">
        <v>1</v>
      </c>
      <c r="Z16" s="57"/>
      <c r="AA16" s="57"/>
      <c r="AB16" s="57">
        <v>1</v>
      </c>
      <c r="AC16" s="57"/>
      <c r="AD16" s="57" t="s">
        <v>20</v>
      </c>
      <c r="AE16" s="57" t="s">
        <v>20</v>
      </c>
      <c r="AF16" s="57"/>
      <c r="AG16" s="57"/>
      <c r="AH16" s="57"/>
      <c r="AI16" s="58">
        <f t="shared" si="1"/>
        <v>3</v>
      </c>
      <c r="AJ16" s="47"/>
      <c r="AK16" s="76">
        <f>AI16/AI$37</f>
        <v>1.834862385321101E-2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3"/>
      <c r="B17" s="40"/>
      <c r="C17" s="41"/>
      <c r="D17" s="59"/>
      <c r="E17" s="59"/>
      <c r="F17" s="59"/>
      <c r="G17" s="59"/>
      <c r="H17" s="59"/>
      <c r="I17" s="57" t="s">
        <v>20</v>
      </c>
      <c r="J17" s="57" t="s">
        <v>20</v>
      </c>
      <c r="K17" s="59"/>
      <c r="L17" s="59"/>
      <c r="M17" s="59"/>
      <c r="N17" s="59"/>
      <c r="O17" s="59"/>
      <c r="P17" s="57" t="s">
        <v>20</v>
      </c>
      <c r="Q17" s="57" t="s">
        <v>20</v>
      </c>
      <c r="R17" s="59"/>
      <c r="S17" s="59"/>
      <c r="T17" s="59"/>
      <c r="U17" s="59"/>
      <c r="V17" s="59"/>
      <c r="W17" s="57" t="s">
        <v>20</v>
      </c>
      <c r="X17" s="57" t="s">
        <v>20</v>
      </c>
      <c r="Y17" s="59"/>
      <c r="Z17" s="59"/>
      <c r="AA17" s="59"/>
      <c r="AB17" s="59"/>
      <c r="AC17" s="59"/>
      <c r="AD17" s="57" t="s">
        <v>20</v>
      </c>
      <c r="AE17" s="57" t="s">
        <v>20</v>
      </c>
      <c r="AF17" s="59"/>
      <c r="AG17" s="59"/>
      <c r="AH17" s="59"/>
      <c r="AI17" s="58">
        <f t="shared" si="1"/>
        <v>0</v>
      </c>
      <c r="AJ17" s="44"/>
      <c r="AK17" s="76">
        <f>AI17/AI$37</f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4" t="s">
        <v>42</v>
      </c>
      <c r="B18" s="45" t="s">
        <v>43</v>
      </c>
      <c r="C18" s="46" t="s">
        <v>31</v>
      </c>
      <c r="D18" s="57"/>
      <c r="E18" s="57"/>
      <c r="F18" s="57"/>
      <c r="G18" s="57"/>
      <c r="H18" s="57"/>
      <c r="I18" s="57" t="s">
        <v>20</v>
      </c>
      <c r="J18" s="57" t="s">
        <v>20</v>
      </c>
      <c r="K18" s="57"/>
      <c r="L18" s="57"/>
      <c r="M18" s="57"/>
      <c r="N18" s="57"/>
      <c r="O18" s="57"/>
      <c r="P18" s="57" t="s">
        <v>20</v>
      </c>
      <c r="Q18" s="57" t="s">
        <v>20</v>
      </c>
      <c r="R18" s="57"/>
      <c r="S18" s="57"/>
      <c r="T18" s="57">
        <v>1.5</v>
      </c>
      <c r="U18" s="57"/>
      <c r="V18" s="57"/>
      <c r="W18" s="57" t="s">
        <v>20</v>
      </c>
      <c r="X18" s="57" t="s">
        <v>20</v>
      </c>
      <c r="Y18" s="57"/>
      <c r="Z18" s="57"/>
      <c r="AA18" s="57"/>
      <c r="AB18" s="57"/>
      <c r="AC18" s="57"/>
      <c r="AD18" s="57" t="s">
        <v>20</v>
      </c>
      <c r="AE18" s="57" t="s">
        <v>20</v>
      </c>
      <c r="AF18" s="57"/>
      <c r="AG18" s="57"/>
      <c r="AH18" s="57"/>
      <c r="AI18" s="58">
        <f t="shared" si="1"/>
        <v>1.5</v>
      </c>
      <c r="AJ18" s="47"/>
      <c r="AK18" s="76">
        <f>AI18/AI$37</f>
        <v>9.1743119266055051E-3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 t="s">
        <v>42</v>
      </c>
      <c r="B19" s="40" t="s">
        <v>43</v>
      </c>
      <c r="C19" s="41" t="s">
        <v>49</v>
      </c>
      <c r="D19" s="59"/>
      <c r="E19" s="59"/>
      <c r="F19" s="59"/>
      <c r="G19" s="59"/>
      <c r="H19" s="59"/>
      <c r="I19" s="57" t="s">
        <v>20</v>
      </c>
      <c r="J19" s="57" t="s">
        <v>20</v>
      </c>
      <c r="K19" s="59"/>
      <c r="L19" s="59"/>
      <c r="M19" s="59"/>
      <c r="N19" s="59"/>
      <c r="O19" s="59"/>
      <c r="P19" s="57" t="s">
        <v>20</v>
      </c>
      <c r="Q19" s="57" t="s">
        <v>20</v>
      </c>
      <c r="R19" s="59"/>
      <c r="S19" s="59"/>
      <c r="T19" s="59"/>
      <c r="U19" s="59"/>
      <c r="V19" s="59"/>
      <c r="W19" s="57" t="s">
        <v>20</v>
      </c>
      <c r="X19" s="57" t="s">
        <v>20</v>
      </c>
      <c r="Y19" s="59"/>
      <c r="Z19" s="59"/>
      <c r="AA19" s="59"/>
      <c r="AB19" s="59"/>
      <c r="AC19" s="59"/>
      <c r="AD19" s="57" t="s">
        <v>20</v>
      </c>
      <c r="AE19" s="57" t="s">
        <v>20</v>
      </c>
      <c r="AF19" s="59"/>
      <c r="AG19" s="59"/>
      <c r="AH19" s="59"/>
      <c r="AI19" s="58">
        <f t="shared" ref="AI19" si="3">SUM(D19:AH19)</f>
        <v>0</v>
      </c>
      <c r="AJ19" s="44"/>
      <c r="AK19" s="76">
        <f>AI19/AI$37</f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5" customFormat="1" ht="12" customHeight="1" x14ac:dyDescent="0.2">
      <c r="A20" s="74" t="s">
        <v>55</v>
      </c>
      <c r="B20" s="45" t="s">
        <v>56</v>
      </c>
      <c r="C20" s="46" t="s">
        <v>24</v>
      </c>
      <c r="D20" s="57"/>
      <c r="E20" s="57"/>
      <c r="F20" s="57"/>
      <c r="G20" s="57"/>
      <c r="H20" s="57"/>
      <c r="I20" s="57" t="s">
        <v>20</v>
      </c>
      <c r="J20" s="57" t="s">
        <v>20</v>
      </c>
      <c r="K20" s="57"/>
      <c r="L20" s="57"/>
      <c r="M20" s="57"/>
      <c r="N20" s="57"/>
      <c r="O20" s="57"/>
      <c r="P20" s="57" t="s">
        <v>20</v>
      </c>
      <c r="Q20" s="57" t="s">
        <v>20</v>
      </c>
      <c r="R20" s="57"/>
      <c r="S20" s="57"/>
      <c r="T20" s="57"/>
      <c r="U20" s="57"/>
      <c r="V20" s="57"/>
      <c r="W20" s="57" t="s">
        <v>20</v>
      </c>
      <c r="X20" s="57" t="s">
        <v>20</v>
      </c>
      <c r="Y20" s="57"/>
      <c r="Z20" s="57"/>
      <c r="AA20" s="57"/>
      <c r="AB20" s="57"/>
      <c r="AC20" s="57"/>
      <c r="AD20" s="57" t="s">
        <v>20</v>
      </c>
      <c r="AE20" s="57" t="s">
        <v>20</v>
      </c>
      <c r="AF20" s="57"/>
      <c r="AG20" s="57"/>
      <c r="AH20" s="57"/>
      <c r="AI20" s="58">
        <f t="shared" ref="AI20" si="4">SUM(D20:AH20)</f>
        <v>0</v>
      </c>
      <c r="AJ20" s="47"/>
      <c r="AK20" s="76">
        <f>AI20/AI$37</f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53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73" t="s">
        <v>64</v>
      </c>
      <c r="B21" s="40" t="s">
        <v>65</v>
      </c>
      <c r="C21" s="41"/>
      <c r="D21" s="59"/>
      <c r="E21" s="59"/>
      <c r="F21" s="59"/>
      <c r="G21" s="59"/>
      <c r="H21" s="59"/>
      <c r="I21" s="57" t="s">
        <v>20</v>
      </c>
      <c r="J21" s="57" t="s">
        <v>20</v>
      </c>
      <c r="K21" s="59"/>
      <c r="L21" s="59"/>
      <c r="M21" s="59"/>
      <c r="N21" s="59"/>
      <c r="O21" s="59"/>
      <c r="P21" s="57" t="s">
        <v>20</v>
      </c>
      <c r="Q21" s="57" t="s">
        <v>20</v>
      </c>
      <c r="R21" s="59"/>
      <c r="S21" s="59"/>
      <c r="T21" s="59">
        <v>1</v>
      </c>
      <c r="U21" s="59"/>
      <c r="V21" s="59"/>
      <c r="W21" s="57" t="s">
        <v>20</v>
      </c>
      <c r="X21" s="57" t="s">
        <v>20</v>
      </c>
      <c r="Y21" s="59"/>
      <c r="Z21" s="59"/>
      <c r="AA21" s="59"/>
      <c r="AB21" s="59"/>
      <c r="AC21" s="59"/>
      <c r="AD21" s="57" t="s">
        <v>20</v>
      </c>
      <c r="AE21" s="57" t="s">
        <v>20</v>
      </c>
      <c r="AF21" s="59"/>
      <c r="AG21" s="59"/>
      <c r="AH21" s="59"/>
      <c r="AI21" s="58">
        <f>SUM(D21:AH21)</f>
        <v>1</v>
      </c>
      <c r="AJ21" s="44"/>
      <c r="AK21" s="76">
        <f t="shared" ref="AK21:AK23" si="5">AI21/AI$37</f>
        <v>6.1162079510703364E-3</v>
      </c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53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95" customFormat="1" ht="12" customHeight="1" x14ac:dyDescent="0.25">
      <c r="A22" s="87" t="s">
        <v>68</v>
      </c>
      <c r="B22" s="55" t="s">
        <v>69</v>
      </c>
      <c r="C22" s="96" t="s">
        <v>24</v>
      </c>
      <c r="D22" s="57"/>
      <c r="E22" s="57">
        <v>3</v>
      </c>
      <c r="F22" s="57">
        <v>2</v>
      </c>
      <c r="G22" s="57">
        <v>2</v>
      </c>
      <c r="H22" s="57">
        <v>2.5</v>
      </c>
      <c r="I22" s="57" t="s">
        <v>20</v>
      </c>
      <c r="J22" s="57" t="s">
        <v>20</v>
      </c>
      <c r="K22" s="57">
        <v>6</v>
      </c>
      <c r="L22" s="57">
        <v>5</v>
      </c>
      <c r="M22" s="57">
        <v>3</v>
      </c>
      <c r="N22" s="57">
        <v>3</v>
      </c>
      <c r="O22" s="57">
        <v>2</v>
      </c>
      <c r="P22" s="57" t="s">
        <v>20</v>
      </c>
      <c r="Q22" s="57" t="s">
        <v>20</v>
      </c>
      <c r="R22" s="57"/>
      <c r="S22" s="57"/>
      <c r="T22" s="57"/>
      <c r="U22" s="57"/>
      <c r="V22" s="57"/>
      <c r="W22" s="57" t="s">
        <v>20</v>
      </c>
      <c r="X22" s="57" t="s">
        <v>20</v>
      </c>
      <c r="Y22" s="57"/>
      <c r="Z22" s="57"/>
      <c r="AA22" s="57"/>
      <c r="AB22" s="57"/>
      <c r="AC22" s="57"/>
      <c r="AD22" s="57" t="s">
        <v>20</v>
      </c>
      <c r="AE22" s="57" t="s">
        <v>20</v>
      </c>
      <c r="AF22" s="57"/>
      <c r="AG22" s="57"/>
      <c r="AH22" s="57"/>
      <c r="AI22" s="58">
        <f t="shared" ref="AI22:AI23" si="6">SUM(D22:AH22)</f>
        <v>28.5</v>
      </c>
      <c r="AJ22" s="91"/>
      <c r="AK22" s="76">
        <f t="shared" si="5"/>
        <v>0.1743119266055046</v>
      </c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  <c r="BA22" s="93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4"/>
      <c r="DF22" s="94"/>
      <c r="DG22" s="94"/>
      <c r="DH22" s="94"/>
      <c r="DI22" s="94"/>
      <c r="DJ22" s="94"/>
      <c r="DK22" s="94"/>
      <c r="DL22" s="94"/>
      <c r="DM22" s="94"/>
      <c r="DN22" s="94"/>
      <c r="DO22" s="94"/>
      <c r="DP22" s="94"/>
      <c r="DQ22" s="94"/>
      <c r="DR22" s="94"/>
      <c r="DS22" s="94"/>
      <c r="DT22" s="94"/>
      <c r="DU22" s="94"/>
      <c r="DV22" s="94"/>
      <c r="DW22" s="94"/>
      <c r="DX22" s="94"/>
      <c r="DY22" s="94"/>
      <c r="DZ22" s="94"/>
      <c r="EA22" s="94"/>
      <c r="EB22" s="94"/>
      <c r="EC22" s="94"/>
      <c r="ED22" s="94"/>
      <c r="EE22" s="94"/>
      <c r="EF22" s="94"/>
      <c r="EG22" s="94"/>
      <c r="EH22" s="94"/>
      <c r="EI22" s="94"/>
      <c r="EJ22" s="94"/>
      <c r="EK22" s="94"/>
      <c r="EL22" s="94"/>
      <c r="EM22" s="94"/>
      <c r="EN22" s="94"/>
      <c r="EO22" s="94"/>
      <c r="EP22" s="94"/>
      <c r="EQ22" s="94"/>
      <c r="ER22" s="94"/>
      <c r="ES22" s="94"/>
      <c r="ET22" s="94"/>
      <c r="EU22" s="94"/>
      <c r="EV22" s="94"/>
      <c r="EW22" s="94"/>
      <c r="EX22" s="94"/>
      <c r="EY22" s="94"/>
      <c r="EZ22" s="94"/>
      <c r="FA22" s="94"/>
      <c r="FB22" s="94"/>
      <c r="FC22" s="94"/>
      <c r="FD22" s="94"/>
      <c r="FE22" s="94"/>
      <c r="FF22" s="94"/>
      <c r="FG22" s="94"/>
      <c r="FH22" s="94"/>
      <c r="FI22" s="94"/>
      <c r="FJ22" s="94"/>
      <c r="FK22" s="94"/>
      <c r="FL22" s="94"/>
      <c r="FM22" s="94"/>
      <c r="FN22" s="94"/>
      <c r="FO22" s="94"/>
      <c r="FP22" s="94"/>
      <c r="FQ22" s="94"/>
      <c r="FR22" s="94"/>
      <c r="FS22" s="94"/>
      <c r="FT22" s="94"/>
      <c r="FU22" s="94"/>
      <c r="FV22" s="94"/>
      <c r="FW22" s="94"/>
      <c r="FX22" s="94"/>
      <c r="FY22" s="94"/>
      <c r="FZ22" s="94"/>
      <c r="GA22" s="94"/>
      <c r="GB22" s="94"/>
      <c r="GC22" s="94"/>
      <c r="GD22" s="94"/>
      <c r="GE22" s="94"/>
      <c r="GF22" s="94"/>
      <c r="GG22" s="94"/>
      <c r="GH22" s="94"/>
    </row>
    <row r="23" spans="1:190" s="26" customFormat="1" ht="12" customHeight="1" x14ac:dyDescent="0.25">
      <c r="A23" s="97" t="s">
        <v>68</v>
      </c>
      <c r="B23" s="98" t="s">
        <v>69</v>
      </c>
      <c r="C23" s="99" t="s">
        <v>78</v>
      </c>
      <c r="D23" s="59"/>
      <c r="E23" s="59"/>
      <c r="F23" s="59"/>
      <c r="G23" s="59"/>
      <c r="H23" s="59"/>
      <c r="I23" s="57" t="s">
        <v>20</v>
      </c>
      <c r="J23" s="57" t="s">
        <v>20</v>
      </c>
      <c r="K23" s="59"/>
      <c r="L23" s="59"/>
      <c r="M23" s="59"/>
      <c r="N23" s="59"/>
      <c r="O23" s="59"/>
      <c r="P23" s="57" t="s">
        <v>20</v>
      </c>
      <c r="Q23" s="57" t="s">
        <v>20</v>
      </c>
      <c r="R23" s="59"/>
      <c r="S23" s="59"/>
      <c r="T23" s="59"/>
      <c r="U23" s="59"/>
      <c r="V23" s="59"/>
      <c r="W23" s="57" t="s">
        <v>20</v>
      </c>
      <c r="X23" s="57" t="s">
        <v>20</v>
      </c>
      <c r="Y23" s="59"/>
      <c r="Z23" s="59"/>
      <c r="AA23" s="59"/>
      <c r="AB23" s="59"/>
      <c r="AC23" s="59"/>
      <c r="AD23" s="57" t="s">
        <v>20</v>
      </c>
      <c r="AE23" s="57" t="s">
        <v>20</v>
      </c>
      <c r="AF23" s="59">
        <v>1.5</v>
      </c>
      <c r="AG23" s="59">
        <v>1</v>
      </c>
      <c r="AH23" s="59"/>
      <c r="AI23" s="58">
        <f t="shared" si="6"/>
        <v>2.5</v>
      </c>
      <c r="AJ23" s="44" t="s">
        <v>79</v>
      </c>
      <c r="AK23" s="76">
        <f t="shared" si="5"/>
        <v>1.5290519877675841E-2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53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2"/>
      <c r="B24" s="55"/>
      <c r="C24" s="48"/>
      <c r="D24" s="57"/>
      <c r="E24" s="57"/>
      <c r="F24" s="57"/>
      <c r="G24" s="57"/>
      <c r="H24" s="57"/>
      <c r="I24" s="57" t="s">
        <v>20</v>
      </c>
      <c r="J24" s="57" t="s">
        <v>20</v>
      </c>
      <c r="K24" s="57"/>
      <c r="L24" s="57"/>
      <c r="M24" s="57"/>
      <c r="N24" s="57"/>
      <c r="O24" s="57"/>
      <c r="P24" s="57" t="s">
        <v>20</v>
      </c>
      <c r="Q24" s="57" t="s">
        <v>20</v>
      </c>
      <c r="R24" s="57"/>
      <c r="S24" s="57"/>
      <c r="T24" s="57"/>
      <c r="U24" s="57"/>
      <c r="V24" s="57"/>
      <c r="W24" s="57" t="s">
        <v>20</v>
      </c>
      <c r="X24" s="57" t="s">
        <v>20</v>
      </c>
      <c r="Y24" s="57"/>
      <c r="Z24" s="57"/>
      <c r="AA24" s="57"/>
      <c r="AB24" s="57"/>
      <c r="AC24" s="57"/>
      <c r="AD24" s="57" t="s">
        <v>20</v>
      </c>
      <c r="AE24" s="57" t="s">
        <v>20</v>
      </c>
      <c r="AF24" s="57"/>
      <c r="AG24" s="57"/>
      <c r="AH24" s="57"/>
      <c r="AI24" s="58">
        <f>SUM(D24:AH24)</f>
        <v>0</v>
      </c>
      <c r="AJ24" s="47"/>
      <c r="AK24" s="76">
        <f>AI24/AI$37</f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6" t="s">
        <v>6</v>
      </c>
      <c r="C25" s="54"/>
      <c r="D25" s="60">
        <f>SUM(D8:D24)</f>
        <v>0</v>
      </c>
      <c r="E25" s="60">
        <f>SUM(E8:E24)</f>
        <v>6.5</v>
      </c>
      <c r="F25" s="60">
        <f>SUM(F8:F24)</f>
        <v>6.5</v>
      </c>
      <c r="G25" s="60">
        <f>SUM(G8:G24)</f>
        <v>5</v>
      </c>
      <c r="H25" s="60">
        <f>SUM(H8:H24)</f>
        <v>5</v>
      </c>
      <c r="I25" s="60">
        <f>SUM(I8:I24)</f>
        <v>0</v>
      </c>
      <c r="J25" s="60">
        <f>SUM(J8:J24)</f>
        <v>0</v>
      </c>
      <c r="K25" s="60">
        <f>SUM(K8:K24)</f>
        <v>6</v>
      </c>
      <c r="L25" s="60">
        <f>SUM(L8:L24)</f>
        <v>7</v>
      </c>
      <c r="M25" s="60">
        <f>SUM(M8:M24)</f>
        <v>5</v>
      </c>
      <c r="N25" s="60">
        <f>SUM(N8:N24)</f>
        <v>6</v>
      </c>
      <c r="O25" s="60">
        <f>SUM(O8:O24)</f>
        <v>4</v>
      </c>
      <c r="P25" s="60">
        <f>SUM(P8:P24)</f>
        <v>0</v>
      </c>
      <c r="Q25" s="60">
        <f>SUM(Q8:Q24)</f>
        <v>0</v>
      </c>
      <c r="R25" s="60">
        <f>SUM(R8:R24)</f>
        <v>3</v>
      </c>
      <c r="S25" s="60">
        <f>SUM(S8:S24)</f>
        <v>4.5</v>
      </c>
      <c r="T25" s="60">
        <f>SUM(T8:T24)</f>
        <v>6.5</v>
      </c>
      <c r="U25" s="60">
        <f>SUM(U8:U24)</f>
        <v>4</v>
      </c>
      <c r="V25" s="60">
        <f>SUM(V8:V24)</f>
        <v>1</v>
      </c>
      <c r="W25" s="60">
        <f>SUM(W8:W24)</f>
        <v>0</v>
      </c>
      <c r="X25" s="60">
        <f>SUM(X8:X24)</f>
        <v>0</v>
      </c>
      <c r="Y25" s="60">
        <f>SUM(Y8:Y24)</f>
        <v>2</v>
      </c>
      <c r="Z25" s="60">
        <f>SUM(Z8:Z24)</f>
        <v>0</v>
      </c>
      <c r="AA25" s="60">
        <f>SUM(AA8:AA24)</f>
        <v>0</v>
      </c>
      <c r="AB25" s="60">
        <f>SUM(AB8:AB24)</f>
        <v>1</v>
      </c>
      <c r="AC25" s="60">
        <f>SUM(AC8:AC24)</f>
        <v>0</v>
      </c>
      <c r="AD25" s="60">
        <f>SUM(AD8:AD24)</f>
        <v>0</v>
      </c>
      <c r="AE25" s="60">
        <f>SUM(AE8:AE24)</f>
        <v>0</v>
      </c>
      <c r="AF25" s="60">
        <f>SUM(AF8:AF24)</f>
        <v>2.5</v>
      </c>
      <c r="AG25" s="60">
        <f>SUM(AG8:AG24)</f>
        <v>2</v>
      </c>
      <c r="AH25" s="60">
        <f>SUM(AH8:AH24)</f>
        <v>3</v>
      </c>
      <c r="AI25" s="61">
        <f>SUM(AI8:AI24)</f>
        <v>80.5</v>
      </c>
      <c r="AJ25" s="49"/>
      <c r="AK25" s="76">
        <f>AI25/AI$37</f>
        <v>0.49235474006116209</v>
      </c>
      <c r="AL25" s="76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2">
        <f>7.5</f>
        <v>7.5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 t="shared" ref="AI26:AI36" si="7">SUM(D26:AH26)</f>
        <v>7.5</v>
      </c>
      <c r="AJ26" s="49"/>
      <c r="AK26" s="76">
        <f>AI26/AI$37</f>
        <v>4.5871559633027525E-2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85" t="s">
        <v>14</v>
      </c>
      <c r="B27" s="86"/>
      <c r="C27" s="86"/>
      <c r="D27" s="81"/>
      <c r="E27" s="81">
        <v>1.5</v>
      </c>
      <c r="F27" s="81"/>
      <c r="G27" s="81">
        <v>1.5</v>
      </c>
      <c r="H27" s="81">
        <v>1</v>
      </c>
      <c r="I27" s="81"/>
      <c r="J27" s="81"/>
      <c r="K27" s="81">
        <v>2</v>
      </c>
      <c r="L27" s="81">
        <v>1</v>
      </c>
      <c r="M27" s="81">
        <v>1</v>
      </c>
      <c r="N27" s="81">
        <v>1.5</v>
      </c>
      <c r="O27" s="81">
        <v>2</v>
      </c>
      <c r="P27" s="81"/>
      <c r="Q27" s="81"/>
      <c r="R27" s="81">
        <v>4.5</v>
      </c>
      <c r="S27" s="81">
        <v>3</v>
      </c>
      <c r="T27" s="81">
        <v>1.5</v>
      </c>
      <c r="U27" s="81">
        <v>2.5</v>
      </c>
      <c r="V27" s="81">
        <v>2</v>
      </c>
      <c r="W27" s="81"/>
      <c r="X27" s="81"/>
      <c r="Y27" s="81"/>
      <c r="Z27" s="81"/>
      <c r="AA27" s="81"/>
      <c r="AB27" s="81"/>
      <c r="AC27" s="81">
        <v>1</v>
      </c>
      <c r="AD27" s="81"/>
      <c r="AE27" s="81"/>
      <c r="AF27" s="81">
        <v>3.5</v>
      </c>
      <c r="AG27" s="81">
        <v>4</v>
      </c>
      <c r="AH27" s="81">
        <v>4.5</v>
      </c>
      <c r="AI27" s="82">
        <f t="shared" si="7"/>
        <v>38</v>
      </c>
      <c r="AJ27" s="84"/>
      <c r="AK27" s="76">
        <f>AI27/AI$37</f>
        <v>0.23241590214067279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2"/>
      <c r="E28" s="62"/>
      <c r="F28" s="62">
        <v>1.5</v>
      </c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>
        <v>1</v>
      </c>
      <c r="V28" s="62">
        <v>2</v>
      </c>
      <c r="W28" s="62"/>
      <c r="X28" s="62"/>
      <c r="Y28" s="62"/>
      <c r="Z28" s="62">
        <v>1</v>
      </c>
      <c r="AA28" s="62"/>
      <c r="AB28" s="62"/>
      <c r="AC28" s="62"/>
      <c r="AD28" s="62"/>
      <c r="AE28" s="62"/>
      <c r="AF28" s="62"/>
      <c r="AG28" s="62"/>
      <c r="AH28" s="62"/>
      <c r="AI28" s="58">
        <f t="shared" si="7"/>
        <v>5.5</v>
      </c>
      <c r="AJ28" s="49"/>
      <c r="AK28" s="76">
        <f>AI28/AI$37</f>
        <v>3.3639143730886847E-2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54</v>
      </c>
      <c r="B29" s="13"/>
      <c r="C29" s="13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58">
        <f t="shared" si="7"/>
        <v>0</v>
      </c>
      <c r="AJ29" s="49"/>
      <c r="AK29" s="76">
        <f>AI29/AI$37</f>
        <v>0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2" t="s">
        <v>22</v>
      </c>
      <c r="B30" s="13"/>
      <c r="C30" s="13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0</v>
      </c>
      <c r="AJ30" s="49"/>
      <c r="AK30" s="76">
        <f>AI30/AI$37</f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38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/>
      <c r="AJ31" s="49"/>
      <c r="AK31" s="76">
        <f>AI31/AI$37</f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12</v>
      </c>
      <c r="B32" s="14"/>
      <c r="C32" s="1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 t="shared" si="7"/>
        <v>0</v>
      </c>
      <c r="AJ32" s="49"/>
      <c r="AK32" s="76">
        <f>AI32/AI$37</f>
        <v>0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13</v>
      </c>
      <c r="B33" s="14"/>
      <c r="C33" s="14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>
        <v>7.5</v>
      </c>
      <c r="AA33" s="62">
        <v>7.5</v>
      </c>
      <c r="AB33" s="62">
        <v>7.5</v>
      </c>
      <c r="AC33" s="62">
        <v>7.5</v>
      </c>
      <c r="AD33" s="62"/>
      <c r="AE33" s="62"/>
      <c r="AF33" s="62"/>
      <c r="AG33" s="62"/>
      <c r="AH33" s="62"/>
      <c r="AI33" s="58">
        <f>SUM(D33:AH33)</f>
        <v>30</v>
      </c>
      <c r="AJ33" s="49"/>
      <c r="AK33" s="76">
        <f>AI33/AI$37</f>
        <v>0.1834862385321101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3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 t="s">
        <v>48</v>
      </c>
      <c r="B34" s="80"/>
      <c r="C34" s="80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2">
        <f t="shared" si="7"/>
        <v>0</v>
      </c>
      <c r="AJ34" s="83" t="s">
        <v>45</v>
      </c>
      <c r="AK34" s="76">
        <f>AI34/AI$37</f>
        <v>0</v>
      </c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3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47</v>
      </c>
      <c r="B35" s="14"/>
      <c r="C35" s="14"/>
      <c r="D35" s="62"/>
      <c r="E35" s="62"/>
      <c r="F35" s="62"/>
      <c r="G35" s="62">
        <v>2</v>
      </c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58">
        <f t="shared" si="7"/>
        <v>2</v>
      </c>
      <c r="AJ35" s="49" t="s">
        <v>39</v>
      </c>
      <c r="AK35" s="76">
        <f>AI35/AI$37</f>
        <v>1.2232415902140673E-2</v>
      </c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3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1" t="s">
        <v>46</v>
      </c>
      <c r="B36" s="14"/>
      <c r="C36" s="14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58">
        <f t="shared" si="7"/>
        <v>0</v>
      </c>
      <c r="AJ36" s="49"/>
      <c r="AK36" s="76">
        <f>AI36/AI$37</f>
        <v>0</v>
      </c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3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1" t="s">
        <v>9</v>
      </c>
      <c r="B37" s="14"/>
      <c r="C37" s="14"/>
      <c r="D37" s="60">
        <f t="shared" ref="D37:AE37" si="8">SUM(D25:D36)</f>
        <v>7.5</v>
      </c>
      <c r="E37" s="60">
        <f t="shared" si="8"/>
        <v>8</v>
      </c>
      <c r="F37" s="60">
        <f t="shared" si="8"/>
        <v>8</v>
      </c>
      <c r="G37" s="60">
        <f t="shared" si="8"/>
        <v>8.5</v>
      </c>
      <c r="H37" s="60">
        <f t="shared" si="8"/>
        <v>6</v>
      </c>
      <c r="I37" s="60">
        <f t="shared" si="8"/>
        <v>0</v>
      </c>
      <c r="J37" s="60">
        <f t="shared" si="8"/>
        <v>0</v>
      </c>
      <c r="K37" s="60">
        <f t="shared" si="8"/>
        <v>8</v>
      </c>
      <c r="L37" s="60">
        <f t="shared" si="8"/>
        <v>8</v>
      </c>
      <c r="M37" s="60">
        <f t="shared" si="8"/>
        <v>6</v>
      </c>
      <c r="N37" s="60">
        <f t="shared" si="8"/>
        <v>7.5</v>
      </c>
      <c r="O37" s="60">
        <f t="shared" si="8"/>
        <v>6</v>
      </c>
      <c r="P37" s="60">
        <f t="shared" si="8"/>
        <v>0</v>
      </c>
      <c r="Q37" s="60">
        <f t="shared" si="8"/>
        <v>0</v>
      </c>
      <c r="R37" s="60">
        <f t="shared" si="8"/>
        <v>7.5</v>
      </c>
      <c r="S37" s="60">
        <f t="shared" si="8"/>
        <v>7.5</v>
      </c>
      <c r="T37" s="60">
        <f t="shared" si="8"/>
        <v>8</v>
      </c>
      <c r="U37" s="60">
        <f t="shared" si="8"/>
        <v>7.5</v>
      </c>
      <c r="V37" s="60">
        <f t="shared" si="8"/>
        <v>5</v>
      </c>
      <c r="W37" s="60">
        <f t="shared" si="8"/>
        <v>0</v>
      </c>
      <c r="X37" s="60">
        <f t="shared" si="8"/>
        <v>0</v>
      </c>
      <c r="Y37" s="60">
        <f t="shared" si="8"/>
        <v>2</v>
      </c>
      <c r="Z37" s="60">
        <f t="shared" si="8"/>
        <v>8.5</v>
      </c>
      <c r="AA37" s="60">
        <f t="shared" si="8"/>
        <v>7.5</v>
      </c>
      <c r="AB37" s="60">
        <f t="shared" si="8"/>
        <v>8.5</v>
      </c>
      <c r="AC37" s="60">
        <f t="shared" si="8"/>
        <v>8.5</v>
      </c>
      <c r="AD37" s="60">
        <f t="shared" si="8"/>
        <v>0</v>
      </c>
      <c r="AE37" s="60">
        <f t="shared" si="8"/>
        <v>0</v>
      </c>
      <c r="AF37" s="60">
        <f t="shared" ref="AF37:AH37" si="9">SUM(AF25:AF36)</f>
        <v>6</v>
      </c>
      <c r="AG37" s="60">
        <f t="shared" si="9"/>
        <v>6</v>
      </c>
      <c r="AH37" s="60">
        <f t="shared" si="9"/>
        <v>7.5</v>
      </c>
      <c r="AI37" s="75">
        <f>SUM(AI25:AI36)</f>
        <v>163.5</v>
      </c>
      <c r="AJ37" s="28"/>
      <c r="AK37" s="76">
        <f>SUM(AK26:AK36)+SUM(AK9:AK24)</f>
        <v>1</v>
      </c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3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88"/>
      <c r="B38" s="16"/>
      <c r="C38" s="16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63"/>
      <c r="AJ38" s="17"/>
      <c r="AK38" s="76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3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1" t="s">
        <v>73</v>
      </c>
      <c r="B39" s="14"/>
      <c r="C39" s="14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58">
        <f>SUM(D39:AH39)</f>
        <v>0</v>
      </c>
      <c r="AJ39" s="17"/>
      <c r="AK39" s="76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3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88"/>
      <c r="B40" s="16"/>
      <c r="C40" s="16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63"/>
      <c r="AJ40" s="17"/>
      <c r="AK40" s="76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3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s="30" customFormat="1" ht="13" thickBot="1" x14ac:dyDescent="0.3">
      <c r="A41" s="15" t="s">
        <v>10</v>
      </c>
      <c r="B41" s="16"/>
      <c r="C41" s="17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31"/>
      <c r="AK41" s="76"/>
      <c r="AZ41" s="53"/>
    </row>
    <row r="42" spans="1:69" s="30" customFormat="1" ht="10.5" thickBot="1" x14ac:dyDescent="0.25">
      <c r="A42" s="18" t="s">
        <v>57</v>
      </c>
      <c r="B42" s="17" t="s">
        <v>58</v>
      </c>
      <c r="C42" s="17"/>
      <c r="D42" s="63"/>
      <c r="E42" s="63"/>
      <c r="F42" s="63" t="s">
        <v>49</v>
      </c>
      <c r="G42" s="63"/>
      <c r="H42" s="63" t="s">
        <v>26</v>
      </c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Y42" s="63"/>
      <c r="Z42" s="63"/>
      <c r="AA42" s="63"/>
      <c r="AB42" s="63"/>
      <c r="AC42" s="63"/>
      <c r="AD42" s="63"/>
      <c r="AE42" s="63"/>
      <c r="AF42" s="69" t="s">
        <v>11</v>
      </c>
      <c r="AG42" s="68">
        <f>23</f>
        <v>23</v>
      </c>
      <c r="AH42" s="63"/>
      <c r="AI42" s="64">
        <f>7.5*AG42</f>
        <v>172.5</v>
      </c>
      <c r="AJ42" s="31"/>
      <c r="AK42" s="76"/>
      <c r="AZ42" s="53"/>
    </row>
    <row r="43" spans="1:69" s="30" customFormat="1" ht="10" x14ac:dyDescent="0.2">
      <c r="A43" s="18" t="s">
        <v>24</v>
      </c>
      <c r="B43" s="17" t="s">
        <v>25</v>
      </c>
      <c r="C43" s="17"/>
      <c r="D43" s="63"/>
      <c r="E43" s="63"/>
      <c r="F43" s="63" t="s">
        <v>30</v>
      </c>
      <c r="G43" s="63"/>
      <c r="H43" s="63" t="s">
        <v>59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31"/>
      <c r="AK43" s="76"/>
      <c r="AZ43" s="53"/>
    </row>
    <row r="44" spans="1:69" s="30" customFormat="1" ht="10" x14ac:dyDescent="0.2">
      <c r="A44" s="18" t="s">
        <v>51</v>
      </c>
      <c r="B44" s="17" t="s">
        <v>52</v>
      </c>
      <c r="C44" s="17"/>
      <c r="D44" s="63"/>
      <c r="E44" s="63"/>
      <c r="F44" s="63" t="s">
        <v>32</v>
      </c>
      <c r="G44" s="63"/>
      <c r="H44" s="63" t="s">
        <v>60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Y44" s="63"/>
      <c r="Z44" s="63"/>
      <c r="AA44" s="63"/>
      <c r="AB44" s="63"/>
      <c r="AC44" s="63"/>
      <c r="AD44" s="63"/>
      <c r="AE44" s="63"/>
      <c r="AF44" s="69" t="s">
        <v>35</v>
      </c>
      <c r="AG44" s="63"/>
      <c r="AH44" s="63"/>
      <c r="AI44" s="63">
        <f>AI37-AI42</f>
        <v>-9</v>
      </c>
      <c r="AJ44" s="72" t="s">
        <v>33</v>
      </c>
      <c r="AK44" s="76"/>
      <c r="AZ44" s="53"/>
    </row>
    <row r="45" spans="1:69" s="30" customFormat="1" ht="10" x14ac:dyDescent="0.2">
      <c r="A45" s="18" t="s">
        <v>23</v>
      </c>
      <c r="B45" s="17" t="s">
        <v>61</v>
      </c>
      <c r="C45" s="31"/>
      <c r="D45" s="65"/>
      <c r="E45" s="65"/>
      <c r="F45" s="65" t="s">
        <v>31</v>
      </c>
      <c r="G45" s="65"/>
      <c r="H45" s="65" t="s">
        <v>62</v>
      </c>
      <c r="I45" s="65"/>
      <c r="J45" s="65"/>
      <c r="K45" s="65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31"/>
      <c r="AK45" s="76"/>
    </row>
    <row r="46" spans="1:69" s="30" customFormat="1" ht="10" x14ac:dyDescent="0.2">
      <c r="A46" s="17" t="s">
        <v>27</v>
      </c>
      <c r="B46" s="17" t="s">
        <v>63</v>
      </c>
      <c r="C46" s="31"/>
      <c r="D46" s="65"/>
      <c r="E46" s="65"/>
      <c r="F46" s="65" t="s">
        <v>53</v>
      </c>
      <c r="G46" s="65"/>
      <c r="H46" s="65" t="s">
        <v>28</v>
      </c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Y46" s="65"/>
      <c r="Z46" s="65"/>
      <c r="AA46" s="65"/>
      <c r="AB46" s="65"/>
      <c r="AC46" s="65"/>
      <c r="AD46" s="65"/>
      <c r="AE46" s="65"/>
      <c r="AF46" s="70" t="s">
        <v>36</v>
      </c>
      <c r="AG46" s="65"/>
      <c r="AH46" s="65"/>
      <c r="AI46" s="66">
        <f>234.5</f>
        <v>234.5</v>
      </c>
      <c r="AJ46" s="31"/>
      <c r="AK46" s="76"/>
    </row>
    <row r="47" spans="1:69" s="30" customFormat="1" ht="10" x14ac:dyDescent="0.2">
      <c r="A47" s="31"/>
      <c r="B47" s="31"/>
      <c r="C47" s="31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31"/>
      <c r="AK47" s="76"/>
    </row>
    <row r="48" spans="1:69" s="30" customFormat="1" ht="13" thickBot="1" x14ac:dyDescent="0.3">
      <c r="A48" s="31"/>
      <c r="B48" s="31"/>
      <c r="C48" s="29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Y48" s="65"/>
      <c r="Z48" s="65"/>
      <c r="AA48" s="65"/>
      <c r="AB48" s="65"/>
      <c r="AC48" s="65"/>
      <c r="AD48" s="65"/>
      <c r="AE48" s="65"/>
      <c r="AF48" s="70" t="s">
        <v>37</v>
      </c>
      <c r="AG48" s="65"/>
      <c r="AH48" s="65"/>
      <c r="AI48" s="67">
        <f>AI46+AI44</f>
        <v>225.5</v>
      </c>
      <c r="AJ48" s="31"/>
      <c r="AK48" s="76"/>
    </row>
    <row r="49" spans="1:37" s="30" customFormat="1" ht="13" thickTop="1" x14ac:dyDescent="0.25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76"/>
    </row>
    <row r="50" spans="1:37" s="30" customFormat="1" x14ac:dyDescent="0.25">
      <c r="A50" s="29"/>
      <c r="B50" s="29"/>
      <c r="C50" s="29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31"/>
      <c r="AK50" s="76"/>
    </row>
    <row r="51" spans="1:37" s="30" customFormat="1" x14ac:dyDescent="0.25">
      <c r="A51" s="29"/>
      <c r="B51" s="29"/>
      <c r="C51" s="29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76"/>
    </row>
    <row r="52" spans="1:37" s="30" customFormat="1" x14ac:dyDescent="0.25">
      <c r="A52" s="29"/>
      <c r="B52" s="29"/>
      <c r="C52" s="29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76"/>
    </row>
    <row r="53" spans="1:37" x14ac:dyDescent="0.25">
      <c r="C53"/>
      <c r="AI53" s="1"/>
    </row>
    <row r="54" spans="1:37" x14ac:dyDescent="0.25">
      <c r="C54"/>
      <c r="AI54" s="1"/>
    </row>
    <row r="55" spans="1:37" x14ac:dyDescent="0.25">
      <c r="C55"/>
      <c r="AI55" s="1"/>
    </row>
    <row r="56" spans="1:37" x14ac:dyDescent="0.25">
      <c r="C56"/>
      <c r="AI56" s="1"/>
    </row>
    <row r="57" spans="1:37" x14ac:dyDescent="0.25">
      <c r="C57"/>
      <c r="AI57" s="1"/>
    </row>
    <row r="58" spans="1:37" x14ac:dyDescent="0.25">
      <c r="C58"/>
      <c r="AI58" s="1"/>
    </row>
    <row r="59" spans="1:37" x14ac:dyDescent="0.25">
      <c r="C59"/>
      <c r="AI59" s="1"/>
    </row>
    <row r="60" spans="1:37" x14ac:dyDescent="0.25">
      <c r="C60"/>
      <c r="AI60" s="1"/>
    </row>
    <row r="61" spans="1:37" x14ac:dyDescent="0.25">
      <c r="C61"/>
      <c r="AI61" s="1"/>
    </row>
    <row r="62" spans="1:37" x14ac:dyDescent="0.25">
      <c r="C62"/>
      <c r="AI62" s="1"/>
    </row>
    <row r="63" spans="1:37" x14ac:dyDescent="0.25">
      <c r="C63"/>
      <c r="AI63" s="1"/>
    </row>
    <row r="64" spans="1:37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2024-07-10T17:33:58Z</cp:lastPrinted>
  <dcterms:created xsi:type="dcterms:W3CDTF">1998-07-03T22:57:08Z</dcterms:created>
  <dcterms:modified xsi:type="dcterms:W3CDTF">2024-08-06T17:38:20Z</dcterms:modified>
</cp:coreProperties>
</file>