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2240" windowHeight="6810" firstSheet="1" activeTab="1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45621"/>
</workbook>
</file>

<file path=xl/calcChain.xml><?xml version="1.0" encoding="utf-8"?>
<calcChain xmlns="http://schemas.openxmlformats.org/spreadsheetml/2006/main">
  <c r="R17" i="1" l="1"/>
  <c r="R21" i="1"/>
  <c r="Q21" i="1"/>
  <c r="AE27" i="1" l="1"/>
  <c r="AE17" i="1"/>
  <c r="AC27" i="1"/>
  <c r="AC21" i="1"/>
  <c r="AE12" i="1"/>
  <c r="AD12" i="1"/>
  <c r="AC12" i="1"/>
  <c r="Z20" i="1"/>
  <c r="Z21" i="1"/>
  <c r="Z12" i="1"/>
  <c r="Y17" i="1"/>
  <c r="Y21" i="1"/>
  <c r="Y12" i="1"/>
  <c r="X12" i="1"/>
  <c r="V31" i="1"/>
  <c r="W31" i="1"/>
  <c r="W12" i="1"/>
  <c r="S27" i="1"/>
  <c r="S12" i="1"/>
  <c r="R12" i="1"/>
  <c r="Q12" i="1"/>
  <c r="P27" i="1"/>
  <c r="P12" i="1"/>
  <c r="O12" i="1"/>
  <c r="O27" i="1"/>
  <c r="L12" i="1"/>
  <c r="L17" i="1"/>
  <c r="K12" i="1"/>
  <c r="K17" i="1"/>
  <c r="J17" i="1"/>
  <c r="J12" i="1"/>
  <c r="J27" i="1"/>
  <c r="I27" i="1"/>
  <c r="I17" i="1"/>
  <c r="I12" i="1"/>
  <c r="H12" i="1"/>
  <c r="H27" i="1"/>
  <c r="G27" i="1"/>
  <c r="E17" i="1"/>
  <c r="E12" i="1"/>
  <c r="E21" i="1"/>
  <c r="D21" i="1"/>
  <c r="D27" i="1"/>
  <c r="AI41" i="1" l="1"/>
  <c r="AG37" i="1"/>
  <c r="O26" i="1"/>
  <c r="AH35" i="1"/>
  <c r="AH25" i="1"/>
  <c r="AG25" i="1"/>
  <c r="AG35" i="1" s="1"/>
  <c r="AF25" i="1"/>
  <c r="AF35" i="1" s="1"/>
  <c r="AA35" i="1"/>
  <c r="T35" i="1"/>
  <c r="G35" i="1"/>
  <c r="D35" i="1"/>
  <c r="H35" i="1"/>
  <c r="AD25" i="1"/>
  <c r="AD35" i="1" s="1"/>
  <c r="AC25" i="1"/>
  <c r="AC35" i="1" s="1"/>
  <c r="AA25" i="1"/>
  <c r="Z25" i="1"/>
  <c r="Z35" i="1" s="1"/>
  <c r="Y25" i="1"/>
  <c r="Y35" i="1" s="1"/>
  <c r="U25" i="1"/>
  <c r="U35" i="1" s="1"/>
  <c r="T25" i="1"/>
  <c r="N25" i="1"/>
  <c r="N35" i="1" s="1"/>
  <c r="M25" i="1"/>
  <c r="M35" i="1" s="1"/>
  <c r="K25" i="1"/>
  <c r="J25" i="1"/>
  <c r="J35" i="1" s="1"/>
  <c r="I25" i="1"/>
  <c r="I35" i="1" s="1"/>
  <c r="H25" i="1"/>
  <c r="G25" i="1"/>
  <c r="F25" i="1"/>
  <c r="F35" i="1" s="1"/>
  <c r="E25" i="1"/>
  <c r="E35" i="1" s="1"/>
  <c r="D25" i="1"/>
  <c r="AE25" i="1"/>
  <c r="AE35" i="1" s="1"/>
  <c r="O25" i="1"/>
  <c r="O35" i="1" s="1"/>
  <c r="Q25" i="1"/>
  <c r="Q35" i="1" s="1"/>
  <c r="P25" i="1"/>
  <c r="P35" i="1" s="1"/>
  <c r="AB25" i="1"/>
  <c r="AB35" i="1" s="1"/>
  <c r="X25" i="1"/>
  <c r="X35" i="1" s="1"/>
  <c r="W25" i="1"/>
  <c r="W35" i="1" s="1"/>
  <c r="V25" i="1"/>
  <c r="V35" i="1" s="1"/>
  <c r="L25" i="1"/>
  <c r="L35" i="1" s="1"/>
  <c r="R25" i="1"/>
  <c r="R35" i="1" s="1"/>
  <c r="S25" i="1"/>
  <c r="S35" i="1" s="1"/>
  <c r="AI22" i="1"/>
  <c r="AI23" i="1"/>
  <c r="K35" i="1" l="1"/>
  <c r="AI13" i="1"/>
  <c r="AI21" i="1"/>
  <c r="AI14" i="1"/>
  <c r="AI12" i="1"/>
  <c r="AI10" i="1"/>
  <c r="AI33" i="1"/>
  <c r="AI28" i="1"/>
  <c r="AI9" i="1"/>
  <c r="AI37" i="1"/>
  <c r="AI18" i="1"/>
  <c r="AI29" i="1"/>
  <c r="AI15" i="1"/>
  <c r="AI11" i="1"/>
  <c r="AI31" i="1"/>
  <c r="AI34" i="1"/>
  <c r="AI24" i="1"/>
  <c r="AI8" i="1"/>
  <c r="AI16" i="1"/>
  <c r="AI19" i="1"/>
  <c r="AI17" i="1"/>
  <c r="AI20" i="1"/>
  <c r="AI32" i="1"/>
  <c r="AI27" i="1" l="1"/>
  <c r="AI26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<sst xmlns="http://schemas.openxmlformats.org/spreadsheetml/2006/main" count="260" uniqueCount="83">
  <si>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</si>
  <si>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</si>
  <si>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</si>
  <si>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</si>
  <si>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</si>
  <si>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</si>
  <si>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</si>
  <si>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</si>
  <si>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</si>
  <si>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</si>
  <si>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</si>
  <si>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</si>
  <si>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</si>
  <si>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</si>
  <si>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</si>
  <si>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</si>
  <si>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</si>
  <si>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</si>
  <si>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</si>
  <si>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</si>
  <si>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</si>
  <si>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</si>
  <si>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</si>
  <si>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</si>
  <si>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</si>
  <si>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</si>
  <si>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</si>
  <si>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</si>
  <si>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</si>
  <si>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</si>
  <si>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</si>
  <si>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</si>
  <si>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</si>
  <si>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</si>
  <si>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</si>
  <si>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</si>
  <si>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</si>
  <si>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</si>
  <si>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</si>
  <si>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</si>
  <si>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</si>
  <si>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</si>
  <si>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</si>
  <si>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</si>
  <si>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</si>
  <si>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</si>
  <si>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</si>
  <si>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</si>
  <si>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</si>
  <si>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</si>
  <si>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</si>
  <si>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</si>
  <si>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1507</t>
  </si>
  <si>
    <t>IPL - Johnson St</t>
  </si>
  <si>
    <t>1601</t>
  </si>
  <si>
    <t>1602</t>
  </si>
  <si>
    <t>Mosaic - Guildford</t>
  </si>
  <si>
    <t>IPL - Hudson St TH</t>
  </si>
  <si>
    <t>1514</t>
  </si>
  <si>
    <t>Mosaic - Emery Place</t>
  </si>
  <si>
    <t>1609</t>
  </si>
  <si>
    <t>CLC - Marine Dr</t>
  </si>
  <si>
    <t>1513</t>
  </si>
  <si>
    <t>IPL - Belpark - sales ctre</t>
  </si>
  <si>
    <t>1704</t>
  </si>
  <si>
    <t>1705</t>
  </si>
  <si>
    <t>North Shore Innovation District</t>
  </si>
  <si>
    <t>Mosaic - Forsyth</t>
  </si>
  <si>
    <t>1708</t>
  </si>
  <si>
    <t>Darwin - Deep Cove</t>
  </si>
  <si>
    <t>1711</t>
  </si>
  <si>
    <t>Mosaic - Edgar Avenue</t>
  </si>
  <si>
    <t>1714</t>
  </si>
  <si>
    <t>Mosaic - SFU - Lot 19</t>
  </si>
  <si>
    <t>1716</t>
  </si>
  <si>
    <t>UBC Typologies</t>
  </si>
  <si>
    <t>1306</t>
  </si>
  <si>
    <t>IPL - The Nelson</t>
  </si>
  <si>
    <t>1415</t>
  </si>
  <si>
    <t>Mosaic - Cambria Park</t>
  </si>
  <si>
    <t>1801</t>
  </si>
  <si>
    <t>Mosaic - Lancaster; Raleigh</t>
  </si>
  <si>
    <t>February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</si>
</sst>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6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Alignment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0" fontId="2" fillId="4" borderId="36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00"/>
  <sheetViews>
    <sheetView tabSelected="1" topLeftCell="A6" zoomScaleNormal="100" zoomScaleSheetLayoutView="100" workbookViewId="0">
      <selection activeCell="R18" sqref="R1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6.28515625" style="22" bestFit="1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55"/>
      <c r="BA1" s="55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55"/>
      <c r="BA2" s="55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85" t="s">
        <v>82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55"/>
      <c r="BA3" s="55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55"/>
      <c r="BA4" s="55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55"/>
      <c r="BA5" s="55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55"/>
      <c r="BA6" s="55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76"/>
      <c r="B7" s="75"/>
      <c r="C7" s="77" t="s">
        <v>40</v>
      </c>
      <c r="D7" s="78" t="s">
        <v>15</v>
      </c>
      <c r="E7" s="78" t="s">
        <v>17</v>
      </c>
      <c r="F7" s="78" t="s">
        <v>18</v>
      </c>
      <c r="G7" s="78" t="s">
        <v>18</v>
      </c>
      <c r="H7" s="78" t="s">
        <v>19</v>
      </c>
      <c r="I7" s="78" t="s">
        <v>15</v>
      </c>
      <c r="J7" s="78" t="s">
        <v>16</v>
      </c>
      <c r="K7" s="78" t="s">
        <v>15</v>
      </c>
      <c r="L7" s="78" t="s">
        <v>17</v>
      </c>
      <c r="M7" s="78" t="s">
        <v>18</v>
      </c>
      <c r="N7" s="78" t="s">
        <v>18</v>
      </c>
      <c r="O7" s="78" t="s">
        <v>19</v>
      </c>
      <c r="P7" s="78" t="s">
        <v>15</v>
      </c>
      <c r="Q7" s="78" t="s">
        <v>16</v>
      </c>
      <c r="R7" s="78" t="s">
        <v>15</v>
      </c>
      <c r="S7" s="78" t="s">
        <v>17</v>
      </c>
      <c r="T7" s="78" t="s">
        <v>18</v>
      </c>
      <c r="U7" s="78" t="s">
        <v>18</v>
      </c>
      <c r="V7" s="78" t="s">
        <v>19</v>
      </c>
      <c r="W7" s="78" t="s">
        <v>15</v>
      </c>
      <c r="X7" s="78" t="s">
        <v>16</v>
      </c>
      <c r="Y7" s="78" t="s">
        <v>15</v>
      </c>
      <c r="Z7" s="78" t="s">
        <v>17</v>
      </c>
      <c r="AA7" s="78" t="s">
        <v>18</v>
      </c>
      <c r="AB7" s="78" t="s">
        <v>18</v>
      </c>
      <c r="AC7" s="78" t="s">
        <v>19</v>
      </c>
      <c r="AD7" s="78" t="s">
        <v>15</v>
      </c>
      <c r="AE7" s="78" t="s">
        <v>16</v>
      </c>
      <c r="AF7" s="78"/>
      <c r="AG7" s="78"/>
      <c r="AH7" s="78"/>
      <c r="AI7" s="79"/>
      <c r="AJ7" s="80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55"/>
      <c r="BA7" s="55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27" customFormat="1" ht="12" customHeight="1" x14ac:dyDescent="0.2">
      <c r="A8" s="53" t="s">
        <v>76</v>
      </c>
      <c r="B8" s="46" t="s">
        <v>77</v>
      </c>
      <c r="C8" s="47"/>
      <c r="D8" s="57"/>
      <c r="E8" s="57"/>
      <c r="F8" s="57" t="s">
        <v>20</v>
      </c>
      <c r="G8" s="57" t="s">
        <v>20</v>
      </c>
      <c r="H8" s="57"/>
      <c r="I8" s="57"/>
      <c r="J8" s="57"/>
      <c r="K8" s="57"/>
      <c r="L8" s="57"/>
      <c r="M8" s="57" t="s">
        <v>20</v>
      </c>
      <c r="N8" s="57" t="s">
        <v>20</v>
      </c>
      <c r="O8" s="57"/>
      <c r="P8" s="57"/>
      <c r="Q8" s="57"/>
      <c r="R8" s="57"/>
      <c r="S8" s="57"/>
      <c r="T8" s="57" t="s">
        <v>20</v>
      </c>
      <c r="U8" s="57" t="s">
        <v>20</v>
      </c>
      <c r="V8" s="57"/>
      <c r="W8" s="57"/>
      <c r="X8" s="57"/>
      <c r="Y8" s="57"/>
      <c r="Z8" s="57"/>
      <c r="AA8" s="57" t="s">
        <v>20</v>
      </c>
      <c r="AB8" s="57" t="s">
        <v>20</v>
      </c>
      <c r="AC8" s="57"/>
      <c r="AD8" s="57"/>
      <c r="AE8" s="57"/>
      <c r="AF8" s="57"/>
      <c r="AG8" s="57"/>
      <c r="AH8" s="57" t="s">
        <v>20</v>
      </c>
      <c r="AI8" s="58">
        <f t="shared" ref="AI8:AI24" si="0">SUM(D8:AH8)</f>
        <v>0</v>
      </c>
      <c r="AJ8" s="48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55"/>
      <c r="BA8" s="55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</row>
    <row r="9" spans="1:190" s="27" customFormat="1" ht="12" customHeight="1" x14ac:dyDescent="0.2">
      <c r="A9" s="54" t="s">
        <v>78</v>
      </c>
      <c r="B9" s="83" t="s">
        <v>79</v>
      </c>
      <c r="C9" s="82"/>
      <c r="D9" s="59"/>
      <c r="E9" s="59"/>
      <c r="F9" s="57" t="s">
        <v>20</v>
      </c>
      <c r="G9" s="57" t="s">
        <v>20</v>
      </c>
      <c r="H9" s="59"/>
      <c r="I9" s="59"/>
      <c r="J9" s="59"/>
      <c r="K9" s="59"/>
      <c r="L9" s="59"/>
      <c r="M9" s="57" t="s">
        <v>20</v>
      </c>
      <c r="N9" s="57" t="s">
        <v>20</v>
      </c>
      <c r="O9" s="59"/>
      <c r="P9" s="59"/>
      <c r="Q9" s="59"/>
      <c r="R9" s="59"/>
      <c r="S9" s="59"/>
      <c r="T9" s="57" t="s">
        <v>20</v>
      </c>
      <c r="U9" s="57" t="s">
        <v>20</v>
      </c>
      <c r="V9" s="59"/>
      <c r="W9" s="59"/>
      <c r="X9" s="59"/>
      <c r="Y9" s="59"/>
      <c r="Z9" s="59"/>
      <c r="AA9" s="57" t="s">
        <v>20</v>
      </c>
      <c r="AB9" s="57" t="s">
        <v>20</v>
      </c>
      <c r="AC9" s="59"/>
      <c r="AD9" s="59"/>
      <c r="AE9" s="59"/>
      <c r="AF9" s="59"/>
      <c r="AG9" s="59"/>
      <c r="AH9" s="57" t="s">
        <v>20</v>
      </c>
      <c r="AI9" s="58">
        <f t="shared" si="0"/>
        <v>0</v>
      </c>
      <c r="AJ9" s="45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55"/>
      <c r="BA9" s="55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</row>
    <row r="10" spans="1:190" s="27" customFormat="1" ht="12" customHeight="1" x14ac:dyDescent="0.2">
      <c r="A10" s="53" t="s">
        <v>52</v>
      </c>
      <c r="B10" s="46" t="s">
        <v>53</v>
      </c>
      <c r="C10" s="47"/>
      <c r="D10" s="57"/>
      <c r="E10" s="57"/>
      <c r="F10" s="57" t="s">
        <v>20</v>
      </c>
      <c r="G10" s="57" t="s">
        <v>20</v>
      </c>
      <c r="H10" s="57"/>
      <c r="I10" s="57"/>
      <c r="J10" s="57"/>
      <c r="K10" s="57"/>
      <c r="L10" s="57"/>
      <c r="M10" s="57" t="s">
        <v>20</v>
      </c>
      <c r="N10" s="57" t="s">
        <v>20</v>
      </c>
      <c r="O10" s="57"/>
      <c r="P10" s="57"/>
      <c r="Q10" s="57"/>
      <c r="R10" s="57"/>
      <c r="S10" s="57"/>
      <c r="T10" s="57" t="s">
        <v>20</v>
      </c>
      <c r="U10" s="57" t="s">
        <v>20</v>
      </c>
      <c r="V10" s="57"/>
      <c r="W10" s="57"/>
      <c r="X10" s="57"/>
      <c r="Y10" s="57"/>
      <c r="Z10" s="57"/>
      <c r="AA10" s="57" t="s">
        <v>20</v>
      </c>
      <c r="AB10" s="57" t="s">
        <v>20</v>
      </c>
      <c r="AC10" s="57"/>
      <c r="AD10" s="57"/>
      <c r="AE10" s="57"/>
      <c r="AF10" s="57"/>
      <c r="AG10" s="57"/>
      <c r="AH10" s="57" t="s">
        <v>20</v>
      </c>
      <c r="AI10" s="58">
        <f t="shared" si="0"/>
        <v>0</v>
      </c>
      <c r="AJ10" s="48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55"/>
      <c r="BA10" s="55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</row>
    <row r="11" spans="1:190" s="27" customFormat="1" ht="12" customHeight="1" x14ac:dyDescent="0.2">
      <c r="A11" s="54" t="s">
        <v>62</v>
      </c>
      <c r="B11" s="83" t="s">
        <v>63</v>
      </c>
      <c r="C11" s="82"/>
      <c r="D11" s="59"/>
      <c r="E11" s="59"/>
      <c r="F11" s="57" t="s">
        <v>20</v>
      </c>
      <c r="G11" s="57" t="s">
        <v>20</v>
      </c>
      <c r="H11" s="59"/>
      <c r="I11" s="59"/>
      <c r="J11" s="59"/>
      <c r="K11" s="59"/>
      <c r="L11" s="59"/>
      <c r="M11" s="57" t="s">
        <v>20</v>
      </c>
      <c r="N11" s="57" t="s">
        <v>20</v>
      </c>
      <c r="O11" s="59"/>
      <c r="P11" s="59"/>
      <c r="Q11" s="59"/>
      <c r="R11" s="59"/>
      <c r="S11" s="59"/>
      <c r="T11" s="57" t="s">
        <v>20</v>
      </c>
      <c r="U11" s="57" t="s">
        <v>20</v>
      </c>
      <c r="V11" s="59"/>
      <c r="W11" s="59"/>
      <c r="X11" s="59"/>
      <c r="Y11" s="59"/>
      <c r="Z11" s="59"/>
      <c r="AA11" s="57" t="s">
        <v>20</v>
      </c>
      <c r="AB11" s="57" t="s">
        <v>20</v>
      </c>
      <c r="AC11" s="59"/>
      <c r="AD11" s="59"/>
      <c r="AE11" s="59"/>
      <c r="AF11" s="59"/>
      <c r="AG11" s="59"/>
      <c r="AH11" s="57" t="s">
        <v>20</v>
      </c>
      <c r="AI11" s="58">
        <f t="shared" si="0"/>
        <v>0</v>
      </c>
      <c r="AJ11" s="45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55"/>
      <c r="BA11" s="55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2">
      <c r="A12" s="53" t="s">
        <v>58</v>
      </c>
      <c r="B12" s="81" t="s">
        <v>59</v>
      </c>
      <c r="C12" s="47"/>
      <c r="D12" s="57"/>
      <c r="E12" s="57">
        <f>4</f>
        <v>4</v>
      </c>
      <c r="F12" s="57" t="s">
        <v>20</v>
      </c>
      <c r="G12" s="57" t="s">
        <v>20</v>
      </c>
      <c r="H12" s="57">
        <f>6</f>
        <v>6</v>
      </c>
      <c r="I12" s="57">
        <f>6</f>
        <v>6</v>
      </c>
      <c r="J12" s="57">
        <f>4</f>
        <v>4</v>
      </c>
      <c r="K12" s="57">
        <f>6</f>
        <v>6</v>
      </c>
      <c r="L12" s="57">
        <f>1</f>
        <v>1</v>
      </c>
      <c r="M12" s="57" t="s">
        <v>20</v>
      </c>
      <c r="N12" s="57" t="s">
        <v>20</v>
      </c>
      <c r="O12" s="57">
        <f>2</f>
        <v>2</v>
      </c>
      <c r="P12" s="57">
        <f>6</f>
        <v>6</v>
      </c>
      <c r="Q12" s="57">
        <f>3</f>
        <v>3</v>
      </c>
      <c r="R12" s="57">
        <f>3</f>
        <v>3</v>
      </c>
      <c r="S12" s="57">
        <f>2</f>
        <v>2</v>
      </c>
      <c r="T12" s="57" t="s">
        <v>20</v>
      </c>
      <c r="U12" s="57" t="s">
        <v>20</v>
      </c>
      <c r="V12" s="57"/>
      <c r="W12" s="57">
        <f>3</f>
        <v>3</v>
      </c>
      <c r="X12" s="57">
        <f>8</f>
        <v>8</v>
      </c>
      <c r="Y12" s="57">
        <f>2</f>
        <v>2</v>
      </c>
      <c r="Z12" s="57">
        <f>7</f>
        <v>7</v>
      </c>
      <c r="AA12" s="57" t="s">
        <v>20</v>
      </c>
      <c r="AB12" s="57" t="s">
        <v>20</v>
      </c>
      <c r="AC12" s="57">
        <f>5</f>
        <v>5</v>
      </c>
      <c r="AD12" s="57">
        <f>8</f>
        <v>8</v>
      </c>
      <c r="AE12" s="57">
        <f>2</f>
        <v>2</v>
      </c>
      <c r="AF12" s="57"/>
      <c r="AG12" s="57"/>
      <c r="AH12" s="57" t="s">
        <v>20</v>
      </c>
      <c r="AI12" s="58">
        <f t="shared" si="0"/>
        <v>78</v>
      </c>
      <c r="AJ12" s="48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55"/>
      <c r="BA12" s="55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</row>
    <row r="13" spans="1:190" s="27" customFormat="1" ht="12" customHeight="1" x14ac:dyDescent="0.2">
      <c r="A13" s="54" t="s">
        <v>54</v>
      </c>
      <c r="B13" s="83" t="s">
        <v>56</v>
      </c>
      <c r="C13" s="82"/>
      <c r="D13" s="59"/>
      <c r="E13" s="59"/>
      <c r="F13" s="57" t="s">
        <v>20</v>
      </c>
      <c r="G13" s="57" t="s">
        <v>20</v>
      </c>
      <c r="H13" s="59"/>
      <c r="I13" s="59"/>
      <c r="J13" s="59"/>
      <c r="K13" s="59"/>
      <c r="L13" s="59"/>
      <c r="M13" s="57" t="s">
        <v>20</v>
      </c>
      <c r="N13" s="57" t="s">
        <v>20</v>
      </c>
      <c r="O13" s="59"/>
      <c r="P13" s="59"/>
      <c r="Q13" s="59"/>
      <c r="R13" s="59"/>
      <c r="S13" s="59"/>
      <c r="T13" s="57" t="s">
        <v>20</v>
      </c>
      <c r="U13" s="57" t="s">
        <v>20</v>
      </c>
      <c r="V13" s="59"/>
      <c r="W13" s="59"/>
      <c r="X13" s="59"/>
      <c r="Y13" s="59"/>
      <c r="Z13" s="59"/>
      <c r="AA13" s="57" t="s">
        <v>20</v>
      </c>
      <c r="AB13" s="57" t="s">
        <v>20</v>
      </c>
      <c r="AC13" s="59"/>
      <c r="AD13" s="59"/>
      <c r="AE13" s="59"/>
      <c r="AF13" s="59"/>
      <c r="AG13" s="59"/>
      <c r="AH13" s="57" t="s">
        <v>20</v>
      </c>
      <c r="AI13" s="58">
        <f t="shared" si="0"/>
        <v>0</v>
      </c>
      <c r="AJ13" s="45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55"/>
      <c r="BA13" s="55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53" t="s">
        <v>55</v>
      </c>
      <c r="B14" s="81" t="s">
        <v>57</v>
      </c>
      <c r="C14" s="47"/>
      <c r="D14" s="57"/>
      <c r="E14" s="57"/>
      <c r="F14" s="57" t="s">
        <v>20</v>
      </c>
      <c r="G14" s="57" t="s">
        <v>20</v>
      </c>
      <c r="H14" s="57"/>
      <c r="I14" s="57"/>
      <c r="J14" s="57"/>
      <c r="K14" s="57"/>
      <c r="L14" s="57"/>
      <c r="M14" s="57" t="s">
        <v>20</v>
      </c>
      <c r="N14" s="57" t="s">
        <v>20</v>
      </c>
      <c r="O14" s="57"/>
      <c r="P14" s="57"/>
      <c r="Q14" s="57"/>
      <c r="R14" s="57"/>
      <c r="S14" s="57"/>
      <c r="T14" s="57" t="s">
        <v>20</v>
      </c>
      <c r="U14" s="57" t="s">
        <v>20</v>
      </c>
      <c r="V14" s="57"/>
      <c r="W14" s="57"/>
      <c r="X14" s="57"/>
      <c r="Y14" s="57"/>
      <c r="Z14" s="57"/>
      <c r="AA14" s="57" t="s">
        <v>20</v>
      </c>
      <c r="AB14" s="57" t="s">
        <v>20</v>
      </c>
      <c r="AC14" s="57"/>
      <c r="AD14" s="57"/>
      <c r="AE14" s="57"/>
      <c r="AF14" s="57"/>
      <c r="AG14" s="57"/>
      <c r="AH14" s="57" t="s">
        <v>20</v>
      </c>
      <c r="AI14" s="58">
        <f t="shared" si="0"/>
        <v>0</v>
      </c>
      <c r="AJ14" s="48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55"/>
      <c r="BA14" s="55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7" customFormat="1" ht="12" customHeight="1" x14ac:dyDescent="0.2">
      <c r="A15" s="54" t="s">
        <v>60</v>
      </c>
      <c r="B15" s="83" t="s">
        <v>61</v>
      </c>
      <c r="C15" s="82"/>
      <c r="D15" s="59"/>
      <c r="E15" s="59"/>
      <c r="F15" s="57" t="s">
        <v>20</v>
      </c>
      <c r="G15" s="57" t="s">
        <v>20</v>
      </c>
      <c r="H15" s="59"/>
      <c r="I15" s="59"/>
      <c r="J15" s="59"/>
      <c r="K15" s="59"/>
      <c r="L15" s="59"/>
      <c r="M15" s="57" t="s">
        <v>20</v>
      </c>
      <c r="N15" s="57" t="s">
        <v>20</v>
      </c>
      <c r="O15" s="59"/>
      <c r="P15" s="59"/>
      <c r="Q15" s="59"/>
      <c r="R15" s="59"/>
      <c r="S15" s="59"/>
      <c r="T15" s="57" t="s">
        <v>20</v>
      </c>
      <c r="U15" s="57" t="s">
        <v>20</v>
      </c>
      <c r="V15" s="59"/>
      <c r="W15" s="59"/>
      <c r="X15" s="59"/>
      <c r="Y15" s="59"/>
      <c r="Z15" s="59"/>
      <c r="AA15" s="57" t="s">
        <v>20</v>
      </c>
      <c r="AB15" s="57" t="s">
        <v>20</v>
      </c>
      <c r="AC15" s="59"/>
      <c r="AD15" s="59"/>
      <c r="AE15" s="59"/>
      <c r="AF15" s="59"/>
      <c r="AG15" s="59"/>
      <c r="AH15" s="57" t="s">
        <v>20</v>
      </c>
      <c r="AI15" s="58">
        <f>SUM(D15:AH15)</f>
        <v>0</v>
      </c>
      <c r="AJ15" s="45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55"/>
      <c r="BA15" s="55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2">
      <c r="A16" s="53" t="s">
        <v>64</v>
      </c>
      <c r="B16" s="81" t="s">
        <v>66</v>
      </c>
      <c r="C16" s="47"/>
      <c r="D16" s="57"/>
      <c r="E16" s="57"/>
      <c r="F16" s="57" t="s">
        <v>20</v>
      </c>
      <c r="G16" s="57" t="s">
        <v>20</v>
      </c>
      <c r="H16" s="57"/>
      <c r="I16" s="57"/>
      <c r="J16" s="57"/>
      <c r="K16" s="57"/>
      <c r="L16" s="57"/>
      <c r="M16" s="57" t="s">
        <v>20</v>
      </c>
      <c r="N16" s="57" t="s">
        <v>20</v>
      </c>
      <c r="O16" s="57"/>
      <c r="P16" s="57"/>
      <c r="Q16" s="57"/>
      <c r="R16" s="57"/>
      <c r="S16" s="57"/>
      <c r="T16" s="57" t="s">
        <v>20</v>
      </c>
      <c r="U16" s="57" t="s">
        <v>20</v>
      </c>
      <c r="V16" s="57"/>
      <c r="W16" s="57"/>
      <c r="X16" s="57"/>
      <c r="Y16" s="57"/>
      <c r="Z16" s="57"/>
      <c r="AA16" s="57" t="s">
        <v>20</v>
      </c>
      <c r="AB16" s="57" t="s">
        <v>20</v>
      </c>
      <c r="AC16" s="57"/>
      <c r="AD16" s="57"/>
      <c r="AE16" s="57"/>
      <c r="AF16" s="57"/>
      <c r="AG16" s="57"/>
      <c r="AH16" s="57" t="s">
        <v>20</v>
      </c>
      <c r="AI16" s="58">
        <f>SUM(D16:AH16)</f>
        <v>0</v>
      </c>
      <c r="AJ16" s="48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55"/>
      <c r="BA16" s="55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54" t="s">
        <v>65</v>
      </c>
      <c r="B17" s="83" t="s">
        <v>67</v>
      </c>
      <c r="C17" s="82"/>
      <c r="D17" s="59"/>
      <c r="E17" s="59">
        <f>1</f>
        <v>1</v>
      </c>
      <c r="F17" s="57" t="s">
        <v>20</v>
      </c>
      <c r="G17" s="57" t="s">
        <v>20</v>
      </c>
      <c r="H17" s="59"/>
      <c r="I17" s="59">
        <f>2</f>
        <v>2</v>
      </c>
      <c r="J17" s="59">
        <f>2</f>
        <v>2</v>
      </c>
      <c r="K17" s="59">
        <f>2</f>
        <v>2</v>
      </c>
      <c r="L17" s="59">
        <f>8</f>
        <v>8</v>
      </c>
      <c r="M17" s="57" t="s">
        <v>20</v>
      </c>
      <c r="N17" s="57" t="s">
        <v>20</v>
      </c>
      <c r="O17" s="59"/>
      <c r="P17" s="59"/>
      <c r="Q17" s="59"/>
      <c r="R17" s="59">
        <f>4</f>
        <v>4</v>
      </c>
      <c r="S17" s="59"/>
      <c r="T17" s="57" t="s">
        <v>20</v>
      </c>
      <c r="U17" s="57" t="s">
        <v>20</v>
      </c>
      <c r="V17" s="59"/>
      <c r="W17" s="59"/>
      <c r="X17" s="59"/>
      <c r="Y17" s="59">
        <f>2</f>
        <v>2</v>
      </c>
      <c r="Z17" s="59"/>
      <c r="AA17" s="57" t="s">
        <v>20</v>
      </c>
      <c r="AB17" s="57" t="s">
        <v>20</v>
      </c>
      <c r="AC17" s="59"/>
      <c r="AD17" s="59"/>
      <c r="AE17" s="59">
        <f>4</f>
        <v>4</v>
      </c>
      <c r="AF17" s="59"/>
      <c r="AG17" s="59"/>
      <c r="AH17" s="57" t="s">
        <v>20</v>
      </c>
      <c r="AI17" s="58">
        <f t="shared" si="0"/>
        <v>25</v>
      </c>
      <c r="AJ17" s="45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55"/>
      <c r="BA17" s="55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53" t="s">
        <v>68</v>
      </c>
      <c r="B18" s="81" t="s">
        <v>69</v>
      </c>
      <c r="C18" s="47"/>
      <c r="D18" s="57"/>
      <c r="E18" s="57"/>
      <c r="F18" s="57" t="s">
        <v>20</v>
      </c>
      <c r="G18" s="57" t="s">
        <v>20</v>
      </c>
      <c r="H18" s="57"/>
      <c r="I18" s="57"/>
      <c r="J18" s="57"/>
      <c r="K18" s="57"/>
      <c r="L18" s="57"/>
      <c r="M18" s="57" t="s">
        <v>20</v>
      </c>
      <c r="N18" s="57" t="s">
        <v>20</v>
      </c>
      <c r="O18" s="57"/>
      <c r="P18" s="57"/>
      <c r="Q18" s="57"/>
      <c r="R18" s="57"/>
      <c r="S18" s="57"/>
      <c r="T18" s="57" t="s">
        <v>20</v>
      </c>
      <c r="U18" s="57" t="s">
        <v>20</v>
      </c>
      <c r="V18" s="57"/>
      <c r="W18" s="57"/>
      <c r="X18" s="57"/>
      <c r="Y18" s="57"/>
      <c r="Z18" s="57"/>
      <c r="AA18" s="57" t="s">
        <v>20</v>
      </c>
      <c r="AB18" s="57" t="s">
        <v>20</v>
      </c>
      <c r="AC18" s="57"/>
      <c r="AD18" s="57"/>
      <c r="AE18" s="57"/>
      <c r="AF18" s="57"/>
      <c r="AG18" s="57"/>
      <c r="AH18" s="57" t="s">
        <v>20</v>
      </c>
      <c r="AI18" s="58">
        <f t="shared" ref="AI18:AI23" si="1">SUM(D18:AH18)</f>
        <v>0</v>
      </c>
      <c r="AJ18" s="48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55"/>
      <c r="BA18" s="55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7" customFormat="1" ht="12" customHeight="1" x14ac:dyDescent="0.2">
      <c r="A19" s="54" t="s">
        <v>70</v>
      </c>
      <c r="B19" s="83" t="s">
        <v>71</v>
      </c>
      <c r="C19" s="82"/>
      <c r="D19" s="59"/>
      <c r="E19" s="59"/>
      <c r="F19" s="57" t="s">
        <v>20</v>
      </c>
      <c r="G19" s="57" t="s">
        <v>20</v>
      </c>
      <c r="H19" s="59"/>
      <c r="I19" s="59"/>
      <c r="J19" s="59"/>
      <c r="K19" s="59"/>
      <c r="L19" s="59"/>
      <c r="M19" s="57" t="s">
        <v>20</v>
      </c>
      <c r="N19" s="57" t="s">
        <v>20</v>
      </c>
      <c r="O19" s="59"/>
      <c r="P19" s="59"/>
      <c r="Q19" s="59"/>
      <c r="R19" s="59"/>
      <c r="S19" s="59"/>
      <c r="T19" s="57" t="s">
        <v>20</v>
      </c>
      <c r="U19" s="57" t="s">
        <v>20</v>
      </c>
      <c r="V19" s="59"/>
      <c r="W19" s="59"/>
      <c r="X19" s="59"/>
      <c r="Y19" s="59"/>
      <c r="Z19" s="59"/>
      <c r="AA19" s="57" t="s">
        <v>20</v>
      </c>
      <c r="AB19" s="57" t="s">
        <v>20</v>
      </c>
      <c r="AC19" s="59"/>
      <c r="AD19" s="59"/>
      <c r="AE19" s="59"/>
      <c r="AF19" s="59"/>
      <c r="AG19" s="59"/>
      <c r="AH19" s="57" t="s">
        <v>20</v>
      </c>
      <c r="AI19" s="58">
        <f t="shared" si="1"/>
        <v>0</v>
      </c>
      <c r="AJ19" s="45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55"/>
      <c r="BA19" s="55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53" t="s">
        <v>72</v>
      </c>
      <c r="B20" s="81" t="s">
        <v>73</v>
      </c>
      <c r="C20" s="47"/>
      <c r="D20" s="57"/>
      <c r="E20" s="57"/>
      <c r="F20" s="57" t="s">
        <v>20</v>
      </c>
      <c r="G20" s="57" t="s">
        <v>20</v>
      </c>
      <c r="H20" s="57"/>
      <c r="I20" s="57"/>
      <c r="J20" s="57"/>
      <c r="K20" s="57"/>
      <c r="L20" s="57"/>
      <c r="M20" s="57" t="s">
        <v>20</v>
      </c>
      <c r="N20" s="57" t="s">
        <v>20</v>
      </c>
      <c r="O20" s="57"/>
      <c r="P20" s="57"/>
      <c r="Q20" s="57"/>
      <c r="R20" s="57"/>
      <c r="S20" s="57"/>
      <c r="T20" s="57" t="s">
        <v>20</v>
      </c>
      <c r="U20" s="57" t="s">
        <v>20</v>
      </c>
      <c r="V20" s="57"/>
      <c r="W20" s="57"/>
      <c r="X20" s="57"/>
      <c r="Y20" s="57"/>
      <c r="Z20" s="57">
        <f>1</f>
        <v>1</v>
      </c>
      <c r="AA20" s="57" t="s">
        <v>20</v>
      </c>
      <c r="AB20" s="57" t="s">
        <v>20</v>
      </c>
      <c r="AC20" s="57"/>
      <c r="AD20" s="57"/>
      <c r="AE20" s="57"/>
      <c r="AF20" s="57"/>
      <c r="AG20" s="57"/>
      <c r="AH20" s="57" t="s">
        <v>20</v>
      </c>
      <c r="AI20" s="58">
        <f t="shared" si="1"/>
        <v>1</v>
      </c>
      <c r="AJ20" s="48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55"/>
      <c r="BA20" s="55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7" customFormat="1" ht="12" customHeight="1" x14ac:dyDescent="0.2">
      <c r="A21" s="54" t="s">
        <v>74</v>
      </c>
      <c r="B21" s="83" t="s">
        <v>75</v>
      </c>
      <c r="C21" s="82"/>
      <c r="D21" s="59">
        <f>7.5</f>
        <v>7.5</v>
      </c>
      <c r="E21" s="59">
        <f>3</f>
        <v>3</v>
      </c>
      <c r="F21" s="57" t="s">
        <v>20</v>
      </c>
      <c r="G21" s="57" t="s">
        <v>20</v>
      </c>
      <c r="H21" s="59"/>
      <c r="I21" s="59"/>
      <c r="J21" s="59"/>
      <c r="K21" s="59"/>
      <c r="L21" s="59"/>
      <c r="M21" s="57" t="s">
        <v>20</v>
      </c>
      <c r="N21" s="57" t="s">
        <v>20</v>
      </c>
      <c r="O21" s="59"/>
      <c r="P21" s="59"/>
      <c r="Q21" s="59">
        <f>3</f>
        <v>3</v>
      </c>
      <c r="R21" s="59">
        <f>3</f>
        <v>3</v>
      </c>
      <c r="S21" s="59"/>
      <c r="T21" s="57" t="s">
        <v>20</v>
      </c>
      <c r="U21" s="57" t="s">
        <v>20</v>
      </c>
      <c r="V21" s="59"/>
      <c r="W21" s="59"/>
      <c r="X21" s="59"/>
      <c r="Y21" s="59">
        <f>4</f>
        <v>4</v>
      </c>
      <c r="Z21" s="59">
        <f>2</f>
        <v>2</v>
      </c>
      <c r="AA21" s="57" t="s">
        <v>20</v>
      </c>
      <c r="AB21" s="57" t="s">
        <v>20</v>
      </c>
      <c r="AC21" s="59">
        <f>2</f>
        <v>2</v>
      </c>
      <c r="AD21" s="59"/>
      <c r="AE21" s="59"/>
      <c r="AF21" s="59"/>
      <c r="AG21" s="59"/>
      <c r="AH21" s="57" t="s">
        <v>20</v>
      </c>
      <c r="AI21" s="58">
        <f t="shared" si="1"/>
        <v>24.5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55"/>
      <c r="BA21" s="55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7" customFormat="1" ht="12" customHeight="1" x14ac:dyDescent="0.2">
      <c r="A22" s="53" t="s">
        <v>80</v>
      </c>
      <c r="B22" s="81" t="s">
        <v>81</v>
      </c>
      <c r="C22" s="47"/>
      <c r="D22" s="57"/>
      <c r="E22" s="57"/>
      <c r="F22" s="57" t="s">
        <v>20</v>
      </c>
      <c r="G22" s="57" t="s">
        <v>20</v>
      </c>
      <c r="H22" s="57"/>
      <c r="I22" s="57"/>
      <c r="J22" s="57"/>
      <c r="K22" s="57"/>
      <c r="L22" s="57"/>
      <c r="M22" s="57" t="s">
        <v>20</v>
      </c>
      <c r="N22" s="57" t="s">
        <v>20</v>
      </c>
      <c r="O22" s="57"/>
      <c r="P22" s="57"/>
      <c r="Q22" s="57"/>
      <c r="R22" s="57"/>
      <c r="S22" s="57"/>
      <c r="T22" s="57" t="s">
        <v>20</v>
      </c>
      <c r="U22" s="57" t="s">
        <v>20</v>
      </c>
      <c r="V22" s="57"/>
      <c r="W22" s="57"/>
      <c r="X22" s="57"/>
      <c r="Y22" s="57"/>
      <c r="Z22" s="57"/>
      <c r="AA22" s="57" t="s">
        <v>20</v>
      </c>
      <c r="AB22" s="57" t="s">
        <v>20</v>
      </c>
      <c r="AC22" s="57"/>
      <c r="AD22" s="57"/>
      <c r="AE22" s="57"/>
      <c r="AF22" s="57"/>
      <c r="AG22" s="57"/>
      <c r="AH22" s="57" t="s">
        <v>20</v>
      </c>
      <c r="AI22" s="58">
        <f t="shared" si="1"/>
        <v>0</v>
      </c>
      <c r="AJ22" s="48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55"/>
      <c r="BA22" s="55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7" customFormat="1" ht="12" customHeight="1" x14ac:dyDescent="0.2">
      <c r="A23" s="54"/>
      <c r="B23" s="83"/>
      <c r="C23" s="82"/>
      <c r="D23" s="59"/>
      <c r="E23" s="59"/>
      <c r="F23" s="57" t="s">
        <v>20</v>
      </c>
      <c r="G23" s="57" t="s">
        <v>20</v>
      </c>
      <c r="H23" s="59"/>
      <c r="I23" s="59"/>
      <c r="J23" s="59"/>
      <c r="K23" s="59"/>
      <c r="L23" s="59"/>
      <c r="M23" s="57" t="s">
        <v>20</v>
      </c>
      <c r="N23" s="57" t="s">
        <v>20</v>
      </c>
      <c r="O23" s="59"/>
      <c r="P23" s="59"/>
      <c r="Q23" s="59"/>
      <c r="R23" s="59"/>
      <c r="S23" s="59"/>
      <c r="T23" s="57" t="s">
        <v>20</v>
      </c>
      <c r="U23" s="57" t="s">
        <v>20</v>
      </c>
      <c r="V23" s="59"/>
      <c r="W23" s="59"/>
      <c r="X23" s="59"/>
      <c r="Y23" s="59"/>
      <c r="Z23" s="59"/>
      <c r="AA23" s="57" t="s">
        <v>20</v>
      </c>
      <c r="AB23" s="57" t="s">
        <v>20</v>
      </c>
      <c r="AC23" s="59"/>
      <c r="AD23" s="59"/>
      <c r="AE23" s="59"/>
      <c r="AF23" s="59"/>
      <c r="AG23" s="59"/>
      <c r="AH23" s="57" t="s">
        <v>20</v>
      </c>
      <c r="AI23" s="58">
        <f t="shared" si="1"/>
        <v>0</v>
      </c>
      <c r="AJ23" s="4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55"/>
      <c r="BA23" s="55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7" customFormat="1" ht="12" customHeight="1" x14ac:dyDescent="0.2">
      <c r="A24" s="53"/>
      <c r="B24" s="81"/>
      <c r="C24" s="77"/>
      <c r="D24" s="57"/>
      <c r="E24" s="57"/>
      <c r="F24" s="57" t="s">
        <v>20</v>
      </c>
      <c r="G24" s="57" t="s">
        <v>20</v>
      </c>
      <c r="H24" s="57"/>
      <c r="I24" s="57"/>
      <c r="J24" s="57"/>
      <c r="K24" s="57"/>
      <c r="L24" s="57"/>
      <c r="M24" s="57" t="s">
        <v>20</v>
      </c>
      <c r="N24" s="57" t="s">
        <v>20</v>
      </c>
      <c r="O24" s="57"/>
      <c r="P24" s="57"/>
      <c r="Q24" s="57"/>
      <c r="R24" s="57"/>
      <c r="S24" s="57"/>
      <c r="T24" s="57" t="s">
        <v>20</v>
      </c>
      <c r="U24" s="57" t="s">
        <v>20</v>
      </c>
      <c r="V24" s="57"/>
      <c r="W24" s="57"/>
      <c r="X24" s="57"/>
      <c r="Y24" s="57"/>
      <c r="Z24" s="57"/>
      <c r="AA24" s="57" t="s">
        <v>20</v>
      </c>
      <c r="AB24" s="57" t="s">
        <v>20</v>
      </c>
      <c r="AC24" s="57"/>
      <c r="AD24" s="57"/>
      <c r="AE24" s="57"/>
      <c r="AF24" s="57"/>
      <c r="AG24" s="57"/>
      <c r="AH24" s="57" t="s">
        <v>20</v>
      </c>
      <c r="AI24" s="58">
        <f t="shared" si="0"/>
        <v>0</v>
      </c>
      <c r="AJ24" s="84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55"/>
      <c r="BA24" s="55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7" customFormat="1" ht="12" customHeight="1" x14ac:dyDescent="0.2">
      <c r="A25" s="12"/>
      <c r="B25" s="56" t="s">
        <v>6</v>
      </c>
      <c r="C25" s="74"/>
      <c r="D25" s="60">
        <f t="shared" ref="D25:Y25" si="2">SUM(D8:D24)</f>
        <v>7.5</v>
      </c>
      <c r="E25" s="60">
        <f t="shared" si="2"/>
        <v>8</v>
      </c>
      <c r="F25" s="60">
        <f t="shared" si="2"/>
        <v>0</v>
      </c>
      <c r="G25" s="60">
        <f t="shared" si="2"/>
        <v>0</v>
      </c>
      <c r="H25" s="60">
        <f t="shared" si="2"/>
        <v>6</v>
      </c>
      <c r="I25" s="60">
        <f t="shared" si="2"/>
        <v>8</v>
      </c>
      <c r="J25" s="60">
        <f t="shared" si="2"/>
        <v>6</v>
      </c>
      <c r="K25" s="60">
        <f t="shared" si="2"/>
        <v>8</v>
      </c>
      <c r="L25" s="60">
        <f t="shared" si="2"/>
        <v>9</v>
      </c>
      <c r="M25" s="60">
        <f t="shared" si="2"/>
        <v>0</v>
      </c>
      <c r="N25" s="60">
        <f t="shared" si="2"/>
        <v>0</v>
      </c>
      <c r="O25" s="60">
        <f t="shared" si="2"/>
        <v>2</v>
      </c>
      <c r="P25" s="60">
        <f t="shared" si="2"/>
        <v>6</v>
      </c>
      <c r="Q25" s="60">
        <f t="shared" si="2"/>
        <v>6</v>
      </c>
      <c r="R25" s="60">
        <f t="shared" si="2"/>
        <v>10</v>
      </c>
      <c r="S25" s="60">
        <f t="shared" si="2"/>
        <v>2</v>
      </c>
      <c r="T25" s="60">
        <f t="shared" si="2"/>
        <v>0</v>
      </c>
      <c r="U25" s="60">
        <f t="shared" si="2"/>
        <v>0</v>
      </c>
      <c r="V25" s="60">
        <f t="shared" si="2"/>
        <v>0</v>
      </c>
      <c r="W25" s="60">
        <f t="shared" si="2"/>
        <v>3</v>
      </c>
      <c r="X25" s="60">
        <f t="shared" si="2"/>
        <v>8</v>
      </c>
      <c r="Y25" s="60">
        <f t="shared" si="2"/>
        <v>8</v>
      </c>
      <c r="Z25" s="60">
        <f>SUM(Z8:Z24)</f>
        <v>10</v>
      </c>
      <c r="AA25" s="60">
        <f>SUM(AA8:AA24)</f>
        <v>0</v>
      </c>
      <c r="AB25" s="60">
        <f>SUM(AB8:AB24)</f>
        <v>0</v>
      </c>
      <c r="AC25" s="60">
        <f t="shared" ref="AC25:AF25" si="3">SUM(AC8:AC24)</f>
        <v>7</v>
      </c>
      <c r="AD25" s="60">
        <f t="shared" si="3"/>
        <v>8</v>
      </c>
      <c r="AE25" s="60">
        <f t="shared" si="3"/>
        <v>6</v>
      </c>
      <c r="AF25" s="60">
        <f t="shared" si="3"/>
        <v>0</v>
      </c>
      <c r="AG25" s="60">
        <f>SUM(AG8:AG24)</f>
        <v>0</v>
      </c>
      <c r="AH25" s="60">
        <f>SUM(AH8:AH24)</f>
        <v>0</v>
      </c>
      <c r="AI25" s="58">
        <f>SUM(D25:AH25)</f>
        <v>128.5</v>
      </c>
      <c r="AJ25" s="48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55"/>
      <c r="BA25" s="55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7" customFormat="1" ht="12" customHeight="1" x14ac:dyDescent="0.2">
      <c r="A26" s="13" t="s">
        <v>7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>
        <f>7.5</f>
        <v>7.5</v>
      </c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>
        <f>SUM(D26:AH26)</f>
        <v>7.5</v>
      </c>
      <c r="AJ26" s="5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55"/>
      <c r="BA26" s="55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7" customFormat="1" ht="12" customHeight="1" x14ac:dyDescent="0.2">
      <c r="A27" s="13" t="s">
        <v>14</v>
      </c>
      <c r="B27" s="14"/>
      <c r="C27" s="14"/>
      <c r="D27" s="62">
        <f>3</f>
        <v>3</v>
      </c>
      <c r="E27" s="62"/>
      <c r="F27" s="62"/>
      <c r="G27" s="62">
        <f>4</f>
        <v>4</v>
      </c>
      <c r="H27" s="62">
        <f>3</f>
        <v>3</v>
      </c>
      <c r="I27" s="62">
        <f>1</f>
        <v>1</v>
      </c>
      <c r="J27" s="62">
        <f>3</f>
        <v>3</v>
      </c>
      <c r="K27" s="62"/>
      <c r="L27" s="62"/>
      <c r="M27" s="62"/>
      <c r="N27" s="62"/>
      <c r="O27" s="62">
        <f>6</f>
        <v>6</v>
      </c>
      <c r="P27" s="62">
        <f>2</f>
        <v>2</v>
      </c>
      <c r="Q27" s="62"/>
      <c r="R27" s="62"/>
      <c r="S27" s="62">
        <f>8</f>
        <v>8</v>
      </c>
      <c r="T27" s="62"/>
      <c r="U27" s="62"/>
      <c r="V27" s="62"/>
      <c r="W27" s="62"/>
      <c r="X27" s="62"/>
      <c r="Y27" s="62"/>
      <c r="Z27" s="62"/>
      <c r="AA27" s="62"/>
      <c r="AB27" s="62"/>
      <c r="AC27" s="62">
        <f>2</f>
        <v>2</v>
      </c>
      <c r="AD27" s="62"/>
      <c r="AE27" s="62">
        <f>3</f>
        <v>3</v>
      </c>
      <c r="AF27" s="62"/>
      <c r="AG27" s="62"/>
      <c r="AH27" s="62"/>
      <c r="AI27" s="58">
        <f>SUM(D27:AH27)</f>
        <v>35</v>
      </c>
      <c r="AJ27" s="49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55"/>
      <c r="BA27" s="55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</row>
    <row r="28" spans="1:190" s="27" customFormat="1" ht="12" customHeight="1" x14ac:dyDescent="0.2">
      <c r="A28" s="13" t="s">
        <v>8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55"/>
      <c r="BA28" s="55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7" customFormat="1" ht="12" customHeight="1" x14ac:dyDescent="0.2">
      <c r="A29" s="13" t="s">
        <v>22</v>
      </c>
      <c r="B29" s="14"/>
      <c r="C29" s="14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58">
        <f>SUM(D29:AH29)</f>
        <v>0</v>
      </c>
      <c r="AJ29" s="5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55"/>
      <c r="BA29" s="55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7" customFormat="1" ht="12" customHeight="1" x14ac:dyDescent="0.2">
      <c r="A30" s="12" t="s">
        <v>51</v>
      </c>
      <c r="B30" s="15"/>
      <c r="C30" s="15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/>
      <c r="AJ30" s="49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55"/>
      <c r="BA30" s="55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</row>
    <row r="31" spans="1:190" s="27" customFormat="1" ht="12" customHeight="1" x14ac:dyDescent="0.2">
      <c r="A31" s="12" t="s">
        <v>12</v>
      </c>
      <c r="B31" s="15"/>
      <c r="C31" s="15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>
        <f>7.5</f>
        <v>7.5</v>
      </c>
      <c r="W31" s="62">
        <f>4.5</f>
        <v>4.5</v>
      </c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>SUM(D31:AH31)</f>
        <v>12</v>
      </c>
      <c r="AJ31" s="5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55"/>
      <c r="BA31" s="55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</row>
    <row r="32" spans="1:190" s="27" customFormat="1" ht="12" customHeight="1" x14ac:dyDescent="0.2">
      <c r="A32" s="12" t="s">
        <v>13</v>
      </c>
      <c r="B32" s="15"/>
      <c r="C32" s="15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>SUM(D32:AH32)</f>
        <v>0</v>
      </c>
      <c r="AJ32" s="5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55"/>
      <c r="BA32" s="55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</row>
    <row r="33" spans="1:190" s="27" customFormat="1" ht="12" customHeight="1" x14ac:dyDescent="0.2">
      <c r="A33" s="12" t="s">
        <v>39</v>
      </c>
      <c r="B33" s="15"/>
      <c r="C33" s="36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58">
        <f>SUM(D33:AH33)</f>
        <v>0</v>
      </c>
      <c r="AJ33" s="5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55"/>
      <c r="BA33" s="55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</row>
    <row r="34" spans="1:190" s="27" customFormat="1" ht="12" customHeight="1" x14ac:dyDescent="0.2">
      <c r="A34" s="12" t="s">
        <v>39</v>
      </c>
      <c r="B34" s="15"/>
      <c r="C34" s="36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58">
        <f>SUM(D34:AH34)</f>
        <v>0</v>
      </c>
      <c r="AJ34" s="49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55"/>
      <c r="BA34" s="55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</row>
    <row r="35" spans="1:190" s="27" customFormat="1" ht="12" customHeight="1" x14ac:dyDescent="0.2">
      <c r="A35" s="12" t="s">
        <v>9</v>
      </c>
      <c r="B35" s="15"/>
      <c r="C35" s="15"/>
      <c r="D35" s="60">
        <f t="shared" ref="D35:Y35" si="4">SUM(D25:D34)</f>
        <v>10.5</v>
      </c>
      <c r="E35" s="60">
        <f t="shared" si="4"/>
        <v>8</v>
      </c>
      <c r="F35" s="60">
        <f t="shared" si="4"/>
        <v>0</v>
      </c>
      <c r="G35" s="60">
        <f t="shared" si="4"/>
        <v>4</v>
      </c>
      <c r="H35" s="60">
        <f t="shared" si="4"/>
        <v>9</v>
      </c>
      <c r="I35" s="60">
        <f t="shared" si="4"/>
        <v>9</v>
      </c>
      <c r="J35" s="60">
        <f t="shared" si="4"/>
        <v>9</v>
      </c>
      <c r="K35" s="60">
        <f t="shared" si="4"/>
        <v>8</v>
      </c>
      <c r="L35" s="60">
        <f t="shared" si="4"/>
        <v>9</v>
      </c>
      <c r="M35" s="60">
        <f t="shared" si="4"/>
        <v>0</v>
      </c>
      <c r="N35" s="60">
        <f t="shared" si="4"/>
        <v>0</v>
      </c>
      <c r="O35" s="60">
        <f t="shared" si="4"/>
        <v>15.5</v>
      </c>
      <c r="P35" s="60">
        <f t="shared" si="4"/>
        <v>8</v>
      </c>
      <c r="Q35" s="60">
        <f t="shared" si="4"/>
        <v>6</v>
      </c>
      <c r="R35" s="60">
        <f t="shared" si="4"/>
        <v>10</v>
      </c>
      <c r="S35" s="60">
        <f t="shared" si="4"/>
        <v>10</v>
      </c>
      <c r="T35" s="60">
        <f t="shared" si="4"/>
        <v>0</v>
      </c>
      <c r="U35" s="60">
        <f t="shared" si="4"/>
        <v>0</v>
      </c>
      <c r="V35" s="60">
        <f t="shared" si="4"/>
        <v>7.5</v>
      </c>
      <c r="W35" s="60">
        <f t="shared" si="4"/>
        <v>7.5</v>
      </c>
      <c r="X35" s="60">
        <f t="shared" si="4"/>
        <v>8</v>
      </c>
      <c r="Y35" s="60">
        <f t="shared" si="4"/>
        <v>8</v>
      </c>
      <c r="Z35" s="60">
        <f>SUM(Z25:Z34)</f>
        <v>10</v>
      </c>
      <c r="AA35" s="60">
        <f>SUM(AA25:AA34)</f>
        <v>0</v>
      </c>
      <c r="AB35" s="60">
        <f>SUM(AB25:AB34)</f>
        <v>0</v>
      </c>
      <c r="AC35" s="60">
        <f t="shared" ref="AC35:AF35" si="5">SUM(AC25:AC34)</f>
        <v>9</v>
      </c>
      <c r="AD35" s="60">
        <f t="shared" si="5"/>
        <v>8</v>
      </c>
      <c r="AE35" s="60">
        <f t="shared" si="5"/>
        <v>9</v>
      </c>
      <c r="AF35" s="60">
        <f t="shared" si="5"/>
        <v>0</v>
      </c>
      <c r="AG35" s="60">
        <f>SUM(AG25:AG34)</f>
        <v>0</v>
      </c>
      <c r="AH35" s="60">
        <f>SUM(AH25:AH34)</f>
        <v>0</v>
      </c>
      <c r="AI35" s="61">
        <f>SUM(AI25:AI34)</f>
        <v>183</v>
      </c>
      <c r="AJ35" s="49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55"/>
      <c r="BA35" s="55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</row>
    <row r="36" spans="1:190" s="27" customFormat="1" ht="12" customHeight="1" thickBot="1" x14ac:dyDescent="0.25">
      <c r="A36" s="16" t="s">
        <v>10</v>
      </c>
      <c r="B36" s="17"/>
      <c r="C36" s="18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4"/>
      <c r="AJ36" s="49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55"/>
      <c r="BA36" s="55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</row>
    <row r="37" spans="1:190" s="24" customFormat="1" ht="12" thickBot="1" x14ac:dyDescent="0.25">
      <c r="A37" s="19" t="s">
        <v>26</v>
      </c>
      <c r="B37" s="18" t="s">
        <v>27</v>
      </c>
      <c r="C37" s="18"/>
      <c r="D37" s="63"/>
      <c r="E37" s="63"/>
      <c r="F37" s="63" t="s">
        <v>33</v>
      </c>
      <c r="G37" s="63"/>
      <c r="H37" s="63" t="s">
        <v>34</v>
      </c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33"/>
      <c r="Y37" s="63"/>
      <c r="Z37" s="63"/>
      <c r="AA37" s="63"/>
      <c r="AB37" s="63"/>
      <c r="AC37" s="63"/>
      <c r="AD37" s="63"/>
      <c r="AE37" s="63"/>
      <c r="AF37" s="70" t="s">
        <v>11</v>
      </c>
      <c r="AG37" s="69">
        <f>20</f>
        <v>20</v>
      </c>
      <c r="AH37" s="63"/>
      <c r="AI37" s="65">
        <f>7.5*AG37</f>
        <v>150</v>
      </c>
      <c r="AJ37" s="30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55"/>
      <c r="BA37" s="33" t="s">
        <v>46</v>
      </c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</row>
    <row r="38" spans="1:190" s="28" customFormat="1" x14ac:dyDescent="0.2">
      <c r="A38" s="19" t="s">
        <v>25</v>
      </c>
      <c r="B38" s="18" t="s">
        <v>28</v>
      </c>
      <c r="C38" s="18"/>
      <c r="D38" s="63"/>
      <c r="E38" s="63"/>
      <c r="F38" s="63" t="s">
        <v>42</v>
      </c>
      <c r="G38" s="63"/>
      <c r="H38" s="63" t="s">
        <v>35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3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4"/>
      <c r="AJ38" s="34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55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</row>
    <row r="39" spans="1:190" s="28" customFormat="1" x14ac:dyDescent="0.2">
      <c r="A39" s="19" t="s">
        <v>31</v>
      </c>
      <c r="B39" s="18" t="s">
        <v>32</v>
      </c>
      <c r="C39" s="18"/>
      <c r="D39" s="63"/>
      <c r="E39" s="63"/>
      <c r="F39" s="63" t="s">
        <v>41</v>
      </c>
      <c r="G39" s="63"/>
      <c r="H39" s="63" t="s">
        <v>36</v>
      </c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33"/>
      <c r="Y39" s="63"/>
      <c r="Z39" s="63"/>
      <c r="AA39" s="63"/>
      <c r="AB39" s="63"/>
      <c r="AC39" s="63"/>
      <c r="AD39" s="63"/>
      <c r="AE39" s="63"/>
      <c r="AF39" s="70" t="s">
        <v>48</v>
      </c>
      <c r="AG39" s="63"/>
      <c r="AH39" s="63"/>
      <c r="AI39" s="64">
        <f>AI35-AI37</f>
        <v>33</v>
      </c>
      <c r="AJ39" s="34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55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</row>
    <row r="40" spans="1:190" s="24" customFormat="1" ht="11.25" x14ac:dyDescent="0.2">
      <c r="A40" s="18" t="s">
        <v>29</v>
      </c>
      <c r="B40" s="18" t="s">
        <v>30</v>
      </c>
      <c r="C40" s="34"/>
      <c r="D40" s="66"/>
      <c r="E40" s="66"/>
      <c r="F40" s="66" t="s">
        <v>43</v>
      </c>
      <c r="G40" s="66"/>
      <c r="H40" s="66" t="s">
        <v>37</v>
      </c>
      <c r="I40" s="66"/>
      <c r="J40" s="66"/>
      <c r="K40" s="66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3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4"/>
      <c r="AJ40" s="34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55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</row>
    <row r="41" spans="1:190" ht="11.25" x14ac:dyDescent="0.2">
      <c r="A41" s="34" t="s">
        <v>23</v>
      </c>
      <c r="B41" s="34" t="s">
        <v>24</v>
      </c>
      <c r="C41" s="34"/>
      <c r="D41" s="66"/>
      <c r="E41" s="66"/>
      <c r="F41" s="66" t="s">
        <v>38</v>
      </c>
      <c r="G41" s="66"/>
      <c r="H41" s="66" t="s">
        <v>44</v>
      </c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33"/>
      <c r="Y41" s="66"/>
      <c r="Z41" s="66"/>
      <c r="AA41" s="66"/>
      <c r="AB41" s="66"/>
      <c r="AC41" s="66"/>
      <c r="AD41" s="66"/>
      <c r="AE41" s="66"/>
      <c r="AF41" s="71" t="s">
        <v>49</v>
      </c>
      <c r="AG41" s="66"/>
      <c r="AH41" s="66"/>
      <c r="AI41" s="67">
        <f>7883</f>
        <v>7883</v>
      </c>
      <c r="AJ41" s="7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55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</row>
    <row r="42" spans="1:190" ht="11.25" x14ac:dyDescent="0.2">
      <c r="A42" s="34"/>
      <c r="B42" s="34"/>
      <c r="C42" s="34"/>
      <c r="D42" s="66"/>
      <c r="E42" s="66"/>
      <c r="F42" s="66"/>
      <c r="G42" s="66"/>
      <c r="H42" s="66" t="s">
        <v>45</v>
      </c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33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34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55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</row>
    <row r="43" spans="1:190" ht="13.5" thickBot="1" x14ac:dyDescent="0.25">
      <c r="A43" s="32"/>
      <c r="B43" s="32"/>
      <c r="C43" s="32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33"/>
      <c r="Y43" s="66"/>
      <c r="Z43" s="66"/>
      <c r="AA43" s="66"/>
      <c r="AB43" s="66"/>
      <c r="AC43" s="66"/>
      <c r="AD43" s="66"/>
      <c r="AE43" s="66"/>
      <c r="AF43" s="71" t="s">
        <v>50</v>
      </c>
      <c r="AG43" s="66"/>
      <c r="AH43" s="66"/>
      <c r="AI43" s="68">
        <f>AI39+AI41</f>
        <v>7916</v>
      </c>
      <c r="AJ43" s="34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55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</row>
    <row r="44" spans="1:190" ht="13.5" thickTop="1" x14ac:dyDescent="0.2">
      <c r="A44" s="32"/>
      <c r="B44" s="32"/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55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</row>
    <row r="45" spans="1:190" x14ac:dyDescent="0.2">
      <c r="A45" s="32"/>
      <c r="B45" s="32"/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55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</row>
    <row r="46" spans="1:190" x14ac:dyDescent="0.2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55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</row>
    <row r="47" spans="1:190" x14ac:dyDescent="0.2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55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</row>
    <row r="48" spans="1:190" s="33" customFormat="1" ht="11.25" x14ac:dyDescent="0.2">
      <c r="AJ48" s="34"/>
      <c r="AZ48" s="55"/>
    </row>
    <row r="49" spans="3:52" s="33" customFormat="1" ht="11.25" x14ac:dyDescent="0.2">
      <c r="AJ49" s="34"/>
      <c r="AZ49" s="55"/>
    </row>
    <row r="50" spans="3:52" s="33" customFormat="1" ht="11.25" x14ac:dyDescent="0.2">
      <c r="AZ50" s="55"/>
    </row>
    <row r="51" spans="3:52" s="33" customFormat="1" ht="11.25" x14ac:dyDescent="0.2">
      <c r="AZ51" s="55"/>
    </row>
    <row r="52" spans="3:52" s="33" customFormat="1" ht="11.25" x14ac:dyDescent="0.2"/>
    <row r="53" spans="3:52" s="33" customFormat="1" ht="11.25" x14ac:dyDescent="0.2"/>
    <row r="54" spans="3:52" s="33" customFormat="1" ht="11.25" x14ac:dyDescent="0.2"/>
    <row r="55" spans="3:52" s="33" customFormat="1" ht="11.25" x14ac:dyDescent="0.2"/>
    <row r="56" spans="3:52" s="33" customFormat="1" ht="11.25" x14ac:dyDescent="0.2"/>
    <row r="57" spans="3:52" s="33" customFormat="1" ht="11.25" x14ac:dyDescent="0.2"/>
    <row r="58" spans="3:52" s="33" customFormat="1" ht="11.25" x14ac:dyDescent="0.2"/>
    <row r="59" spans="3:52" s="33" customFormat="1" ht="11.25" x14ac:dyDescent="0.2"/>
    <row r="60" spans="3:52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52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52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52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52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x14ac:dyDescent="0.2">
      <c r="C99" s="2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 x14ac:dyDescent="0.2">
      <c r="C100" s="2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2018-02-06T22:19:43Z</cp:lastPrinted>
  <dcterms:created xsi:type="dcterms:W3CDTF">1998-07-03T22:57:08Z</dcterms:created>
  <dcterms:modified xsi:type="dcterms:W3CDTF">2018-03-07T00:19:12Z</dcterms:modified>
</cp:coreProperties>
</file>