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11CA03DC-376C-44CE-AE35-8507513DE3FB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5" i="1" l="1"/>
  <c r="AG51" i="1"/>
  <c r="U27" i="1"/>
  <c r="AF47" i="1"/>
  <c r="AH26" i="1"/>
  <c r="AH47" i="1" s="1"/>
  <c r="AG26" i="1"/>
  <c r="AG47" i="1" s="1"/>
  <c r="AF26" i="1"/>
  <c r="W47" i="1"/>
  <c r="R47" i="1"/>
  <c r="Q47" i="1"/>
  <c r="P47" i="1"/>
  <c r="O47" i="1"/>
  <c r="I47" i="1"/>
  <c r="H47" i="1"/>
  <c r="G47" i="1"/>
  <c r="AE26" i="1"/>
  <c r="AE47" i="1" s="1"/>
  <c r="AD26" i="1"/>
  <c r="AD47" i="1" s="1"/>
  <c r="AC26" i="1"/>
  <c r="AC47" i="1" s="1"/>
  <c r="AB26" i="1"/>
  <c r="AB47" i="1" s="1"/>
  <c r="AA26" i="1"/>
  <c r="AA47" i="1" s="1"/>
  <c r="Z26" i="1"/>
  <c r="Z47" i="1" s="1"/>
  <c r="Y26" i="1"/>
  <c r="Y47" i="1" s="1"/>
  <c r="X26" i="1"/>
  <c r="X47" i="1" s="1"/>
  <c r="W26" i="1"/>
  <c r="V26" i="1"/>
  <c r="V47" i="1" s="1"/>
  <c r="U26" i="1"/>
  <c r="U47" i="1" s="1"/>
  <c r="T26" i="1"/>
  <c r="T47" i="1" s="1"/>
  <c r="S26" i="1"/>
  <c r="S47" i="1" s="1"/>
  <c r="R26" i="1"/>
  <c r="Q26" i="1"/>
  <c r="P26" i="1"/>
  <c r="O26" i="1"/>
  <c r="N26" i="1"/>
  <c r="N47" i="1" s="1"/>
  <c r="M26" i="1"/>
  <c r="M47" i="1" s="1"/>
  <c r="L26" i="1"/>
  <c r="L47" i="1" s="1"/>
  <c r="K26" i="1"/>
  <c r="K47" i="1" s="1"/>
  <c r="J26" i="1"/>
  <c r="J47" i="1" s="1"/>
  <c r="I26" i="1"/>
  <c r="H26" i="1"/>
  <c r="G26" i="1"/>
  <c r="F26" i="1"/>
  <c r="F47" i="1" s="1"/>
  <c r="E26" i="1"/>
  <c r="E47" i="1" s="1"/>
  <c r="D26" i="1"/>
  <c r="D47" i="1" s="1"/>
  <c r="AI45" i="1"/>
  <c r="AI49" i="1"/>
  <c r="AI51" i="1" l="1"/>
  <c r="AI29" i="1"/>
  <c r="AI44" i="1"/>
  <c r="AI43" i="1"/>
  <c r="AI42" i="1"/>
  <c r="AI41" i="1"/>
  <c r="AI40" i="1"/>
  <c r="AI39" i="1"/>
  <c r="AI38" i="1"/>
  <c r="AI37" i="1"/>
  <c r="AI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7" i="1" s="1"/>
  <c r="AI53" i="1" l="1"/>
  <c r="AI57" i="1" s="1"/>
</calcChain>
</file>

<file path=xl/sharedStrings.xml><?xml version="1.0" encoding="utf-8"?>
<sst xmlns="http://schemas.openxmlformats.org/spreadsheetml/2006/main" count="304" uniqueCount="116">
  <si>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</si>
  <si>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</si>
  <si>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</si>
  <si>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</si>
  <si>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</si>
  <si>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</si>
  <si>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</si>
  <si>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</si>
  <si>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</si>
  <si>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</si>
  <si>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</si>
  <si>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</si>
  <si>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</si>
  <si>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</si>
  <si>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</si>
  <si>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</si>
  <si>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</si>
  <si>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</si>
  <si>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</si>
  <si>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</si>
  <si>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</si>
  <si>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</si>
  <si>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</si>
  <si>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</si>
  <si>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</si>
  <si>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</si>
  <si>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</si>
  <si>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</si>
  <si>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</si>
  <si>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</si>
  <si>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</si>
  <si>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</si>
  <si>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</si>
  <si>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</si>
  <si>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</si>
  <si>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</si>
  <si>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</si>
  <si>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</si>
  <si>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</si>
  <si>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</si>
  <si>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</si>
  <si>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</si>
  <si>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</si>
  <si>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</si>
  <si>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</si>
  <si>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</si>
  <si>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</si>
  <si>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</si>
  <si>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</si>
  <si>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</si>
  <si>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</si>
  <si>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</si>
  <si>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</si>
  <si>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</si>
  <si>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</si>
  <si>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</si>
  <si>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</si>
  <si>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</si>
  <si>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</si>
  <si>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</si>
  <si>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</si>
  <si>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</si>
  <si>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</si>
  <si>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</si>
  <si>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</si>
  <si>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</si>
  <si>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</si>
  <si>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</si>
  <si>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</si>
  <si>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</si>
  <si>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</si>
  <si>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</si>
  <si>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</si>
  <si>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</si>
  <si>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</si>
  <si>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</si>
  <si>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</si>
  <si>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</si>
  <si>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</si>
  <si>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</si>
  <si>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</si>
  <si>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</si>
  <si>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</si>
  <si>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</si>
  <si>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</si>
  <si>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</si>
  <si>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</si>
  <si>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</si>
  <si>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</si>
  <si>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</si>
  <si>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Other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</si>
  <si>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</si>
  <si>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</si>
  <si>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</si>
  <si>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</si>
  <si>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</si>
  <si>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</si>
  <si>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2009</t>
  </si>
  <si>
    <t>2411</t>
  </si>
  <si>
    <t>Mosaic Burns Rd</t>
  </si>
  <si>
    <t>Harrison &amp; Kemsley - Botanica</t>
  </si>
  <si>
    <t>2403</t>
  </si>
  <si>
    <t>Guelph &amp; 10th</t>
  </si>
  <si>
    <t>OTHER - Please Specify</t>
  </si>
  <si>
    <t>Correspondence &amp; contract</t>
  </si>
  <si>
    <t>Includes overall office clean-up</t>
  </si>
  <si>
    <t>Office Fire &amp; Flood</t>
  </si>
  <si>
    <t>EV Chargers &amp; Office Shut Down</t>
  </si>
  <si>
    <t>2502</t>
  </si>
  <si>
    <t>Mosaic Innes Court</t>
  </si>
  <si>
    <t>2304</t>
  </si>
  <si>
    <t>Two Waters</t>
  </si>
  <si>
    <t>PFS Nanaimo Proposal</t>
  </si>
  <si>
    <t>2106</t>
  </si>
  <si>
    <t>IPL Arbutus &amp; 35th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</si>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</sst>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zoomScaleNormal="100" zoomScaleSheetLayoutView="100" workbookViewId="0"/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110</v>
      </c>
      <c r="B8" s="45" t="s">
        <v>111</v>
      </c>
      <c r="C8" s="46" t="s">
        <v>33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0</v>
      </c>
      <c r="AJ8" s="47" t="s">
        <v>48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63</v>
      </c>
      <c r="B9" s="40" t="s">
        <v>64</v>
      </c>
      <c r="C9" s="41" t="s">
        <v>33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57</v>
      </c>
      <c r="B10" s="45" t="s">
        <v>58</v>
      </c>
      <c r="C10" s="46" t="s">
        <v>33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65</v>
      </c>
      <c r="B11" s="40" t="s">
        <v>73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74</v>
      </c>
      <c r="B12" s="45" t="s">
        <v>75</v>
      </c>
      <c r="C12" s="46" t="s">
        <v>33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113</v>
      </c>
      <c r="B13" s="40" t="s">
        <v>114</v>
      </c>
      <c r="C13" s="41" t="s">
        <v>33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48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67</v>
      </c>
      <c r="B14" s="45" t="s">
        <v>68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54</v>
      </c>
      <c r="B15" s="40" t="s">
        <v>55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/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3">
      <c r="A16" s="52" t="s">
        <v>51</v>
      </c>
      <c r="B16" s="45" t="s">
        <v>52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 t="s">
        <v>101</v>
      </c>
      <c r="B17" s="40" t="s">
        <v>102</v>
      </c>
      <c r="C17" s="41"/>
      <c r="D17" s="58"/>
      <c r="E17" s="58"/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0</v>
      </c>
      <c r="AJ17" s="44" t="s">
        <v>91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3">
      <c r="A18" s="52" t="s">
        <v>69</v>
      </c>
      <c r="B18" s="45" t="s">
        <v>100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0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3">
      <c r="A19" s="53" t="s">
        <v>95</v>
      </c>
      <c r="B19" s="40" t="s">
        <v>96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</v>
      </c>
      <c r="AJ19" s="44" t="s">
        <v>104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3">
      <c r="A20" s="52" t="s">
        <v>93</v>
      </c>
      <c r="B20" s="45" t="s">
        <v>94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3">
      <c r="A21" s="53" t="s">
        <v>61</v>
      </c>
      <c r="B21" s="40" t="s">
        <v>76</v>
      </c>
      <c r="C21" s="41"/>
      <c r="D21" s="58"/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3">
      <c r="A22" s="52" t="s">
        <v>51</v>
      </c>
      <c r="B22" s="45" t="s">
        <v>71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/>
      <c r="M22" s="56"/>
      <c r="N22" s="56"/>
      <c r="O22" s="56" t="s">
        <v>19</v>
      </c>
      <c r="P22" s="56" t="s">
        <v>19</v>
      </c>
      <c r="Q22" s="56"/>
      <c r="R22" s="56"/>
      <c r="S22" s="56"/>
      <c r="T22" s="56"/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5">
      <c r="A23" s="53" t="s">
        <v>97</v>
      </c>
      <c r="B23" s="76" t="s">
        <v>62</v>
      </c>
      <c r="C23" s="41"/>
      <c r="D23" s="58"/>
      <c r="E23" s="58"/>
      <c r="F23" s="58"/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3">
      <c r="A24" s="52" t="s">
        <v>108</v>
      </c>
      <c r="B24" s="45" t="s">
        <v>109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0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3">
      <c r="A25" s="53" t="s">
        <v>98</v>
      </c>
      <c r="B25" s="40" t="s">
        <v>99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>
        <f>7.5</f>
        <v>7.5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6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5">
      <c r="A28" s="12" t="s">
        <v>13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12" t="s">
        <v>90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112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75" t="s">
        <v>90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 t="s">
        <v>106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77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107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2" t="s">
        <v>49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2" t="s">
        <v>46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2" t="s">
        <v>37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0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2" t="s">
        <v>41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0</v>
      </c>
      <c r="AJ37" s="5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2" t="s">
        <v>42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0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2" t="s">
        <v>38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0</v>
      </c>
      <c r="AJ39" s="51" t="s">
        <v>105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2" t="s">
        <v>47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0</v>
      </c>
      <c r="AJ40" s="51" t="s">
        <v>92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5">
      <c r="A43" s="75" t="s">
        <v>50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5">
      <c r="A45" s="75" t="s">
        <v>56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5">
      <c r="A46" s="75" t="s">
        <v>103</v>
      </c>
      <c r="B46" s="13"/>
      <c r="C46" s="13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  <c r="AJ46" s="48" t="s">
        <v>33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35">
      <c r="A47" s="11" t="s">
        <v>8</v>
      </c>
      <c r="B47" s="14"/>
      <c r="C47" s="14"/>
      <c r="D47" s="59">
        <f t="shared" ref="D47:AE47" si="6">SUM(D26:D46)</f>
        <v>0</v>
      </c>
      <c r="E47" s="59">
        <f t="shared" si="6"/>
        <v>0</v>
      </c>
      <c r="F47" s="59">
        <f t="shared" si="6"/>
        <v>0</v>
      </c>
      <c r="G47" s="59">
        <f t="shared" si="6"/>
        <v>0</v>
      </c>
      <c r="H47" s="59">
        <f t="shared" si="6"/>
        <v>0</v>
      </c>
      <c r="I47" s="59">
        <f t="shared" si="6"/>
        <v>0</v>
      </c>
      <c r="J47" s="59">
        <f t="shared" si="6"/>
        <v>0</v>
      </c>
      <c r="K47" s="59">
        <f t="shared" si="6"/>
        <v>0</v>
      </c>
      <c r="L47" s="59">
        <f t="shared" si="6"/>
        <v>0</v>
      </c>
      <c r="M47" s="59">
        <f t="shared" si="6"/>
        <v>0</v>
      </c>
      <c r="N47" s="59">
        <f t="shared" si="6"/>
        <v>0</v>
      </c>
      <c r="O47" s="59">
        <f t="shared" si="6"/>
        <v>0</v>
      </c>
      <c r="P47" s="59">
        <f t="shared" si="6"/>
        <v>0</v>
      </c>
      <c r="Q47" s="59">
        <f t="shared" si="6"/>
        <v>0</v>
      </c>
      <c r="R47" s="59">
        <f t="shared" si="6"/>
        <v>0</v>
      </c>
      <c r="S47" s="59">
        <f t="shared" si="6"/>
        <v>0</v>
      </c>
      <c r="T47" s="59">
        <f t="shared" si="6"/>
        <v>0</v>
      </c>
      <c r="U47" s="59">
        <f t="shared" si="6"/>
        <v>7.5</v>
      </c>
      <c r="V47" s="59">
        <f t="shared" si="6"/>
        <v>0</v>
      </c>
      <c r="W47" s="59">
        <f t="shared" si="6"/>
        <v>0</v>
      </c>
      <c r="X47" s="59">
        <f t="shared" si="6"/>
        <v>0</v>
      </c>
      <c r="Y47" s="59">
        <f t="shared" si="6"/>
        <v>0</v>
      </c>
      <c r="Z47" s="59">
        <f t="shared" si="6"/>
        <v>0</v>
      </c>
      <c r="AA47" s="59">
        <f t="shared" si="6"/>
        <v>0</v>
      </c>
      <c r="AB47" s="59">
        <f t="shared" si="6"/>
        <v>0</v>
      </c>
      <c r="AC47" s="59">
        <f t="shared" si="6"/>
        <v>0</v>
      </c>
      <c r="AD47" s="59">
        <f t="shared" si="6"/>
        <v>0</v>
      </c>
      <c r="AE47" s="59">
        <f t="shared" si="6"/>
        <v>0</v>
      </c>
      <c r="AF47" s="59">
        <f t="shared" ref="AF47:AH47" si="7">SUM(AF26:AF46)</f>
        <v>0</v>
      </c>
      <c r="AG47" s="59">
        <f t="shared" si="7"/>
        <v>0</v>
      </c>
      <c r="AH47" s="59">
        <f t="shared" si="7"/>
        <v>0</v>
      </c>
      <c r="AI47" s="60">
        <f>SUM(AI26:AI46)</f>
        <v>7.5</v>
      </c>
      <c r="AJ47" s="28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35">
      <c r="A48" s="80"/>
      <c r="B48" s="16"/>
      <c r="C48" s="1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2"/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77" t="s">
        <v>89</v>
      </c>
      <c r="B49" s="78"/>
      <c r="C49" s="79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57">
        <f t="shared" ref="AI49" si="8">SUM(D49:AH49)</f>
        <v>0</v>
      </c>
      <c r="AJ49" s="1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54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s="30" customFormat="1" ht="13.15" thickBot="1" x14ac:dyDescent="0.4">
      <c r="A50" s="80"/>
      <c r="B50" s="16"/>
      <c r="C50" s="1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1"/>
      <c r="AZ50" s="54"/>
    </row>
    <row r="51" spans="1:69" s="30" customFormat="1" ht="10.5" thickBot="1" x14ac:dyDescent="0.35">
      <c r="A51" s="15" t="s">
        <v>9</v>
      </c>
      <c r="B51" s="17" t="s">
        <v>79</v>
      </c>
      <c r="C51" s="17"/>
      <c r="D51" s="62"/>
      <c r="E51" s="62"/>
      <c r="F51" s="62" t="s">
        <v>80</v>
      </c>
      <c r="G51" s="62"/>
      <c r="H51" s="62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8" t="s">
        <v>10</v>
      </c>
      <c r="AG51" s="67">
        <f>22</f>
        <v>22</v>
      </c>
      <c r="AH51" s="62"/>
      <c r="AI51" s="63">
        <f>7.5*AG51</f>
        <v>165</v>
      </c>
      <c r="AJ51" s="31"/>
      <c r="AZ51" s="54"/>
    </row>
    <row r="52" spans="1:69" s="30" customFormat="1" ht="10.15" x14ac:dyDescent="0.3">
      <c r="A52" s="18" t="s">
        <v>78</v>
      </c>
      <c r="B52" s="17" t="s">
        <v>23</v>
      </c>
      <c r="C52" s="17"/>
      <c r="D52" s="62"/>
      <c r="E52" s="62"/>
      <c r="F52" s="62" t="s">
        <v>28</v>
      </c>
      <c r="G52" s="62"/>
      <c r="H52" s="62" t="s">
        <v>81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1"/>
      <c r="AZ52" s="54"/>
    </row>
    <row r="53" spans="1:69" s="30" customFormat="1" ht="10.15" x14ac:dyDescent="0.3">
      <c r="A53" s="18" t="s">
        <v>22</v>
      </c>
      <c r="B53" s="17" t="s">
        <v>83</v>
      </c>
      <c r="C53" s="17"/>
      <c r="D53" s="62"/>
      <c r="E53" s="62"/>
      <c r="F53" s="62" t="s">
        <v>30</v>
      </c>
      <c r="G53" s="62"/>
      <c r="H53" s="62" t="s">
        <v>84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8" t="s">
        <v>34</v>
      </c>
      <c r="AG53" s="62"/>
      <c r="AH53" s="62"/>
      <c r="AI53" s="62">
        <f>AI47-AI51</f>
        <v>-157.5</v>
      </c>
      <c r="AJ53" s="71" t="s">
        <v>31</v>
      </c>
      <c r="AZ53" s="54"/>
    </row>
    <row r="54" spans="1:69" s="30" customFormat="1" ht="10.15" x14ac:dyDescent="0.3">
      <c r="A54" s="18" t="s">
        <v>82</v>
      </c>
      <c r="B54" s="17" t="s">
        <v>85</v>
      </c>
      <c r="C54" s="31"/>
      <c r="D54" s="64"/>
      <c r="E54" s="64"/>
      <c r="F54" s="64" t="s">
        <v>29</v>
      </c>
      <c r="G54" s="64"/>
      <c r="H54" s="64" t="s">
        <v>86</v>
      </c>
      <c r="I54" s="64"/>
      <c r="J54" s="64"/>
      <c r="K54" s="6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31"/>
    </row>
    <row r="55" spans="1:69" s="30" customFormat="1" ht="10.15" x14ac:dyDescent="0.3">
      <c r="A55" s="17" t="s">
        <v>21</v>
      </c>
      <c r="B55" s="31" t="s">
        <v>87</v>
      </c>
      <c r="C55" s="31"/>
      <c r="D55" s="64"/>
      <c r="E55" s="64"/>
      <c r="F55" s="64" t="s">
        <v>88</v>
      </c>
      <c r="G55" s="64"/>
      <c r="H55" s="64" t="s">
        <v>26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9" t="s">
        <v>35</v>
      </c>
      <c r="AG55" s="64"/>
      <c r="AH55" s="64"/>
      <c r="AI55" s="65">
        <f>0</f>
        <v>0</v>
      </c>
      <c r="AJ55" s="31"/>
      <c r="AL55" s="30" t="s">
        <v>33</v>
      </c>
    </row>
    <row r="56" spans="1:69" s="30" customFormat="1" ht="10.15" x14ac:dyDescent="0.3">
      <c r="A56" s="31" t="s">
        <v>25</v>
      </c>
      <c r="B56" s="31"/>
      <c r="C56" s="31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31"/>
    </row>
    <row r="57" spans="1:69" s="30" customFormat="1" ht="13.15" thickBot="1" x14ac:dyDescent="0.4">
      <c r="A57" s="31"/>
      <c r="B57" s="29"/>
      <c r="C57" s="29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Y57" s="64"/>
      <c r="Z57" s="64"/>
      <c r="AA57" s="64"/>
      <c r="AB57" s="64"/>
      <c r="AC57" s="64"/>
      <c r="AD57" s="64"/>
      <c r="AE57" s="64"/>
      <c r="AF57" s="69" t="s">
        <v>36</v>
      </c>
      <c r="AG57" s="64"/>
      <c r="AH57" s="64"/>
      <c r="AI57" s="66">
        <f>AI55+AI53</f>
        <v>-157.5</v>
      </c>
      <c r="AJ57" s="31" t="s">
        <v>72</v>
      </c>
    </row>
    <row r="58" spans="1:69" s="30" customFormat="1" ht="13.15" thickTop="1" x14ac:dyDescent="0.3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69" s="30" customFormat="1" x14ac:dyDescent="0.3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69" s="30" customFormat="1" x14ac:dyDescent="0.3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69" s="30" customFormat="1" x14ac:dyDescent="0.35">
      <c r="A61" s="29"/>
      <c r="B61" s="29"/>
      <c r="C61" s="29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69" x14ac:dyDescent="0.35">
      <c r="A62" s="29"/>
      <c r="C62"/>
      <c r="AI62" s="1"/>
    </row>
    <row r="63" spans="1:69" x14ac:dyDescent="0.35"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2025-04-01T18:09:13Z</cp:lastPrinted>
  <dcterms:created xsi:type="dcterms:W3CDTF">1998-07-03T22:57:08Z</dcterms:created>
  <dcterms:modified xsi:type="dcterms:W3CDTF">2025-04-04T20:53:51Z</dcterms:modified>
</cp:coreProperties>
</file>